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activeTab="3"/>
  </bookViews>
  <sheets>
    <sheet name="1001-1030菜單" sheetId="1" r:id="rId1"/>
    <sheet name="第一週明細)" sheetId="2" r:id="rId2"/>
    <sheet name="第二週明細" sheetId="3" r:id="rId3"/>
    <sheet name="第三週明細" sheetId="4" r:id="rId4"/>
    <sheet name="第四周明細" sheetId="5" r:id="rId5"/>
    <sheet name="第五週明細" sheetId="8" r:id="rId6"/>
  </sheets>
  <calcPr calcId="145621"/>
</workbook>
</file>

<file path=xl/calcChain.xml><?xml version="1.0" encoding="utf-8"?>
<calcChain xmlns="http://schemas.openxmlformats.org/spreadsheetml/2006/main">
  <c r="D37" i="8" l="1"/>
  <c r="D37" i="4"/>
  <c r="S37" i="8"/>
  <c r="P37" i="8"/>
  <c r="M37" i="8"/>
  <c r="J37" i="8"/>
  <c r="G37" i="8"/>
  <c r="P29" i="8"/>
  <c r="M29" i="8"/>
  <c r="J29" i="8"/>
  <c r="G29" i="8"/>
  <c r="D37" i="5" l="1"/>
  <c r="D13" i="4"/>
  <c r="D13" i="5"/>
  <c r="D13" i="3"/>
  <c r="S4" i="8"/>
  <c r="M4" i="8"/>
  <c r="J4" i="8"/>
  <c r="G4" i="8"/>
  <c r="D4" i="8"/>
  <c r="D13" i="8"/>
  <c r="P4" i="8"/>
  <c r="D29" i="2"/>
  <c r="G29" i="2"/>
  <c r="J29" i="2"/>
  <c r="M29" i="2"/>
  <c r="P29" i="2"/>
  <c r="S29" i="2"/>
  <c r="Y31" i="2"/>
  <c r="Y32" i="2"/>
  <c r="D37" i="2"/>
  <c r="G37" i="2"/>
  <c r="J37" i="2"/>
  <c r="M37" i="2"/>
  <c r="P37" i="2"/>
  <c r="S37" i="2"/>
  <c r="Y38" i="2"/>
  <c r="Y39" i="2"/>
  <c r="Y40" i="2"/>
  <c r="Y41" i="2"/>
  <c r="Y25" i="8"/>
  <c r="Y24" i="8"/>
  <c r="Y23" i="8"/>
  <c r="Y22" i="8"/>
  <c r="Y32" i="8"/>
  <c r="Y30" i="8"/>
  <c r="Y16" i="8"/>
  <c r="Y15" i="8"/>
  <c r="Y8" i="8"/>
  <c r="Y6" i="8"/>
  <c r="Y41" i="8"/>
  <c r="Y40" i="8"/>
  <c r="Y39" i="8"/>
  <c r="Y38" i="8"/>
  <c r="S29" i="8"/>
  <c r="D29" i="8"/>
  <c r="Y22" i="3"/>
  <c r="D21" i="3"/>
  <c r="S21" i="8"/>
  <c r="P21" i="8"/>
  <c r="M21" i="8"/>
  <c r="J21" i="8"/>
  <c r="G21" i="8"/>
  <c r="D21" i="8"/>
  <c r="S13" i="8"/>
  <c r="P13" i="8"/>
  <c r="M13" i="8"/>
  <c r="J13" i="8"/>
  <c r="G13" i="8"/>
  <c r="AE18" i="8"/>
  <c r="AD17" i="8"/>
  <c r="AF17" i="8" s="1"/>
  <c r="AE16" i="8"/>
  <c r="AC16" i="8"/>
  <c r="AF16" i="8"/>
  <c r="AD15" i="8"/>
  <c r="AD19" i="8"/>
  <c r="AC15" i="8"/>
  <c r="AE14" i="8"/>
  <c r="AE19" i="8" s="1"/>
  <c r="AC14" i="8"/>
  <c r="AF14" i="8" s="1"/>
  <c r="AE10" i="8"/>
  <c r="AD9" i="8"/>
  <c r="AF9" i="8"/>
  <c r="AE8" i="8"/>
  <c r="AC8" i="8"/>
  <c r="AD7" i="8"/>
  <c r="AD11" i="8"/>
  <c r="AC7" i="8"/>
  <c r="AE6" i="8"/>
  <c r="AE11" i="8" s="1"/>
  <c r="AC6" i="8"/>
  <c r="AF6" i="8" s="1"/>
  <c r="AC6" i="2"/>
  <c r="AE6" i="2"/>
  <c r="AF6" i="2"/>
  <c r="AC7" i="2"/>
  <c r="AD7" i="2"/>
  <c r="AF7" i="2" s="1"/>
  <c r="AC8" i="2"/>
  <c r="AE8" i="2"/>
  <c r="AF8" i="2"/>
  <c r="AD9" i="2"/>
  <c r="AF9" i="2"/>
  <c r="AE10" i="2"/>
  <c r="AC11" i="2"/>
  <c r="AF11" i="2" s="1"/>
  <c r="AD11" i="2"/>
  <c r="AE11" i="2"/>
  <c r="AC14" i="2"/>
  <c r="AE14" i="2"/>
  <c r="AF14" i="2" s="1"/>
  <c r="AC15" i="2"/>
  <c r="AD15" i="2"/>
  <c r="AF15" i="2"/>
  <c r="AC16" i="2"/>
  <c r="AE16" i="2"/>
  <c r="AF16" i="2" s="1"/>
  <c r="AD17" i="2"/>
  <c r="AF17" i="2" s="1"/>
  <c r="AE18" i="2"/>
  <c r="AC19" i="2"/>
  <c r="AD19" i="2"/>
  <c r="AE19" i="2"/>
  <c r="AF19" i="2" s="1"/>
  <c r="AC22" i="2"/>
  <c r="AE22" i="2"/>
  <c r="AF22" i="2" s="1"/>
  <c r="AC23" i="2"/>
  <c r="AD23" i="2"/>
  <c r="AF23" i="2"/>
  <c r="AC24" i="2"/>
  <c r="AE24" i="2"/>
  <c r="AF24" i="2" s="1"/>
  <c r="AD25" i="2"/>
  <c r="AF25" i="2" s="1"/>
  <c r="AE26" i="2"/>
  <c r="AC27" i="2"/>
  <c r="AD27" i="2"/>
  <c r="AF27" i="2" s="1"/>
  <c r="AE27" i="2"/>
  <c r="AC30" i="2"/>
  <c r="AE30" i="2"/>
  <c r="AF30" i="2" s="1"/>
  <c r="AC31" i="2"/>
  <c r="AD31" i="2"/>
  <c r="AF31" i="2"/>
  <c r="AC32" i="2"/>
  <c r="AE32" i="2"/>
  <c r="AF32" i="2" s="1"/>
  <c r="AD33" i="2"/>
  <c r="AF33" i="2" s="1"/>
  <c r="AE34" i="2"/>
  <c r="AC35" i="2"/>
  <c r="AF35" i="2" s="1"/>
  <c r="AD35" i="2"/>
  <c r="AE35" i="2"/>
  <c r="AC38" i="2"/>
  <c r="AE38" i="2"/>
  <c r="AF38" i="2"/>
  <c r="AC39" i="2"/>
  <c r="AD39" i="2"/>
  <c r="AF39" i="2" s="1"/>
  <c r="AC40" i="2"/>
  <c r="AE40" i="2"/>
  <c r="AF40" i="2"/>
  <c r="AD41" i="2"/>
  <c r="AF41" i="2"/>
  <c r="AE42" i="2"/>
  <c r="AC43" i="2"/>
  <c r="AF43" i="2" s="1"/>
  <c r="AD43" i="2"/>
  <c r="AE43" i="2"/>
  <c r="D5" i="3"/>
  <c r="G5" i="3"/>
  <c r="J5" i="3"/>
  <c r="M5" i="3"/>
  <c r="P5" i="3"/>
  <c r="S5" i="3"/>
  <c r="Y6" i="3"/>
  <c r="AC6" i="3"/>
  <c r="AE6" i="3"/>
  <c r="AF6" i="3" s="1"/>
  <c r="Y7" i="3"/>
  <c r="AC7" i="3"/>
  <c r="AD7" i="3"/>
  <c r="AF7" i="3" s="1"/>
  <c r="Y8" i="3"/>
  <c r="AC8" i="3"/>
  <c r="AE8" i="3"/>
  <c r="AF8" i="3" s="1"/>
  <c r="Y9" i="3"/>
  <c r="AD9" i="3"/>
  <c r="AF9" i="3"/>
  <c r="AE10" i="3"/>
  <c r="AC11" i="3"/>
  <c r="AF11" i="3" s="1"/>
  <c r="AD11" i="3"/>
  <c r="AE11" i="3"/>
  <c r="G13" i="3"/>
  <c r="J13" i="3"/>
  <c r="M13" i="3"/>
  <c r="P13" i="3"/>
  <c r="S13" i="3"/>
  <c r="Y14" i="3"/>
  <c r="AC14" i="3"/>
  <c r="AE14" i="3"/>
  <c r="AF14" i="3"/>
  <c r="Y15" i="3"/>
  <c r="AC15" i="3"/>
  <c r="AD15" i="3"/>
  <c r="AF15" i="3"/>
  <c r="Y16" i="3"/>
  <c r="AC16" i="3"/>
  <c r="AC19" i="3" s="1"/>
  <c r="AE16" i="3"/>
  <c r="AF16" i="3"/>
  <c r="AD17" i="3"/>
  <c r="AF17" i="3"/>
  <c r="AE18" i="3"/>
  <c r="AE19" i="3"/>
  <c r="AD19" i="3"/>
  <c r="G21" i="3"/>
  <c r="J21" i="3"/>
  <c r="M21" i="3"/>
  <c r="P21" i="3"/>
  <c r="S21" i="3"/>
  <c r="AC22" i="3"/>
  <c r="AE22" i="3"/>
  <c r="AF22" i="3"/>
  <c r="Y23" i="3"/>
  <c r="AC23" i="3"/>
  <c r="AD23" i="3"/>
  <c r="AF23" i="3"/>
  <c r="Y24" i="3"/>
  <c r="AC24" i="3"/>
  <c r="AC27" i="3" s="1"/>
  <c r="AE24" i="3"/>
  <c r="Y25" i="3"/>
  <c r="AD25" i="3"/>
  <c r="AF25" i="3"/>
  <c r="AE26" i="3"/>
  <c r="AE27" i="3"/>
  <c r="AD27" i="3"/>
  <c r="D29" i="3"/>
  <c r="G29" i="3"/>
  <c r="J29" i="3"/>
  <c r="M29" i="3"/>
  <c r="P29" i="3"/>
  <c r="S29" i="3"/>
  <c r="Y30" i="3"/>
  <c r="AC30" i="3"/>
  <c r="AC35" i="3" s="1"/>
  <c r="AE30" i="3"/>
  <c r="AF30" i="3"/>
  <c r="Y31" i="3"/>
  <c r="AC31" i="3"/>
  <c r="AD31" i="3"/>
  <c r="AF31" i="3"/>
  <c r="Y32" i="3"/>
  <c r="AC32" i="3"/>
  <c r="AE32" i="3"/>
  <c r="AF32" i="3"/>
  <c r="AD33" i="3"/>
  <c r="AF33" i="3"/>
  <c r="AE34" i="3"/>
  <c r="AE35" i="3"/>
  <c r="AD35" i="3"/>
  <c r="AC38" i="3"/>
  <c r="AE38" i="3"/>
  <c r="AF38" i="3"/>
  <c r="AC39" i="3"/>
  <c r="AC43" i="3"/>
  <c r="AD39" i="3"/>
  <c r="AF39" i="3"/>
  <c r="AC40" i="3"/>
  <c r="AE40" i="3"/>
  <c r="AF40" i="3" s="1"/>
  <c r="AD41" i="3"/>
  <c r="AF41" i="3" s="1"/>
  <c r="AE42" i="3"/>
  <c r="AD43" i="3"/>
  <c r="D5" i="4"/>
  <c r="G5" i="4"/>
  <c r="J5" i="4"/>
  <c r="M5" i="4"/>
  <c r="P5" i="4"/>
  <c r="S5" i="4"/>
  <c r="Y6" i="4"/>
  <c r="AC6" i="4"/>
  <c r="AC11" i="4" s="1"/>
  <c r="AE6" i="4"/>
  <c r="AF6" i="4"/>
  <c r="Y7" i="4"/>
  <c r="AC7" i="4"/>
  <c r="AF7" i="4" s="1"/>
  <c r="AD7" i="4"/>
  <c r="Y8" i="4"/>
  <c r="AC8" i="4"/>
  <c r="AE8" i="4"/>
  <c r="AF8" i="4" s="1"/>
  <c r="Y9" i="4"/>
  <c r="AD9" i="4"/>
  <c r="AF9" i="4"/>
  <c r="AE10" i="4"/>
  <c r="AE11" i="4"/>
  <c r="AD11" i="4"/>
  <c r="G13" i="4"/>
  <c r="J13" i="4"/>
  <c r="M13" i="4"/>
  <c r="P13" i="4"/>
  <c r="S13" i="4"/>
  <c r="Y14" i="4"/>
  <c r="AC14" i="4"/>
  <c r="AC19" i="4" s="1"/>
  <c r="AE14" i="4"/>
  <c r="AF14" i="4" s="1"/>
  <c r="Y15" i="4"/>
  <c r="AC15" i="4"/>
  <c r="AD15" i="4"/>
  <c r="AF15" i="4" s="1"/>
  <c r="Y16" i="4"/>
  <c r="AC16" i="4"/>
  <c r="AE16" i="4"/>
  <c r="AF16" i="4" s="1"/>
  <c r="AD17" i="4"/>
  <c r="AF17" i="4"/>
  <c r="AE18" i="4"/>
  <c r="AE19" i="4"/>
  <c r="AD19" i="4"/>
  <c r="D21" i="4"/>
  <c r="G21" i="4"/>
  <c r="J21" i="4"/>
  <c r="M21" i="4"/>
  <c r="P21" i="4"/>
  <c r="S21" i="4"/>
  <c r="Y22" i="4"/>
  <c r="AC22" i="4"/>
  <c r="AE22" i="4"/>
  <c r="AF22" i="4"/>
  <c r="Y23" i="4"/>
  <c r="AC23" i="4"/>
  <c r="AC27" i="4" s="1"/>
  <c r="AD23" i="4"/>
  <c r="AF23" i="4"/>
  <c r="Y24" i="4"/>
  <c r="AC24" i="4"/>
  <c r="AE24" i="4"/>
  <c r="AF24" i="4"/>
  <c r="Y25" i="4"/>
  <c r="AD25" i="4"/>
  <c r="AF25" i="4" s="1"/>
  <c r="AE26" i="4"/>
  <c r="AE27" i="4" s="1"/>
  <c r="AD27" i="4"/>
  <c r="D29" i="4"/>
  <c r="G29" i="4"/>
  <c r="J29" i="4"/>
  <c r="M29" i="4"/>
  <c r="P29" i="4"/>
  <c r="S29" i="4"/>
  <c r="Y30" i="4"/>
  <c r="AC30" i="4"/>
  <c r="AC35" i="4" s="1"/>
  <c r="AE30" i="4"/>
  <c r="Y31" i="4"/>
  <c r="AC31" i="4"/>
  <c r="AD31" i="4"/>
  <c r="AF31" i="4" s="1"/>
  <c r="Y32" i="4"/>
  <c r="AC32" i="4"/>
  <c r="AE32" i="4"/>
  <c r="AF32" i="4" s="1"/>
  <c r="AD33" i="4"/>
  <c r="AF33" i="4" s="1"/>
  <c r="AE34" i="4"/>
  <c r="AE35" i="4"/>
  <c r="AD35" i="4"/>
  <c r="G37" i="4"/>
  <c r="J37" i="4"/>
  <c r="M37" i="4"/>
  <c r="P37" i="4"/>
  <c r="Y38" i="4"/>
  <c r="AC38" i="4"/>
  <c r="AE38" i="4"/>
  <c r="AF38" i="4"/>
  <c r="Y39" i="4"/>
  <c r="AC39" i="4"/>
  <c r="AC43" i="4" s="1"/>
  <c r="AD39" i="4"/>
  <c r="AF39" i="4"/>
  <c r="Y40" i="4"/>
  <c r="AC40" i="4"/>
  <c r="AE40" i="4"/>
  <c r="AF40" i="4"/>
  <c r="Y41" i="4"/>
  <c r="AD41" i="4"/>
  <c r="AF41" i="4" s="1"/>
  <c r="AE42" i="4"/>
  <c r="AE43" i="4" s="1"/>
  <c r="AD43" i="4"/>
  <c r="D5" i="5"/>
  <c r="G5" i="5"/>
  <c r="J5" i="5"/>
  <c r="M5" i="5"/>
  <c r="P5" i="5"/>
  <c r="S5" i="5"/>
  <c r="Y6" i="5"/>
  <c r="AC6" i="5"/>
  <c r="AC11" i="5" s="1"/>
  <c r="AE6" i="5"/>
  <c r="Y7" i="5"/>
  <c r="AC7" i="5"/>
  <c r="AD7" i="5"/>
  <c r="AF7" i="5" s="1"/>
  <c r="Y8" i="5"/>
  <c r="AC8" i="5"/>
  <c r="AE8" i="5"/>
  <c r="AF8" i="5" s="1"/>
  <c r="Y9" i="5"/>
  <c r="AD9" i="5"/>
  <c r="AF9" i="5"/>
  <c r="AE10" i="5"/>
  <c r="AE11" i="5"/>
  <c r="G13" i="5"/>
  <c r="J13" i="5"/>
  <c r="M13" i="5"/>
  <c r="P13" i="5"/>
  <c r="S13" i="5"/>
  <c r="Y14" i="5"/>
  <c r="AC14" i="5"/>
  <c r="AC19" i="5" s="1"/>
  <c r="AE14" i="5"/>
  <c r="Y15" i="5"/>
  <c r="AC15" i="5"/>
  <c r="AD15" i="5"/>
  <c r="AF15" i="5" s="1"/>
  <c r="Y16" i="5"/>
  <c r="AC16" i="5"/>
  <c r="AE16" i="5"/>
  <c r="AF16" i="5" s="1"/>
  <c r="AD17" i="5"/>
  <c r="AF17" i="5" s="1"/>
  <c r="AE18" i="5"/>
  <c r="AD19" i="5"/>
  <c r="D21" i="5"/>
  <c r="G21" i="5"/>
  <c r="J21" i="5"/>
  <c r="M21" i="5"/>
  <c r="P21" i="5"/>
  <c r="S21" i="5"/>
  <c r="Y22" i="5"/>
  <c r="AC22" i="5"/>
  <c r="AC27" i="5" s="1"/>
  <c r="AE22" i="5"/>
  <c r="Y23" i="5"/>
  <c r="AC23" i="5"/>
  <c r="AD23" i="5"/>
  <c r="AF23" i="5" s="1"/>
  <c r="Y24" i="5"/>
  <c r="AC24" i="5"/>
  <c r="AE24" i="5"/>
  <c r="AF24" i="5" s="1"/>
  <c r="Y25" i="5"/>
  <c r="AD25" i="5"/>
  <c r="AF25" i="5"/>
  <c r="AE26" i="5"/>
  <c r="AE27" i="5"/>
  <c r="AD27" i="5"/>
  <c r="D29" i="5"/>
  <c r="G29" i="5"/>
  <c r="J29" i="5"/>
  <c r="M29" i="5"/>
  <c r="P29" i="5"/>
  <c r="S29" i="5"/>
  <c r="Y30" i="5"/>
  <c r="AC30" i="5"/>
  <c r="AE30" i="5"/>
  <c r="AF30" i="5"/>
  <c r="Y31" i="5"/>
  <c r="AC31" i="5"/>
  <c r="AC35" i="5" s="1"/>
  <c r="AD31" i="5"/>
  <c r="AF31" i="5"/>
  <c r="Y32" i="5"/>
  <c r="AC32" i="5"/>
  <c r="AE32" i="5"/>
  <c r="AF32" i="5"/>
  <c r="AD33" i="5"/>
  <c r="AF33" i="5"/>
  <c r="AE34" i="5"/>
  <c r="AE35" i="5"/>
  <c r="AD35" i="5"/>
  <c r="G37" i="5"/>
  <c r="J37" i="5"/>
  <c r="M37" i="5"/>
  <c r="P37" i="5"/>
  <c r="S37" i="5"/>
  <c r="Y38" i="5"/>
  <c r="AC38" i="5"/>
  <c r="AC43" i="5" s="1"/>
  <c r="AE38" i="5"/>
  <c r="Y39" i="5"/>
  <c r="AC39" i="5"/>
  <c r="AD39" i="5"/>
  <c r="AF39" i="5" s="1"/>
  <c r="Y40" i="5"/>
  <c r="AC40" i="5"/>
  <c r="AE40" i="5"/>
  <c r="AF40" i="5" s="1"/>
  <c r="Y41" i="5"/>
  <c r="AD41" i="5"/>
  <c r="AF41" i="5"/>
  <c r="AE42" i="5"/>
  <c r="AE43" i="5"/>
  <c r="AD43" i="5"/>
  <c r="AF8" i="8"/>
  <c r="AF15" i="8"/>
  <c r="AF7" i="8"/>
  <c r="AC11" i="8"/>
  <c r="AC19" i="8"/>
  <c r="AF27" i="5" l="1"/>
  <c r="AC28" i="5" s="1"/>
  <c r="AF35" i="4"/>
  <c r="AC36" i="4"/>
  <c r="AF27" i="4"/>
  <c r="AD28" i="4" s="1"/>
  <c r="AC28" i="4"/>
  <c r="AF19" i="4"/>
  <c r="AF35" i="3"/>
  <c r="AF19" i="3"/>
  <c r="AD28" i="2"/>
  <c r="AE28" i="2"/>
  <c r="AC28" i="2"/>
  <c r="AF11" i="8"/>
  <c r="AF19" i="8"/>
  <c r="AF43" i="5"/>
  <c r="AF35" i="5"/>
  <c r="AC36" i="5"/>
  <c r="AF43" i="4"/>
  <c r="AD44" i="4" s="1"/>
  <c r="AC44" i="4"/>
  <c r="AE28" i="4"/>
  <c r="AF11" i="4"/>
  <c r="AC28" i="3"/>
  <c r="AF27" i="3"/>
  <c r="AC12" i="3"/>
  <c r="AD12" i="3"/>
  <c r="AE12" i="3"/>
  <c r="AC44" i="2"/>
  <c r="AD44" i="2"/>
  <c r="AE44" i="2"/>
  <c r="AC36" i="2"/>
  <c r="AD36" i="2"/>
  <c r="AE36" i="2"/>
  <c r="AD20" i="2"/>
  <c r="AE20" i="2"/>
  <c r="AC20" i="2"/>
  <c r="AD12" i="2"/>
  <c r="AC12" i="2"/>
  <c r="AE12" i="2"/>
  <c r="AF38" i="5"/>
  <c r="AF22" i="5"/>
  <c r="AE19" i="5"/>
  <c r="AF14" i="5"/>
  <c r="AD11" i="5"/>
  <c r="AF6" i="5"/>
  <c r="AE43" i="3"/>
  <c r="AF24" i="3"/>
  <c r="AF30" i="4"/>
  <c r="AD12" i="4" l="1"/>
  <c r="AE12" i="4"/>
  <c r="AD44" i="5"/>
  <c r="AE44" i="5"/>
  <c r="AD20" i="8"/>
  <c r="AC20" i="8"/>
  <c r="AC12" i="8"/>
  <c r="AD12" i="8"/>
  <c r="AD20" i="3"/>
  <c r="AE20" i="3"/>
  <c r="AE36" i="3"/>
  <c r="AD36" i="3"/>
  <c r="AD20" i="4"/>
  <c r="AE20" i="4"/>
  <c r="AD36" i="4"/>
  <c r="AE36" i="4"/>
  <c r="AF43" i="3"/>
  <c r="AE44" i="3" s="1"/>
  <c r="AD12" i="5"/>
  <c r="AD28" i="3"/>
  <c r="AE28" i="3"/>
  <c r="AC12" i="4"/>
  <c r="AF11" i="5"/>
  <c r="AD36" i="5"/>
  <c r="AE36" i="5"/>
  <c r="AC44" i="5"/>
  <c r="AE20" i="8"/>
  <c r="AE12" i="8"/>
  <c r="AC20" i="3"/>
  <c r="AC36" i="3"/>
  <c r="AC20" i="4"/>
  <c r="AE44" i="4"/>
  <c r="AF19" i="5"/>
  <c r="AD28" i="5"/>
  <c r="AE28" i="5"/>
  <c r="AD20" i="5" l="1"/>
  <c r="AC20" i="5"/>
  <c r="AE12" i="5"/>
  <c r="AC12" i="5"/>
  <c r="AE20" i="5"/>
  <c r="AD44" i="3"/>
  <c r="AC44" i="3"/>
</calcChain>
</file>

<file path=xl/sharedStrings.xml><?xml version="1.0" encoding="utf-8"?>
<sst xmlns="http://schemas.openxmlformats.org/spreadsheetml/2006/main" count="1298" uniqueCount="296">
  <si>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</si>
  <si>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</si>
  <si>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</si>
  <si>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</si>
  <si>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</si>
  <si>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</si>
  <si>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</si>
  <si>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</si>
  <si>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</si>
  <si>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</si>
  <si>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</si>
  <si>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</si>
  <si>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</si>
  <si>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</si>
  <si>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川燙.拌炒</t>
    <phoneticPr fontId="19" type="noConversion"/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</si>
  <si>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</si>
  <si>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</si>
  <si>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</si>
  <si>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</si>
  <si>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</si>
  <si>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</si>
  <si>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</si>
  <si>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</si>
  <si>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</si>
  <si>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</si>
  <si>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</si>
  <si>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</si>
  <si>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</si>
  <si>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</si>
  <si>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</si>
  <si>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</si>
  <si>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</si>
  <si>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</si>
  <si>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</si>
  <si>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</si>
  <si>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</si>
  <si>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</si>
  <si>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</si>
  <si>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</si>
  <si>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</si>
  <si>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</si>
  <si>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</si>
  <si>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油菜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</si>
  <si>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</si>
  <si>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</si>
  <si>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</si>
  <si>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</si>
  <si>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QQ白飯</t>
    <phoneticPr fontId="19" type="noConversion"/>
  </si>
  <si>
    <t>五穀飯</t>
    <phoneticPr fontId="19" type="noConversion"/>
  </si>
  <si>
    <t>小白菜</t>
    <phoneticPr fontId="19" type="noConversion"/>
  </si>
  <si>
    <t>高麗菜</t>
    <phoneticPr fontId="19" type="noConversion"/>
  </si>
  <si>
    <t>青江菜</t>
    <phoneticPr fontId="19" type="noConversion"/>
  </si>
  <si>
    <t>大白菜</t>
    <phoneticPr fontId="19" type="noConversion"/>
  </si>
  <si>
    <t>米</t>
    <phoneticPr fontId="19" type="noConversion"/>
  </si>
  <si>
    <t>地瓜</t>
    <phoneticPr fontId="19" type="noConversion"/>
  </si>
  <si>
    <t>豆腐</t>
    <phoneticPr fontId="19" type="noConversion"/>
  </si>
  <si>
    <t>滷</t>
    <phoneticPr fontId="19" type="noConversion"/>
  </si>
  <si>
    <t>玉米</t>
    <phoneticPr fontId="19" type="noConversion"/>
  </si>
  <si>
    <t>雞蛋</t>
    <phoneticPr fontId="19" type="noConversion"/>
  </si>
  <si>
    <t>冬瓜</t>
    <phoneticPr fontId="19" type="noConversion"/>
  </si>
  <si>
    <t>20g</t>
    <phoneticPr fontId="19" type="noConversion"/>
  </si>
  <si>
    <t>29g</t>
    <phoneticPr fontId="19" type="noConversion"/>
  </si>
  <si>
    <t>雞丁</t>
    <phoneticPr fontId="19" type="noConversion"/>
  </si>
  <si>
    <t>紅蘿蔔</t>
    <phoneticPr fontId="19" type="noConversion"/>
  </si>
  <si>
    <t>筍絲</t>
    <phoneticPr fontId="19" type="noConversion"/>
  </si>
  <si>
    <t>豆乾</t>
    <phoneticPr fontId="19" type="noConversion"/>
  </si>
  <si>
    <t>紫菜</t>
    <phoneticPr fontId="19" type="noConversion"/>
  </si>
  <si>
    <t>絞肉</t>
    <phoneticPr fontId="19" type="noConversion"/>
  </si>
  <si>
    <t>紅蘿蔔丁</t>
    <phoneticPr fontId="19" type="noConversion"/>
  </si>
  <si>
    <t>青豆仁</t>
    <phoneticPr fontId="19" type="noConversion"/>
  </si>
  <si>
    <t>白蘿蔔</t>
    <phoneticPr fontId="19" type="noConversion"/>
  </si>
  <si>
    <t>蕃茄</t>
    <phoneticPr fontId="19" type="noConversion"/>
  </si>
  <si>
    <t>香菇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</si>
  <si>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</si>
  <si>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</si>
  <si>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</si>
  <si>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馬鈴薯</t>
    <phoneticPr fontId="19" type="noConversion"/>
  </si>
  <si>
    <t>洋蔥</t>
    <phoneticPr fontId="19" type="noConversion"/>
  </si>
  <si>
    <t>黃瓜</t>
    <phoneticPr fontId="19" type="noConversion"/>
  </si>
  <si>
    <t>海帶結</t>
    <phoneticPr fontId="19" type="noConversion"/>
  </si>
  <si>
    <t>筍片</t>
    <phoneticPr fontId="19" type="noConversion"/>
  </si>
  <si>
    <t>玉米筍</t>
    <phoneticPr fontId="19" type="noConversion"/>
  </si>
  <si>
    <t>22g</t>
    <phoneticPr fontId="19" type="noConversion"/>
  </si>
  <si>
    <t>28g</t>
    <phoneticPr fontId="19" type="noConversion"/>
  </si>
  <si>
    <t>24g</t>
    <phoneticPr fontId="19" type="noConversion"/>
  </si>
  <si>
    <t>108g</t>
    <phoneticPr fontId="19" type="noConversion"/>
  </si>
  <si>
    <t>776kcal</t>
    <phoneticPr fontId="19" type="noConversion"/>
  </si>
  <si>
    <t>742kcal</t>
    <phoneticPr fontId="19" type="noConversion"/>
  </si>
  <si>
    <t>排骨</t>
    <phoneticPr fontId="19" type="noConversion"/>
  </si>
  <si>
    <t>雞腿</t>
    <phoneticPr fontId="19" type="noConversion"/>
  </si>
  <si>
    <t>薑絲</t>
    <phoneticPr fontId="19" type="noConversion"/>
  </si>
  <si>
    <t>豬肉</t>
    <phoneticPr fontId="19" type="noConversion"/>
  </si>
  <si>
    <t>豆皮</t>
    <phoneticPr fontId="19" type="noConversion"/>
  </si>
  <si>
    <t>南瓜</t>
    <phoneticPr fontId="19" type="noConversion"/>
  </si>
  <si>
    <t>豬肉片</t>
    <phoneticPr fontId="19" type="noConversion"/>
  </si>
  <si>
    <t>營養分析(g)</t>
    <phoneticPr fontId="19" type="noConversion"/>
  </si>
  <si>
    <t>660kcal</t>
    <phoneticPr fontId="19" type="noConversion"/>
  </si>
  <si>
    <t>683kcal</t>
    <phoneticPr fontId="19" type="noConversion"/>
  </si>
  <si>
    <t>665kcal</t>
    <phoneticPr fontId="19" type="noConversion"/>
  </si>
  <si>
    <t>677kcal</t>
    <phoneticPr fontId="19" type="noConversion"/>
  </si>
  <si>
    <t>644kcal</t>
    <phoneticPr fontId="19" type="noConversion"/>
  </si>
  <si>
    <t>690kcal</t>
    <phoneticPr fontId="19" type="noConversion"/>
  </si>
  <si>
    <t>蛋白質：</t>
    <phoneticPr fontId="19" type="noConversion"/>
  </si>
  <si>
    <t>686kcal</t>
    <phoneticPr fontId="19" type="noConversion"/>
  </si>
  <si>
    <t>696kcal</t>
    <phoneticPr fontId="19" type="noConversion"/>
  </si>
  <si>
    <t>705kcal</t>
    <phoneticPr fontId="19" type="noConversion"/>
  </si>
  <si>
    <t>681kacl</t>
    <phoneticPr fontId="19" type="noConversion"/>
  </si>
  <si>
    <t>685kcal</t>
    <phoneticPr fontId="19" type="noConversion"/>
  </si>
  <si>
    <t>697kcal</t>
    <phoneticPr fontId="19" type="noConversion"/>
  </si>
  <si>
    <t>小白菜</t>
    <phoneticPr fontId="19" type="noConversion"/>
  </si>
  <si>
    <t>豬排</t>
    <phoneticPr fontId="19" type="noConversion"/>
  </si>
  <si>
    <t>烤</t>
    <phoneticPr fontId="19" type="noConversion"/>
  </si>
  <si>
    <t>炒</t>
    <phoneticPr fontId="19" type="noConversion"/>
  </si>
  <si>
    <t>滷</t>
    <phoneticPr fontId="19" type="noConversion"/>
  </si>
  <si>
    <t>燒</t>
    <phoneticPr fontId="19" type="noConversion"/>
  </si>
  <si>
    <t>炸</t>
    <phoneticPr fontId="19" type="noConversion"/>
  </si>
  <si>
    <t>杏鮑菇</t>
    <phoneticPr fontId="19" type="noConversion"/>
  </si>
  <si>
    <t>九層塔</t>
    <phoneticPr fontId="19" type="noConversion"/>
  </si>
  <si>
    <t>紅蘿蔔絲</t>
    <phoneticPr fontId="19" type="noConversion"/>
  </si>
  <si>
    <t>甜不辣</t>
    <phoneticPr fontId="19" type="noConversion"/>
  </si>
  <si>
    <t>海帶結</t>
    <phoneticPr fontId="19" type="noConversion"/>
  </si>
  <si>
    <t>蘿蔔</t>
    <phoneticPr fontId="19" type="noConversion"/>
  </si>
  <si>
    <t>豆腐</t>
    <phoneticPr fontId="19" type="noConversion"/>
  </si>
  <si>
    <t>紅蘿蔔</t>
    <phoneticPr fontId="19" type="noConversion"/>
  </si>
  <si>
    <t>紅蘿蔔片</t>
    <phoneticPr fontId="19" type="noConversion"/>
  </si>
  <si>
    <t>煎</t>
    <phoneticPr fontId="19" type="noConversion"/>
  </si>
  <si>
    <t>海茸</t>
    <phoneticPr fontId="19" type="noConversion"/>
  </si>
  <si>
    <t>雞胸塊</t>
    <phoneticPr fontId="19" type="noConversion"/>
  </si>
  <si>
    <t>芝麻</t>
    <phoneticPr fontId="19" type="noConversion"/>
  </si>
  <si>
    <t>豬肉絲</t>
    <phoneticPr fontId="19" type="noConversion"/>
  </si>
  <si>
    <t>地瓜條</t>
    <phoneticPr fontId="19" type="noConversion"/>
  </si>
  <si>
    <t>豬里肌</t>
    <phoneticPr fontId="19" type="noConversion"/>
  </si>
  <si>
    <t>玉米</t>
    <phoneticPr fontId="19" type="noConversion"/>
  </si>
  <si>
    <t>雞蛋</t>
    <phoneticPr fontId="19" type="noConversion"/>
  </si>
  <si>
    <t>炒</t>
    <phoneticPr fontId="19" type="noConversion"/>
  </si>
  <si>
    <t>玉米蛋花湯</t>
    <phoneticPr fontId="19" type="noConversion"/>
  </si>
  <si>
    <t>地瓜飯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</si>
  <si>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</si>
  <si>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</si>
  <si>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</si>
  <si>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</si>
  <si>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</si>
  <si>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蔥燒豬排</t>
    <phoneticPr fontId="19" type="noConversion"/>
  </si>
  <si>
    <t>蘿蔔燒肉</t>
    <phoneticPr fontId="19" type="noConversion"/>
  </si>
  <si>
    <t>玉米蛋花湯</t>
    <phoneticPr fontId="19" type="noConversion"/>
  </si>
  <si>
    <t>蔥花蛋炒飯</t>
    <phoneticPr fontId="19" type="noConversion"/>
  </si>
  <si>
    <t>香烤雞腿</t>
    <phoneticPr fontId="19" type="noConversion"/>
  </si>
  <si>
    <t>國慶日連假</t>
    <phoneticPr fontId="19" type="noConversion"/>
  </si>
  <si>
    <t>烤雞腿</t>
    <phoneticPr fontId="19" type="noConversion"/>
  </si>
  <si>
    <t>黑胡椒豬柳</t>
    <phoneticPr fontId="19" type="noConversion"/>
  </si>
  <si>
    <t>什錦玉米筍</t>
    <phoneticPr fontId="19" type="noConversion"/>
  </si>
  <si>
    <t>椒鹽鹹酥雞</t>
    <phoneticPr fontId="19" type="noConversion"/>
  </si>
  <si>
    <t>蔥燒豬排</t>
    <phoneticPr fontId="19" type="noConversion"/>
  </si>
  <si>
    <t>醬汁肉片</t>
    <phoneticPr fontId="19" type="noConversion"/>
  </si>
  <si>
    <t>咖哩洋芋</t>
    <phoneticPr fontId="19" type="noConversion"/>
  </si>
  <si>
    <t>香雞排</t>
    <phoneticPr fontId="19" type="noConversion"/>
  </si>
  <si>
    <t>醬燒里肌</t>
    <phoneticPr fontId="19" type="noConversion"/>
  </si>
  <si>
    <t>客家小炒</t>
    <phoneticPr fontId="19" type="noConversion"/>
  </si>
  <si>
    <t>滷味</t>
    <phoneticPr fontId="19" type="noConversion"/>
  </si>
  <si>
    <t>玉米三色</t>
    <phoneticPr fontId="19" type="noConversion"/>
  </si>
  <si>
    <t>香菇滷蛋</t>
    <phoneticPr fontId="19" type="noConversion"/>
  </si>
  <si>
    <t>家常肉丸子</t>
    <phoneticPr fontId="19" type="noConversion"/>
  </si>
  <si>
    <t>菲力雞排</t>
    <phoneticPr fontId="19" type="noConversion"/>
  </si>
  <si>
    <t>番茄炒蛋</t>
    <phoneticPr fontId="19" type="noConversion"/>
  </si>
  <si>
    <t>日式豬排</t>
    <phoneticPr fontId="19" type="noConversion"/>
  </si>
  <si>
    <t>紅蘿蔔炒蛋</t>
    <phoneticPr fontId="19" type="noConversion"/>
  </si>
  <si>
    <t>洋蔥豬柳</t>
    <phoneticPr fontId="19" type="noConversion"/>
  </si>
  <si>
    <t>滷雞排</t>
    <phoneticPr fontId="19" type="noConversion"/>
  </si>
  <si>
    <t>什錦油飯</t>
    <phoneticPr fontId="19" type="noConversion"/>
  </si>
  <si>
    <t>香菇雞</t>
    <phoneticPr fontId="19" type="noConversion"/>
  </si>
  <si>
    <t>筍片什錦</t>
    <phoneticPr fontId="19" type="noConversion"/>
  </si>
  <si>
    <t>蒜泥白肉</t>
    <phoneticPr fontId="19" type="noConversion"/>
  </si>
  <si>
    <t>麻婆豆腐</t>
    <phoneticPr fontId="19" type="noConversion"/>
  </si>
  <si>
    <t>芹香甜不辣</t>
    <phoneticPr fontId="19" type="noConversion"/>
  </si>
  <si>
    <t>三杯杏鮑菇</t>
    <phoneticPr fontId="19" type="noConversion"/>
  </si>
  <si>
    <t>照燒豬排</t>
    <phoneticPr fontId="19" type="noConversion"/>
  </si>
  <si>
    <t>101g</t>
    <phoneticPr fontId="19" type="noConversion"/>
  </si>
  <si>
    <t>718kcal</t>
    <phoneticPr fontId="19" type="noConversion"/>
  </si>
  <si>
    <t>10月第五週菜單明細</t>
    <phoneticPr fontId="19" type="noConversion"/>
  </si>
  <si>
    <t>10月第四週菜單明細</t>
    <phoneticPr fontId="19" type="noConversion"/>
  </si>
  <si>
    <t>10月第三週菜單明細</t>
    <phoneticPr fontId="19" type="noConversion"/>
  </si>
  <si>
    <t>10月第二週菜單明細</t>
    <phoneticPr fontId="19" type="noConversion"/>
  </si>
  <si>
    <t>10月第一週菜單明細</t>
    <phoneticPr fontId="19" type="noConversion"/>
  </si>
  <si>
    <t>玉米濃湯(芡)</t>
    <phoneticPr fontId="19" type="noConversion"/>
  </si>
  <si>
    <t>味噌海芽湯</t>
    <phoneticPr fontId="19" type="noConversion"/>
  </si>
  <si>
    <t>菜頭湯</t>
    <phoneticPr fontId="19" type="noConversion"/>
  </si>
  <si>
    <t>紫菜豆腐湯</t>
    <phoneticPr fontId="19" type="noConversion"/>
  </si>
  <si>
    <t>冬瓜薑絲湯</t>
    <phoneticPr fontId="19" type="noConversion"/>
  </si>
  <si>
    <t>南瓜濃湯(芡)</t>
    <phoneticPr fontId="19" type="noConversion"/>
  </si>
  <si>
    <t>筍片豆皮湯</t>
    <phoneticPr fontId="19" type="noConversion"/>
  </si>
  <si>
    <t>大黃瓜湯</t>
    <phoneticPr fontId="19" type="noConversion"/>
  </si>
  <si>
    <t>紫菜蛋花湯</t>
    <phoneticPr fontId="19" type="noConversion"/>
  </si>
  <si>
    <t>紫菜蛋花湯</t>
    <phoneticPr fontId="19" type="noConversion"/>
  </si>
  <si>
    <t>味噌豆腐湯</t>
    <phoneticPr fontId="19" type="noConversion"/>
  </si>
  <si>
    <t>玉米濃湯</t>
    <phoneticPr fontId="19" type="noConversion"/>
  </si>
  <si>
    <t>玉米濃湯(芡)</t>
    <phoneticPr fontId="19" type="noConversion"/>
  </si>
  <si>
    <t>菜頭湯</t>
    <phoneticPr fontId="19" type="noConversion"/>
  </si>
  <si>
    <t>味噌海芽湯</t>
    <phoneticPr fontId="19" type="noConversion"/>
  </si>
  <si>
    <t>味噌豆腐湯</t>
    <phoneticPr fontId="19" type="noConversion"/>
  </si>
  <si>
    <t>營養師:黃毓晴</t>
    <phoneticPr fontId="19" type="noConversion"/>
  </si>
  <si>
    <t>營養字第004498號</t>
    <phoneticPr fontId="19" type="noConversion"/>
  </si>
  <si>
    <t>塔香海根</t>
    <phoneticPr fontId="19" type="noConversion"/>
  </si>
  <si>
    <t>滷味</t>
    <phoneticPr fontId="19" type="noConversion"/>
  </si>
  <si>
    <t>珍珠丸子</t>
    <phoneticPr fontId="19" type="noConversion"/>
  </si>
  <si>
    <t>京醬肉絲</t>
    <phoneticPr fontId="19" type="noConversion"/>
  </si>
  <si>
    <t>紅蘿蔔炒蛋</t>
    <phoneticPr fontId="19" type="noConversion"/>
  </si>
  <si>
    <t>砂鍋白菜</t>
    <phoneticPr fontId="19" type="noConversion"/>
  </si>
  <si>
    <t>馬鈴薯燉肉</t>
    <phoneticPr fontId="19" type="noConversion"/>
  </si>
  <si>
    <t>茶碗蒸</t>
    <phoneticPr fontId="19" type="noConversion"/>
  </si>
  <si>
    <t>鮮菇什錦</t>
    <phoneticPr fontId="19" type="noConversion"/>
  </si>
  <si>
    <t>蘿蔔豆輪</t>
    <phoneticPr fontId="19" type="noConversion"/>
  </si>
  <si>
    <t>香菇滷蛋</t>
    <phoneticPr fontId="19" type="noConversion"/>
  </si>
  <si>
    <t>泡菜什錦</t>
    <phoneticPr fontId="19" type="noConversion"/>
  </si>
  <si>
    <t>香雞排</t>
    <phoneticPr fontId="19" type="noConversion"/>
  </si>
  <si>
    <t>九層海蓉</t>
    <phoneticPr fontId="19" type="noConversion"/>
  </si>
  <si>
    <t>三杯黑輪</t>
    <phoneticPr fontId="19" type="noConversion"/>
  </si>
  <si>
    <t>彩椒什錦</t>
    <phoneticPr fontId="19" type="noConversion"/>
  </si>
  <si>
    <t>烤地瓜條</t>
    <phoneticPr fontId="19" type="noConversion"/>
  </si>
  <si>
    <t>冬瓜什錦</t>
    <phoneticPr fontId="19" type="noConversion"/>
  </si>
  <si>
    <t>卡啦雞腿</t>
    <phoneticPr fontId="19" type="noConversion"/>
  </si>
  <si>
    <t>關東煮</t>
    <phoneticPr fontId="19" type="noConversion"/>
  </si>
  <si>
    <t>冬瓜燒肉</t>
    <phoneticPr fontId="19" type="noConversion"/>
  </si>
  <si>
    <t>香滷百頁</t>
    <phoneticPr fontId="19" type="noConversion"/>
  </si>
  <si>
    <t>小瓜什錦</t>
    <phoneticPr fontId="19" type="noConversion"/>
  </si>
  <si>
    <t>日式豬排</t>
    <phoneticPr fontId="19" type="noConversion"/>
  </si>
  <si>
    <t>筍片什錦</t>
    <phoneticPr fontId="19" type="noConversion"/>
  </si>
  <si>
    <t>芝麻球</t>
    <phoneticPr fontId="19" type="noConversion"/>
  </si>
  <si>
    <t>蔥花</t>
    <phoneticPr fontId="19" type="noConversion"/>
  </si>
  <si>
    <t>玉米</t>
    <phoneticPr fontId="19" type="noConversion"/>
  </si>
  <si>
    <t>糯米</t>
    <phoneticPr fontId="19" type="noConversion"/>
  </si>
  <si>
    <t>豆輪</t>
    <phoneticPr fontId="19" type="noConversion"/>
  </si>
  <si>
    <t>薑片</t>
    <phoneticPr fontId="19" type="noConversion"/>
  </si>
  <si>
    <t>海帶根</t>
    <phoneticPr fontId="19" type="noConversion"/>
  </si>
  <si>
    <t>九層塔</t>
    <phoneticPr fontId="19" type="noConversion"/>
  </si>
  <si>
    <t>珍珠丸子</t>
    <phoneticPr fontId="19" type="noConversion"/>
  </si>
  <si>
    <t>成</t>
    <phoneticPr fontId="19" type="noConversion"/>
  </si>
  <si>
    <t>香菇</t>
    <phoneticPr fontId="19" type="noConversion"/>
  </si>
  <si>
    <t>黑輪</t>
    <phoneticPr fontId="19" type="noConversion"/>
  </si>
  <si>
    <t>滷</t>
    <phoneticPr fontId="19" type="noConversion"/>
  </si>
  <si>
    <t>炒</t>
    <phoneticPr fontId="19" type="noConversion"/>
  </si>
  <si>
    <t>三杯杏鮑菇</t>
    <phoneticPr fontId="19" type="noConversion"/>
  </si>
  <si>
    <t>小黃瓜</t>
    <phoneticPr fontId="19" type="noConversion"/>
  </si>
  <si>
    <t>木耳</t>
    <phoneticPr fontId="19" type="noConversion"/>
  </si>
  <si>
    <t>紅蘿蔔絲</t>
    <phoneticPr fontId="19" type="noConversion"/>
  </si>
  <si>
    <t>百頁豆腐</t>
    <phoneticPr fontId="19" type="noConversion"/>
  </si>
  <si>
    <t>芹菜</t>
    <phoneticPr fontId="19" type="noConversion"/>
  </si>
  <si>
    <t>豬肉絲</t>
    <phoneticPr fontId="19" type="noConversion"/>
  </si>
  <si>
    <t>海帶芽</t>
    <phoneticPr fontId="19" type="noConversion"/>
  </si>
  <si>
    <t>大黃瓜</t>
    <phoneticPr fontId="19" type="noConversion"/>
  </si>
  <si>
    <t>紅蘿蔔</t>
    <phoneticPr fontId="19" type="noConversion"/>
  </si>
  <si>
    <t>豬柳</t>
    <phoneticPr fontId="19" type="noConversion"/>
  </si>
  <si>
    <t>豬排</t>
    <phoneticPr fontId="19" type="noConversion"/>
  </si>
  <si>
    <t>泡菜</t>
    <phoneticPr fontId="19" type="noConversion"/>
  </si>
  <si>
    <t>高麗菜</t>
    <phoneticPr fontId="19" type="noConversion"/>
  </si>
  <si>
    <t>豬肉片</t>
    <phoneticPr fontId="19" type="noConversion"/>
  </si>
  <si>
    <t>豆皮</t>
    <phoneticPr fontId="19" type="noConversion"/>
  </si>
  <si>
    <t>加</t>
    <phoneticPr fontId="19" type="noConversion"/>
  </si>
  <si>
    <t>芹菜</t>
    <phoneticPr fontId="19" type="noConversion"/>
  </si>
  <si>
    <t>燙</t>
    <phoneticPr fontId="19" type="noConversion"/>
  </si>
  <si>
    <t>蒜泥</t>
    <phoneticPr fontId="19" type="noConversion"/>
  </si>
  <si>
    <t>冬瓜</t>
    <phoneticPr fontId="19" type="noConversion"/>
  </si>
  <si>
    <t>紅蘿蔔</t>
    <phoneticPr fontId="19" type="noConversion"/>
  </si>
  <si>
    <t>豆腐</t>
    <phoneticPr fontId="19" type="noConversion"/>
  </si>
  <si>
    <t>玉米</t>
    <phoneticPr fontId="19" type="noConversion"/>
  </si>
  <si>
    <t>毛豆仁</t>
    <phoneticPr fontId="19" type="noConversion"/>
  </si>
  <si>
    <t>紅蘿蔔丁</t>
    <phoneticPr fontId="19" type="noConversion"/>
  </si>
  <si>
    <t>絞肉</t>
    <phoneticPr fontId="19" type="noConversion"/>
  </si>
  <si>
    <t>蔥花</t>
    <phoneticPr fontId="19" type="noConversion"/>
  </si>
  <si>
    <t>雞胸肉</t>
    <phoneticPr fontId="19" type="noConversion"/>
  </si>
  <si>
    <t>蘿蔔</t>
    <phoneticPr fontId="19" type="noConversion"/>
  </si>
  <si>
    <t>魚漿製品</t>
    <phoneticPr fontId="19" type="noConversion"/>
  </si>
  <si>
    <t>加</t>
    <phoneticPr fontId="19" type="noConversion"/>
  </si>
  <si>
    <t>高麗菜</t>
    <phoneticPr fontId="19" type="noConversion"/>
  </si>
  <si>
    <t>玉米</t>
    <phoneticPr fontId="19" type="noConversion"/>
  </si>
  <si>
    <t>洋蔥</t>
    <phoneticPr fontId="19" type="noConversion"/>
  </si>
  <si>
    <t>豬肉</t>
    <phoneticPr fontId="19" type="noConversion"/>
  </si>
  <si>
    <t>青椒</t>
    <phoneticPr fontId="19" type="noConversion"/>
  </si>
  <si>
    <t>蔬菜</t>
    <phoneticPr fontId="19" type="noConversion"/>
  </si>
  <si>
    <t>薑絲</t>
    <phoneticPr fontId="19" type="noConversion"/>
  </si>
  <si>
    <t>燴</t>
    <phoneticPr fontId="19" type="noConversion"/>
  </si>
  <si>
    <t>冬瓜</t>
    <phoneticPr fontId="19" type="noConversion"/>
  </si>
  <si>
    <t xml:space="preserve"> 芝麻球</t>
    <phoneticPr fontId="19" type="noConversion"/>
  </si>
  <si>
    <t>成</t>
    <phoneticPr fontId="19" type="noConversion"/>
  </si>
  <si>
    <t>豬里肌肉</t>
    <phoneticPr fontId="19" type="noConversion"/>
  </si>
  <si>
    <t>對切帶骨雞胸肉</t>
    <phoneticPr fontId="19" type="noConversion"/>
  </si>
  <si>
    <t>永靖國小                                 供應廠商:家嘉</t>
    <phoneticPr fontId="19" type="noConversion"/>
  </si>
  <si>
    <t>榨醬麵</t>
    <phoneticPr fontId="19" type="noConversion"/>
  </si>
  <si>
    <t>肉醬義大利麵</t>
    <phoneticPr fontId="19" type="noConversion"/>
  </si>
  <si>
    <t>麵條</t>
    <phoneticPr fontId="19" type="noConversion"/>
  </si>
  <si>
    <t>豆干丁</t>
    <phoneticPr fontId="19" type="noConversion"/>
  </si>
  <si>
    <t>麵條</t>
    <phoneticPr fontId="19" type="noConversion"/>
  </si>
  <si>
    <t>絞肉</t>
    <phoneticPr fontId="19" type="noConversion"/>
  </si>
  <si>
    <t>玉米粒</t>
    <phoneticPr fontId="19" type="noConversion"/>
  </si>
  <si>
    <t>紅蘿蔔丁</t>
    <phoneticPr fontId="19" type="noConversion"/>
  </si>
  <si>
    <t>青豆仁</t>
    <phoneticPr fontId="19" type="noConversion"/>
  </si>
  <si>
    <t>燙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</si>
</sst>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&quot;9 月&quot;\ #\ &quot;日（二）&quot;"/>
    <numFmt numFmtId="178" formatCode="&quot;9 月&quot;\ #\ &quot;日（三）&quot;"/>
    <numFmt numFmtId="179" formatCode="0;_ "/>
    <numFmt numFmtId="180" formatCode="0;_쐀"/>
    <numFmt numFmtId="181" formatCode="&quot;8 月&quot;\ #\ &quot;日（一）&quot;"/>
    <numFmt numFmtId="182" formatCode="&quot;10 月&quot;\ #\ &quot;日（四）&quot;"/>
    <numFmt numFmtId="183" formatCode="&quot;10月&quot;\ #\ &quot;日（五）&quot;"/>
    <numFmt numFmtId="184" formatCode="&quot;10 月&quot;\ #\ &quot;日（一）&quot;"/>
    <numFmt numFmtId="185" formatCode="&quot;10 月&quot;\ #\ &quot;日（二）&quot;"/>
    <numFmt numFmtId="186" formatCode="&quot;10 月&quot;\ #\ &quot;日（三）&quot;"/>
  </numFmts>
  <fonts count="57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8"/>
      <name val="華康POP1體W7"/>
      <family val="5"/>
      <charset val="136"/>
    </font>
    <font>
      <sz val="10"/>
      <name val="Arial"/>
      <family val="2"/>
    </font>
    <font>
      <sz val="12"/>
      <name val="華康少女文字W3"/>
      <family val="5"/>
      <charset val="136"/>
    </font>
    <font>
      <sz val="12"/>
      <name val="華康POP1體W7"/>
      <family val="5"/>
      <charset val="136"/>
    </font>
    <font>
      <sz val="14"/>
      <name val="華康少女文字W3"/>
      <family val="5"/>
      <charset val="136"/>
    </font>
    <font>
      <sz val="7.5"/>
      <name val="華康流隸體W5"/>
      <family val="4"/>
      <charset val="136"/>
    </font>
    <font>
      <sz val="18"/>
      <name val="Arial"/>
      <family val="2"/>
    </font>
    <font>
      <sz val="14"/>
      <name val="Arial"/>
      <family val="2"/>
    </font>
    <font>
      <sz val="10"/>
      <name val="華康流隸體W5"/>
      <family val="4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6"/>
      <name val="華康少女文字W3"/>
      <family val="5"/>
      <charset val="136"/>
    </font>
    <font>
      <sz val="16"/>
      <color rgb="FF0000FF"/>
      <name val="Arial"/>
      <family val="2"/>
    </font>
    <font>
      <sz val="16"/>
      <color theme="9" tint="-0.499984740745262"/>
      <name val="華康少女文字W3"/>
      <family val="5"/>
      <charset val="136"/>
    </font>
    <font>
      <sz val="18"/>
      <color rgb="FFFF0000"/>
      <name val="華康POP1體W7"/>
      <family val="5"/>
      <charset val="136"/>
    </font>
    <font>
      <sz val="16"/>
      <color rgb="FF009900"/>
      <name val="華康少女文字W3"/>
      <family val="5"/>
      <charset val="136"/>
    </font>
    <font>
      <sz val="16"/>
      <color rgb="FF7030A0"/>
      <name val="華康少女文字W3"/>
      <family val="5"/>
      <charset val="136"/>
    </font>
    <font>
      <sz val="16"/>
      <color theme="9" tint="-0.249977111117893"/>
      <name val="華康少女文字W3"/>
      <family val="5"/>
      <charset val="136"/>
    </font>
    <font>
      <sz val="12"/>
      <name val="華康中圓體(P)"/>
      <family val="2"/>
      <charset val="136"/>
    </font>
    <font>
      <b/>
      <sz val="20"/>
      <color theme="0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shrinkToFit="1"/>
    </xf>
    <xf numFmtId="0" fontId="30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3" fillId="0" borderId="11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vertical="center" textRotation="255"/>
    </xf>
    <xf numFmtId="0" fontId="34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32" fillId="24" borderId="17" xfId="0" applyFont="1" applyFill="1" applyBorder="1" applyAlignment="1">
      <alignment horizontal="center" vertical="center" shrinkToFit="1"/>
    </xf>
    <xf numFmtId="0" fontId="37" fillId="24" borderId="17" xfId="0" applyFont="1" applyFill="1" applyBorder="1" applyAlignment="1">
      <alignment horizontal="center" vertical="center" wrapText="1" shrinkToFit="1"/>
    </xf>
    <xf numFmtId="0" fontId="33" fillId="0" borderId="18" xfId="0" applyFont="1" applyBorder="1">
      <alignment vertical="center"/>
    </xf>
    <xf numFmtId="0" fontId="33" fillId="0" borderId="19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2" fillId="0" borderId="21" xfId="0" applyFont="1" applyFill="1" applyBorder="1" applyAlignment="1">
      <alignment horizontal="left" vertical="center" shrinkToFit="1"/>
    </xf>
    <xf numFmtId="0" fontId="32" fillId="0" borderId="21" xfId="0" applyFont="1" applyBorder="1" applyAlignment="1">
      <alignment horizontal="left" vertical="center" shrinkToFit="1"/>
    </xf>
    <xf numFmtId="0" fontId="38" fillId="0" borderId="21" xfId="0" applyFont="1" applyBorder="1" applyAlignment="1">
      <alignment horizontal="left" vertical="center" shrinkToFit="1"/>
    </xf>
    <xf numFmtId="0" fontId="38" fillId="0" borderId="21" xfId="0" applyFont="1" applyFill="1" applyBorder="1" applyAlignment="1">
      <alignment horizontal="left" vertical="center" shrinkToFit="1"/>
    </xf>
    <xf numFmtId="0" fontId="33" fillId="0" borderId="22" xfId="0" applyFont="1" applyBorder="1" applyAlignment="1">
      <alignment horizontal="right"/>
    </xf>
    <xf numFmtId="0" fontId="3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32" fillId="0" borderId="21" xfId="0" applyFont="1" applyFill="1" applyBorder="1" applyAlignment="1">
      <alignment vertical="center" textRotation="180" shrinkToFit="1"/>
    </xf>
    <xf numFmtId="0" fontId="3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38" fillId="0" borderId="26" xfId="0" applyFont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2" fillId="0" borderId="0" xfId="0" applyFont="1" applyBorder="1" applyAlignment="1">
      <alignment horizontal="right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21" xfId="0" applyFont="1" applyBorder="1" applyAlignment="1">
      <alignment horizontal="left" vertical="center" wrapText="1" shrinkToFit="1"/>
    </xf>
    <xf numFmtId="0" fontId="3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32" fillId="0" borderId="28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32" fillId="0" borderId="32" xfId="0" applyFont="1" applyFill="1" applyBorder="1" applyAlignment="1">
      <alignment vertical="center" textRotation="180" shrinkToFit="1"/>
    </xf>
    <xf numFmtId="0" fontId="32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shrinkToFit="1"/>
    </xf>
    <xf numFmtId="0" fontId="42" fillId="0" borderId="0" xfId="0" applyFont="1" applyBorder="1">
      <alignment vertical="center"/>
    </xf>
    <xf numFmtId="0" fontId="42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left" shrinkToFit="1"/>
    </xf>
    <xf numFmtId="0" fontId="41" fillId="0" borderId="0" xfId="0" applyFont="1" applyFill="1" applyBorder="1" applyAlignment="1">
      <alignment horizontal="center" shrinkToFit="1"/>
    </xf>
    <xf numFmtId="0" fontId="43" fillId="0" borderId="0" xfId="0" applyFont="1" applyBorder="1" applyAlignment="1">
      <alignment horizontal="center" shrinkToFit="1"/>
    </xf>
    <xf numFmtId="0" fontId="43" fillId="0" borderId="0" xfId="0" applyFont="1" applyBorder="1" applyAlignment="1">
      <alignment horizontal="left" shrinkToFit="1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3" fillId="0" borderId="0" xfId="0" applyFont="1" applyBorder="1" applyAlignment="1">
      <alignment horizontal="right"/>
    </xf>
    <xf numFmtId="0" fontId="43" fillId="0" borderId="0" xfId="0" applyFont="1" applyBorder="1" applyAlignment="1">
      <alignment horizontal="left"/>
    </xf>
    <xf numFmtId="0" fontId="4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0" xfId="0" applyFont="1" applyBorder="1">
      <alignment vertical="center"/>
    </xf>
    <xf numFmtId="0" fontId="44" fillId="0" borderId="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textRotation="255"/>
    </xf>
    <xf numFmtId="0" fontId="37" fillId="0" borderId="12" xfId="0" applyFont="1" applyBorder="1" applyAlignment="1">
      <alignment vertical="center" textRotation="255"/>
    </xf>
    <xf numFmtId="0" fontId="37" fillId="0" borderId="13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 shrinkToFi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>
      <alignment vertical="center"/>
    </xf>
    <xf numFmtId="0" fontId="37" fillId="0" borderId="0" xfId="0" applyFont="1">
      <alignment vertical="center"/>
    </xf>
    <xf numFmtId="0" fontId="43" fillId="0" borderId="16" xfId="0" applyFont="1" applyBorder="1" applyAlignment="1">
      <alignment horizontal="center"/>
    </xf>
    <xf numFmtId="0" fontId="38" fillId="24" borderId="17" xfId="0" applyFont="1" applyFill="1" applyBorder="1" applyAlignment="1">
      <alignment horizontal="center" vertical="center" shrinkToFit="1"/>
    </xf>
    <xf numFmtId="0" fontId="43" fillId="0" borderId="18" xfId="0" applyFont="1" applyBorder="1">
      <alignment vertical="center"/>
    </xf>
    <xf numFmtId="0" fontId="43" fillId="0" borderId="35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5" fillId="0" borderId="0" xfId="0" applyFont="1">
      <alignment vertical="center"/>
    </xf>
    <xf numFmtId="0" fontId="43" fillId="0" borderId="20" xfId="0" applyFont="1" applyBorder="1" applyAlignment="1">
      <alignment horizontal="center"/>
    </xf>
    <xf numFmtId="0" fontId="43" fillId="0" borderId="22" xfId="0" applyFont="1" applyBorder="1" applyAlignment="1">
      <alignment horizontal="right"/>
    </xf>
    <xf numFmtId="0" fontId="43" fillId="0" borderId="21" xfId="0" applyFont="1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43" fillId="0" borderId="22" xfId="0" applyFont="1" applyBorder="1">
      <alignment vertical="center"/>
    </xf>
    <xf numFmtId="0" fontId="43" fillId="0" borderId="21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 wrapText="1"/>
    </xf>
    <xf numFmtId="179" fontId="44" fillId="0" borderId="0" xfId="0" applyNumberFormat="1" applyFont="1" applyBorder="1" applyAlignment="1">
      <alignment horizontal="center" vertical="center"/>
    </xf>
    <xf numFmtId="180" fontId="44" fillId="0" borderId="0" xfId="0" applyNumberFormat="1" applyFont="1" applyBorder="1" applyAlignment="1">
      <alignment horizontal="center" vertical="center"/>
    </xf>
    <xf numFmtId="0" fontId="38" fillId="0" borderId="21" xfId="0" applyFont="1" applyFill="1" applyBorder="1" applyAlignment="1">
      <alignment vertical="center" textRotation="180" shrinkToFit="1"/>
    </xf>
    <xf numFmtId="0" fontId="43" fillId="0" borderId="21" xfId="0" applyFont="1" applyBorder="1" applyAlignment="1">
      <alignment horizontal="left"/>
    </xf>
    <xf numFmtId="0" fontId="43" fillId="0" borderId="23" xfId="0" applyFont="1" applyBorder="1" applyAlignment="1">
      <alignment horizontal="center"/>
    </xf>
    <xf numFmtId="0" fontId="44" fillId="0" borderId="16" xfId="0" applyFont="1" applyFill="1" applyBorder="1" applyAlignment="1">
      <alignment horizontal="center" vertical="center" shrinkToFit="1"/>
    </xf>
    <xf numFmtId="0" fontId="44" fillId="0" borderId="24" xfId="0" applyFont="1" applyBorder="1">
      <alignment vertical="center"/>
    </xf>
    <xf numFmtId="0" fontId="43" fillId="0" borderId="21" xfId="0" applyFont="1" applyBorder="1" applyAlignment="1">
      <alignment horizontal="left" vertical="center"/>
    </xf>
    <xf numFmtId="0" fontId="44" fillId="0" borderId="20" xfId="0" applyFont="1" applyFill="1" applyBorder="1" applyAlignment="1">
      <alignment horizontal="center" vertical="center" shrinkToFit="1"/>
    </xf>
    <xf numFmtId="0" fontId="44" fillId="0" borderId="25" xfId="0" applyFont="1" applyBorder="1" applyAlignment="1">
      <alignment horizontal="right"/>
    </xf>
    <xf numFmtId="9" fontId="44" fillId="0" borderId="0" xfId="0" applyNumberFormat="1" applyFont="1" applyBorder="1">
      <alignment vertical="center"/>
    </xf>
    <xf numFmtId="0" fontId="44" fillId="0" borderId="36" xfId="0" applyFont="1" applyFill="1" applyBorder="1" applyAlignment="1">
      <alignment horizontal="center" vertical="center" shrinkToFit="1"/>
    </xf>
    <xf numFmtId="0" fontId="44" fillId="0" borderId="37" xfId="0" applyFont="1" applyBorder="1" applyAlignment="1">
      <alignment horizontal="right"/>
    </xf>
    <xf numFmtId="0" fontId="38" fillId="0" borderId="26" xfId="0" applyFont="1" applyFill="1" applyBorder="1" applyAlignment="1">
      <alignment vertical="center" textRotation="180" shrinkToFit="1"/>
    </xf>
    <xf numFmtId="0" fontId="43" fillId="0" borderId="38" xfId="0" applyFont="1" applyBorder="1" applyAlignment="1">
      <alignment horizontal="right"/>
    </xf>
    <xf numFmtId="0" fontId="43" fillId="0" borderId="26" xfId="0" applyFont="1" applyBorder="1" applyAlignment="1">
      <alignment horizontal="left"/>
    </xf>
    <xf numFmtId="0" fontId="43" fillId="0" borderId="39" xfId="0" applyFont="1" applyBorder="1" applyAlignment="1">
      <alignment horizontal="center"/>
    </xf>
    <xf numFmtId="0" fontId="43" fillId="0" borderId="16" xfId="0" applyFont="1" applyFill="1" applyBorder="1" applyAlignment="1">
      <alignment horizontal="center"/>
    </xf>
    <xf numFmtId="0" fontId="43" fillId="0" borderId="20" xfId="0" applyFont="1" applyFill="1" applyBorder="1" applyAlignment="1">
      <alignment horizontal="center"/>
    </xf>
    <xf numFmtId="0" fontId="38" fillId="0" borderId="0" xfId="0" applyFont="1" applyBorder="1" applyAlignment="1">
      <alignment horizontal="right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38" fillId="0" borderId="0" xfId="0" applyFont="1" applyBorder="1">
      <alignment vertical="center"/>
    </xf>
    <xf numFmtId="0" fontId="39" fillId="0" borderId="0" xfId="0" applyFont="1" applyFill="1" applyBorder="1" applyAlignment="1">
      <alignment horizontal="left" vertical="center" wrapText="1"/>
    </xf>
    <xf numFmtId="179" fontId="39" fillId="0" borderId="0" xfId="0" applyNumberFormat="1" applyFont="1" applyBorder="1" applyAlignment="1">
      <alignment horizontal="center" vertical="center"/>
    </xf>
    <xf numFmtId="180" fontId="39" fillId="0" borderId="0" xfId="0" applyNumberFormat="1" applyFont="1" applyBorder="1" applyAlignment="1">
      <alignment horizontal="center" vertical="center"/>
    </xf>
    <xf numFmtId="0" fontId="39" fillId="0" borderId="0" xfId="0" applyFont="1" applyBorder="1">
      <alignment vertical="center"/>
    </xf>
    <xf numFmtId="0" fontId="38" fillId="0" borderId="21" xfId="0" applyFont="1" applyBorder="1" applyAlignment="1">
      <alignment horizontal="left" vertical="center" wrapText="1" shrinkToFit="1"/>
    </xf>
    <xf numFmtId="0" fontId="39" fillId="0" borderId="16" xfId="0" applyFont="1" applyFill="1" applyBorder="1" applyAlignment="1">
      <alignment horizontal="center" vertical="center" shrinkToFit="1"/>
    </xf>
    <xf numFmtId="0" fontId="38" fillId="0" borderId="24" xfId="0" applyFont="1" applyBorder="1">
      <alignment vertical="center"/>
    </xf>
    <xf numFmtId="0" fontId="39" fillId="0" borderId="27" xfId="0" applyFont="1" applyBorder="1" applyAlignment="1">
      <alignment horizontal="center" vertical="center" shrinkToFit="1"/>
    </xf>
    <xf numFmtId="0" fontId="38" fillId="0" borderId="28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9" fontId="39" fillId="0" borderId="0" xfId="0" applyNumberFormat="1" applyFont="1" applyBorder="1">
      <alignment vertical="center"/>
    </xf>
    <xf numFmtId="0" fontId="43" fillId="0" borderId="30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top"/>
    </xf>
    <xf numFmtId="0" fontId="38" fillId="0" borderId="35" xfId="0" applyFont="1" applyBorder="1" applyAlignment="1">
      <alignment horizontal="left" vertical="center" shrinkToFit="1"/>
    </xf>
    <xf numFmtId="0" fontId="44" fillId="0" borderId="31" xfId="0" applyFont="1" applyFill="1" applyBorder="1" applyAlignment="1">
      <alignment horizontal="center" vertical="center" shrinkToFit="1"/>
    </xf>
    <xf numFmtId="0" fontId="38" fillId="0" borderId="32" xfId="0" applyFont="1" applyFill="1" applyBorder="1" applyAlignment="1">
      <alignment vertical="center" textRotation="180" shrinkToFit="1"/>
    </xf>
    <xf numFmtId="0" fontId="38" fillId="0" borderId="32" xfId="0" applyFont="1" applyBorder="1" applyAlignment="1">
      <alignment horizontal="left" vertical="center" shrinkToFit="1"/>
    </xf>
    <xf numFmtId="0" fontId="43" fillId="0" borderId="33" xfId="0" applyFont="1" applyBorder="1" applyAlignment="1">
      <alignment horizontal="right"/>
    </xf>
    <xf numFmtId="0" fontId="43" fillId="0" borderId="32" xfId="0" applyFont="1" applyBorder="1" applyAlignment="1">
      <alignment horizontal="left" vertical="center"/>
    </xf>
    <xf numFmtId="0" fontId="43" fillId="0" borderId="3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 shrinkToFit="1"/>
    </xf>
    <xf numFmtId="0" fontId="39" fillId="0" borderId="0" xfId="0" applyFont="1" applyBorder="1" applyAlignment="1">
      <alignment horizontal="right" vertical="top"/>
    </xf>
    <xf numFmtId="0" fontId="39" fillId="0" borderId="0" xfId="0" applyFont="1">
      <alignment vertical="center"/>
    </xf>
    <xf numFmtId="0" fontId="44" fillId="0" borderId="0" xfId="0" applyFont="1" applyBorder="1" applyAlignment="1">
      <alignment horizontal="left" vertical="center" shrinkToFit="1"/>
    </xf>
    <xf numFmtId="0" fontId="44" fillId="0" borderId="0" xfId="0" applyFont="1" applyFill="1" applyBorder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Fill="1">
      <alignment vertical="center"/>
    </xf>
    <xf numFmtId="0" fontId="43" fillId="0" borderId="0" xfId="0" applyFont="1" applyAlignment="1">
      <alignment horizontal="center" vertical="center"/>
    </xf>
    <xf numFmtId="0" fontId="39" fillId="0" borderId="21" xfId="0" applyFont="1" applyBorder="1" applyAlignment="1">
      <alignment horizontal="left" vertical="center" shrinkToFi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47" fillId="0" borderId="0" xfId="0" applyFont="1" applyBorder="1" applyAlignment="1">
      <alignment horizontal="center" shrinkToFit="1"/>
    </xf>
    <xf numFmtId="0" fontId="23" fillId="0" borderId="41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176" fontId="22" fillId="0" borderId="42" xfId="0" applyNumberFormat="1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181" fontId="49" fillId="0" borderId="45" xfId="0" applyNumberFormat="1" applyFont="1" applyBorder="1" applyAlignment="1">
      <alignment horizontal="center" vertical="center" wrapText="1"/>
    </xf>
    <xf numFmtId="177" fontId="49" fillId="0" borderId="46" xfId="0" applyNumberFormat="1" applyFont="1" applyBorder="1" applyAlignment="1">
      <alignment horizontal="center" vertical="center" wrapText="1"/>
    </xf>
    <xf numFmtId="178" fontId="49" fillId="0" borderId="47" xfId="0" applyNumberFormat="1" applyFont="1" applyBorder="1" applyAlignment="1">
      <alignment horizontal="center" vertical="center" wrapText="1"/>
    </xf>
    <xf numFmtId="0" fontId="50" fillId="0" borderId="48" xfId="0" applyFont="1" applyBorder="1" applyAlignment="1">
      <alignment horizontal="center" vertical="center" shrinkToFit="1"/>
    </xf>
    <xf numFmtId="0" fontId="50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 shrinkToFit="1"/>
    </xf>
    <xf numFmtId="0" fontId="51" fillId="0" borderId="50" xfId="0" applyFont="1" applyBorder="1" applyAlignment="1">
      <alignment horizontal="center" vertical="center" shrinkToFit="1"/>
    </xf>
    <xf numFmtId="0" fontId="51" fillId="0" borderId="49" xfId="0" applyFont="1" applyBorder="1" applyAlignment="1">
      <alignment horizontal="center" vertical="center" shrinkToFit="1"/>
    </xf>
    <xf numFmtId="0" fontId="48" fillId="0" borderId="51" xfId="0" applyFont="1" applyBorder="1" applyAlignment="1">
      <alignment horizontal="center" vertical="center" shrinkToFit="1"/>
    </xf>
    <xf numFmtId="0" fontId="48" fillId="0" borderId="51" xfId="0" applyFont="1" applyBorder="1" applyAlignment="1">
      <alignment horizontal="center" vertical="center" wrapText="1"/>
    </xf>
    <xf numFmtId="0" fontId="52" fillId="0" borderId="52" xfId="0" applyFont="1" applyBorder="1" applyAlignment="1">
      <alignment horizontal="center" vertical="center" wrapText="1"/>
    </xf>
    <xf numFmtId="0" fontId="52" fillId="0" borderId="53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 shrinkToFit="1"/>
    </xf>
    <xf numFmtId="0" fontId="53" fillId="0" borderId="52" xfId="0" applyFont="1" applyBorder="1" applyAlignment="1">
      <alignment horizontal="center" vertical="center" shrinkToFit="1"/>
    </xf>
    <xf numFmtId="0" fontId="53" fillId="0" borderId="52" xfId="0" applyFont="1" applyBorder="1" applyAlignment="1">
      <alignment horizontal="center" vertical="center"/>
    </xf>
    <xf numFmtId="0" fontId="53" fillId="0" borderId="53" xfId="0" applyFont="1" applyBorder="1" applyAlignment="1">
      <alignment horizontal="center" vertical="center"/>
    </xf>
    <xf numFmtId="0" fontId="53" fillId="0" borderId="52" xfId="0" applyFont="1" applyFill="1" applyBorder="1" applyAlignment="1">
      <alignment horizontal="center" vertical="center" shrinkToFit="1"/>
    </xf>
    <xf numFmtId="0" fontId="53" fillId="0" borderId="53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center"/>
    </xf>
    <xf numFmtId="0" fontId="53" fillId="0" borderId="54" xfId="0" applyFont="1" applyBorder="1" applyAlignment="1">
      <alignment horizontal="center" vertical="center" shrinkToFit="1"/>
    </xf>
    <xf numFmtId="0" fontId="54" fillId="0" borderId="52" xfId="0" applyFont="1" applyBorder="1" applyAlignment="1">
      <alignment horizontal="center" vertical="center" shrinkToFit="1"/>
    </xf>
    <xf numFmtId="0" fontId="54" fillId="0" borderId="52" xfId="0" applyFont="1" applyBorder="1" applyAlignment="1">
      <alignment horizontal="center" vertical="center"/>
    </xf>
    <xf numFmtId="0" fontId="54" fillId="0" borderId="53" xfId="0" applyFont="1" applyBorder="1" applyAlignment="1">
      <alignment horizontal="center" vertical="center" shrinkToFit="1"/>
    </xf>
    <xf numFmtId="0" fontId="54" fillId="0" borderId="52" xfId="0" applyFont="1" applyFill="1" applyBorder="1" applyAlignment="1">
      <alignment horizontal="center" vertical="center" shrinkToFit="1"/>
    </xf>
    <xf numFmtId="0" fontId="54" fillId="0" borderId="52" xfId="0" applyFont="1" applyBorder="1" applyAlignment="1">
      <alignment horizontal="center" vertical="center" wrapText="1"/>
    </xf>
    <xf numFmtId="0" fontId="32" fillId="24" borderId="55" xfId="0" applyFont="1" applyFill="1" applyBorder="1" applyAlignment="1">
      <alignment horizontal="center" vertical="center" shrinkToFit="1"/>
    </xf>
    <xf numFmtId="0" fontId="32" fillId="0" borderId="57" xfId="0" applyFont="1" applyBorder="1">
      <alignment vertical="center"/>
    </xf>
    <xf numFmtId="0" fontId="33" fillId="0" borderId="59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53" xfId="0" applyFont="1" applyBorder="1">
      <alignment vertical="center"/>
    </xf>
    <xf numFmtId="0" fontId="38" fillId="0" borderId="58" xfId="0" applyFont="1" applyFill="1" applyBorder="1" applyAlignment="1">
      <alignment vertical="center" textRotation="180" shrinkToFit="1"/>
    </xf>
    <xf numFmtId="0" fontId="38" fillId="0" borderId="58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182" fontId="49" fillId="0" borderId="45" xfId="0" applyNumberFormat="1" applyFont="1" applyBorder="1" applyAlignment="1">
      <alignment horizontal="center" vertical="center" wrapText="1"/>
    </xf>
    <xf numFmtId="183" fontId="49" fillId="0" borderId="45" xfId="0" applyNumberFormat="1" applyFont="1" applyBorder="1" applyAlignment="1">
      <alignment horizontal="center" vertical="center" wrapText="1"/>
    </xf>
    <xf numFmtId="184" fontId="49" fillId="0" borderId="46" xfId="0" applyNumberFormat="1" applyFont="1" applyBorder="1" applyAlignment="1">
      <alignment horizontal="center" vertical="center" wrapText="1"/>
    </xf>
    <xf numFmtId="185" fontId="49" fillId="0" borderId="46" xfId="0" applyNumberFormat="1" applyFont="1" applyBorder="1" applyAlignment="1">
      <alignment horizontal="center" vertical="center" wrapText="1"/>
    </xf>
    <xf numFmtId="186" fontId="49" fillId="0" borderId="46" xfId="0" applyNumberFormat="1" applyFont="1" applyBorder="1" applyAlignment="1">
      <alignment horizontal="center" vertical="center" wrapText="1"/>
    </xf>
    <xf numFmtId="182" fontId="49" fillId="0" borderId="46" xfId="0" applyNumberFormat="1" applyFont="1" applyBorder="1" applyAlignment="1">
      <alignment horizontal="center" vertical="center" wrapText="1"/>
    </xf>
    <xf numFmtId="183" fontId="49" fillId="0" borderId="47" xfId="0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6" fillId="25" borderId="0" xfId="0" applyFont="1" applyFill="1" applyBorder="1" applyAlignment="1">
      <alignment horizontal="center" vertical="center"/>
    </xf>
    <xf numFmtId="0" fontId="50" fillId="0" borderId="49" xfId="0" applyFont="1" applyBorder="1" applyAlignment="1">
      <alignment horizontal="center" vertical="center" shrinkToFit="1"/>
    </xf>
    <xf numFmtId="0" fontId="50" fillId="0" borderId="52" xfId="0" applyFont="1" applyBorder="1" applyAlignment="1">
      <alignment horizontal="center" vertical="center" shrinkToFit="1"/>
    </xf>
    <xf numFmtId="0" fontId="50" fillId="0" borderId="51" xfId="0" applyFont="1" applyBorder="1" applyAlignment="1">
      <alignment horizontal="center" vertical="center" shrinkToFit="1"/>
    </xf>
    <xf numFmtId="0" fontId="37" fillId="0" borderId="61" xfId="0" applyFont="1" applyBorder="1" applyAlignment="1">
      <alignment horizontal="right" vertical="top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37" fillId="0" borderId="17" xfId="0" applyFont="1" applyBorder="1" applyAlignment="1">
      <alignment horizontal="center" vertical="center" textRotation="180" shrinkToFit="1"/>
    </xf>
    <xf numFmtId="0" fontId="38" fillId="0" borderId="35" xfId="0" applyFont="1" applyFill="1" applyBorder="1" applyAlignment="1">
      <alignment horizontal="center" vertical="center" wrapText="1" shrinkToFit="1"/>
    </xf>
    <xf numFmtId="0" fontId="38" fillId="0" borderId="21" xfId="0" applyFont="1" applyFill="1" applyBorder="1" applyAlignment="1">
      <alignment horizontal="center" vertical="center" wrapText="1" shrinkToFit="1"/>
    </xf>
    <xf numFmtId="0" fontId="38" fillId="0" borderId="26" xfId="0" applyFont="1" applyFill="1" applyBorder="1" applyAlignment="1">
      <alignment horizontal="center" vertical="center" wrapText="1" shrinkToFit="1"/>
    </xf>
    <xf numFmtId="0" fontId="43" fillId="0" borderId="20" xfId="0" applyFont="1" applyBorder="1" applyAlignment="1">
      <alignment horizontal="center" vertical="center" textRotation="255" shrinkToFit="1"/>
    </xf>
    <xf numFmtId="0" fontId="40" fillId="0" borderId="0" xfId="0" applyFont="1" applyBorder="1" applyAlignment="1">
      <alignment horizontal="center" shrinkToFit="1"/>
    </xf>
    <xf numFmtId="0" fontId="35" fillId="0" borderId="0" xfId="0" applyFont="1" applyBorder="1" applyAlignment="1">
      <alignment horizontal="left" shrinkToFit="1"/>
    </xf>
    <xf numFmtId="0" fontId="38" fillId="0" borderId="0" xfId="0" applyFont="1" applyBorder="1" applyAlignment="1">
      <alignment horizontal="left" shrinkToFit="1"/>
    </xf>
    <xf numFmtId="0" fontId="43" fillId="0" borderId="20" xfId="0" applyFont="1" applyFill="1" applyBorder="1" applyAlignment="1">
      <alignment horizontal="center" vertical="center" textRotation="255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33" fillId="0" borderId="20" xfId="0" applyFont="1" applyBorder="1" applyAlignment="1">
      <alignment horizontal="center" vertical="center" textRotation="255" shrinkToFit="1"/>
    </xf>
    <xf numFmtId="0" fontId="34" fillId="0" borderId="17" xfId="0" applyFont="1" applyBorder="1" applyAlignment="1">
      <alignment horizontal="center" vertical="center" textRotation="180" shrinkToFit="1"/>
    </xf>
    <xf numFmtId="0" fontId="32" fillId="0" borderId="35" xfId="0" applyFont="1" applyFill="1" applyBorder="1" applyAlignment="1">
      <alignment horizontal="center" vertical="center" wrapText="1" shrinkToFit="1"/>
    </xf>
    <xf numFmtId="0" fontId="32" fillId="0" borderId="21" xfId="0" applyFont="1" applyFill="1" applyBorder="1" applyAlignment="1">
      <alignment horizontal="center" vertical="center" wrapText="1" shrinkToFit="1"/>
    </xf>
    <xf numFmtId="0" fontId="32" fillId="0" borderId="26" xfId="0" applyFont="1" applyFill="1" applyBorder="1" applyAlignment="1">
      <alignment horizontal="center" vertical="center" wrapText="1" shrinkToFit="1"/>
    </xf>
    <xf numFmtId="0" fontId="31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 shrinkToFit="1"/>
    </xf>
    <xf numFmtId="0" fontId="3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4" fillId="0" borderId="61" xfId="0" applyFont="1" applyBorder="1" applyAlignment="1">
      <alignment horizontal="right" vertical="top"/>
    </xf>
    <xf numFmtId="0" fontId="34" fillId="0" borderId="55" xfId="0" applyFont="1" applyBorder="1" applyAlignment="1">
      <alignment horizontal="center" vertical="center" textRotation="180" shrinkToFit="1"/>
    </xf>
    <xf numFmtId="0" fontId="32" fillId="0" borderId="56" xfId="0" applyFont="1" applyFill="1" applyBorder="1" applyAlignment="1">
      <alignment horizontal="center" vertical="center" wrapText="1" shrinkToFit="1"/>
    </xf>
    <xf numFmtId="0" fontId="32" fillId="0" borderId="58" xfId="0" applyFont="1" applyFill="1" applyBorder="1" applyAlignment="1">
      <alignment horizontal="center" vertical="center" wrapText="1" shrinkToFit="1"/>
    </xf>
    <xf numFmtId="0" fontId="33" fillId="0" borderId="25" xfId="0" applyFont="1" applyFill="1" applyBorder="1" applyAlignment="1">
      <alignment horizontal="center" vertical="center" textRotation="255" shrinkToFi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390525</xdr:rowOff>
    </xdr:from>
    <xdr:to>
      <xdr:col>6</xdr:col>
      <xdr:colOff>0</xdr:colOff>
      <xdr:row>1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915775" y="390525"/>
          <a:ext cx="0" cy="9525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38100</xdr:colOff>
      <xdr:row>4</xdr:row>
      <xdr:rowOff>95250</xdr:rowOff>
    </xdr:from>
    <xdr:to>
      <xdr:col>2</xdr:col>
      <xdr:colOff>1085850</xdr:colOff>
      <xdr:row>6</xdr:row>
      <xdr:rowOff>161925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4905375" y="1181100"/>
          <a:ext cx="1047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1181100</xdr:colOff>
      <xdr:row>4</xdr:row>
      <xdr:rowOff>133350</xdr:rowOff>
    </xdr:from>
    <xdr:to>
      <xdr:col>2</xdr:col>
      <xdr:colOff>2124075</xdr:colOff>
      <xdr:row>6</xdr:row>
      <xdr:rowOff>161925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6048375" y="1219200"/>
          <a:ext cx="942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247650</xdr:colOff>
      <xdr:row>9</xdr:row>
      <xdr:rowOff>19050</xdr:rowOff>
    </xdr:from>
    <xdr:to>
      <xdr:col>4</xdr:col>
      <xdr:colOff>2010316</xdr:colOff>
      <xdr:row>14</xdr:row>
      <xdr:rowOff>198182</xdr:rowOff>
    </xdr:to>
    <xdr:pic>
      <xdr:nvPicPr>
        <xdr:cNvPr id="10" name="圖片 9" descr="100年10月國慶日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925050" y="2247900"/>
          <a:ext cx="1762666" cy="1322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G36"/>
  <sheetViews>
    <sheetView topLeftCell="A7" workbookViewId="0">
      <selection activeCell="D33" sqref="D33"/>
    </sheetView>
  </sheetViews>
  <sheetFormatPr defaultRowHeight="16.5"/>
  <cols>
    <col min="1" max="1" width="30.625" style="84" customWidth="1"/>
    <col min="2" max="2" width="33.25" style="84" customWidth="1"/>
    <col min="3" max="3" width="32.125" style="84" customWidth="1"/>
    <col min="4" max="4" width="31" style="84" customWidth="1"/>
    <col min="5" max="5" width="29.375" style="84" customWidth="1"/>
    <col min="6" max="6" width="18.875" style="84" hidden="1" customWidth="1"/>
    <col min="7" max="16384" width="9" style="84"/>
  </cols>
  <sheetData>
    <row r="1" spans="1:7" ht="31.5" customHeight="1" thickBot="1">
      <c r="A1" s="244" t="s">
        <v>285</v>
      </c>
      <c r="B1" s="244"/>
      <c r="C1" s="244"/>
      <c r="D1" s="244"/>
      <c r="E1" s="244"/>
      <c r="F1" s="2"/>
    </row>
    <row r="2" spans="1:7" s="3" customFormat="1" ht="18.600000000000001" customHeight="1">
      <c r="A2" s="199"/>
      <c r="B2" s="200"/>
      <c r="C2" s="201"/>
      <c r="D2" s="235">
        <v>1</v>
      </c>
      <c r="E2" s="236">
        <v>2</v>
      </c>
      <c r="F2" s="2"/>
      <c r="G2" s="194"/>
    </row>
    <row r="3" spans="1:7" s="3" customFormat="1" ht="18.600000000000001" customHeight="1">
      <c r="A3" s="202"/>
      <c r="B3" s="202"/>
      <c r="C3" s="242" t="s">
        <v>199</v>
      </c>
      <c r="D3" s="202" t="s">
        <v>47</v>
      </c>
      <c r="E3" s="202" t="s">
        <v>145</v>
      </c>
      <c r="F3" s="2"/>
      <c r="G3" s="194"/>
    </row>
    <row r="4" spans="1:7" s="4" customFormat="1" ht="18.600000000000001" customHeight="1">
      <c r="A4" s="204"/>
      <c r="B4" s="205"/>
      <c r="C4" s="242" t="s">
        <v>200</v>
      </c>
      <c r="D4" s="205" t="s">
        <v>142</v>
      </c>
      <c r="E4" s="206" t="s">
        <v>146</v>
      </c>
      <c r="F4" s="2"/>
      <c r="G4" s="195"/>
    </row>
    <row r="5" spans="1:7" s="3" customFormat="1" ht="18.600000000000001" customHeight="1">
      <c r="A5" s="212"/>
      <c r="B5" s="213"/>
      <c r="C5" s="243"/>
      <c r="D5" s="214" t="s">
        <v>143</v>
      </c>
      <c r="E5" s="215" t="s">
        <v>202</v>
      </c>
      <c r="F5" s="2"/>
      <c r="G5" s="194"/>
    </row>
    <row r="6" spans="1:7" s="3" customFormat="1" ht="18.600000000000001" customHeight="1">
      <c r="A6" s="220"/>
      <c r="B6" s="221"/>
      <c r="C6" s="243"/>
      <c r="D6" s="224" t="s">
        <v>201</v>
      </c>
      <c r="E6" s="222" t="s">
        <v>203</v>
      </c>
      <c r="F6" s="2"/>
      <c r="G6" s="194"/>
    </row>
    <row r="7" spans="1:7" s="3" customFormat="1" ht="18.600000000000001" customHeight="1">
      <c r="A7" s="210"/>
      <c r="B7" s="210"/>
      <c r="C7" s="243"/>
      <c r="D7" s="210" t="s">
        <v>140</v>
      </c>
      <c r="E7" s="211" t="s">
        <v>141</v>
      </c>
      <c r="F7" s="2"/>
      <c r="G7" s="194"/>
    </row>
    <row r="8" spans="1:7" s="3" customFormat="1" ht="18.600000000000001" customHeight="1" thickBot="1">
      <c r="A8" s="208"/>
      <c r="B8" s="208"/>
      <c r="C8" s="209"/>
      <c r="D8" s="209" t="s">
        <v>144</v>
      </c>
      <c r="E8" s="208" t="s">
        <v>198</v>
      </c>
      <c r="F8" s="2"/>
      <c r="G8" s="194"/>
    </row>
    <row r="9" spans="1:7" s="3" customFormat="1" ht="18.600000000000001" customHeight="1">
      <c r="A9" s="237">
        <v>5</v>
      </c>
      <c r="B9" s="238">
        <v>6</v>
      </c>
      <c r="C9" s="239">
        <v>7</v>
      </c>
      <c r="D9" s="240">
        <v>8</v>
      </c>
      <c r="E9" s="241">
        <v>9</v>
      </c>
      <c r="F9" s="2"/>
      <c r="G9" s="194"/>
    </row>
    <row r="10" spans="1:7" s="3" customFormat="1" ht="18.600000000000001" customHeight="1">
      <c r="A10" s="203" t="s">
        <v>136</v>
      </c>
      <c r="B10" s="203" t="s">
        <v>48</v>
      </c>
      <c r="C10" s="202" t="s">
        <v>47</v>
      </c>
      <c r="D10" s="202" t="s">
        <v>47</v>
      </c>
      <c r="E10" s="245" t="s">
        <v>147</v>
      </c>
      <c r="F10" s="187"/>
      <c r="G10" s="194"/>
    </row>
    <row r="11" spans="1:7" s="4" customFormat="1" ht="18.600000000000001" customHeight="1">
      <c r="A11" s="204" t="s">
        <v>208</v>
      </c>
      <c r="B11" s="205" t="s">
        <v>148</v>
      </c>
      <c r="C11" s="205" t="s">
        <v>151</v>
      </c>
      <c r="D11" s="205" t="s">
        <v>152</v>
      </c>
      <c r="E11" s="246"/>
      <c r="F11" s="187"/>
      <c r="G11" s="195"/>
    </row>
    <row r="12" spans="1:7" s="3" customFormat="1" ht="18.600000000000001" customHeight="1">
      <c r="A12" s="212" t="s">
        <v>209</v>
      </c>
      <c r="B12" s="216" t="s">
        <v>149</v>
      </c>
      <c r="C12" s="212" t="s">
        <v>206</v>
      </c>
      <c r="D12" s="216" t="s">
        <v>204</v>
      </c>
      <c r="E12" s="246"/>
      <c r="F12" s="188"/>
      <c r="G12" s="194"/>
    </row>
    <row r="13" spans="1:7" s="3" customFormat="1" ht="18.600000000000001" customHeight="1">
      <c r="A13" s="220" t="s">
        <v>210</v>
      </c>
      <c r="B13" s="221" t="s">
        <v>150</v>
      </c>
      <c r="C13" s="220" t="s">
        <v>207</v>
      </c>
      <c r="D13" s="224" t="s">
        <v>205</v>
      </c>
      <c r="E13" s="246"/>
      <c r="F13" s="189"/>
      <c r="G13" s="194"/>
    </row>
    <row r="14" spans="1:7" s="3" customFormat="1" ht="18.600000000000001" customHeight="1">
      <c r="A14" s="210" t="s">
        <v>137</v>
      </c>
      <c r="B14" s="210" t="s">
        <v>138</v>
      </c>
      <c r="C14" s="210" t="s">
        <v>139</v>
      </c>
      <c r="D14" s="210" t="s">
        <v>140</v>
      </c>
      <c r="E14" s="246"/>
      <c r="F14" s="1"/>
      <c r="G14" s="194"/>
    </row>
    <row r="15" spans="1:7" s="3" customFormat="1" ht="18.600000000000001" customHeight="1" thickBot="1">
      <c r="A15" s="208" t="s">
        <v>195</v>
      </c>
      <c r="B15" s="209" t="s">
        <v>196</v>
      </c>
      <c r="C15" s="209" t="s">
        <v>187</v>
      </c>
      <c r="D15" s="208" t="s">
        <v>197</v>
      </c>
      <c r="E15" s="247"/>
      <c r="F15" s="2"/>
      <c r="G15" s="194"/>
    </row>
    <row r="16" spans="1:7" s="3" customFormat="1" ht="18.600000000000001" customHeight="1">
      <c r="A16" s="237">
        <v>12</v>
      </c>
      <c r="B16" s="238">
        <v>13</v>
      </c>
      <c r="C16" s="239">
        <v>14</v>
      </c>
      <c r="D16" s="240">
        <v>15</v>
      </c>
      <c r="E16" s="241">
        <v>16</v>
      </c>
      <c r="F16" s="2"/>
      <c r="G16" s="194"/>
    </row>
    <row r="17" spans="1:7" s="3" customFormat="1" ht="18.600000000000001" customHeight="1">
      <c r="A17" s="203" t="s">
        <v>136</v>
      </c>
      <c r="B17" s="203" t="s">
        <v>48</v>
      </c>
      <c r="C17" s="202" t="s">
        <v>47</v>
      </c>
      <c r="D17" s="202" t="s">
        <v>47</v>
      </c>
      <c r="E17" s="202" t="s">
        <v>286</v>
      </c>
      <c r="F17" s="187"/>
      <c r="G17" s="194"/>
    </row>
    <row r="18" spans="1:7" s="4" customFormat="1" ht="18.600000000000001" customHeight="1">
      <c r="A18" s="207" t="s">
        <v>211</v>
      </c>
      <c r="B18" s="205" t="s">
        <v>175</v>
      </c>
      <c r="C18" s="205" t="s">
        <v>213</v>
      </c>
      <c r="D18" s="205" t="s">
        <v>171</v>
      </c>
      <c r="E18" s="206" t="s">
        <v>169</v>
      </c>
      <c r="F18" s="187"/>
      <c r="G18" s="195"/>
    </row>
    <row r="19" spans="1:7" s="3" customFormat="1" ht="18.600000000000001" customHeight="1">
      <c r="A19" s="212" t="s">
        <v>212</v>
      </c>
      <c r="B19" s="214" t="s">
        <v>173</v>
      </c>
      <c r="C19" s="212" t="s">
        <v>166</v>
      </c>
      <c r="D19" s="218" t="s">
        <v>172</v>
      </c>
      <c r="E19" s="217" t="s">
        <v>170</v>
      </c>
      <c r="F19" s="188"/>
      <c r="G19" s="194"/>
    </row>
    <row r="20" spans="1:7" s="3" customFormat="1" ht="18.600000000000001" customHeight="1">
      <c r="A20" s="220" t="s">
        <v>174</v>
      </c>
      <c r="B20" s="221" t="s">
        <v>158</v>
      </c>
      <c r="C20" s="223" t="s">
        <v>214</v>
      </c>
      <c r="D20" s="221" t="s">
        <v>163</v>
      </c>
      <c r="E20" s="222" t="s">
        <v>215</v>
      </c>
      <c r="F20" s="189"/>
      <c r="G20" s="194"/>
    </row>
    <row r="21" spans="1:7" s="3" customFormat="1" ht="18.600000000000001" customHeight="1">
      <c r="A21" s="210" t="s">
        <v>137</v>
      </c>
      <c r="B21" s="210" t="s">
        <v>138</v>
      </c>
      <c r="C21" s="210" t="s">
        <v>139</v>
      </c>
      <c r="D21" s="210" t="s">
        <v>140</v>
      </c>
      <c r="E21" s="211" t="s">
        <v>141</v>
      </c>
      <c r="F21" s="1"/>
      <c r="G21" s="194"/>
    </row>
    <row r="22" spans="1:7" s="3" customFormat="1" ht="18.600000000000001" customHeight="1" thickBot="1">
      <c r="A22" s="208" t="s">
        <v>192</v>
      </c>
      <c r="B22" s="208" t="s">
        <v>193</v>
      </c>
      <c r="C22" s="209" t="s">
        <v>190</v>
      </c>
      <c r="D22" s="208" t="s">
        <v>194</v>
      </c>
      <c r="E22" s="209" t="s">
        <v>185</v>
      </c>
      <c r="F22" s="2"/>
      <c r="G22" s="194"/>
    </row>
    <row r="23" spans="1:7" s="3" customFormat="1" ht="18.600000000000001" customHeight="1">
      <c r="A23" s="237">
        <v>19</v>
      </c>
      <c r="B23" s="238">
        <v>20</v>
      </c>
      <c r="C23" s="239">
        <v>21</v>
      </c>
      <c r="D23" s="240">
        <v>22</v>
      </c>
      <c r="E23" s="241">
        <v>23</v>
      </c>
      <c r="F23" s="196"/>
      <c r="G23" s="194"/>
    </row>
    <row r="24" spans="1:7" s="3" customFormat="1" ht="18.600000000000001" customHeight="1">
      <c r="A24" s="203" t="s">
        <v>136</v>
      </c>
      <c r="B24" s="203" t="s">
        <v>48</v>
      </c>
      <c r="C24" s="202" t="s">
        <v>47</v>
      </c>
      <c r="D24" s="202" t="s">
        <v>47</v>
      </c>
      <c r="E24" s="202" t="s">
        <v>168</v>
      </c>
      <c r="F24" s="197"/>
      <c r="G24" s="194"/>
    </row>
    <row r="25" spans="1:7" s="4" customFormat="1" ht="18.600000000000001" customHeight="1">
      <c r="A25" s="205" t="s">
        <v>218</v>
      </c>
      <c r="B25" s="205" t="s">
        <v>162</v>
      </c>
      <c r="C25" s="205" t="s">
        <v>219</v>
      </c>
      <c r="D25" s="205" t="s">
        <v>164</v>
      </c>
      <c r="E25" s="206" t="s">
        <v>167</v>
      </c>
      <c r="F25" s="198"/>
      <c r="G25" s="195"/>
    </row>
    <row r="26" spans="1:7" s="3" customFormat="1" ht="18.600000000000001" customHeight="1">
      <c r="A26" s="213" t="s">
        <v>159</v>
      </c>
      <c r="B26" s="214" t="s">
        <v>208</v>
      </c>
      <c r="C26" s="212" t="s">
        <v>163</v>
      </c>
      <c r="D26" s="214" t="s">
        <v>165</v>
      </c>
      <c r="E26" s="219" t="s">
        <v>216</v>
      </c>
      <c r="F26" s="190"/>
    </row>
    <row r="27" spans="1:7" s="3" customFormat="1" ht="18.600000000000001" customHeight="1">
      <c r="A27" s="220" t="s">
        <v>160</v>
      </c>
      <c r="B27" s="221" t="s">
        <v>161</v>
      </c>
      <c r="C27" s="220" t="s">
        <v>220</v>
      </c>
      <c r="D27" s="220" t="s">
        <v>166</v>
      </c>
      <c r="E27" s="222" t="s">
        <v>217</v>
      </c>
      <c r="F27" s="6"/>
    </row>
    <row r="28" spans="1:7" s="3" customFormat="1" ht="18.600000000000001" customHeight="1">
      <c r="A28" s="210" t="s">
        <v>137</v>
      </c>
      <c r="B28" s="210" t="s">
        <v>138</v>
      </c>
      <c r="C28" s="210" t="s">
        <v>139</v>
      </c>
      <c r="D28" s="210" t="s">
        <v>140</v>
      </c>
      <c r="E28" s="211" t="s">
        <v>141</v>
      </c>
      <c r="F28" s="6"/>
    </row>
    <row r="29" spans="1:7" s="3" customFormat="1" ht="18.600000000000001" customHeight="1" thickBot="1">
      <c r="A29" s="209" t="s">
        <v>188</v>
      </c>
      <c r="B29" s="208" t="s">
        <v>184</v>
      </c>
      <c r="C29" s="209" t="s">
        <v>189</v>
      </c>
      <c r="D29" s="208" t="s">
        <v>190</v>
      </c>
      <c r="E29" s="208" t="s">
        <v>191</v>
      </c>
      <c r="F29" s="7"/>
    </row>
    <row r="30" spans="1:7" s="5" customFormat="1" ht="18.600000000000001" customHeight="1">
      <c r="A30" s="237">
        <v>26</v>
      </c>
      <c r="B30" s="238">
        <v>27</v>
      </c>
      <c r="C30" s="239">
        <v>28</v>
      </c>
      <c r="D30" s="240">
        <v>29</v>
      </c>
      <c r="E30" s="241">
        <v>30</v>
      </c>
      <c r="F30" s="8"/>
    </row>
    <row r="31" spans="1:7" ht="18.600000000000001" customHeight="1">
      <c r="A31" s="203" t="s">
        <v>136</v>
      </c>
      <c r="B31" s="203" t="s">
        <v>48</v>
      </c>
      <c r="C31" s="202" t="s">
        <v>47</v>
      </c>
      <c r="D31" s="202" t="s">
        <v>47</v>
      </c>
      <c r="E31" s="202" t="s">
        <v>287</v>
      </c>
    </row>
    <row r="32" spans="1:7" ht="18.600000000000001" customHeight="1">
      <c r="A32" s="205" t="s">
        <v>240</v>
      </c>
      <c r="B32" s="205" t="s">
        <v>156</v>
      </c>
      <c r="C32" s="205" t="s">
        <v>155</v>
      </c>
      <c r="D32" s="205" t="s">
        <v>153</v>
      </c>
      <c r="E32" s="206" t="s">
        <v>224</v>
      </c>
    </row>
    <row r="33" spans="1:5" ht="18.600000000000001" customHeight="1">
      <c r="A33" s="213" t="s">
        <v>223</v>
      </c>
      <c r="B33" s="214" t="s">
        <v>157</v>
      </c>
      <c r="C33" s="212" t="s">
        <v>150</v>
      </c>
      <c r="D33" s="214" t="s">
        <v>208</v>
      </c>
      <c r="E33" s="219" t="s">
        <v>225</v>
      </c>
    </row>
    <row r="34" spans="1:5" ht="18.600000000000001" customHeight="1">
      <c r="A34" s="220" t="s">
        <v>222</v>
      </c>
      <c r="B34" s="221" t="s">
        <v>158</v>
      </c>
      <c r="C34" s="223" t="s">
        <v>221</v>
      </c>
      <c r="D34" s="220" t="s">
        <v>154</v>
      </c>
      <c r="E34" s="222" t="s">
        <v>226</v>
      </c>
    </row>
    <row r="35" spans="1:5" ht="18.600000000000001" customHeight="1">
      <c r="A35" s="210" t="s">
        <v>137</v>
      </c>
      <c r="B35" s="210" t="s">
        <v>138</v>
      </c>
      <c r="C35" s="210" t="s">
        <v>139</v>
      </c>
      <c r="D35" s="210" t="s">
        <v>140</v>
      </c>
      <c r="E35" s="211" t="s">
        <v>141</v>
      </c>
    </row>
    <row r="36" spans="1:5" ht="18.600000000000001" customHeight="1" thickBot="1">
      <c r="A36" s="209" t="s">
        <v>183</v>
      </c>
      <c r="B36" s="208" t="s">
        <v>184</v>
      </c>
      <c r="C36" s="209" t="s">
        <v>185</v>
      </c>
      <c r="D36" s="208" t="s">
        <v>186</v>
      </c>
      <c r="E36" s="208" t="s">
        <v>187</v>
      </c>
    </row>
  </sheetData>
  <mergeCells count="2">
    <mergeCell ref="A1:E1"/>
    <mergeCell ref="E10:E15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D37" sqref="D37"/>
    </sheetView>
  </sheetViews>
  <sheetFormatPr defaultRowHeight="20.25"/>
  <cols>
    <col min="1" max="1" width="1.875" style="126" customWidth="1"/>
    <col min="2" max="2" width="4.875" style="175" customWidth="1"/>
    <col min="3" max="3" width="0" style="126" hidden="1" customWidth="1"/>
    <col min="4" max="4" width="18.625" style="126" customWidth="1"/>
    <col min="5" max="5" width="5.625" style="176" customWidth="1"/>
    <col min="6" max="6" width="11.25" style="126" customWidth="1"/>
    <col min="7" max="7" width="18.625" style="126" customWidth="1"/>
    <col min="8" max="8" width="5.625" style="176" customWidth="1"/>
    <col min="9" max="9" width="11.875" style="126" customWidth="1"/>
    <col min="10" max="10" width="18.625" style="126" customWidth="1"/>
    <col min="11" max="11" width="5.625" style="176" customWidth="1"/>
    <col min="12" max="12" width="11.75" style="126" customWidth="1"/>
    <col min="13" max="13" width="18.625" style="126" customWidth="1"/>
    <col min="14" max="14" width="5.625" style="176" customWidth="1"/>
    <col min="15" max="15" width="12.125" style="126" customWidth="1"/>
    <col min="16" max="16" width="18.625" style="126" customWidth="1"/>
    <col min="17" max="17" width="5.625" style="176" customWidth="1"/>
    <col min="18" max="18" width="11.75" style="126" customWidth="1"/>
    <col min="19" max="19" width="18.625" style="126" customWidth="1"/>
    <col min="20" max="20" width="5.625" style="176" customWidth="1"/>
    <col min="21" max="21" width="12.75" style="126" customWidth="1"/>
    <col min="22" max="22" width="5.25" style="184" customWidth="1"/>
    <col min="23" max="23" width="11.75" style="181" customWidth="1"/>
    <col min="24" max="24" width="11.25" style="182" customWidth="1"/>
    <col min="25" max="25" width="6.625" style="185" customWidth="1"/>
    <col min="26" max="26" width="4.75" style="126" customWidth="1"/>
    <col min="27" max="27" width="6" style="99" hidden="1" customWidth="1"/>
    <col min="28" max="28" width="5.5" style="100" hidden="1" customWidth="1"/>
    <col min="29" max="29" width="7.75" style="99" hidden="1" customWidth="1"/>
    <col min="30" max="30" width="8" style="99" hidden="1" customWidth="1"/>
    <col min="31" max="31" width="7.875" style="99" hidden="1" customWidth="1"/>
    <col min="32" max="32" width="7.5" style="99" hidden="1" customWidth="1"/>
    <col min="33" max="16384" width="9" style="126"/>
  </cols>
  <sheetData>
    <row r="1" spans="2:32" s="86" customFormat="1" ht="38.25">
      <c r="B1" s="256" t="s">
        <v>182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85"/>
      <c r="AB1" s="87"/>
    </row>
    <row r="2" spans="2:32" s="86" customFormat="1" ht="18.95" customHeight="1">
      <c r="B2" s="257"/>
      <c r="C2" s="258"/>
      <c r="D2" s="258"/>
      <c r="E2" s="258"/>
      <c r="F2" s="258"/>
      <c r="G2" s="258"/>
      <c r="H2" s="88"/>
      <c r="I2" s="85"/>
      <c r="J2" s="85"/>
      <c r="K2" s="88"/>
      <c r="L2" s="85"/>
      <c r="M2" s="85"/>
      <c r="N2" s="88"/>
      <c r="O2" s="85"/>
      <c r="P2" s="85"/>
      <c r="Q2" s="88"/>
      <c r="R2" s="85"/>
      <c r="S2" s="85"/>
      <c r="T2" s="88"/>
      <c r="U2" s="85"/>
      <c r="V2" s="89"/>
      <c r="W2" s="90"/>
      <c r="X2" s="91"/>
      <c r="Y2" s="90"/>
      <c r="Z2" s="85"/>
      <c r="AB2" s="87"/>
    </row>
    <row r="3" spans="2:32" s="99" customFormat="1" ht="30" customHeight="1" thickBot="1">
      <c r="B3" s="192" t="s">
        <v>46</v>
      </c>
      <c r="C3" s="192"/>
      <c r="D3" s="1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86"/>
      <c r="T3" s="93"/>
      <c r="U3" s="93"/>
      <c r="V3" s="94"/>
      <c r="W3" s="95"/>
      <c r="X3" s="96"/>
      <c r="Y3" s="97"/>
      <c r="Z3" s="98"/>
      <c r="AB3" s="100"/>
    </row>
    <row r="4" spans="2:32" s="114" customFormat="1" ht="43.5">
      <c r="B4" s="101" t="s">
        <v>0</v>
      </c>
      <c r="C4" s="102" t="s">
        <v>1</v>
      </c>
      <c r="D4" s="103" t="s">
        <v>2</v>
      </c>
      <c r="E4" s="104" t="s">
        <v>44</v>
      </c>
      <c r="F4" s="103"/>
      <c r="G4" s="103" t="s">
        <v>3</v>
      </c>
      <c r="H4" s="104" t="s">
        <v>44</v>
      </c>
      <c r="I4" s="103"/>
      <c r="J4" s="103" t="s">
        <v>4</v>
      </c>
      <c r="K4" s="104" t="s">
        <v>44</v>
      </c>
      <c r="L4" s="103"/>
      <c r="M4" s="103" t="s">
        <v>4</v>
      </c>
      <c r="N4" s="104" t="s">
        <v>44</v>
      </c>
      <c r="O4" s="103"/>
      <c r="P4" s="103" t="s">
        <v>4</v>
      </c>
      <c r="Q4" s="104" t="s">
        <v>44</v>
      </c>
      <c r="R4" s="103"/>
      <c r="S4" s="106" t="s">
        <v>5</v>
      </c>
      <c r="T4" s="104" t="s">
        <v>44</v>
      </c>
      <c r="U4" s="103"/>
      <c r="V4" s="26" t="s">
        <v>6</v>
      </c>
      <c r="W4" s="234" t="s">
        <v>95</v>
      </c>
      <c r="X4" s="108" t="s">
        <v>15</v>
      </c>
      <c r="Y4" s="109" t="s">
        <v>16</v>
      </c>
      <c r="Z4" s="110"/>
      <c r="AA4" s="111"/>
      <c r="AB4" s="112"/>
      <c r="AC4" s="113"/>
      <c r="AD4" s="113"/>
      <c r="AE4" s="113"/>
      <c r="AF4" s="113"/>
    </row>
    <row r="5" spans="2:32" s="120" customFormat="1" ht="27.75">
      <c r="B5" s="115"/>
      <c r="C5" s="251"/>
      <c r="D5" s="116"/>
      <c r="E5" s="116"/>
      <c r="F5" s="34"/>
      <c r="G5" s="116"/>
      <c r="H5" s="116"/>
      <c r="I5" s="34"/>
      <c r="J5" s="116"/>
      <c r="K5" s="116"/>
      <c r="L5" s="34"/>
      <c r="M5" s="116"/>
      <c r="N5" s="116"/>
      <c r="O5" s="34"/>
      <c r="P5" s="116"/>
      <c r="Q5" s="116"/>
      <c r="R5" s="34"/>
      <c r="S5" s="116"/>
      <c r="T5" s="116"/>
      <c r="U5" s="34"/>
      <c r="V5" s="252"/>
      <c r="W5" s="117"/>
      <c r="X5" s="118"/>
      <c r="Y5" s="119"/>
      <c r="Z5" s="99"/>
      <c r="AA5" s="99"/>
      <c r="AB5" s="100"/>
      <c r="AC5" s="99" t="s">
        <v>23</v>
      </c>
      <c r="AD5" s="99" t="s">
        <v>24</v>
      </c>
      <c r="AE5" s="99" t="s">
        <v>25</v>
      </c>
      <c r="AF5" s="99" t="s">
        <v>26</v>
      </c>
    </row>
    <row r="6" spans="2:32" ht="27.95" customHeight="1">
      <c r="B6" s="121"/>
      <c r="C6" s="251"/>
      <c r="D6" s="42"/>
      <c r="E6" s="42"/>
      <c r="F6" s="42"/>
      <c r="G6" s="41"/>
      <c r="H6" s="42"/>
      <c r="I6" s="41"/>
      <c r="J6" s="41"/>
      <c r="K6" s="41"/>
      <c r="L6" s="41"/>
      <c r="M6" s="42"/>
      <c r="N6" s="41"/>
      <c r="O6" s="41"/>
      <c r="P6" s="41"/>
      <c r="Q6" s="41"/>
      <c r="R6" s="41"/>
      <c r="S6" s="42"/>
      <c r="T6" s="41"/>
      <c r="U6" s="41"/>
      <c r="V6" s="253"/>
      <c r="W6" s="122"/>
      <c r="X6" s="123"/>
      <c r="Y6" s="124"/>
      <c r="Z6" s="98"/>
      <c r="AA6" s="125" t="s">
        <v>28</v>
      </c>
      <c r="AB6" s="100">
        <v>6</v>
      </c>
      <c r="AC6" s="100">
        <f>AB6*2</f>
        <v>12</v>
      </c>
      <c r="AD6" s="100"/>
      <c r="AE6" s="100">
        <f>AB6*15</f>
        <v>90</v>
      </c>
      <c r="AF6" s="100">
        <f>AC6*4+AE6*4</f>
        <v>408</v>
      </c>
    </row>
    <row r="7" spans="2:32" ht="27.95" customHeight="1">
      <c r="B7" s="121"/>
      <c r="C7" s="251"/>
      <c r="D7" s="42"/>
      <c r="E7" s="42"/>
      <c r="F7" s="42"/>
      <c r="G7" s="41"/>
      <c r="H7" s="42"/>
      <c r="I7" s="41"/>
      <c r="J7" s="41"/>
      <c r="K7" s="41"/>
      <c r="L7" s="41"/>
      <c r="M7" s="42"/>
      <c r="N7" s="41"/>
      <c r="O7" s="41"/>
      <c r="P7" s="41"/>
      <c r="Q7" s="41"/>
      <c r="R7" s="41"/>
      <c r="S7" s="42"/>
      <c r="T7" s="41"/>
      <c r="U7" s="41"/>
      <c r="V7" s="253"/>
      <c r="W7" s="127"/>
      <c r="X7" s="128"/>
      <c r="Y7" s="124"/>
      <c r="Z7" s="99"/>
      <c r="AA7" s="129" t="s">
        <v>30</v>
      </c>
      <c r="AB7" s="100">
        <v>2</v>
      </c>
      <c r="AC7" s="130">
        <f>AB7*7</f>
        <v>14</v>
      </c>
      <c r="AD7" s="100">
        <f>AB7*5</f>
        <v>10</v>
      </c>
      <c r="AE7" s="100" t="s">
        <v>31</v>
      </c>
      <c r="AF7" s="131">
        <f>AC7*4+AD7*9</f>
        <v>146</v>
      </c>
    </row>
    <row r="8" spans="2:32" ht="27.95" customHeight="1">
      <c r="B8" s="121"/>
      <c r="C8" s="251"/>
      <c r="D8" s="42"/>
      <c r="E8" s="42"/>
      <c r="F8" s="42"/>
      <c r="G8" s="41"/>
      <c r="H8" s="132"/>
      <c r="I8" s="41"/>
      <c r="J8" s="41"/>
      <c r="K8" s="132"/>
      <c r="L8" s="41"/>
      <c r="M8" s="42"/>
      <c r="N8" s="132"/>
      <c r="O8" s="41"/>
      <c r="P8" s="41"/>
      <c r="Q8" s="132"/>
      <c r="R8" s="41"/>
      <c r="S8" s="42"/>
      <c r="T8" s="132"/>
      <c r="U8" s="41"/>
      <c r="V8" s="253"/>
      <c r="W8" s="122"/>
      <c r="X8" s="128"/>
      <c r="Y8" s="124"/>
      <c r="Z8" s="98"/>
      <c r="AA8" s="99" t="s">
        <v>33</v>
      </c>
      <c r="AB8" s="100">
        <v>1.8</v>
      </c>
      <c r="AC8" s="100">
        <f>AB8*1</f>
        <v>1.8</v>
      </c>
      <c r="AD8" s="100" t="s">
        <v>31</v>
      </c>
      <c r="AE8" s="100">
        <f>AB8*5</f>
        <v>9</v>
      </c>
      <c r="AF8" s="100">
        <f>AC8*4+AE8*4</f>
        <v>43.2</v>
      </c>
    </row>
    <row r="9" spans="2:32" ht="27.95" customHeight="1">
      <c r="B9" s="255"/>
      <c r="C9" s="251"/>
      <c r="D9" s="42"/>
      <c r="E9" s="42"/>
      <c r="F9" s="42"/>
      <c r="G9" s="41"/>
      <c r="H9" s="132"/>
      <c r="I9" s="41"/>
      <c r="J9" s="41"/>
      <c r="K9" s="132"/>
      <c r="L9" s="41"/>
      <c r="M9" s="42"/>
      <c r="N9" s="132"/>
      <c r="O9" s="41"/>
      <c r="P9" s="41"/>
      <c r="Q9" s="132"/>
      <c r="R9" s="41"/>
      <c r="S9" s="42"/>
      <c r="T9" s="132"/>
      <c r="U9" s="41"/>
      <c r="V9" s="253"/>
      <c r="W9" s="127"/>
      <c r="X9" s="128"/>
      <c r="Y9" s="124"/>
      <c r="Z9" s="99"/>
      <c r="AA9" s="99" t="s">
        <v>36</v>
      </c>
      <c r="AB9" s="100">
        <v>2.5</v>
      </c>
      <c r="AC9" s="100"/>
      <c r="AD9" s="100">
        <f>AB9*5</f>
        <v>12.5</v>
      </c>
      <c r="AE9" s="100" t="s">
        <v>31</v>
      </c>
      <c r="AF9" s="100">
        <f>AD9*9</f>
        <v>112.5</v>
      </c>
    </row>
    <row r="10" spans="2:32" ht="27.95" customHeight="1">
      <c r="B10" s="255"/>
      <c r="C10" s="251"/>
      <c r="D10" s="42"/>
      <c r="E10" s="42"/>
      <c r="F10" s="42"/>
      <c r="G10" s="41"/>
      <c r="H10" s="132"/>
      <c r="I10" s="41"/>
      <c r="J10" s="41"/>
      <c r="K10" s="132"/>
      <c r="L10" s="41"/>
      <c r="M10" s="42"/>
      <c r="N10" s="132"/>
      <c r="O10" s="41"/>
      <c r="P10" s="41"/>
      <c r="Q10" s="132"/>
      <c r="R10" s="41"/>
      <c r="S10" s="42"/>
      <c r="T10" s="132"/>
      <c r="U10" s="41"/>
      <c r="V10" s="253"/>
      <c r="W10" s="122"/>
      <c r="X10" s="191"/>
      <c r="Y10" s="134"/>
      <c r="Z10" s="98"/>
      <c r="AA10" s="99" t="s">
        <v>37</v>
      </c>
      <c r="AB10" s="100">
        <v>1</v>
      </c>
      <c r="AE10" s="99">
        <f>AB10*15</f>
        <v>15</v>
      </c>
    </row>
    <row r="11" spans="2:32" ht="27.95" customHeight="1">
      <c r="B11" s="135"/>
      <c r="C11" s="136"/>
      <c r="D11" s="42"/>
      <c r="E11" s="132"/>
      <c r="F11" s="42"/>
      <c r="G11" s="41"/>
      <c r="H11" s="132"/>
      <c r="I11" s="41"/>
      <c r="J11" s="41"/>
      <c r="K11" s="132"/>
      <c r="L11" s="41"/>
      <c r="M11" s="41"/>
      <c r="N11" s="132"/>
      <c r="O11" s="41"/>
      <c r="P11" s="41"/>
      <c r="Q11" s="132"/>
      <c r="R11" s="41"/>
      <c r="S11" s="41"/>
      <c r="T11" s="132"/>
      <c r="U11" s="41"/>
      <c r="V11" s="253"/>
      <c r="W11" s="127"/>
      <c r="X11" s="137"/>
      <c r="Y11" s="124"/>
      <c r="Z11" s="99"/>
      <c r="AC11" s="99">
        <f>SUM(AC6:AC10)</f>
        <v>27.8</v>
      </c>
      <c r="AD11" s="99">
        <f>SUM(AD6:AD10)</f>
        <v>22.5</v>
      </c>
      <c r="AE11" s="99">
        <f>SUM(AE6:AE10)</f>
        <v>114</v>
      </c>
      <c r="AF11" s="99">
        <f>AC11*4+AD11*9+AE11*4</f>
        <v>769.7</v>
      </c>
    </row>
    <row r="12" spans="2:32" ht="27.95" customHeight="1">
      <c r="B12" s="141"/>
      <c r="C12" s="142"/>
      <c r="D12" s="143"/>
      <c r="E12" s="143"/>
      <c r="F12" s="57"/>
      <c r="G12" s="57"/>
      <c r="H12" s="143"/>
      <c r="I12" s="57"/>
      <c r="J12" s="57"/>
      <c r="K12" s="143"/>
      <c r="L12" s="57"/>
      <c r="M12" s="57"/>
      <c r="N12" s="143"/>
      <c r="O12" s="57"/>
      <c r="P12" s="57"/>
      <c r="Q12" s="143"/>
      <c r="R12" s="57"/>
      <c r="S12" s="57"/>
      <c r="T12" s="143"/>
      <c r="U12" s="57"/>
      <c r="V12" s="254"/>
      <c r="W12" s="144"/>
      <c r="X12" s="145"/>
      <c r="Y12" s="146"/>
      <c r="Z12" s="98"/>
      <c r="AC12" s="140">
        <f>AC11*4/AF11</f>
        <v>0.14447187215798363</v>
      </c>
      <c r="AD12" s="140">
        <f>AD11*9/AF11</f>
        <v>0.26308951539560865</v>
      </c>
      <c r="AE12" s="140">
        <f>AE11*4/AF11</f>
        <v>0.59243861244640761</v>
      </c>
    </row>
    <row r="13" spans="2:32" s="120" customFormat="1" ht="27.75" customHeight="1">
      <c r="B13" s="115"/>
      <c r="C13" s="251"/>
      <c r="D13" s="116"/>
      <c r="E13" s="116"/>
      <c r="F13" s="34"/>
      <c r="G13" s="116"/>
      <c r="H13" s="116"/>
      <c r="I13" s="34"/>
      <c r="J13" s="116"/>
      <c r="K13" s="116"/>
      <c r="L13" s="34"/>
      <c r="M13" s="116"/>
      <c r="N13" s="116"/>
      <c r="O13" s="34"/>
      <c r="P13" s="116"/>
      <c r="Q13" s="116"/>
      <c r="R13" s="34"/>
      <c r="S13" s="116"/>
      <c r="T13" s="116"/>
      <c r="U13" s="34"/>
      <c r="V13" s="252"/>
      <c r="W13" s="117"/>
      <c r="X13" s="118"/>
      <c r="Y13" s="119"/>
      <c r="Z13" s="99"/>
      <c r="AA13" s="99"/>
      <c r="AB13" s="100"/>
      <c r="AC13" s="99" t="s">
        <v>23</v>
      </c>
      <c r="AD13" s="99" t="s">
        <v>24</v>
      </c>
      <c r="AE13" s="99" t="s">
        <v>25</v>
      </c>
      <c r="AF13" s="99" t="s">
        <v>26</v>
      </c>
    </row>
    <row r="14" spans="2:32" ht="27.95" customHeight="1">
      <c r="B14" s="121"/>
      <c r="C14" s="251"/>
      <c r="D14" s="41"/>
      <c r="E14" s="41"/>
      <c r="F14" s="41"/>
      <c r="G14" s="41"/>
      <c r="H14" s="42"/>
      <c r="I14" s="41"/>
      <c r="J14" s="42"/>
      <c r="K14" s="41"/>
      <c r="L14" s="42"/>
      <c r="M14" s="42"/>
      <c r="N14" s="41"/>
      <c r="O14" s="41"/>
      <c r="P14" s="41"/>
      <c r="Q14" s="41"/>
      <c r="R14" s="41"/>
      <c r="S14" s="42"/>
      <c r="T14" s="41"/>
      <c r="U14" s="41"/>
      <c r="V14" s="253"/>
      <c r="W14" s="122"/>
      <c r="X14" s="123"/>
      <c r="Y14" s="124"/>
      <c r="Z14" s="98"/>
      <c r="AA14" s="125" t="s">
        <v>28</v>
      </c>
      <c r="AB14" s="100">
        <v>6.2</v>
      </c>
      <c r="AC14" s="100">
        <f>AB14*2</f>
        <v>12.4</v>
      </c>
      <c r="AD14" s="100"/>
      <c r="AE14" s="100">
        <f>AB14*15</f>
        <v>93</v>
      </c>
      <c r="AF14" s="100">
        <f>AC14*4+AE14*4</f>
        <v>421.6</v>
      </c>
    </row>
    <row r="15" spans="2:32" ht="27.95" customHeight="1">
      <c r="B15" s="121"/>
      <c r="C15" s="251"/>
      <c r="D15" s="41"/>
      <c r="E15" s="41"/>
      <c r="F15" s="41"/>
      <c r="G15" s="41"/>
      <c r="H15" s="42"/>
      <c r="I15" s="41"/>
      <c r="J15" s="42"/>
      <c r="K15" s="41"/>
      <c r="L15" s="42"/>
      <c r="M15" s="42"/>
      <c r="N15" s="41"/>
      <c r="O15" s="41"/>
      <c r="P15" s="41"/>
      <c r="Q15" s="41"/>
      <c r="R15" s="41"/>
      <c r="S15" s="42"/>
      <c r="T15" s="41"/>
      <c r="U15" s="41"/>
      <c r="V15" s="253"/>
      <c r="W15" s="127"/>
      <c r="X15" s="128"/>
      <c r="Y15" s="124"/>
      <c r="Z15" s="99"/>
      <c r="AA15" s="129" t="s">
        <v>30</v>
      </c>
      <c r="AB15" s="100">
        <v>2</v>
      </c>
      <c r="AC15" s="130">
        <f>AB15*7</f>
        <v>14</v>
      </c>
      <c r="AD15" s="100">
        <f>AB15*5</f>
        <v>10</v>
      </c>
      <c r="AE15" s="100" t="s">
        <v>31</v>
      </c>
      <c r="AF15" s="131">
        <f>AC15*4+AD15*9</f>
        <v>146</v>
      </c>
    </row>
    <row r="16" spans="2:32" ht="27.95" customHeight="1">
      <c r="B16" s="121"/>
      <c r="C16" s="251"/>
      <c r="D16" s="132"/>
      <c r="E16" s="132"/>
      <c r="F16" s="41"/>
      <c r="G16" s="41"/>
      <c r="H16" s="132"/>
      <c r="I16" s="41"/>
      <c r="J16" s="42"/>
      <c r="K16" s="132"/>
      <c r="L16" s="42"/>
      <c r="M16" s="42"/>
      <c r="N16" s="132"/>
      <c r="O16" s="41"/>
      <c r="P16" s="41"/>
      <c r="Q16" s="132"/>
      <c r="R16" s="41"/>
      <c r="S16" s="42"/>
      <c r="T16" s="132"/>
      <c r="U16" s="41"/>
      <c r="V16" s="253"/>
      <c r="W16" s="122"/>
      <c r="X16" s="128"/>
      <c r="Y16" s="124"/>
      <c r="Z16" s="98"/>
      <c r="AA16" s="99" t="s">
        <v>33</v>
      </c>
      <c r="AB16" s="100">
        <v>1.6</v>
      </c>
      <c r="AC16" s="100">
        <f>AB16*1</f>
        <v>1.6</v>
      </c>
      <c r="AD16" s="100" t="s">
        <v>31</v>
      </c>
      <c r="AE16" s="100">
        <f>AB16*5</f>
        <v>8</v>
      </c>
      <c r="AF16" s="100">
        <f>AC16*4+AE16*4</f>
        <v>38.4</v>
      </c>
    </row>
    <row r="17" spans="2:32" ht="27.95" customHeight="1">
      <c r="B17" s="255"/>
      <c r="C17" s="251"/>
      <c r="D17" s="132"/>
      <c r="E17" s="132"/>
      <c r="F17" s="41"/>
      <c r="G17" s="41"/>
      <c r="H17" s="132"/>
      <c r="I17" s="41"/>
      <c r="J17" s="42"/>
      <c r="K17" s="132"/>
      <c r="L17" s="42"/>
      <c r="M17" s="42"/>
      <c r="N17" s="132"/>
      <c r="O17" s="41"/>
      <c r="P17" s="41"/>
      <c r="Q17" s="132"/>
      <c r="R17" s="41"/>
      <c r="S17" s="42"/>
      <c r="T17" s="132"/>
      <c r="U17" s="41"/>
      <c r="V17" s="253"/>
      <c r="W17" s="127"/>
      <c r="X17" s="128"/>
      <c r="Y17" s="124"/>
      <c r="Z17" s="99"/>
      <c r="AA17" s="99" t="s">
        <v>36</v>
      </c>
      <c r="AB17" s="100">
        <v>2.5</v>
      </c>
      <c r="AC17" s="100"/>
      <c r="AD17" s="100">
        <f>AB17*5</f>
        <v>12.5</v>
      </c>
      <c r="AE17" s="100" t="s">
        <v>31</v>
      </c>
      <c r="AF17" s="100">
        <f>AD17*9</f>
        <v>112.5</v>
      </c>
    </row>
    <row r="18" spans="2:32" ht="27.95" customHeight="1">
      <c r="B18" s="255"/>
      <c r="C18" s="251"/>
      <c r="D18" s="132"/>
      <c r="E18" s="132"/>
      <c r="F18" s="41"/>
      <c r="G18" s="41"/>
      <c r="H18" s="132"/>
      <c r="I18" s="41"/>
      <c r="J18" s="41"/>
      <c r="K18" s="132"/>
      <c r="L18" s="41"/>
      <c r="M18" s="42"/>
      <c r="N18" s="132"/>
      <c r="O18" s="41"/>
      <c r="P18" s="41"/>
      <c r="Q18" s="132"/>
      <c r="R18" s="41"/>
      <c r="S18" s="42"/>
      <c r="T18" s="132"/>
      <c r="U18" s="41"/>
      <c r="V18" s="253"/>
      <c r="W18" s="122"/>
      <c r="X18" s="191"/>
      <c r="Y18" s="134"/>
      <c r="Z18" s="98"/>
      <c r="AA18" s="99" t="s">
        <v>37</v>
      </c>
      <c r="AB18" s="100">
        <v>1</v>
      </c>
      <c r="AE18" s="99">
        <f>AB18*15</f>
        <v>15</v>
      </c>
    </row>
    <row r="19" spans="2:32" ht="27.95" customHeight="1">
      <c r="B19" s="135"/>
      <c r="C19" s="136"/>
      <c r="D19" s="132"/>
      <c r="E19" s="132"/>
      <c r="F19" s="41"/>
      <c r="G19" s="41"/>
      <c r="H19" s="132"/>
      <c r="I19" s="41"/>
      <c r="J19" s="41"/>
      <c r="K19" s="132"/>
      <c r="L19" s="41"/>
      <c r="M19" s="41"/>
      <c r="N19" s="132"/>
      <c r="O19" s="41"/>
      <c r="P19" s="41"/>
      <c r="Q19" s="132"/>
      <c r="R19" s="41"/>
      <c r="S19" s="41"/>
      <c r="T19" s="132"/>
      <c r="U19" s="41"/>
      <c r="V19" s="253"/>
      <c r="W19" s="127"/>
      <c r="X19" s="137"/>
      <c r="Y19" s="124"/>
      <c r="Z19" s="99"/>
      <c r="AC19" s="99">
        <f>SUM(AC14:AC18)</f>
        <v>28</v>
      </c>
      <c r="AD19" s="99">
        <f>SUM(AD14:AD18)</f>
        <v>22.5</v>
      </c>
      <c r="AE19" s="99">
        <f>SUM(AE14:AE18)</f>
        <v>116</v>
      </c>
      <c r="AF19" s="99">
        <f>AC19*4+AD19*9+AE19*4</f>
        <v>778.5</v>
      </c>
    </row>
    <row r="20" spans="2:32" ht="27.95" customHeight="1">
      <c r="B20" s="138"/>
      <c r="C20" s="139"/>
      <c r="D20" s="132"/>
      <c r="E20" s="132"/>
      <c r="F20" s="41"/>
      <c r="G20" s="41"/>
      <c r="H20" s="132"/>
      <c r="I20" s="41"/>
      <c r="J20" s="41"/>
      <c r="K20" s="132"/>
      <c r="L20" s="41"/>
      <c r="M20" s="41"/>
      <c r="N20" s="132"/>
      <c r="O20" s="41"/>
      <c r="P20" s="41"/>
      <c r="Q20" s="132"/>
      <c r="R20" s="41"/>
      <c r="S20" s="41"/>
      <c r="T20" s="132"/>
      <c r="U20" s="41"/>
      <c r="V20" s="254"/>
      <c r="W20" s="122"/>
      <c r="X20" s="133"/>
      <c r="Y20" s="134"/>
      <c r="Z20" s="98"/>
      <c r="AC20" s="140">
        <f>AC19*4/AF19</f>
        <v>0.14386640976236351</v>
      </c>
      <c r="AD20" s="140">
        <f>AD19*9/AF19</f>
        <v>0.26011560693641617</v>
      </c>
      <c r="AE20" s="140">
        <f>AE19*4/AF19</f>
        <v>0.59601798330122024</v>
      </c>
    </row>
    <row r="21" spans="2:32" s="120" customFormat="1" ht="27.95" customHeight="1">
      <c r="B21" s="147"/>
      <c r="C21" s="251"/>
      <c r="D21" s="116"/>
      <c r="E21" s="116"/>
      <c r="F21" s="34"/>
      <c r="G21" s="116"/>
      <c r="H21" s="34"/>
      <c r="I21" s="34"/>
      <c r="J21" s="116"/>
      <c r="K21" s="116"/>
      <c r="L21" s="34"/>
      <c r="M21" s="116"/>
      <c r="N21" s="116"/>
      <c r="O21" s="34"/>
      <c r="P21" s="116"/>
      <c r="Q21" s="116"/>
      <c r="R21" s="34"/>
      <c r="S21" s="116"/>
      <c r="T21" s="116"/>
      <c r="U21" s="34"/>
      <c r="V21" s="252"/>
      <c r="W21" s="117"/>
      <c r="X21" s="118"/>
      <c r="Y21" s="119"/>
      <c r="Z21" s="99"/>
      <c r="AA21" s="99"/>
      <c r="AB21" s="100"/>
      <c r="AC21" s="99" t="s">
        <v>23</v>
      </c>
      <c r="AD21" s="99" t="s">
        <v>24</v>
      </c>
      <c r="AE21" s="99" t="s">
        <v>25</v>
      </c>
      <c r="AF21" s="99" t="s">
        <v>26</v>
      </c>
    </row>
    <row r="22" spans="2:32" s="152" customFormat="1" ht="27.75" customHeight="1">
      <c r="B22" s="148"/>
      <c r="C22" s="251"/>
      <c r="D22" s="41"/>
      <c r="E22" s="41"/>
      <c r="F22" s="41"/>
      <c r="G22" s="41"/>
      <c r="H22" s="41"/>
      <c r="I22" s="41"/>
      <c r="J22" s="41"/>
      <c r="K22" s="42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253"/>
      <c r="W22" s="122"/>
      <c r="X22" s="123"/>
      <c r="Y22" s="124"/>
      <c r="Z22" s="149"/>
      <c r="AA22" s="150" t="s">
        <v>28</v>
      </c>
      <c r="AB22" s="151">
        <v>6.2</v>
      </c>
      <c r="AC22" s="151">
        <f>AB22*2</f>
        <v>12.4</v>
      </c>
      <c r="AD22" s="151"/>
      <c r="AE22" s="151">
        <f>AB22*15</f>
        <v>93</v>
      </c>
      <c r="AF22" s="151">
        <f>AC22*4+AE22*4</f>
        <v>421.6</v>
      </c>
    </row>
    <row r="23" spans="2:32" s="152" customFormat="1" ht="27.95" customHeight="1">
      <c r="B23" s="148"/>
      <c r="C23" s="251"/>
      <c r="D23" s="41"/>
      <c r="E23" s="42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253"/>
      <c r="W23" s="127"/>
      <c r="X23" s="128"/>
      <c r="Y23" s="124"/>
      <c r="Z23" s="153"/>
      <c r="AA23" s="154" t="s">
        <v>30</v>
      </c>
      <c r="AB23" s="151">
        <v>2.2000000000000002</v>
      </c>
      <c r="AC23" s="155">
        <f>AB23*7</f>
        <v>15.400000000000002</v>
      </c>
      <c r="AD23" s="151">
        <f>AB23*5</f>
        <v>11</v>
      </c>
      <c r="AE23" s="151" t="s">
        <v>31</v>
      </c>
      <c r="AF23" s="156">
        <f>AC23*4+AD23*9</f>
        <v>160.60000000000002</v>
      </c>
    </row>
    <row r="24" spans="2:32" s="152" customFormat="1" ht="27.95" customHeight="1">
      <c r="B24" s="148"/>
      <c r="C24" s="251"/>
      <c r="D24" s="41"/>
      <c r="E24" s="42"/>
      <c r="F24" s="41"/>
      <c r="G24" s="41"/>
      <c r="H24" s="132"/>
      <c r="I24" s="41"/>
      <c r="J24" s="41"/>
      <c r="K24" s="132"/>
      <c r="L24" s="41"/>
      <c r="M24" s="41"/>
      <c r="N24" s="132"/>
      <c r="O24" s="41"/>
      <c r="P24" s="41"/>
      <c r="Q24" s="132"/>
      <c r="R24" s="41"/>
      <c r="S24" s="42"/>
      <c r="T24" s="132"/>
      <c r="U24" s="41"/>
      <c r="V24" s="253"/>
      <c r="W24" s="122"/>
      <c r="X24" s="128"/>
      <c r="Y24" s="124"/>
      <c r="Z24" s="149"/>
      <c r="AA24" s="157" t="s">
        <v>33</v>
      </c>
      <c r="AB24" s="151">
        <v>1.6</v>
      </c>
      <c r="AC24" s="151">
        <f>AB24*1</f>
        <v>1.6</v>
      </c>
      <c r="AD24" s="151" t="s">
        <v>31</v>
      </c>
      <c r="AE24" s="151">
        <f>AB24*5</f>
        <v>8</v>
      </c>
      <c r="AF24" s="151">
        <f>AC24*4+AE24*4</f>
        <v>38.4</v>
      </c>
    </row>
    <row r="25" spans="2:32" s="152" customFormat="1" ht="27.95" customHeight="1">
      <c r="B25" s="259"/>
      <c r="C25" s="251"/>
      <c r="D25" s="42"/>
      <c r="E25" s="42"/>
      <c r="F25" s="42"/>
      <c r="G25" s="41"/>
      <c r="H25" s="132"/>
      <c r="I25" s="41"/>
      <c r="J25" s="41"/>
      <c r="K25" s="132"/>
      <c r="L25" s="41"/>
      <c r="M25" s="41"/>
      <c r="N25" s="132"/>
      <c r="O25" s="41"/>
      <c r="P25" s="41"/>
      <c r="Q25" s="132"/>
      <c r="R25" s="41"/>
      <c r="S25" s="41"/>
      <c r="T25" s="132"/>
      <c r="U25" s="41"/>
      <c r="V25" s="253"/>
      <c r="W25" s="127"/>
      <c r="X25" s="128"/>
      <c r="Y25" s="124"/>
      <c r="Z25" s="153"/>
      <c r="AA25" s="157" t="s">
        <v>36</v>
      </c>
      <c r="AB25" s="151">
        <v>2.5</v>
      </c>
      <c r="AC25" s="151"/>
      <c r="AD25" s="151">
        <f>AB25*5</f>
        <v>12.5</v>
      </c>
      <c r="AE25" s="151" t="s">
        <v>31</v>
      </c>
      <c r="AF25" s="151">
        <f>AD25*9</f>
        <v>112.5</v>
      </c>
    </row>
    <row r="26" spans="2:32" s="152" customFormat="1" ht="27.95" customHeight="1">
      <c r="B26" s="259"/>
      <c r="C26" s="251"/>
      <c r="D26" s="42"/>
      <c r="E26" s="42"/>
      <c r="F26" s="42"/>
      <c r="G26" s="158"/>
      <c r="H26" s="132"/>
      <c r="I26" s="41"/>
      <c r="J26" s="41"/>
      <c r="K26" s="132"/>
      <c r="L26" s="41"/>
      <c r="M26" s="41"/>
      <c r="N26" s="132"/>
      <c r="O26" s="41"/>
      <c r="P26" s="41"/>
      <c r="Q26" s="132"/>
      <c r="R26" s="41"/>
      <c r="S26" s="41"/>
      <c r="T26" s="132"/>
      <c r="U26" s="41"/>
      <c r="V26" s="253"/>
      <c r="W26" s="122"/>
      <c r="X26" s="191"/>
      <c r="Y26" s="124"/>
      <c r="Z26" s="149"/>
      <c r="AA26" s="157" t="s">
        <v>37</v>
      </c>
      <c r="AB26" s="151"/>
      <c r="AC26" s="157"/>
      <c r="AD26" s="157"/>
      <c r="AE26" s="157">
        <f>AB26*15</f>
        <v>0</v>
      </c>
      <c r="AF26" s="157"/>
    </row>
    <row r="27" spans="2:32" s="152" customFormat="1" ht="27.95" customHeight="1">
      <c r="B27" s="159"/>
      <c r="C27" s="160"/>
      <c r="D27" s="42"/>
      <c r="E27" s="132"/>
      <c r="F27" s="42"/>
      <c r="G27" s="41"/>
      <c r="H27" s="132"/>
      <c r="I27" s="41"/>
      <c r="J27" s="41"/>
      <c r="K27" s="132"/>
      <c r="L27" s="41"/>
      <c r="M27" s="41"/>
      <c r="N27" s="132"/>
      <c r="O27" s="41"/>
      <c r="P27" s="41"/>
      <c r="Q27" s="132"/>
      <c r="R27" s="41"/>
      <c r="S27" s="41"/>
      <c r="T27" s="132"/>
      <c r="U27" s="41"/>
      <c r="V27" s="253"/>
      <c r="W27" s="127"/>
      <c r="X27" s="137"/>
      <c r="Y27" s="124"/>
      <c r="Z27" s="153"/>
      <c r="AA27" s="157"/>
      <c r="AB27" s="151"/>
      <c r="AC27" s="157">
        <f>SUM(AC22:AC26)</f>
        <v>29.400000000000006</v>
      </c>
      <c r="AD27" s="157">
        <f>SUM(AD22:AD26)</f>
        <v>23.5</v>
      </c>
      <c r="AE27" s="157">
        <f>SUM(AE22:AE26)</f>
        <v>101</v>
      </c>
      <c r="AF27" s="157">
        <f>AC27*4+AD27*9+AE27*4</f>
        <v>733.1</v>
      </c>
    </row>
    <row r="28" spans="2:32" s="152" customFormat="1" ht="27.95" customHeight="1" thickBot="1">
      <c r="B28" s="161"/>
      <c r="C28" s="162"/>
      <c r="D28" s="132"/>
      <c r="E28" s="132"/>
      <c r="F28" s="41"/>
      <c r="G28" s="41"/>
      <c r="H28" s="132"/>
      <c r="I28" s="41"/>
      <c r="J28" s="41"/>
      <c r="K28" s="132"/>
      <c r="L28" s="41"/>
      <c r="M28" s="41"/>
      <c r="N28" s="132"/>
      <c r="O28" s="41"/>
      <c r="P28" s="41"/>
      <c r="Q28" s="132"/>
      <c r="R28" s="41"/>
      <c r="S28" s="41"/>
      <c r="T28" s="132"/>
      <c r="U28" s="41"/>
      <c r="V28" s="254"/>
      <c r="W28" s="122"/>
      <c r="X28" s="145"/>
      <c r="Y28" s="124"/>
      <c r="Z28" s="149"/>
      <c r="AA28" s="153"/>
      <c r="AB28" s="163"/>
      <c r="AC28" s="164">
        <f>AC27*4/AF27</f>
        <v>0.16041467739735374</v>
      </c>
      <c r="AD28" s="164">
        <f>AD27*9/AF27</f>
        <v>0.28850088664575091</v>
      </c>
      <c r="AE28" s="164">
        <f>AE27*4/AF27</f>
        <v>0.55108443595689538</v>
      </c>
      <c r="AF28" s="153"/>
    </row>
    <row r="29" spans="2:32" s="120" customFormat="1" ht="27.95" customHeight="1">
      <c r="B29" s="115">
        <v>10</v>
      </c>
      <c r="C29" s="251"/>
      <c r="D29" s="116" t="str">
        <f>'1001-1030菜單'!D3</f>
        <v>QQ白飯</v>
      </c>
      <c r="E29" s="116" t="s">
        <v>17</v>
      </c>
      <c r="F29" s="34" t="s">
        <v>18</v>
      </c>
      <c r="G29" s="116" t="str">
        <f>'1001-1030菜單'!D4</f>
        <v>蔥燒豬排</v>
      </c>
      <c r="H29" s="116" t="s">
        <v>113</v>
      </c>
      <c r="I29" s="34" t="s">
        <v>18</v>
      </c>
      <c r="J29" s="116" t="str">
        <f>'1001-1030菜單'!D5</f>
        <v>蘿蔔燒肉</v>
      </c>
      <c r="K29" s="116" t="s">
        <v>56</v>
      </c>
      <c r="L29" s="34" t="s">
        <v>18</v>
      </c>
      <c r="M29" s="116" t="str">
        <f>'1001-1030菜單'!D6</f>
        <v>塔香海根</v>
      </c>
      <c r="N29" s="116" t="s">
        <v>20</v>
      </c>
      <c r="O29" s="34" t="s">
        <v>18</v>
      </c>
      <c r="P29" s="116" t="str">
        <f>'1001-1030菜單'!D7</f>
        <v>小白菜</v>
      </c>
      <c r="Q29" s="116" t="s">
        <v>21</v>
      </c>
      <c r="R29" s="34" t="s">
        <v>18</v>
      </c>
      <c r="S29" s="116" t="str">
        <f>'1001-1030菜單'!D8</f>
        <v>玉米蛋花湯</v>
      </c>
      <c r="T29" s="116" t="s">
        <v>19</v>
      </c>
      <c r="U29" s="34" t="s">
        <v>18</v>
      </c>
      <c r="V29" s="252"/>
      <c r="W29" s="117" t="s">
        <v>8</v>
      </c>
      <c r="X29" s="118" t="s">
        <v>22</v>
      </c>
      <c r="Y29" s="165">
        <v>5</v>
      </c>
      <c r="Z29" s="99"/>
      <c r="AA29" s="99"/>
      <c r="AB29" s="100"/>
      <c r="AC29" s="99" t="s">
        <v>23</v>
      </c>
      <c r="AD29" s="99" t="s">
        <v>24</v>
      </c>
      <c r="AE29" s="99" t="s">
        <v>25</v>
      </c>
      <c r="AF29" s="99" t="s">
        <v>26</v>
      </c>
    </row>
    <row r="30" spans="2:32" ht="27.95" customHeight="1">
      <c r="B30" s="121" t="s">
        <v>9</v>
      </c>
      <c r="C30" s="251"/>
      <c r="D30" s="41" t="s">
        <v>53</v>
      </c>
      <c r="E30" s="41"/>
      <c r="F30" s="41">
        <v>100</v>
      </c>
      <c r="G30" s="41" t="s">
        <v>110</v>
      </c>
      <c r="H30" s="41"/>
      <c r="I30" s="41">
        <v>60</v>
      </c>
      <c r="J30" s="42" t="s">
        <v>121</v>
      </c>
      <c r="K30" s="42"/>
      <c r="L30" s="42">
        <v>50</v>
      </c>
      <c r="M30" s="41" t="s">
        <v>232</v>
      </c>
      <c r="N30" s="41"/>
      <c r="O30" s="41">
        <v>65</v>
      </c>
      <c r="P30" s="41" t="s">
        <v>109</v>
      </c>
      <c r="Q30" s="41"/>
      <c r="R30" s="41">
        <v>100</v>
      </c>
      <c r="S30" s="42" t="s">
        <v>57</v>
      </c>
      <c r="T30" s="41"/>
      <c r="U30" s="41">
        <v>10</v>
      </c>
      <c r="V30" s="253"/>
      <c r="W30" s="122">
        <v>102</v>
      </c>
      <c r="X30" s="123" t="s">
        <v>27</v>
      </c>
      <c r="Y30" s="166">
        <v>2.2999999999999998</v>
      </c>
      <c r="Z30" s="98"/>
      <c r="AA30" s="125" t="s">
        <v>28</v>
      </c>
      <c r="AB30" s="100">
        <v>6.3</v>
      </c>
      <c r="AC30" s="100">
        <f>AB30*2</f>
        <v>12.6</v>
      </c>
      <c r="AD30" s="100"/>
      <c r="AE30" s="100">
        <f>AB30*15</f>
        <v>94.5</v>
      </c>
      <c r="AF30" s="100">
        <f>AC30*4+AE30*4</f>
        <v>428.4</v>
      </c>
    </row>
    <row r="31" spans="2:32" ht="27.95" customHeight="1">
      <c r="B31" s="121">
        <v>1</v>
      </c>
      <c r="C31" s="251"/>
      <c r="D31" s="41"/>
      <c r="E31" s="41"/>
      <c r="F31" s="41"/>
      <c r="G31" s="41"/>
      <c r="H31" s="41"/>
      <c r="I31" s="41"/>
      <c r="J31" s="42" t="s">
        <v>91</v>
      </c>
      <c r="K31" s="42"/>
      <c r="L31" s="42">
        <v>20</v>
      </c>
      <c r="M31" s="41" t="s">
        <v>233</v>
      </c>
      <c r="N31" s="41"/>
      <c r="O31" s="41">
        <v>3</v>
      </c>
      <c r="P31" s="41"/>
      <c r="Q31" s="41"/>
      <c r="R31" s="41"/>
      <c r="S31" s="42" t="s">
        <v>58</v>
      </c>
      <c r="T31" s="41"/>
      <c r="U31" s="41">
        <v>10</v>
      </c>
      <c r="V31" s="253"/>
      <c r="W31" s="127" t="s">
        <v>10</v>
      </c>
      <c r="X31" s="128" t="s">
        <v>29</v>
      </c>
      <c r="Y31" s="166">
        <f>AB32</f>
        <v>1.7</v>
      </c>
      <c r="Z31" s="99"/>
      <c r="AA31" s="129" t="s">
        <v>30</v>
      </c>
      <c r="AB31" s="100">
        <v>2</v>
      </c>
      <c r="AC31" s="130">
        <f>AB31*7</f>
        <v>14</v>
      </c>
      <c r="AD31" s="100">
        <f>AB31*5</f>
        <v>10</v>
      </c>
      <c r="AE31" s="100" t="s">
        <v>31</v>
      </c>
      <c r="AF31" s="131">
        <f>AC31*4+AD31*9</f>
        <v>146</v>
      </c>
    </row>
    <row r="32" spans="2:32" ht="27.95" customHeight="1">
      <c r="B32" s="121" t="s">
        <v>11</v>
      </c>
      <c r="C32" s="251"/>
      <c r="D32" s="41"/>
      <c r="E32" s="132"/>
      <c r="F32" s="41"/>
      <c r="G32" s="41"/>
      <c r="H32" s="132"/>
      <c r="I32" s="41"/>
      <c r="J32" s="42"/>
      <c r="K32" s="42"/>
      <c r="L32" s="42"/>
      <c r="M32" s="41"/>
      <c r="N32" s="132"/>
      <c r="O32" s="41"/>
      <c r="P32" s="41"/>
      <c r="Q32" s="132"/>
      <c r="R32" s="41"/>
      <c r="S32" s="42"/>
      <c r="T32" s="132"/>
      <c r="U32" s="41"/>
      <c r="V32" s="253"/>
      <c r="W32" s="122">
        <v>17</v>
      </c>
      <c r="X32" s="128" t="s">
        <v>32</v>
      </c>
      <c r="Y32" s="166">
        <f>AB33</f>
        <v>2.5</v>
      </c>
      <c r="Z32" s="98"/>
      <c r="AA32" s="99" t="s">
        <v>33</v>
      </c>
      <c r="AB32" s="100">
        <v>1.7</v>
      </c>
      <c r="AC32" s="100">
        <f>AB32*1</f>
        <v>1.7</v>
      </c>
      <c r="AD32" s="100" t="s">
        <v>31</v>
      </c>
      <c r="AE32" s="100">
        <f>AB32*5</f>
        <v>8.5</v>
      </c>
      <c r="AF32" s="100">
        <f>AC32*4+AE32*4</f>
        <v>40.799999999999997</v>
      </c>
    </row>
    <row r="33" spans="2:32" ht="27.95" customHeight="1">
      <c r="B33" s="255" t="s">
        <v>43</v>
      </c>
      <c r="C33" s="251"/>
      <c r="D33" s="41"/>
      <c r="E33" s="132"/>
      <c r="F33" s="41"/>
      <c r="G33" s="41"/>
      <c r="H33" s="132"/>
      <c r="I33" s="41"/>
      <c r="J33" s="42"/>
      <c r="K33" s="42"/>
      <c r="L33" s="42"/>
      <c r="M33" s="41"/>
      <c r="N33" s="132"/>
      <c r="O33" s="41"/>
      <c r="P33" s="41"/>
      <c r="Q33" s="132"/>
      <c r="R33" s="41"/>
      <c r="S33" s="42"/>
      <c r="T33" s="132"/>
      <c r="U33" s="41"/>
      <c r="V33" s="253"/>
      <c r="W33" s="127" t="s">
        <v>12</v>
      </c>
      <c r="X33" s="128" t="s">
        <v>35</v>
      </c>
      <c r="Y33" s="166">
        <v>0</v>
      </c>
      <c r="Z33" s="99"/>
      <c r="AA33" s="99" t="s">
        <v>36</v>
      </c>
      <c r="AB33" s="100">
        <v>2.5</v>
      </c>
      <c r="AC33" s="100"/>
      <c r="AD33" s="100">
        <f>AB33*5</f>
        <v>12.5</v>
      </c>
      <c r="AE33" s="100" t="s">
        <v>31</v>
      </c>
      <c r="AF33" s="100">
        <f>AD33*9</f>
        <v>112.5</v>
      </c>
    </row>
    <row r="34" spans="2:32" ht="27.95" customHeight="1">
      <c r="B34" s="255"/>
      <c r="C34" s="251"/>
      <c r="D34" s="41"/>
      <c r="E34" s="132"/>
      <c r="F34" s="41"/>
      <c r="G34" s="41"/>
      <c r="H34" s="132"/>
      <c r="I34" s="41"/>
      <c r="J34" s="42"/>
      <c r="K34" s="132"/>
      <c r="L34" s="42"/>
      <c r="M34" s="41"/>
      <c r="N34" s="132"/>
      <c r="O34" s="41"/>
      <c r="P34" s="41"/>
      <c r="Q34" s="132"/>
      <c r="R34" s="41"/>
      <c r="S34" s="42"/>
      <c r="T34" s="132"/>
      <c r="U34" s="41"/>
      <c r="V34" s="253"/>
      <c r="W34" s="122">
        <v>23</v>
      </c>
      <c r="X34" s="191" t="s">
        <v>45</v>
      </c>
      <c r="Y34" s="166">
        <v>0</v>
      </c>
      <c r="Z34" s="98"/>
      <c r="AA34" s="99" t="s">
        <v>37</v>
      </c>
      <c r="AB34" s="100">
        <v>1</v>
      </c>
      <c r="AE34" s="99">
        <f>AB34*15</f>
        <v>15</v>
      </c>
    </row>
    <row r="35" spans="2:32" ht="27.95" customHeight="1">
      <c r="B35" s="135" t="s">
        <v>38</v>
      </c>
      <c r="C35" s="136"/>
      <c r="D35" s="132"/>
      <c r="E35" s="132"/>
      <c r="F35" s="41"/>
      <c r="G35" s="41"/>
      <c r="H35" s="132"/>
      <c r="I35" s="41"/>
      <c r="J35" s="41"/>
      <c r="K35" s="132"/>
      <c r="L35" s="41"/>
      <c r="M35" s="41"/>
      <c r="N35" s="132"/>
      <c r="O35" s="41"/>
      <c r="P35" s="41"/>
      <c r="Q35" s="132"/>
      <c r="R35" s="41"/>
      <c r="S35" s="41"/>
      <c r="T35" s="132"/>
      <c r="U35" s="41"/>
      <c r="V35" s="253"/>
      <c r="W35" s="127" t="s">
        <v>13</v>
      </c>
      <c r="X35" s="137"/>
      <c r="Y35" s="166"/>
      <c r="Z35" s="99"/>
      <c r="AC35" s="99">
        <f>SUM(AC30:AC34)</f>
        <v>28.3</v>
      </c>
      <c r="AD35" s="99">
        <f>SUM(AD30:AD34)</f>
        <v>22.5</v>
      </c>
      <c r="AE35" s="99">
        <f>SUM(AE30:AE34)</f>
        <v>118</v>
      </c>
      <c r="AF35" s="99">
        <f>AC35*4+AD35*9+AE35*4</f>
        <v>787.7</v>
      </c>
    </row>
    <row r="36" spans="2:32" ht="27.95" customHeight="1">
      <c r="B36" s="138"/>
      <c r="C36" s="139"/>
      <c r="D36" s="132"/>
      <c r="E36" s="132"/>
      <c r="F36" s="41"/>
      <c r="G36" s="41"/>
      <c r="H36" s="132"/>
      <c r="I36" s="41"/>
      <c r="J36" s="41"/>
      <c r="K36" s="132"/>
      <c r="L36" s="41"/>
      <c r="M36" s="41"/>
      <c r="N36" s="132"/>
      <c r="O36" s="41"/>
      <c r="P36" s="41"/>
      <c r="Q36" s="132"/>
      <c r="R36" s="41"/>
      <c r="S36" s="41"/>
      <c r="T36" s="132"/>
      <c r="U36" s="41"/>
      <c r="V36" s="254"/>
      <c r="W36" s="122" t="s">
        <v>98</v>
      </c>
      <c r="X36" s="133"/>
      <c r="Y36" s="166"/>
      <c r="Z36" s="98"/>
      <c r="AC36" s="140">
        <f>AC35*4/AF35</f>
        <v>0.14370953408658119</v>
      </c>
      <c r="AD36" s="140">
        <f>AD35*9/AF35</f>
        <v>0.25707756760187889</v>
      </c>
      <c r="AE36" s="140">
        <f>AE35*4/AF35</f>
        <v>0.5992128983115399</v>
      </c>
    </row>
    <row r="37" spans="2:32" s="120" customFormat="1" ht="27.95" customHeight="1">
      <c r="B37" s="115">
        <v>10</v>
      </c>
      <c r="C37" s="251"/>
      <c r="D37" s="116" t="str">
        <f>'1001-1030菜單'!E3</f>
        <v>蔥花蛋炒飯</v>
      </c>
      <c r="E37" s="116" t="s">
        <v>17</v>
      </c>
      <c r="F37" s="34" t="s">
        <v>18</v>
      </c>
      <c r="G37" s="116" t="str">
        <f>'1001-1030菜單'!E4</f>
        <v>香烤雞腿</v>
      </c>
      <c r="H37" s="116" t="s">
        <v>111</v>
      </c>
      <c r="I37" s="34" t="s">
        <v>18</v>
      </c>
      <c r="J37" s="116" t="str">
        <f>'1001-1030菜單'!E5</f>
        <v>滷味</v>
      </c>
      <c r="K37" s="116" t="s">
        <v>56</v>
      </c>
      <c r="L37" s="34" t="s">
        <v>18</v>
      </c>
      <c r="M37" s="116" t="str">
        <f>'1001-1030菜單'!E6</f>
        <v>珍珠丸子</v>
      </c>
      <c r="N37" s="116" t="s">
        <v>17</v>
      </c>
      <c r="O37" s="34" t="s">
        <v>18</v>
      </c>
      <c r="P37" s="116" t="str">
        <f>'1001-1030菜單'!E7</f>
        <v>大白菜</v>
      </c>
      <c r="Q37" s="116" t="s">
        <v>21</v>
      </c>
      <c r="R37" s="34" t="s">
        <v>18</v>
      </c>
      <c r="S37" s="116" t="str">
        <f>'1001-1030菜單'!E8</f>
        <v>味噌豆腐湯</v>
      </c>
      <c r="T37" s="116" t="s">
        <v>19</v>
      </c>
      <c r="U37" s="34" t="s">
        <v>18</v>
      </c>
      <c r="V37" s="252"/>
      <c r="W37" s="117" t="s">
        <v>8</v>
      </c>
      <c r="X37" s="118" t="s">
        <v>22</v>
      </c>
      <c r="Y37" s="167">
        <v>5</v>
      </c>
      <c r="Z37" s="99"/>
      <c r="AA37" s="99"/>
      <c r="AB37" s="100"/>
      <c r="AC37" s="99" t="s">
        <v>23</v>
      </c>
      <c r="AD37" s="99" t="s">
        <v>24</v>
      </c>
      <c r="AE37" s="99" t="s">
        <v>25</v>
      </c>
      <c r="AF37" s="99" t="s">
        <v>26</v>
      </c>
    </row>
    <row r="38" spans="2:32" ht="27.95" customHeight="1">
      <c r="B38" s="121" t="s">
        <v>9</v>
      </c>
      <c r="C38" s="251"/>
      <c r="D38" s="41" t="s">
        <v>53</v>
      </c>
      <c r="E38" s="41"/>
      <c r="F38" s="41">
        <v>100</v>
      </c>
      <c r="G38" s="41" t="s">
        <v>89</v>
      </c>
      <c r="H38" s="42"/>
      <c r="I38" s="41">
        <v>70</v>
      </c>
      <c r="J38" s="41" t="s">
        <v>79</v>
      </c>
      <c r="K38" s="41"/>
      <c r="L38" s="41">
        <v>15</v>
      </c>
      <c r="M38" s="41" t="s">
        <v>234</v>
      </c>
      <c r="N38" s="42" t="s">
        <v>235</v>
      </c>
      <c r="O38" s="41">
        <v>25</v>
      </c>
      <c r="P38" s="41" t="s">
        <v>52</v>
      </c>
      <c r="Q38" s="42"/>
      <c r="R38" s="41">
        <v>100</v>
      </c>
      <c r="S38" s="168" t="s">
        <v>55</v>
      </c>
      <c r="T38" s="41"/>
      <c r="U38" s="41">
        <v>30</v>
      </c>
      <c r="V38" s="253"/>
      <c r="W38" s="122">
        <v>92</v>
      </c>
      <c r="X38" s="123" t="s">
        <v>27</v>
      </c>
      <c r="Y38" s="166">
        <f>AB39</f>
        <v>2.2999999999999998</v>
      </c>
      <c r="Z38" s="98"/>
      <c r="AA38" s="125" t="s">
        <v>28</v>
      </c>
      <c r="AB38" s="100">
        <v>6</v>
      </c>
      <c r="AC38" s="100">
        <f>AB38*2</f>
        <v>12</v>
      </c>
      <c r="AD38" s="100"/>
      <c r="AE38" s="100">
        <f>AB38*15</f>
        <v>90</v>
      </c>
      <c r="AF38" s="100">
        <f>AC38*4+AE38*4</f>
        <v>408</v>
      </c>
    </row>
    <row r="39" spans="2:32" ht="27.95" customHeight="1">
      <c r="B39" s="121">
        <v>2</v>
      </c>
      <c r="C39" s="251"/>
      <c r="D39" s="41" t="s">
        <v>58</v>
      </c>
      <c r="E39" s="42"/>
      <c r="F39" s="41">
        <v>10</v>
      </c>
      <c r="G39" s="41"/>
      <c r="H39" s="42"/>
      <c r="I39" s="41"/>
      <c r="J39" s="41" t="s">
        <v>57</v>
      </c>
      <c r="K39" s="41"/>
      <c r="L39" s="41">
        <v>20</v>
      </c>
      <c r="M39" s="41"/>
      <c r="N39" s="42"/>
      <c r="O39" s="41"/>
      <c r="P39" s="41"/>
      <c r="Q39" s="132"/>
      <c r="R39" s="41"/>
      <c r="S39" s="41"/>
      <c r="T39" s="41"/>
      <c r="U39" s="41"/>
      <c r="V39" s="253"/>
      <c r="W39" s="127" t="s">
        <v>10</v>
      </c>
      <c r="X39" s="128" t="s">
        <v>29</v>
      </c>
      <c r="Y39" s="166">
        <f>AB40</f>
        <v>1.5</v>
      </c>
      <c r="Z39" s="99"/>
      <c r="AA39" s="129" t="s">
        <v>30</v>
      </c>
      <c r="AB39" s="100">
        <v>2.2999999999999998</v>
      </c>
      <c r="AC39" s="130">
        <f>AB39*7</f>
        <v>16.099999999999998</v>
      </c>
      <c r="AD39" s="100">
        <f>AB39*5</f>
        <v>11.5</v>
      </c>
      <c r="AE39" s="100" t="s">
        <v>31</v>
      </c>
      <c r="AF39" s="131">
        <f>AC39*4+AD39*9</f>
        <v>167.89999999999998</v>
      </c>
    </row>
    <row r="40" spans="2:32" ht="27.95" customHeight="1">
      <c r="B40" s="121" t="s">
        <v>11</v>
      </c>
      <c r="C40" s="251"/>
      <c r="D40" s="42" t="s">
        <v>68</v>
      </c>
      <c r="E40" s="42"/>
      <c r="F40" s="42">
        <v>3</v>
      </c>
      <c r="G40" s="41"/>
      <c r="H40" s="42"/>
      <c r="I40" s="41"/>
      <c r="J40" s="41" t="s">
        <v>121</v>
      </c>
      <c r="K40" s="132"/>
      <c r="L40" s="41">
        <v>20</v>
      </c>
      <c r="M40" s="41"/>
      <c r="N40" s="42"/>
      <c r="O40" s="41"/>
      <c r="P40" s="41"/>
      <c r="Q40" s="132"/>
      <c r="R40" s="41"/>
      <c r="S40" s="42"/>
      <c r="T40" s="41"/>
      <c r="U40" s="41"/>
      <c r="V40" s="253"/>
      <c r="W40" s="122">
        <v>22</v>
      </c>
      <c r="X40" s="128" t="s">
        <v>32</v>
      </c>
      <c r="Y40" s="166">
        <f>AB41</f>
        <v>2.5</v>
      </c>
      <c r="Z40" s="98"/>
      <c r="AA40" s="99" t="s">
        <v>33</v>
      </c>
      <c r="AB40" s="100">
        <v>1.5</v>
      </c>
      <c r="AC40" s="100">
        <f>AB40*1</f>
        <v>1.5</v>
      </c>
      <c r="AD40" s="100" t="s">
        <v>31</v>
      </c>
      <c r="AE40" s="100">
        <f>AB40*5</f>
        <v>7.5</v>
      </c>
      <c r="AF40" s="100">
        <f>AC40*4+AE40*4</f>
        <v>36</v>
      </c>
    </row>
    <row r="41" spans="2:32" ht="27.95" customHeight="1">
      <c r="B41" s="255" t="s">
        <v>34</v>
      </c>
      <c r="C41" s="251"/>
      <c r="D41" s="42" t="s">
        <v>227</v>
      </c>
      <c r="E41" s="42"/>
      <c r="F41" s="42">
        <v>3</v>
      </c>
      <c r="G41" s="41"/>
      <c r="H41" s="42"/>
      <c r="I41" s="41"/>
      <c r="J41" s="41" t="s">
        <v>55</v>
      </c>
      <c r="K41" s="132"/>
      <c r="L41" s="41">
        <v>10</v>
      </c>
      <c r="M41" s="41"/>
      <c r="N41" s="42"/>
      <c r="O41" s="41"/>
      <c r="P41" s="41"/>
      <c r="Q41" s="42"/>
      <c r="R41" s="41"/>
      <c r="S41" s="42"/>
      <c r="T41" s="41"/>
      <c r="U41" s="41"/>
      <c r="V41" s="253"/>
      <c r="W41" s="127" t="s">
        <v>12</v>
      </c>
      <c r="X41" s="128" t="s">
        <v>35</v>
      </c>
      <c r="Y41" s="166">
        <f>AB42</f>
        <v>0</v>
      </c>
      <c r="Z41" s="99"/>
      <c r="AA41" s="99" t="s">
        <v>36</v>
      </c>
      <c r="AB41" s="100">
        <v>2.5</v>
      </c>
      <c r="AC41" s="100"/>
      <c r="AD41" s="100">
        <f>AB41*5</f>
        <v>12.5</v>
      </c>
      <c r="AE41" s="100" t="s">
        <v>31</v>
      </c>
      <c r="AF41" s="100">
        <f>AD41*9</f>
        <v>112.5</v>
      </c>
    </row>
    <row r="42" spans="2:32" ht="27.95" customHeight="1">
      <c r="B42" s="255"/>
      <c r="C42" s="251"/>
      <c r="D42" s="42" t="s">
        <v>228</v>
      </c>
      <c r="E42" s="42"/>
      <c r="F42" s="42">
        <v>5</v>
      </c>
      <c r="G42" s="41"/>
      <c r="H42" s="132"/>
      <c r="I42" s="41"/>
      <c r="J42" s="41"/>
      <c r="K42" s="132"/>
      <c r="L42" s="41"/>
      <c r="M42" s="41"/>
      <c r="N42" s="132"/>
      <c r="O42" s="41"/>
      <c r="P42" s="41"/>
      <c r="Q42" s="132"/>
      <c r="R42" s="41"/>
      <c r="S42" s="42"/>
      <c r="T42" s="132"/>
      <c r="U42" s="42"/>
      <c r="V42" s="253"/>
      <c r="W42" s="122">
        <v>28</v>
      </c>
      <c r="X42" s="191" t="s">
        <v>45</v>
      </c>
      <c r="Y42" s="166">
        <v>0</v>
      </c>
      <c r="Z42" s="98"/>
      <c r="AA42" s="99" t="s">
        <v>37</v>
      </c>
      <c r="AE42" s="99">
        <f>AB42*15</f>
        <v>0</v>
      </c>
    </row>
    <row r="43" spans="2:32" ht="27.95" customHeight="1">
      <c r="B43" s="135" t="s">
        <v>38</v>
      </c>
      <c r="C43" s="136"/>
      <c r="D43" s="132"/>
      <c r="E43" s="132"/>
      <c r="F43" s="41"/>
      <c r="G43" s="41"/>
      <c r="H43" s="132"/>
      <c r="I43" s="41"/>
      <c r="J43" s="42"/>
      <c r="K43" s="132"/>
      <c r="L43" s="42"/>
      <c r="M43" s="41"/>
      <c r="N43" s="132"/>
      <c r="O43" s="41"/>
      <c r="P43" s="41"/>
      <c r="Q43" s="132"/>
      <c r="R43" s="41"/>
      <c r="S43" s="42"/>
      <c r="T43" s="132"/>
      <c r="U43" s="42"/>
      <c r="V43" s="253"/>
      <c r="W43" s="127" t="s">
        <v>13</v>
      </c>
      <c r="X43" s="137"/>
      <c r="Y43" s="166"/>
      <c r="Z43" s="99"/>
      <c r="AC43" s="99">
        <f>SUM(AC38:AC42)</f>
        <v>29.599999999999998</v>
      </c>
      <c r="AD43" s="99">
        <f>SUM(AD38:AD42)</f>
        <v>24</v>
      </c>
      <c r="AE43" s="99">
        <f>SUM(AE38:AE42)</f>
        <v>97.5</v>
      </c>
      <c r="AF43" s="99">
        <f>AC43*4+AD43*9+AE43*4</f>
        <v>724.4</v>
      </c>
    </row>
    <row r="44" spans="2:32" ht="27.95" customHeight="1" thickBot="1">
      <c r="B44" s="169"/>
      <c r="C44" s="139"/>
      <c r="D44" s="170"/>
      <c r="E44" s="170"/>
      <c r="F44" s="171"/>
      <c r="G44" s="171"/>
      <c r="H44" s="170"/>
      <c r="I44" s="171"/>
      <c r="J44" s="171"/>
      <c r="K44" s="170"/>
      <c r="L44" s="171"/>
      <c r="M44" s="171"/>
      <c r="N44" s="170"/>
      <c r="O44" s="171"/>
      <c r="P44" s="171"/>
      <c r="Q44" s="170"/>
      <c r="R44" s="171"/>
      <c r="S44" s="171"/>
      <c r="T44" s="170"/>
      <c r="U44" s="171"/>
      <c r="V44" s="254"/>
      <c r="W44" s="172" t="s">
        <v>99</v>
      </c>
      <c r="X44" s="173"/>
      <c r="Y44" s="174"/>
      <c r="Z44" s="98"/>
      <c r="AC44" s="140">
        <f>AC43*4/AF43</f>
        <v>0.16344561016013251</v>
      </c>
      <c r="AD44" s="140">
        <f>AD43*9/AF43</f>
        <v>0.29817780231916069</v>
      </c>
      <c r="AE44" s="140">
        <f>AE43*4/AF43</f>
        <v>0.53837658752070683</v>
      </c>
    </row>
    <row r="45" spans="2:32" s="178" customFormat="1" ht="21.75" customHeight="1">
      <c r="B45" s="175"/>
      <c r="C45" s="99"/>
      <c r="D45" s="126"/>
      <c r="E45" s="176"/>
      <c r="F45" s="126"/>
      <c r="G45" s="126"/>
      <c r="H45" s="176"/>
      <c r="I45" s="126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177"/>
      <c r="AA45" s="157"/>
      <c r="AB45" s="151"/>
      <c r="AC45" s="157"/>
      <c r="AD45" s="157"/>
      <c r="AE45" s="157"/>
      <c r="AF45" s="157"/>
    </row>
    <row r="46" spans="2:32">
      <c r="B46" s="151"/>
      <c r="C46" s="178"/>
      <c r="D46" s="249"/>
      <c r="E46" s="249"/>
      <c r="F46" s="250"/>
      <c r="G46" s="250"/>
      <c r="H46" s="179"/>
      <c r="I46" s="99"/>
      <c r="J46" s="99"/>
      <c r="K46" s="179"/>
      <c r="L46" s="99"/>
      <c r="N46" s="179"/>
      <c r="O46" s="99"/>
      <c r="Q46" s="179"/>
      <c r="R46" s="99"/>
      <c r="T46" s="179"/>
      <c r="U46" s="99"/>
      <c r="V46" s="180"/>
      <c r="Y46" s="183"/>
    </row>
    <row r="47" spans="2:32">
      <c r="Y47" s="183"/>
    </row>
    <row r="48" spans="2:32">
      <c r="Y48" s="183"/>
    </row>
    <row r="49" spans="25:25">
      <c r="Y49" s="183"/>
    </row>
    <row r="50" spans="25:25">
      <c r="Y50" s="183"/>
    </row>
    <row r="51" spans="25:25">
      <c r="Y51" s="183"/>
    </row>
    <row r="52" spans="25:25">
      <c r="Y52" s="183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6" zoomScale="60" workbookViewId="0">
      <selection activeCell="D29" sqref="D29"/>
    </sheetView>
  </sheetViews>
  <sheetFormatPr defaultRowHeight="20.25"/>
  <cols>
    <col min="1" max="1" width="1.875" style="126" customWidth="1"/>
    <col min="2" max="2" width="4.875" style="175" customWidth="1"/>
    <col min="3" max="3" width="0" style="126" hidden="1" customWidth="1"/>
    <col min="4" max="4" width="18.625" style="126" customWidth="1"/>
    <col min="5" max="5" width="5.625" style="176" customWidth="1"/>
    <col min="6" max="6" width="9.625" style="126" customWidth="1"/>
    <col min="7" max="7" width="18.625" style="126" customWidth="1"/>
    <col min="8" max="8" width="5.625" style="176" customWidth="1"/>
    <col min="9" max="9" width="9.625" style="126" customWidth="1"/>
    <col min="10" max="10" width="18.625" style="126" customWidth="1"/>
    <col min="11" max="11" width="5.625" style="176" customWidth="1"/>
    <col min="12" max="12" width="9.625" style="126" customWidth="1"/>
    <col min="13" max="13" width="18.625" style="126" customWidth="1"/>
    <col min="14" max="14" width="5.625" style="176" customWidth="1"/>
    <col min="15" max="15" width="9.625" style="126" customWidth="1"/>
    <col min="16" max="16" width="18.625" style="126" customWidth="1"/>
    <col min="17" max="17" width="5.625" style="176" customWidth="1"/>
    <col min="18" max="18" width="9.625" style="126" customWidth="1"/>
    <col min="19" max="19" width="18.625" style="126" customWidth="1"/>
    <col min="20" max="20" width="5.625" style="176" customWidth="1"/>
    <col min="21" max="21" width="9.625" style="126" customWidth="1"/>
    <col min="22" max="22" width="5.25" style="184" customWidth="1"/>
    <col min="23" max="23" width="11.75" style="181" customWidth="1"/>
    <col min="24" max="24" width="11.25" style="182" customWidth="1"/>
    <col min="25" max="25" width="6.625" style="185" customWidth="1"/>
    <col min="26" max="26" width="10.625" style="126" customWidth="1"/>
    <col min="27" max="27" width="6" style="99" hidden="1" customWidth="1"/>
    <col min="28" max="28" width="5.5" style="100" hidden="1" customWidth="1"/>
    <col min="29" max="29" width="7.75" style="99" hidden="1" customWidth="1"/>
    <col min="30" max="30" width="8" style="99" hidden="1" customWidth="1"/>
    <col min="31" max="31" width="9" style="99" hidden="1" customWidth="1"/>
    <col min="32" max="32" width="6.875" style="99" hidden="1" customWidth="1"/>
    <col min="33" max="16384" width="9" style="126"/>
  </cols>
  <sheetData>
    <row r="1" spans="2:32" s="86" customFormat="1" ht="38.25">
      <c r="B1" s="256" t="s">
        <v>181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85"/>
      <c r="AB1" s="87"/>
    </row>
    <row r="2" spans="2:32" s="86" customFormat="1" ht="9.75" customHeight="1">
      <c r="B2" s="257"/>
      <c r="C2" s="258"/>
      <c r="D2" s="258"/>
      <c r="E2" s="258"/>
      <c r="F2" s="258"/>
      <c r="G2" s="258"/>
      <c r="H2" s="88"/>
      <c r="I2" s="85"/>
      <c r="J2" s="85"/>
      <c r="K2" s="88"/>
      <c r="L2" s="85"/>
      <c r="M2" s="85"/>
      <c r="N2" s="88"/>
      <c r="O2" s="85"/>
      <c r="P2" s="85"/>
      <c r="Q2" s="88"/>
      <c r="R2" s="85"/>
      <c r="S2" s="85"/>
      <c r="T2" s="88"/>
      <c r="U2" s="85"/>
      <c r="V2" s="89"/>
      <c r="W2" s="90"/>
      <c r="X2" s="91"/>
      <c r="Y2" s="90"/>
      <c r="Z2" s="85"/>
      <c r="AB2" s="87"/>
    </row>
    <row r="3" spans="2:32" s="99" customFormat="1" ht="31.5" customHeight="1" thickBot="1">
      <c r="B3" s="192" t="s">
        <v>46</v>
      </c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86"/>
      <c r="T3" s="93"/>
      <c r="U3" s="93"/>
      <c r="V3" s="94"/>
      <c r="W3" s="95"/>
      <c r="X3" s="96"/>
      <c r="Y3" s="97"/>
      <c r="Z3" s="98"/>
      <c r="AB3" s="100"/>
    </row>
    <row r="4" spans="2:32" s="114" customFormat="1" ht="43.5">
      <c r="B4" s="101" t="s">
        <v>0</v>
      </c>
      <c r="C4" s="102" t="s">
        <v>1</v>
      </c>
      <c r="D4" s="103" t="s">
        <v>2</v>
      </c>
      <c r="E4" s="104" t="s">
        <v>44</v>
      </c>
      <c r="F4" s="103"/>
      <c r="G4" s="103" t="s">
        <v>3</v>
      </c>
      <c r="H4" s="104" t="s">
        <v>44</v>
      </c>
      <c r="I4" s="103"/>
      <c r="J4" s="103" t="s">
        <v>4</v>
      </c>
      <c r="K4" s="104" t="s">
        <v>44</v>
      </c>
      <c r="L4" s="105"/>
      <c r="M4" s="103" t="s">
        <v>4</v>
      </c>
      <c r="N4" s="104" t="s">
        <v>44</v>
      </c>
      <c r="O4" s="103"/>
      <c r="P4" s="103" t="s">
        <v>4</v>
      </c>
      <c r="Q4" s="104" t="s">
        <v>44</v>
      </c>
      <c r="R4" s="103"/>
      <c r="S4" s="106" t="s">
        <v>5</v>
      </c>
      <c r="T4" s="104" t="s">
        <v>44</v>
      </c>
      <c r="U4" s="103"/>
      <c r="V4" s="26" t="s">
        <v>6</v>
      </c>
      <c r="W4" s="107" t="s">
        <v>7</v>
      </c>
      <c r="X4" s="108" t="s">
        <v>15</v>
      </c>
      <c r="Y4" s="109" t="s">
        <v>16</v>
      </c>
      <c r="Z4" s="110"/>
      <c r="AA4" s="111"/>
      <c r="AB4" s="112"/>
      <c r="AC4" s="113"/>
      <c r="AD4" s="113"/>
      <c r="AE4" s="113"/>
      <c r="AF4" s="113"/>
    </row>
    <row r="5" spans="2:32" s="120" customFormat="1" ht="41.25" customHeight="1">
      <c r="B5" s="115">
        <v>10</v>
      </c>
      <c r="C5" s="251"/>
      <c r="D5" s="116" t="str">
        <f>'1001-1030菜單'!A10</f>
        <v>地瓜飯</v>
      </c>
      <c r="E5" s="116" t="s">
        <v>17</v>
      </c>
      <c r="F5" s="34" t="s">
        <v>18</v>
      </c>
      <c r="G5" s="116" t="str">
        <f>'1001-1030菜單'!A11</f>
        <v>茶碗蒸</v>
      </c>
      <c r="H5" s="116" t="s">
        <v>17</v>
      </c>
      <c r="I5" s="34" t="s">
        <v>18</v>
      </c>
      <c r="J5" s="116" t="str">
        <f>'1001-1030菜單'!A12</f>
        <v>鮮菇什錦</v>
      </c>
      <c r="K5" s="116" t="s">
        <v>112</v>
      </c>
      <c r="L5" s="34" t="s">
        <v>18</v>
      </c>
      <c r="M5" s="116" t="str">
        <f>'1001-1030菜單'!A13</f>
        <v>蘿蔔豆輪</v>
      </c>
      <c r="N5" s="116" t="s">
        <v>56</v>
      </c>
      <c r="O5" s="34" t="s">
        <v>18</v>
      </c>
      <c r="P5" s="116" t="str">
        <f>'1001-1030菜單'!A14</f>
        <v>油菜</v>
      </c>
      <c r="Q5" s="116" t="s">
        <v>21</v>
      </c>
      <c r="R5" s="34" t="s">
        <v>18</v>
      </c>
      <c r="S5" s="116" t="str">
        <f>'1001-1030菜單'!A15</f>
        <v>玉米濃湯(芡)</v>
      </c>
      <c r="T5" s="116" t="s">
        <v>19</v>
      </c>
      <c r="U5" s="34" t="s">
        <v>18</v>
      </c>
      <c r="V5" s="252"/>
      <c r="W5" s="117" t="s">
        <v>8</v>
      </c>
      <c r="X5" s="118" t="s">
        <v>22</v>
      </c>
      <c r="Y5" s="119">
        <v>5</v>
      </c>
      <c r="Z5" s="99"/>
      <c r="AA5" s="99"/>
      <c r="AB5" s="100"/>
      <c r="AC5" s="99" t="s">
        <v>23</v>
      </c>
      <c r="AD5" s="99" t="s">
        <v>24</v>
      </c>
      <c r="AE5" s="99" t="s">
        <v>25</v>
      </c>
      <c r="AF5" s="99" t="s">
        <v>26</v>
      </c>
    </row>
    <row r="6" spans="2:32" ht="27.95" customHeight="1">
      <c r="B6" s="121" t="s">
        <v>9</v>
      </c>
      <c r="C6" s="251"/>
      <c r="D6" s="42" t="s">
        <v>53</v>
      </c>
      <c r="E6" s="42"/>
      <c r="F6" s="42">
        <v>80</v>
      </c>
      <c r="G6" s="41" t="s">
        <v>58</v>
      </c>
      <c r="H6" s="42"/>
      <c r="I6" s="41">
        <v>50</v>
      </c>
      <c r="J6" s="41" t="s">
        <v>72</v>
      </c>
      <c r="K6" s="41"/>
      <c r="L6" s="41">
        <v>40</v>
      </c>
      <c r="M6" s="41" t="s">
        <v>121</v>
      </c>
      <c r="N6" s="41"/>
      <c r="O6" s="41">
        <v>40</v>
      </c>
      <c r="P6" s="41" t="s">
        <v>42</v>
      </c>
      <c r="Q6" s="41"/>
      <c r="R6" s="41">
        <v>100</v>
      </c>
      <c r="S6" s="42" t="s">
        <v>57</v>
      </c>
      <c r="T6" s="41"/>
      <c r="U6" s="41">
        <v>10</v>
      </c>
      <c r="V6" s="253"/>
      <c r="W6" s="122">
        <v>103</v>
      </c>
      <c r="X6" s="123" t="s">
        <v>27</v>
      </c>
      <c r="Y6" s="124">
        <f>AB7</f>
        <v>2</v>
      </c>
      <c r="Z6" s="98"/>
      <c r="AA6" s="125" t="s">
        <v>28</v>
      </c>
      <c r="AB6" s="100">
        <v>6</v>
      </c>
      <c r="AC6" s="100">
        <f>AB6*2</f>
        <v>12</v>
      </c>
      <c r="AD6" s="100"/>
      <c r="AE6" s="100">
        <f>AB6*15</f>
        <v>90</v>
      </c>
      <c r="AF6" s="100">
        <f>AC6*4+AE6*4</f>
        <v>408</v>
      </c>
    </row>
    <row r="7" spans="2:32" ht="27.95" customHeight="1">
      <c r="B7" s="121">
        <v>5</v>
      </c>
      <c r="C7" s="251"/>
      <c r="D7" s="42" t="s">
        <v>54</v>
      </c>
      <c r="E7" s="42"/>
      <c r="F7" s="42">
        <v>30</v>
      </c>
      <c r="G7" s="41" t="s">
        <v>57</v>
      </c>
      <c r="H7" s="42"/>
      <c r="I7" s="41">
        <v>10</v>
      </c>
      <c r="J7" s="41" t="s">
        <v>64</v>
      </c>
      <c r="K7" s="41"/>
      <c r="L7" s="41">
        <v>10</v>
      </c>
      <c r="M7" s="41" t="s">
        <v>230</v>
      </c>
      <c r="N7" s="41"/>
      <c r="O7" s="41">
        <v>10</v>
      </c>
      <c r="P7" s="41"/>
      <c r="Q7" s="41"/>
      <c r="R7" s="41"/>
      <c r="S7" s="42" t="s">
        <v>58</v>
      </c>
      <c r="T7" s="41"/>
      <c r="U7" s="41">
        <v>10</v>
      </c>
      <c r="V7" s="253"/>
      <c r="W7" s="127" t="s">
        <v>10</v>
      </c>
      <c r="X7" s="128" t="s">
        <v>29</v>
      </c>
      <c r="Y7" s="124">
        <f>AB8</f>
        <v>1.7</v>
      </c>
      <c r="Z7" s="99"/>
      <c r="AA7" s="129" t="s">
        <v>30</v>
      </c>
      <c r="AB7" s="100">
        <v>2</v>
      </c>
      <c r="AC7" s="130">
        <f>AB7*7</f>
        <v>14</v>
      </c>
      <c r="AD7" s="100">
        <f>AB7*5</f>
        <v>10</v>
      </c>
      <c r="AE7" s="100" t="s">
        <v>31</v>
      </c>
      <c r="AF7" s="131">
        <f>AC7*4+AD7*9</f>
        <v>146</v>
      </c>
    </row>
    <row r="8" spans="2:32" ht="27.95" customHeight="1">
      <c r="B8" s="121" t="s">
        <v>11</v>
      </c>
      <c r="C8" s="251"/>
      <c r="D8" s="42"/>
      <c r="E8" s="42"/>
      <c r="F8" s="42"/>
      <c r="G8" s="41"/>
      <c r="H8" s="132"/>
      <c r="I8" s="41"/>
      <c r="J8" s="41" t="s">
        <v>92</v>
      </c>
      <c r="K8" s="41"/>
      <c r="L8" s="41">
        <v>3</v>
      </c>
      <c r="M8" s="41"/>
      <c r="N8" s="132"/>
      <c r="O8" s="41"/>
      <c r="P8" s="41"/>
      <c r="Q8" s="132"/>
      <c r="R8" s="41"/>
      <c r="S8" s="42"/>
      <c r="T8" s="132"/>
      <c r="U8" s="41"/>
      <c r="V8" s="253"/>
      <c r="W8" s="122">
        <v>17</v>
      </c>
      <c r="X8" s="128" t="s">
        <v>32</v>
      </c>
      <c r="Y8" s="124">
        <f>AB9</f>
        <v>2.5</v>
      </c>
      <c r="Z8" s="98"/>
      <c r="AA8" s="99" t="s">
        <v>33</v>
      </c>
      <c r="AB8" s="100">
        <v>1.7</v>
      </c>
      <c r="AC8" s="100">
        <f>AB8*1</f>
        <v>1.7</v>
      </c>
      <c r="AD8" s="100" t="s">
        <v>31</v>
      </c>
      <c r="AE8" s="100">
        <f>AB8*5</f>
        <v>8.5</v>
      </c>
      <c r="AF8" s="100">
        <f>AC8*4+AE8*4</f>
        <v>40.799999999999997</v>
      </c>
    </row>
    <row r="9" spans="2:32" ht="27.95" customHeight="1">
      <c r="B9" s="255" t="s">
        <v>39</v>
      </c>
      <c r="C9" s="251"/>
      <c r="D9" s="42"/>
      <c r="E9" s="42"/>
      <c r="F9" s="42"/>
      <c r="G9" s="41"/>
      <c r="H9" s="132"/>
      <c r="I9" s="41"/>
      <c r="J9" s="41" t="s">
        <v>249</v>
      </c>
      <c r="K9" s="41"/>
      <c r="L9" s="41">
        <v>5</v>
      </c>
      <c r="M9" s="41"/>
      <c r="N9" s="132"/>
      <c r="O9" s="41"/>
      <c r="P9" s="41"/>
      <c r="Q9" s="132"/>
      <c r="R9" s="41"/>
      <c r="S9" s="42"/>
      <c r="T9" s="132"/>
      <c r="U9" s="41"/>
      <c r="V9" s="253"/>
      <c r="W9" s="127" t="s">
        <v>12</v>
      </c>
      <c r="X9" s="128" t="s">
        <v>35</v>
      </c>
      <c r="Y9" s="124">
        <f>AB10</f>
        <v>0</v>
      </c>
      <c r="Z9" s="99"/>
      <c r="AA9" s="99" t="s">
        <v>36</v>
      </c>
      <c r="AB9" s="100">
        <v>2.5</v>
      </c>
      <c r="AC9" s="100"/>
      <c r="AD9" s="100">
        <f>AB9*5</f>
        <v>12.5</v>
      </c>
      <c r="AE9" s="100" t="s">
        <v>31</v>
      </c>
      <c r="AF9" s="100">
        <f>AD9*9</f>
        <v>112.5</v>
      </c>
    </row>
    <row r="10" spans="2:32" ht="27.95" customHeight="1">
      <c r="B10" s="255"/>
      <c r="C10" s="251"/>
      <c r="D10" s="42"/>
      <c r="E10" s="42"/>
      <c r="F10" s="42"/>
      <c r="G10" s="41"/>
      <c r="H10" s="132"/>
      <c r="I10" s="41"/>
      <c r="J10" s="41"/>
      <c r="K10" s="132"/>
      <c r="L10" s="41"/>
      <c r="M10" s="42"/>
      <c r="N10" s="132"/>
      <c r="O10" s="41"/>
      <c r="P10" s="41"/>
      <c r="Q10" s="132"/>
      <c r="R10" s="41"/>
      <c r="S10" s="42"/>
      <c r="T10" s="132"/>
      <c r="U10" s="41"/>
      <c r="V10" s="253"/>
      <c r="W10" s="122">
        <v>23</v>
      </c>
      <c r="X10" s="191" t="s">
        <v>45</v>
      </c>
      <c r="Y10" s="134"/>
      <c r="Z10" s="98"/>
      <c r="AA10" s="99" t="s">
        <v>37</v>
      </c>
      <c r="AE10" s="99">
        <f>AB10*15</f>
        <v>0</v>
      </c>
    </row>
    <row r="11" spans="2:32" ht="27.95" customHeight="1">
      <c r="B11" s="135" t="s">
        <v>38</v>
      </c>
      <c r="C11" s="136"/>
      <c r="D11" s="42"/>
      <c r="E11" s="132"/>
      <c r="F11" s="42"/>
      <c r="G11" s="41"/>
      <c r="H11" s="132"/>
      <c r="I11" s="41"/>
      <c r="J11" s="41"/>
      <c r="K11" s="132"/>
      <c r="L11" s="41"/>
      <c r="M11" s="41"/>
      <c r="N11" s="132"/>
      <c r="O11" s="41"/>
      <c r="P11" s="41"/>
      <c r="Q11" s="132"/>
      <c r="R11" s="41"/>
      <c r="S11" s="41"/>
      <c r="T11" s="132"/>
      <c r="U11" s="41"/>
      <c r="V11" s="253"/>
      <c r="W11" s="127" t="s">
        <v>13</v>
      </c>
      <c r="X11" s="137"/>
      <c r="Y11" s="124"/>
      <c r="Z11" s="99"/>
      <c r="AC11" s="99">
        <f>SUM(AC6:AC10)</f>
        <v>27.7</v>
      </c>
      <c r="AD11" s="99">
        <f>SUM(AD6:AD10)</f>
        <v>22.5</v>
      </c>
      <c r="AE11" s="99">
        <f>SUM(AE6:AE10)</f>
        <v>98.5</v>
      </c>
      <c r="AF11" s="99">
        <f>AC11*4+AD11*9+AE11*4</f>
        <v>707.3</v>
      </c>
    </row>
    <row r="12" spans="2:32" ht="27.95" customHeight="1">
      <c r="B12" s="138"/>
      <c r="C12" s="139"/>
      <c r="D12" s="143"/>
      <c r="E12" s="143"/>
      <c r="F12" s="57"/>
      <c r="G12" s="41"/>
      <c r="H12" s="132"/>
      <c r="I12" s="41"/>
      <c r="J12" s="41"/>
      <c r="K12" s="132"/>
      <c r="L12" s="41"/>
      <c r="M12" s="41"/>
      <c r="N12" s="132"/>
      <c r="O12" s="41"/>
      <c r="P12" s="41"/>
      <c r="Q12" s="132"/>
      <c r="R12" s="41"/>
      <c r="S12" s="41"/>
      <c r="T12" s="132"/>
      <c r="U12" s="41"/>
      <c r="V12" s="254"/>
      <c r="W12" s="122" t="s">
        <v>100</v>
      </c>
      <c r="X12" s="145"/>
      <c r="Y12" s="134"/>
      <c r="Z12" s="98"/>
      <c r="AC12" s="140">
        <f>AC11*4/AF11</f>
        <v>0.1566520571186201</v>
      </c>
      <c r="AD12" s="140">
        <f>AD11*9/AF11</f>
        <v>0.28630001413827233</v>
      </c>
      <c r="AE12" s="140">
        <f>AE11*4/AF11</f>
        <v>0.5570479287431076</v>
      </c>
    </row>
    <row r="13" spans="2:32" s="120" customFormat="1" ht="27.95" customHeight="1">
      <c r="B13" s="115">
        <v>10</v>
      </c>
      <c r="C13" s="251"/>
      <c r="D13" s="116" t="str">
        <f>'1001-1030菜單'!B10</f>
        <v>五穀飯</v>
      </c>
      <c r="E13" s="116" t="s">
        <v>17</v>
      </c>
      <c r="F13" s="34" t="s">
        <v>18</v>
      </c>
      <c r="G13" s="116" t="str">
        <f>'1001-1030菜單'!B11</f>
        <v>烤雞腿</v>
      </c>
      <c r="H13" s="116" t="s">
        <v>113</v>
      </c>
      <c r="I13" s="34" t="s">
        <v>18</v>
      </c>
      <c r="J13" s="116" t="str">
        <f>'1001-1030菜單'!B12</f>
        <v>黑胡椒豬柳</v>
      </c>
      <c r="K13" s="116" t="s">
        <v>20</v>
      </c>
      <c r="L13" s="34" t="s">
        <v>18</v>
      </c>
      <c r="M13" s="116" t="str">
        <f>'1001-1030菜單'!B13</f>
        <v>什錦玉米筍</v>
      </c>
      <c r="N13" s="116" t="s">
        <v>20</v>
      </c>
      <c r="O13" s="34" t="s">
        <v>18</v>
      </c>
      <c r="P13" s="116" t="str">
        <f>'1001-1030菜單'!B14</f>
        <v>青江菜</v>
      </c>
      <c r="Q13" s="116" t="s">
        <v>21</v>
      </c>
      <c r="R13" s="34" t="s">
        <v>18</v>
      </c>
      <c r="S13" s="116" t="str">
        <f>'1001-1030菜單'!B15</f>
        <v>菜頭湯</v>
      </c>
      <c r="T13" s="116" t="s">
        <v>19</v>
      </c>
      <c r="U13" s="34" t="s">
        <v>18</v>
      </c>
      <c r="V13" s="252"/>
      <c r="W13" s="117" t="s">
        <v>8</v>
      </c>
      <c r="X13" s="118" t="s">
        <v>22</v>
      </c>
      <c r="Y13" s="119">
        <v>5</v>
      </c>
      <c r="Z13" s="99"/>
      <c r="AA13" s="99"/>
      <c r="AB13" s="100"/>
      <c r="AC13" s="99" t="s">
        <v>23</v>
      </c>
      <c r="AD13" s="99" t="s">
        <v>24</v>
      </c>
      <c r="AE13" s="99" t="s">
        <v>25</v>
      </c>
      <c r="AF13" s="99" t="s">
        <v>26</v>
      </c>
    </row>
    <row r="14" spans="2:32" ht="27.95" customHeight="1">
      <c r="B14" s="121" t="s">
        <v>9</v>
      </c>
      <c r="C14" s="251"/>
      <c r="D14" s="41" t="s">
        <v>53</v>
      </c>
      <c r="E14" s="41"/>
      <c r="F14" s="41">
        <v>40</v>
      </c>
      <c r="G14" s="41" t="s">
        <v>89</v>
      </c>
      <c r="H14" s="42"/>
      <c r="I14" s="41">
        <v>65</v>
      </c>
      <c r="J14" s="41" t="s">
        <v>250</v>
      </c>
      <c r="K14" s="41"/>
      <c r="L14" s="41">
        <v>30</v>
      </c>
      <c r="M14" s="41" t="s">
        <v>81</v>
      </c>
      <c r="N14" s="42"/>
      <c r="O14" s="41">
        <v>30</v>
      </c>
      <c r="P14" s="41" t="s">
        <v>51</v>
      </c>
      <c r="Q14" s="41"/>
      <c r="R14" s="41">
        <v>100</v>
      </c>
      <c r="S14" s="42" t="s">
        <v>121</v>
      </c>
      <c r="T14" s="41"/>
      <c r="U14" s="41">
        <v>20</v>
      </c>
      <c r="V14" s="253"/>
      <c r="W14" s="122">
        <v>99</v>
      </c>
      <c r="X14" s="123" t="s">
        <v>27</v>
      </c>
      <c r="Y14" s="124">
        <f>AB15</f>
        <v>2.1</v>
      </c>
      <c r="Z14" s="98"/>
      <c r="AA14" s="125" t="s">
        <v>28</v>
      </c>
      <c r="AB14" s="100">
        <v>6.2</v>
      </c>
      <c r="AC14" s="100">
        <f>AB14*2</f>
        <v>12.4</v>
      </c>
      <c r="AD14" s="100"/>
      <c r="AE14" s="100">
        <f>AB14*15</f>
        <v>93</v>
      </c>
      <c r="AF14" s="100">
        <f>AC14*4+AE14*4</f>
        <v>421.6</v>
      </c>
    </row>
    <row r="15" spans="2:32" ht="27.95" customHeight="1">
      <c r="B15" s="121">
        <v>6</v>
      </c>
      <c r="C15" s="251"/>
      <c r="D15" s="41" t="s">
        <v>73</v>
      </c>
      <c r="E15" s="41"/>
      <c r="F15" s="41">
        <v>20</v>
      </c>
      <c r="G15" s="41"/>
      <c r="H15" s="42"/>
      <c r="I15" s="41"/>
      <c r="J15" s="41" t="s">
        <v>77</v>
      </c>
      <c r="K15" s="41"/>
      <c r="L15" s="41">
        <v>30</v>
      </c>
      <c r="M15" s="41" t="s">
        <v>63</v>
      </c>
      <c r="N15" s="41"/>
      <c r="O15" s="41">
        <v>10</v>
      </c>
      <c r="P15" s="41"/>
      <c r="Q15" s="41"/>
      <c r="R15" s="41"/>
      <c r="S15" s="42"/>
      <c r="T15" s="41"/>
      <c r="U15" s="41"/>
      <c r="V15" s="253"/>
      <c r="W15" s="127" t="s">
        <v>10</v>
      </c>
      <c r="X15" s="128" t="s">
        <v>29</v>
      </c>
      <c r="Y15" s="124">
        <f>AB16</f>
        <v>1.8</v>
      </c>
      <c r="Z15" s="99"/>
      <c r="AA15" s="129" t="s">
        <v>30</v>
      </c>
      <c r="AB15" s="100">
        <v>2.1</v>
      </c>
      <c r="AC15" s="130">
        <f>AB15*7</f>
        <v>14.700000000000001</v>
      </c>
      <c r="AD15" s="100">
        <f>AB15*5</f>
        <v>10.5</v>
      </c>
      <c r="AE15" s="100" t="s">
        <v>31</v>
      </c>
      <c r="AF15" s="131">
        <f>AC15*4+AD15*9</f>
        <v>153.30000000000001</v>
      </c>
    </row>
    <row r="16" spans="2:32" ht="27.95" customHeight="1">
      <c r="B16" s="121" t="s">
        <v>11</v>
      </c>
      <c r="C16" s="251"/>
      <c r="D16" s="41" t="s">
        <v>74</v>
      </c>
      <c r="E16" s="132"/>
      <c r="F16" s="41">
        <v>20</v>
      </c>
      <c r="G16" s="41"/>
      <c r="H16" s="132"/>
      <c r="I16" s="41"/>
      <c r="J16" s="41"/>
      <c r="K16" s="132"/>
      <c r="L16" s="41"/>
      <c r="M16" s="41" t="s">
        <v>236</v>
      </c>
      <c r="N16" s="132"/>
      <c r="O16" s="41">
        <v>5</v>
      </c>
      <c r="P16" s="41"/>
      <c r="Q16" s="132"/>
      <c r="R16" s="41"/>
      <c r="S16" s="42"/>
      <c r="T16" s="132"/>
      <c r="U16" s="41"/>
      <c r="V16" s="253"/>
      <c r="W16" s="122">
        <v>19</v>
      </c>
      <c r="X16" s="128" t="s">
        <v>32</v>
      </c>
      <c r="Y16" s="124">
        <f>AB17</f>
        <v>2.5</v>
      </c>
      <c r="Z16" s="98"/>
      <c r="AA16" s="99" t="s">
        <v>33</v>
      </c>
      <c r="AB16" s="100">
        <v>1.8</v>
      </c>
      <c r="AC16" s="100">
        <f>AB16*1</f>
        <v>1.8</v>
      </c>
      <c r="AD16" s="100" t="s">
        <v>31</v>
      </c>
      <c r="AE16" s="100">
        <f>AB16*5</f>
        <v>9</v>
      </c>
      <c r="AF16" s="100">
        <f>AC16*4+AE16*4</f>
        <v>43.2</v>
      </c>
    </row>
    <row r="17" spans="2:32" ht="27.95" customHeight="1">
      <c r="B17" s="255" t="s">
        <v>40</v>
      </c>
      <c r="C17" s="251"/>
      <c r="D17" s="41" t="s">
        <v>75</v>
      </c>
      <c r="E17" s="132"/>
      <c r="F17" s="41">
        <v>20</v>
      </c>
      <c r="G17" s="41"/>
      <c r="H17" s="132"/>
      <c r="I17" s="41"/>
      <c r="J17" s="41"/>
      <c r="K17" s="132"/>
      <c r="L17" s="41"/>
      <c r="M17" s="41" t="s">
        <v>242</v>
      </c>
      <c r="N17" s="132"/>
      <c r="O17" s="41">
        <v>5</v>
      </c>
      <c r="P17" s="41"/>
      <c r="Q17" s="132"/>
      <c r="R17" s="41"/>
      <c r="S17" s="42"/>
      <c r="T17" s="132"/>
      <c r="U17" s="41"/>
      <c r="V17" s="253"/>
      <c r="W17" s="127" t="s">
        <v>12</v>
      </c>
      <c r="X17" s="128" t="s">
        <v>35</v>
      </c>
      <c r="Y17" s="124">
        <v>0</v>
      </c>
      <c r="Z17" s="99"/>
      <c r="AA17" s="99" t="s">
        <v>36</v>
      </c>
      <c r="AB17" s="100">
        <v>2.5</v>
      </c>
      <c r="AC17" s="100"/>
      <c r="AD17" s="100">
        <f>AB17*5</f>
        <v>12.5</v>
      </c>
      <c r="AE17" s="100" t="s">
        <v>31</v>
      </c>
      <c r="AF17" s="100">
        <f>AD17*9</f>
        <v>112.5</v>
      </c>
    </row>
    <row r="18" spans="2:32" ht="27.95" customHeight="1">
      <c r="B18" s="255"/>
      <c r="C18" s="251"/>
      <c r="D18" s="132"/>
      <c r="E18" s="132"/>
      <c r="F18" s="41"/>
      <c r="G18" s="41"/>
      <c r="H18" s="132"/>
      <c r="I18" s="41"/>
      <c r="J18" s="41"/>
      <c r="K18" s="132"/>
      <c r="L18" s="41"/>
      <c r="M18" s="42"/>
      <c r="N18" s="132"/>
      <c r="O18" s="41"/>
      <c r="P18" s="41"/>
      <c r="Q18" s="132"/>
      <c r="R18" s="41"/>
      <c r="S18" s="42"/>
      <c r="T18" s="132"/>
      <c r="U18" s="41"/>
      <c r="V18" s="253"/>
      <c r="W18" s="122">
        <v>26</v>
      </c>
      <c r="X18" s="191" t="s">
        <v>45</v>
      </c>
      <c r="Y18" s="134">
        <v>1</v>
      </c>
      <c r="Z18" s="98"/>
      <c r="AA18" s="99" t="s">
        <v>37</v>
      </c>
      <c r="AB18" s="100">
        <v>1</v>
      </c>
      <c r="AE18" s="99">
        <f>AB18*15</f>
        <v>15</v>
      </c>
    </row>
    <row r="19" spans="2:32" ht="27.95" customHeight="1">
      <c r="B19" s="135" t="s">
        <v>38</v>
      </c>
      <c r="C19" s="136"/>
      <c r="D19" s="132"/>
      <c r="E19" s="132"/>
      <c r="F19" s="41"/>
      <c r="G19" s="41"/>
      <c r="H19" s="132"/>
      <c r="I19" s="41"/>
      <c r="J19" s="41"/>
      <c r="K19" s="132"/>
      <c r="L19" s="41"/>
      <c r="M19" s="41"/>
      <c r="N19" s="132"/>
      <c r="O19" s="41"/>
      <c r="P19" s="41"/>
      <c r="Q19" s="132"/>
      <c r="R19" s="41"/>
      <c r="S19" s="41"/>
      <c r="T19" s="132"/>
      <c r="U19" s="41"/>
      <c r="V19" s="253"/>
      <c r="W19" s="127" t="s">
        <v>13</v>
      </c>
      <c r="X19" s="137"/>
      <c r="Y19" s="124"/>
      <c r="Z19" s="99"/>
      <c r="AC19" s="99">
        <f>SUM(AC14:AC18)</f>
        <v>28.900000000000002</v>
      </c>
      <c r="AD19" s="99">
        <f>SUM(AD14:AD18)</f>
        <v>23</v>
      </c>
      <c r="AE19" s="99">
        <f>SUM(AE14:AE18)</f>
        <v>117</v>
      </c>
      <c r="AF19" s="99">
        <f>AC19*4+AD19*9+AE19*4</f>
        <v>790.6</v>
      </c>
    </row>
    <row r="20" spans="2:32" ht="27.95" customHeight="1">
      <c r="B20" s="138"/>
      <c r="C20" s="139"/>
      <c r="D20" s="132"/>
      <c r="E20" s="132"/>
      <c r="F20" s="41"/>
      <c r="G20" s="41"/>
      <c r="H20" s="132"/>
      <c r="I20" s="41"/>
      <c r="J20" s="41"/>
      <c r="K20" s="132"/>
      <c r="L20" s="41"/>
      <c r="M20" s="41"/>
      <c r="N20" s="132"/>
      <c r="O20" s="41"/>
      <c r="P20" s="41"/>
      <c r="Q20" s="132"/>
      <c r="R20" s="41"/>
      <c r="S20" s="41"/>
      <c r="T20" s="132"/>
      <c r="U20" s="41"/>
      <c r="V20" s="254"/>
      <c r="W20" s="122" t="s">
        <v>101</v>
      </c>
      <c r="X20" s="133"/>
      <c r="Y20" s="134"/>
      <c r="Z20" s="98"/>
      <c r="AC20" s="140">
        <f>AC19*4/AF19</f>
        <v>0.14621806223121681</v>
      </c>
      <c r="AD20" s="140">
        <f>AD19*9/AF19</f>
        <v>0.26182646091576017</v>
      </c>
      <c r="AE20" s="140">
        <f>AE19*4/AF19</f>
        <v>0.59195547685302297</v>
      </c>
    </row>
    <row r="21" spans="2:32" s="120" customFormat="1" ht="27.95" customHeight="1">
      <c r="B21" s="147">
        <v>10</v>
      </c>
      <c r="C21" s="251"/>
      <c r="D21" s="116" t="str">
        <f>'1001-1030菜單'!C10</f>
        <v>QQ白飯</v>
      </c>
      <c r="E21" s="116" t="s">
        <v>17</v>
      </c>
      <c r="F21" s="34" t="s">
        <v>18</v>
      </c>
      <c r="G21" s="116" t="str">
        <f>'1001-1030菜單'!C11</f>
        <v>椒鹽鹹酥雞</v>
      </c>
      <c r="H21" s="116" t="s">
        <v>115</v>
      </c>
      <c r="I21" s="34" t="s">
        <v>18</v>
      </c>
      <c r="J21" s="116" t="str">
        <f>'1001-1030菜單'!C12</f>
        <v>砂鍋白菜</v>
      </c>
      <c r="K21" s="116" t="s">
        <v>113</v>
      </c>
      <c r="L21" s="34" t="s">
        <v>18</v>
      </c>
      <c r="M21" s="116" t="str">
        <f>'1001-1030菜單'!C13</f>
        <v>馬鈴薯燉肉</v>
      </c>
      <c r="N21" s="116" t="s">
        <v>114</v>
      </c>
      <c r="O21" s="34" t="s">
        <v>18</v>
      </c>
      <c r="P21" s="116" t="str">
        <f>'1001-1030菜單'!C14</f>
        <v>高麗菜</v>
      </c>
      <c r="Q21" s="116" t="s">
        <v>21</v>
      </c>
      <c r="R21" s="34" t="s">
        <v>18</v>
      </c>
      <c r="S21" s="116" t="str">
        <f>'1001-1030菜單'!C15</f>
        <v>冬瓜薑絲湯</v>
      </c>
      <c r="T21" s="116" t="s">
        <v>19</v>
      </c>
      <c r="U21" s="34" t="s">
        <v>18</v>
      </c>
      <c r="V21" s="252"/>
      <c r="W21" s="117" t="s">
        <v>8</v>
      </c>
      <c r="X21" s="118" t="s">
        <v>22</v>
      </c>
      <c r="Y21" s="119">
        <v>5</v>
      </c>
      <c r="Z21" s="99"/>
      <c r="AA21" s="99"/>
      <c r="AB21" s="100"/>
      <c r="AC21" s="99" t="s">
        <v>23</v>
      </c>
      <c r="AD21" s="99" t="s">
        <v>24</v>
      </c>
      <c r="AE21" s="99" t="s">
        <v>25</v>
      </c>
      <c r="AF21" s="99" t="s">
        <v>26</v>
      </c>
    </row>
    <row r="22" spans="2:32" s="152" customFormat="1" ht="27.75" customHeight="1">
      <c r="B22" s="148" t="s">
        <v>9</v>
      </c>
      <c r="C22" s="251"/>
      <c r="D22" s="41" t="s">
        <v>53</v>
      </c>
      <c r="E22" s="41"/>
      <c r="F22" s="41">
        <v>100</v>
      </c>
      <c r="G22" s="41" t="s">
        <v>62</v>
      </c>
      <c r="H22" s="41"/>
      <c r="I22" s="41">
        <v>60</v>
      </c>
      <c r="J22" s="41" t="s">
        <v>52</v>
      </c>
      <c r="K22" s="41"/>
      <c r="L22" s="41">
        <v>50</v>
      </c>
      <c r="M22" s="41" t="s">
        <v>76</v>
      </c>
      <c r="N22" s="41"/>
      <c r="O22" s="41">
        <v>30</v>
      </c>
      <c r="P22" s="41" t="s">
        <v>50</v>
      </c>
      <c r="Q22" s="41"/>
      <c r="R22" s="41">
        <v>100</v>
      </c>
      <c r="S22" s="41" t="s">
        <v>59</v>
      </c>
      <c r="T22" s="41"/>
      <c r="U22" s="41">
        <v>30</v>
      </c>
      <c r="V22" s="253"/>
      <c r="W22" s="122">
        <v>100</v>
      </c>
      <c r="X22" s="123" t="s">
        <v>27</v>
      </c>
      <c r="Y22" s="124">
        <f>AB23</f>
        <v>2.2000000000000002</v>
      </c>
      <c r="Z22" s="149"/>
      <c r="AA22" s="150" t="s">
        <v>28</v>
      </c>
      <c r="AB22" s="151">
        <v>6.2</v>
      </c>
      <c r="AC22" s="151">
        <f>AB22*2</f>
        <v>12.4</v>
      </c>
      <c r="AD22" s="151"/>
      <c r="AE22" s="151">
        <f>AB22*15</f>
        <v>93</v>
      </c>
      <c r="AF22" s="151">
        <f>AC22*4+AE22*4</f>
        <v>421.6</v>
      </c>
    </row>
    <row r="23" spans="2:32" s="152" customFormat="1" ht="27.95" customHeight="1">
      <c r="B23" s="148">
        <v>7</v>
      </c>
      <c r="C23" s="251"/>
      <c r="D23" s="41"/>
      <c r="E23" s="41"/>
      <c r="F23" s="41"/>
      <c r="G23" s="41"/>
      <c r="H23" s="41"/>
      <c r="I23" s="41"/>
      <c r="J23" s="41" t="s">
        <v>118</v>
      </c>
      <c r="K23" s="41"/>
      <c r="L23" s="41">
        <v>3</v>
      </c>
      <c r="M23" s="41" t="s">
        <v>91</v>
      </c>
      <c r="N23" s="41"/>
      <c r="O23" s="41">
        <v>10</v>
      </c>
      <c r="P23" s="41"/>
      <c r="Q23" s="41"/>
      <c r="R23" s="41"/>
      <c r="S23" s="41" t="s">
        <v>88</v>
      </c>
      <c r="T23" s="41"/>
      <c r="U23" s="41">
        <v>5</v>
      </c>
      <c r="V23" s="253"/>
      <c r="W23" s="127" t="s">
        <v>10</v>
      </c>
      <c r="X23" s="128" t="s">
        <v>29</v>
      </c>
      <c r="Y23" s="124">
        <f>AB24</f>
        <v>1.6</v>
      </c>
      <c r="Z23" s="153"/>
      <c r="AA23" s="154" t="s">
        <v>30</v>
      </c>
      <c r="AB23" s="151">
        <v>2.2000000000000002</v>
      </c>
      <c r="AC23" s="155">
        <f>AB23*7</f>
        <v>15.400000000000002</v>
      </c>
      <c r="AD23" s="151">
        <f>AB23*5</f>
        <v>11</v>
      </c>
      <c r="AE23" s="151" t="s">
        <v>31</v>
      </c>
      <c r="AF23" s="156">
        <f>AC23*4+AD23*9</f>
        <v>160.60000000000002</v>
      </c>
    </row>
    <row r="24" spans="2:32" s="152" customFormat="1" ht="27.95" customHeight="1">
      <c r="B24" s="148" t="s">
        <v>11</v>
      </c>
      <c r="C24" s="251"/>
      <c r="D24" s="42"/>
      <c r="E24" s="132"/>
      <c r="F24" s="41"/>
      <c r="G24" s="41"/>
      <c r="H24" s="132"/>
      <c r="I24" s="41"/>
      <c r="J24" s="41" t="s">
        <v>92</v>
      </c>
      <c r="K24" s="132"/>
      <c r="L24" s="41">
        <v>3</v>
      </c>
      <c r="M24" s="41" t="s">
        <v>123</v>
      </c>
      <c r="N24" s="132"/>
      <c r="O24" s="41">
        <v>10</v>
      </c>
      <c r="P24" s="41"/>
      <c r="Q24" s="132"/>
      <c r="R24" s="41"/>
      <c r="S24" s="42"/>
      <c r="T24" s="132"/>
      <c r="U24" s="41"/>
      <c r="V24" s="253"/>
      <c r="W24" s="122">
        <v>23</v>
      </c>
      <c r="X24" s="128" t="s">
        <v>32</v>
      </c>
      <c r="Y24" s="124">
        <f>AB25</f>
        <v>2.5</v>
      </c>
      <c r="Z24" s="149"/>
      <c r="AA24" s="157" t="s">
        <v>33</v>
      </c>
      <c r="AB24" s="151">
        <v>1.6</v>
      </c>
      <c r="AC24" s="151">
        <f>AB24*1</f>
        <v>1.6</v>
      </c>
      <c r="AD24" s="151" t="s">
        <v>31</v>
      </c>
      <c r="AE24" s="151">
        <f>AB24*5</f>
        <v>8</v>
      </c>
      <c r="AF24" s="151">
        <f>AC24*4+AE24*4</f>
        <v>38.4</v>
      </c>
    </row>
    <row r="25" spans="2:32" s="152" customFormat="1" ht="27.95" customHeight="1">
      <c r="B25" s="259" t="s">
        <v>41</v>
      </c>
      <c r="C25" s="251"/>
      <c r="D25" s="42"/>
      <c r="E25" s="132"/>
      <c r="F25" s="41"/>
      <c r="G25" s="41"/>
      <c r="H25" s="132"/>
      <c r="I25" s="41"/>
      <c r="J25" s="41"/>
      <c r="K25" s="132"/>
      <c r="L25" s="41"/>
      <c r="M25" s="41"/>
      <c r="N25" s="132"/>
      <c r="O25" s="41"/>
      <c r="P25" s="41"/>
      <c r="Q25" s="132"/>
      <c r="R25" s="41"/>
      <c r="S25" s="41"/>
      <c r="T25" s="132"/>
      <c r="U25" s="41"/>
      <c r="V25" s="253"/>
      <c r="W25" s="127" t="s">
        <v>102</v>
      </c>
      <c r="X25" s="128" t="s">
        <v>35</v>
      </c>
      <c r="Y25" s="124">
        <f>AB26</f>
        <v>0</v>
      </c>
      <c r="Z25" s="153"/>
      <c r="AA25" s="157" t="s">
        <v>36</v>
      </c>
      <c r="AB25" s="151">
        <v>2.5</v>
      </c>
      <c r="AC25" s="151"/>
      <c r="AD25" s="151">
        <f>AB25*5</f>
        <v>12.5</v>
      </c>
      <c r="AE25" s="151" t="s">
        <v>31</v>
      </c>
      <c r="AF25" s="151">
        <f>AD25*9</f>
        <v>112.5</v>
      </c>
    </row>
    <row r="26" spans="2:32" s="152" customFormat="1" ht="27.95" customHeight="1">
      <c r="B26" s="259"/>
      <c r="C26" s="251"/>
      <c r="D26" s="42"/>
      <c r="E26" s="132"/>
      <c r="F26" s="41"/>
      <c r="G26" s="158"/>
      <c r="H26" s="132"/>
      <c r="I26" s="41"/>
      <c r="J26" s="41"/>
      <c r="K26" s="132"/>
      <c r="L26" s="41"/>
      <c r="M26" s="41"/>
      <c r="N26" s="132"/>
      <c r="O26" s="41"/>
      <c r="P26" s="41"/>
      <c r="Q26" s="132"/>
      <c r="R26" s="41"/>
      <c r="S26" s="41"/>
      <c r="T26" s="132"/>
      <c r="U26" s="41"/>
      <c r="V26" s="253"/>
      <c r="W26" s="122">
        <v>28</v>
      </c>
      <c r="X26" s="191" t="s">
        <v>45</v>
      </c>
      <c r="Y26" s="124">
        <v>0</v>
      </c>
      <c r="Z26" s="149"/>
      <c r="AA26" s="157" t="s">
        <v>37</v>
      </c>
      <c r="AB26" s="151"/>
      <c r="AC26" s="157"/>
      <c r="AD26" s="157"/>
      <c r="AE26" s="157">
        <f>AB26*15</f>
        <v>0</v>
      </c>
      <c r="AF26" s="157"/>
    </row>
    <row r="27" spans="2:32" s="152" customFormat="1" ht="27.95" customHeight="1">
      <c r="B27" s="159" t="s">
        <v>38</v>
      </c>
      <c r="C27" s="160"/>
      <c r="D27" s="132"/>
      <c r="E27" s="132"/>
      <c r="F27" s="41"/>
      <c r="G27" s="41"/>
      <c r="H27" s="132"/>
      <c r="I27" s="41"/>
      <c r="J27" s="41"/>
      <c r="K27" s="132"/>
      <c r="L27" s="41"/>
      <c r="M27" s="41"/>
      <c r="N27" s="132"/>
      <c r="O27" s="41"/>
      <c r="P27" s="41"/>
      <c r="Q27" s="132"/>
      <c r="R27" s="41"/>
      <c r="S27" s="41"/>
      <c r="T27" s="132"/>
      <c r="U27" s="41"/>
      <c r="V27" s="253"/>
      <c r="W27" s="127" t="s">
        <v>13</v>
      </c>
      <c r="X27" s="137"/>
      <c r="Y27" s="124"/>
      <c r="Z27" s="153"/>
      <c r="AA27" s="157"/>
      <c r="AB27" s="151"/>
      <c r="AC27" s="157">
        <f>SUM(AC22:AC26)</f>
        <v>29.400000000000006</v>
      </c>
      <c r="AD27" s="157">
        <f>SUM(AD22:AD26)</f>
        <v>23.5</v>
      </c>
      <c r="AE27" s="157">
        <f>SUM(AE22:AE26)</f>
        <v>101</v>
      </c>
      <c r="AF27" s="157">
        <f>AC27*4+AD27*9+AE27*4</f>
        <v>733.1</v>
      </c>
    </row>
    <row r="28" spans="2:32" s="152" customFormat="1" ht="27.95" customHeight="1" thickBot="1">
      <c r="B28" s="161"/>
      <c r="C28" s="162"/>
      <c r="D28" s="132"/>
      <c r="E28" s="132"/>
      <c r="F28" s="41"/>
      <c r="G28" s="41"/>
      <c r="H28" s="132"/>
      <c r="I28" s="41"/>
      <c r="J28" s="41"/>
      <c r="K28" s="132"/>
      <c r="L28" s="41"/>
      <c r="M28" s="41"/>
      <c r="N28" s="132"/>
      <c r="O28" s="41"/>
      <c r="P28" s="41"/>
      <c r="Q28" s="132"/>
      <c r="R28" s="41"/>
      <c r="S28" s="41"/>
      <c r="T28" s="132"/>
      <c r="U28" s="41"/>
      <c r="V28" s="254"/>
      <c r="W28" s="122">
        <v>667</v>
      </c>
      <c r="X28" s="145"/>
      <c r="Y28" s="124"/>
      <c r="Z28" s="149"/>
      <c r="AA28" s="153"/>
      <c r="AB28" s="163"/>
      <c r="AC28" s="164">
        <f>AC27*4/AF27</f>
        <v>0.16041467739735374</v>
      </c>
      <c r="AD28" s="164">
        <f>AD27*9/AF27</f>
        <v>0.28850088664575091</v>
      </c>
      <c r="AE28" s="164">
        <f>AE27*4/AF27</f>
        <v>0.55108443595689538</v>
      </c>
      <c r="AF28" s="153"/>
    </row>
    <row r="29" spans="2:32" s="120" customFormat="1" ht="27.95" customHeight="1">
      <c r="B29" s="115">
        <v>10</v>
      </c>
      <c r="C29" s="251"/>
      <c r="D29" s="116" t="str">
        <f>'1001-1030菜單'!D10</f>
        <v>QQ白飯</v>
      </c>
      <c r="E29" s="116" t="s">
        <v>17</v>
      </c>
      <c r="F29" s="34" t="s">
        <v>18</v>
      </c>
      <c r="G29" s="116" t="str">
        <f>'1001-1030菜單'!D11</f>
        <v>蔥燒豬排</v>
      </c>
      <c r="H29" s="116" t="s">
        <v>113</v>
      </c>
      <c r="I29" s="34" t="s">
        <v>18</v>
      </c>
      <c r="J29" s="116" t="str">
        <f>'1001-1030菜單'!D12</f>
        <v>京醬肉絲</v>
      </c>
      <c r="K29" s="116" t="s">
        <v>114</v>
      </c>
      <c r="L29" s="34" t="s">
        <v>18</v>
      </c>
      <c r="M29" s="116" t="str">
        <f>'1001-1030菜單'!D13</f>
        <v>紅蘿蔔炒蛋</v>
      </c>
      <c r="N29" s="116" t="s">
        <v>112</v>
      </c>
      <c r="O29" s="34" t="s">
        <v>18</v>
      </c>
      <c r="P29" s="116" t="str">
        <f>'1001-1030菜單'!D14</f>
        <v>小白菜</v>
      </c>
      <c r="Q29" s="116" t="s">
        <v>21</v>
      </c>
      <c r="R29" s="34" t="s">
        <v>18</v>
      </c>
      <c r="S29" s="116" t="str">
        <f>'1001-1030菜單'!D15</f>
        <v>味噌海芽湯</v>
      </c>
      <c r="T29" s="116" t="s">
        <v>19</v>
      </c>
      <c r="U29" s="34" t="s">
        <v>18</v>
      </c>
      <c r="V29" s="252"/>
      <c r="W29" s="117" t="s">
        <v>8</v>
      </c>
      <c r="X29" s="118" t="s">
        <v>22</v>
      </c>
      <c r="Y29" s="119">
        <v>5</v>
      </c>
      <c r="Z29" s="99"/>
      <c r="AA29" s="99"/>
      <c r="AB29" s="100"/>
      <c r="AC29" s="99" t="s">
        <v>23</v>
      </c>
      <c r="AD29" s="99" t="s">
        <v>24</v>
      </c>
      <c r="AE29" s="99" t="s">
        <v>25</v>
      </c>
      <c r="AF29" s="99" t="s">
        <v>26</v>
      </c>
    </row>
    <row r="30" spans="2:32" ht="27.95" customHeight="1">
      <c r="B30" s="121" t="s">
        <v>9</v>
      </c>
      <c r="C30" s="251"/>
      <c r="D30" s="41" t="s">
        <v>53</v>
      </c>
      <c r="E30" s="41"/>
      <c r="F30" s="41">
        <v>100</v>
      </c>
      <c r="G30" s="41" t="s">
        <v>251</v>
      </c>
      <c r="H30" s="41"/>
      <c r="I30" s="41">
        <v>65</v>
      </c>
      <c r="J30" s="42" t="s">
        <v>129</v>
      </c>
      <c r="K30" s="42"/>
      <c r="L30" s="42">
        <v>30</v>
      </c>
      <c r="M30" s="39" t="s">
        <v>63</v>
      </c>
      <c r="N30" s="39"/>
      <c r="O30" s="39">
        <v>30</v>
      </c>
      <c r="P30" s="41" t="s">
        <v>49</v>
      </c>
      <c r="Q30" s="41"/>
      <c r="R30" s="41">
        <v>100</v>
      </c>
      <c r="S30" s="168" t="s">
        <v>247</v>
      </c>
      <c r="T30" s="41"/>
      <c r="U30" s="41">
        <v>10</v>
      </c>
      <c r="V30" s="253"/>
      <c r="W30" s="122">
        <v>101</v>
      </c>
      <c r="X30" s="123" t="s">
        <v>27</v>
      </c>
      <c r="Y30" s="124">
        <f>AB31</f>
        <v>2.1</v>
      </c>
      <c r="Z30" s="98"/>
      <c r="AA30" s="125" t="s">
        <v>28</v>
      </c>
      <c r="AB30" s="100">
        <v>6.2</v>
      </c>
      <c r="AC30" s="100">
        <f>AB30*2</f>
        <v>12.4</v>
      </c>
      <c r="AD30" s="100"/>
      <c r="AE30" s="100">
        <f>AB30*15</f>
        <v>93</v>
      </c>
      <c r="AF30" s="100">
        <f>AC30*4+AE30*4</f>
        <v>421.6</v>
      </c>
    </row>
    <row r="31" spans="2:32" ht="27.95" customHeight="1">
      <c r="B31" s="121">
        <v>8</v>
      </c>
      <c r="C31" s="251"/>
      <c r="D31" s="41"/>
      <c r="E31" s="41"/>
      <c r="F31" s="41"/>
      <c r="G31" s="41"/>
      <c r="H31" s="41"/>
      <c r="I31" s="41"/>
      <c r="J31" s="42" t="s">
        <v>77</v>
      </c>
      <c r="K31" s="42"/>
      <c r="L31" s="42">
        <v>10</v>
      </c>
      <c r="M31" s="39" t="s">
        <v>58</v>
      </c>
      <c r="N31" s="39"/>
      <c r="O31" s="39">
        <v>20</v>
      </c>
      <c r="P31" s="41"/>
      <c r="Q31" s="41"/>
      <c r="R31" s="41"/>
      <c r="S31" s="41"/>
      <c r="T31" s="41"/>
      <c r="U31" s="41"/>
      <c r="V31" s="253"/>
      <c r="W31" s="127" t="s">
        <v>10</v>
      </c>
      <c r="X31" s="128" t="s">
        <v>29</v>
      </c>
      <c r="Y31" s="124">
        <f>AB32</f>
        <v>1.5</v>
      </c>
      <c r="Z31" s="99"/>
      <c r="AA31" s="129" t="s">
        <v>30</v>
      </c>
      <c r="AB31" s="100">
        <v>2.1</v>
      </c>
      <c r="AC31" s="130">
        <f>AB31*7</f>
        <v>14.700000000000001</v>
      </c>
      <c r="AD31" s="100">
        <f>AB31*5</f>
        <v>10.5</v>
      </c>
      <c r="AE31" s="100" t="s">
        <v>31</v>
      </c>
      <c r="AF31" s="131">
        <f>AC31*4+AD31*9</f>
        <v>153.30000000000001</v>
      </c>
    </row>
    <row r="32" spans="2:32" ht="27.95" customHeight="1">
      <c r="B32" s="121" t="s">
        <v>11</v>
      </c>
      <c r="C32" s="251"/>
      <c r="D32" s="41"/>
      <c r="E32" s="132"/>
      <c r="F32" s="41"/>
      <c r="G32" s="41"/>
      <c r="H32" s="132"/>
      <c r="I32" s="41"/>
      <c r="J32" s="42"/>
      <c r="K32" s="42"/>
      <c r="L32" s="42"/>
      <c r="M32" s="42"/>
      <c r="N32" s="42"/>
      <c r="O32" s="42"/>
      <c r="P32" s="41"/>
      <c r="Q32" s="132"/>
      <c r="R32" s="41"/>
      <c r="S32" s="42"/>
      <c r="T32" s="41"/>
      <c r="U32" s="41"/>
      <c r="V32" s="253"/>
      <c r="W32" s="122">
        <v>19</v>
      </c>
      <c r="X32" s="128" t="s">
        <v>32</v>
      </c>
      <c r="Y32" s="124">
        <f>AB33</f>
        <v>2.5</v>
      </c>
      <c r="Z32" s="98"/>
      <c r="AA32" s="99" t="s">
        <v>33</v>
      </c>
      <c r="AB32" s="100">
        <v>1.5</v>
      </c>
      <c r="AC32" s="100">
        <f>AB32*1</f>
        <v>1.5</v>
      </c>
      <c r="AD32" s="100" t="s">
        <v>31</v>
      </c>
      <c r="AE32" s="100">
        <f>AB32*5</f>
        <v>7.5</v>
      </c>
      <c r="AF32" s="100">
        <f>AC32*4+AE32*4</f>
        <v>36</v>
      </c>
    </row>
    <row r="33" spans="2:32" ht="27.95" customHeight="1">
      <c r="B33" s="255" t="s">
        <v>43</v>
      </c>
      <c r="C33" s="251"/>
      <c r="D33" s="41"/>
      <c r="E33" s="132"/>
      <c r="F33" s="41"/>
      <c r="G33" s="41"/>
      <c r="H33" s="132"/>
      <c r="I33" s="41"/>
      <c r="J33" s="42"/>
      <c r="K33" s="42"/>
      <c r="L33" s="42"/>
      <c r="M33" s="42"/>
      <c r="N33" s="42"/>
      <c r="O33" s="42"/>
      <c r="P33" s="41"/>
      <c r="Q33" s="132"/>
      <c r="R33" s="41"/>
      <c r="S33" s="42"/>
      <c r="T33" s="41"/>
      <c r="U33" s="41"/>
      <c r="V33" s="253"/>
      <c r="W33" s="127" t="s">
        <v>12</v>
      </c>
      <c r="X33" s="128" t="s">
        <v>35</v>
      </c>
      <c r="Y33" s="124">
        <v>0</v>
      </c>
      <c r="Z33" s="99"/>
      <c r="AA33" s="99" t="s">
        <v>36</v>
      </c>
      <c r="AB33" s="100">
        <v>2.5</v>
      </c>
      <c r="AC33" s="100"/>
      <c r="AD33" s="100">
        <f>AB33*5</f>
        <v>12.5</v>
      </c>
      <c r="AE33" s="100" t="s">
        <v>31</v>
      </c>
      <c r="AF33" s="100">
        <f>AD33*9</f>
        <v>112.5</v>
      </c>
    </row>
    <row r="34" spans="2:32" ht="27.95" customHeight="1">
      <c r="B34" s="255"/>
      <c r="C34" s="251"/>
      <c r="D34" s="41"/>
      <c r="E34" s="132"/>
      <c r="F34" s="41"/>
      <c r="G34" s="41"/>
      <c r="H34" s="132"/>
      <c r="I34" s="41"/>
      <c r="J34" s="42"/>
      <c r="K34" s="132"/>
      <c r="L34" s="42"/>
      <c r="M34" s="42"/>
      <c r="N34" s="132"/>
      <c r="O34" s="42"/>
      <c r="P34" s="41"/>
      <c r="Q34" s="132"/>
      <c r="R34" s="41"/>
      <c r="S34" s="42"/>
      <c r="T34" s="132"/>
      <c r="U34" s="41"/>
      <c r="V34" s="253"/>
      <c r="W34" s="122">
        <v>26</v>
      </c>
      <c r="X34" s="191" t="s">
        <v>45</v>
      </c>
      <c r="Y34" s="124">
        <v>0</v>
      </c>
      <c r="Z34" s="98"/>
      <c r="AA34" s="99" t="s">
        <v>37</v>
      </c>
      <c r="AB34" s="100">
        <v>1</v>
      </c>
      <c r="AE34" s="99">
        <f>AB34*15</f>
        <v>15</v>
      </c>
    </row>
    <row r="35" spans="2:32" ht="27.95" customHeight="1">
      <c r="B35" s="135" t="s">
        <v>38</v>
      </c>
      <c r="C35" s="136"/>
      <c r="D35" s="132"/>
      <c r="E35" s="132"/>
      <c r="F35" s="41"/>
      <c r="G35" s="41"/>
      <c r="H35" s="132"/>
      <c r="I35" s="41"/>
      <c r="J35" s="41"/>
      <c r="K35" s="132"/>
      <c r="L35" s="41"/>
      <c r="M35" s="41"/>
      <c r="N35" s="132"/>
      <c r="O35" s="41"/>
      <c r="P35" s="41"/>
      <c r="Q35" s="132"/>
      <c r="R35" s="41"/>
      <c r="S35" s="41"/>
      <c r="T35" s="41"/>
      <c r="U35" s="41"/>
      <c r="V35" s="253"/>
      <c r="W35" s="127" t="s">
        <v>13</v>
      </c>
      <c r="X35" s="137"/>
      <c r="Y35" s="124"/>
      <c r="Z35" s="99"/>
      <c r="AC35" s="99">
        <f>SUM(AC30:AC34)</f>
        <v>28.6</v>
      </c>
      <c r="AD35" s="99">
        <f>SUM(AD30:AD34)</f>
        <v>23</v>
      </c>
      <c r="AE35" s="99">
        <f>SUM(AE30:AE34)</f>
        <v>115.5</v>
      </c>
      <c r="AF35" s="99">
        <f>AC35*4+AD35*9+AE35*4</f>
        <v>783.4</v>
      </c>
    </row>
    <row r="36" spans="2:32" ht="27.95" customHeight="1">
      <c r="B36" s="138"/>
      <c r="C36" s="139"/>
      <c r="D36" s="132"/>
      <c r="E36" s="132"/>
      <c r="F36" s="41"/>
      <c r="G36" s="41"/>
      <c r="H36" s="132"/>
      <c r="I36" s="41"/>
      <c r="J36" s="41"/>
      <c r="K36" s="132"/>
      <c r="L36" s="41"/>
      <c r="M36" s="41"/>
      <c r="N36" s="132"/>
      <c r="O36" s="41"/>
      <c r="P36" s="41"/>
      <c r="Q36" s="132"/>
      <c r="R36" s="41"/>
      <c r="S36" s="41"/>
      <c r="T36" s="132"/>
      <c r="U36" s="41"/>
      <c r="V36" s="254"/>
      <c r="W36" s="122">
        <v>690</v>
      </c>
      <c r="X36" s="133"/>
      <c r="Y36" s="124"/>
      <c r="Z36" s="98"/>
      <c r="AC36" s="140">
        <f>AC35*4/AF35</f>
        <v>0.14603012509573654</v>
      </c>
      <c r="AD36" s="140">
        <f>AD35*9/AF35</f>
        <v>0.26423283124840441</v>
      </c>
      <c r="AE36" s="140">
        <f>AE35*4/AF35</f>
        <v>0.58973704365585911</v>
      </c>
    </row>
    <row r="37" spans="2:32" s="120" customFormat="1" ht="27.95" customHeight="1">
      <c r="B37" s="115">
        <v>10</v>
      </c>
      <c r="C37" s="251"/>
      <c r="D37" s="116"/>
      <c r="E37" s="116"/>
      <c r="F37" s="34"/>
      <c r="G37" s="116"/>
      <c r="H37" s="116"/>
      <c r="I37" s="34"/>
      <c r="J37" s="116"/>
      <c r="K37" s="116"/>
      <c r="L37" s="34"/>
      <c r="M37" s="116"/>
      <c r="N37" s="116"/>
      <c r="O37" s="34"/>
      <c r="P37" s="116"/>
      <c r="Q37" s="116"/>
      <c r="R37" s="34"/>
      <c r="S37" s="116"/>
      <c r="T37" s="116"/>
      <c r="U37" s="34"/>
      <c r="V37" s="252"/>
      <c r="W37" s="117"/>
      <c r="X37" s="118"/>
      <c r="Y37" s="167"/>
      <c r="Z37" s="99"/>
      <c r="AA37" s="99"/>
      <c r="AB37" s="100"/>
      <c r="AC37" s="99" t="s">
        <v>23</v>
      </c>
      <c r="AD37" s="99" t="s">
        <v>24</v>
      </c>
      <c r="AE37" s="99" t="s">
        <v>25</v>
      </c>
      <c r="AF37" s="99" t="s">
        <v>26</v>
      </c>
    </row>
    <row r="38" spans="2:32" ht="27.95" customHeight="1">
      <c r="B38" s="121" t="s">
        <v>9</v>
      </c>
      <c r="C38" s="251"/>
      <c r="D38" s="41"/>
      <c r="E38" s="41"/>
      <c r="F38" s="41"/>
      <c r="G38" s="41"/>
      <c r="H38" s="42"/>
      <c r="I38" s="41"/>
      <c r="J38" s="41"/>
      <c r="K38" s="41"/>
      <c r="L38" s="41"/>
      <c r="M38" s="41"/>
      <c r="N38" s="42"/>
      <c r="O38" s="41"/>
      <c r="P38" s="41"/>
      <c r="Q38" s="42"/>
      <c r="R38" s="41"/>
      <c r="S38" s="42"/>
      <c r="T38" s="42"/>
      <c r="U38" s="42"/>
      <c r="V38" s="253"/>
      <c r="W38" s="122"/>
      <c r="X38" s="123"/>
      <c r="Y38" s="166"/>
      <c r="Z38" s="98"/>
      <c r="AA38" s="125" t="s">
        <v>28</v>
      </c>
      <c r="AB38" s="100">
        <v>6</v>
      </c>
      <c r="AC38" s="100">
        <f>AB38*2</f>
        <v>12</v>
      </c>
      <c r="AD38" s="100"/>
      <c r="AE38" s="100">
        <f>AB38*15</f>
        <v>90</v>
      </c>
      <c r="AF38" s="100">
        <f>AC38*4+AE38*4</f>
        <v>408</v>
      </c>
    </row>
    <row r="39" spans="2:32" ht="27.95" customHeight="1">
      <c r="B39" s="121">
        <v>9</v>
      </c>
      <c r="C39" s="251"/>
      <c r="D39" s="41"/>
      <c r="E39" s="41"/>
      <c r="F39" s="41"/>
      <c r="G39" s="41"/>
      <c r="H39" s="42"/>
      <c r="I39" s="41"/>
      <c r="J39" s="41"/>
      <c r="K39" s="41"/>
      <c r="L39" s="41"/>
      <c r="M39" s="41"/>
      <c r="N39" s="42"/>
      <c r="O39" s="41"/>
      <c r="P39" s="41"/>
      <c r="Q39" s="42"/>
      <c r="R39" s="41"/>
      <c r="S39" s="42"/>
      <c r="T39" s="42"/>
      <c r="U39" s="42"/>
      <c r="V39" s="253"/>
      <c r="W39" s="127"/>
      <c r="X39" s="128"/>
      <c r="Y39" s="166"/>
      <c r="Z39" s="99"/>
      <c r="AA39" s="129" t="s">
        <v>30</v>
      </c>
      <c r="AB39" s="100">
        <v>2.2000000000000002</v>
      </c>
      <c r="AC39" s="130">
        <f>AB39*7</f>
        <v>15.400000000000002</v>
      </c>
      <c r="AD39" s="100">
        <f>AB39*5</f>
        <v>11</v>
      </c>
      <c r="AE39" s="100" t="s">
        <v>31</v>
      </c>
      <c r="AF39" s="131">
        <f>AC39*4+AD39*9</f>
        <v>160.60000000000002</v>
      </c>
    </row>
    <row r="40" spans="2:32" ht="27.95" customHeight="1">
      <c r="B40" s="121" t="s">
        <v>11</v>
      </c>
      <c r="C40" s="251"/>
      <c r="D40" s="42"/>
      <c r="E40" s="132"/>
      <c r="F40" s="41"/>
      <c r="G40" s="41"/>
      <c r="H40" s="42"/>
      <c r="I40" s="41"/>
      <c r="J40" s="41"/>
      <c r="K40" s="132"/>
      <c r="L40" s="41"/>
      <c r="M40" s="41"/>
      <c r="N40" s="42"/>
      <c r="O40" s="41"/>
      <c r="P40" s="41"/>
      <c r="Q40" s="42"/>
      <c r="R40" s="41"/>
      <c r="S40" s="42"/>
      <c r="T40" s="42"/>
      <c r="U40" s="42"/>
      <c r="V40" s="253"/>
      <c r="W40" s="122"/>
      <c r="X40" s="128"/>
      <c r="Y40" s="166"/>
      <c r="Z40" s="98"/>
      <c r="AA40" s="99" t="s">
        <v>33</v>
      </c>
      <c r="AB40" s="100">
        <v>1.7</v>
      </c>
      <c r="AC40" s="100">
        <f>AB40*1</f>
        <v>1.7</v>
      </c>
      <c r="AD40" s="100" t="s">
        <v>31</v>
      </c>
      <c r="AE40" s="100">
        <f>AB40*5</f>
        <v>8.5</v>
      </c>
      <c r="AF40" s="100">
        <f>AC40*4+AE40*4</f>
        <v>40.799999999999997</v>
      </c>
    </row>
    <row r="41" spans="2:32" ht="27.95" customHeight="1">
      <c r="B41" s="255" t="s">
        <v>34</v>
      </c>
      <c r="C41" s="251"/>
      <c r="D41" s="42"/>
      <c r="E41" s="132"/>
      <c r="F41" s="41"/>
      <c r="G41" s="41"/>
      <c r="H41" s="42"/>
      <c r="I41" s="41"/>
      <c r="J41" s="41"/>
      <c r="K41" s="132"/>
      <c r="L41" s="41"/>
      <c r="M41" s="41"/>
      <c r="N41" s="42"/>
      <c r="O41" s="41"/>
      <c r="P41" s="41"/>
      <c r="Q41" s="42"/>
      <c r="R41" s="41"/>
      <c r="S41" s="42"/>
      <c r="T41" s="42"/>
      <c r="U41" s="42"/>
      <c r="V41" s="253"/>
      <c r="W41" s="127"/>
      <c r="X41" s="128"/>
      <c r="Y41" s="166"/>
      <c r="Z41" s="99"/>
      <c r="AA41" s="99" t="s">
        <v>36</v>
      </c>
      <c r="AB41" s="100">
        <v>2.5</v>
      </c>
      <c r="AC41" s="100"/>
      <c r="AD41" s="100">
        <f>AB41*5</f>
        <v>12.5</v>
      </c>
      <c r="AE41" s="100" t="s">
        <v>31</v>
      </c>
      <c r="AF41" s="100">
        <f>AD41*9</f>
        <v>112.5</v>
      </c>
    </row>
    <row r="42" spans="2:32" ht="27.95" customHeight="1">
      <c r="B42" s="255"/>
      <c r="C42" s="251"/>
      <c r="D42" s="42"/>
      <c r="E42" s="132"/>
      <c r="F42" s="41"/>
      <c r="G42" s="41"/>
      <c r="H42" s="132"/>
      <c r="I42" s="41"/>
      <c r="J42" s="41"/>
      <c r="K42" s="132"/>
      <c r="L42" s="41"/>
      <c r="M42" s="41"/>
      <c r="N42" s="132"/>
      <c r="O42" s="41"/>
      <c r="P42" s="41"/>
      <c r="Q42" s="132"/>
      <c r="R42" s="41"/>
      <c r="S42" s="42"/>
      <c r="T42" s="132"/>
      <c r="U42" s="42"/>
      <c r="V42" s="253"/>
      <c r="W42" s="122"/>
      <c r="X42" s="191"/>
      <c r="Y42" s="166"/>
      <c r="Z42" s="98"/>
      <c r="AA42" s="99" t="s">
        <v>37</v>
      </c>
      <c r="AE42" s="99">
        <f>AB42*15</f>
        <v>0</v>
      </c>
    </row>
    <row r="43" spans="2:32" ht="27.95" customHeight="1">
      <c r="B43" s="135" t="s">
        <v>38</v>
      </c>
      <c r="C43" s="136"/>
      <c r="D43" s="132"/>
      <c r="E43" s="132"/>
      <c r="F43" s="41"/>
      <c r="G43" s="41"/>
      <c r="H43" s="132"/>
      <c r="I43" s="41"/>
      <c r="J43" s="41"/>
      <c r="K43" s="132"/>
      <c r="L43" s="41"/>
      <c r="M43" s="41"/>
      <c r="N43" s="132"/>
      <c r="O43" s="41"/>
      <c r="P43" s="41"/>
      <c r="Q43" s="132"/>
      <c r="R43" s="41"/>
      <c r="S43" s="42"/>
      <c r="T43" s="132"/>
      <c r="U43" s="42"/>
      <c r="V43" s="253"/>
      <c r="W43" s="127"/>
      <c r="X43" s="137"/>
      <c r="Y43" s="166"/>
      <c r="Z43" s="99"/>
      <c r="AC43" s="99">
        <f>SUM(AC38:AC42)</f>
        <v>29.1</v>
      </c>
      <c r="AD43" s="99">
        <f>SUM(AD38:AD42)</f>
        <v>23.5</v>
      </c>
      <c r="AE43" s="99">
        <f>SUM(AE38:AE42)</f>
        <v>98.5</v>
      </c>
      <c r="AF43" s="99">
        <f>AC43*4+AD43*9+AE43*4</f>
        <v>721.9</v>
      </c>
    </row>
    <row r="44" spans="2:32" ht="27.95" customHeight="1" thickBot="1">
      <c r="B44" s="169"/>
      <c r="C44" s="139"/>
      <c r="D44" s="170"/>
      <c r="E44" s="170"/>
      <c r="F44" s="171"/>
      <c r="G44" s="171"/>
      <c r="H44" s="170"/>
      <c r="I44" s="171"/>
      <c r="J44" s="171"/>
      <c r="K44" s="170"/>
      <c r="L44" s="171"/>
      <c r="M44" s="171"/>
      <c r="N44" s="170"/>
      <c r="O44" s="171"/>
      <c r="P44" s="171"/>
      <c r="Q44" s="170"/>
      <c r="R44" s="171"/>
      <c r="S44" s="171"/>
      <c r="T44" s="170"/>
      <c r="U44" s="171"/>
      <c r="V44" s="254"/>
      <c r="W44" s="172"/>
      <c r="X44" s="173"/>
      <c r="Y44" s="174"/>
      <c r="Z44" s="98"/>
      <c r="AC44" s="140">
        <f>AC43*4/AF43</f>
        <v>0.1612411691369996</v>
      </c>
      <c r="AD44" s="140">
        <f>AD43*9/AF43</f>
        <v>0.29297686660202243</v>
      </c>
      <c r="AE44" s="140">
        <f>AE43*4/AF43</f>
        <v>0.54578196426097803</v>
      </c>
    </row>
    <row r="45" spans="2:32" s="178" customFormat="1" ht="21.75" customHeight="1">
      <c r="B45" s="175"/>
      <c r="C45" s="99"/>
      <c r="D45" s="126"/>
      <c r="E45" s="176"/>
      <c r="F45" s="126"/>
      <c r="G45" s="126"/>
      <c r="H45" s="176"/>
      <c r="I45" s="126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177"/>
      <c r="AA45" s="157"/>
      <c r="AB45" s="151"/>
      <c r="AC45" s="157"/>
      <c r="AD45" s="157"/>
      <c r="AE45" s="157"/>
      <c r="AF45" s="157"/>
    </row>
    <row r="46" spans="2:32">
      <c r="B46" s="151"/>
      <c r="C46" s="178"/>
      <c r="D46" s="249"/>
      <c r="E46" s="249"/>
      <c r="F46" s="250"/>
      <c r="G46" s="250"/>
      <c r="H46" s="179"/>
      <c r="I46" s="99"/>
      <c r="J46" s="99"/>
      <c r="K46" s="179"/>
      <c r="L46" s="99"/>
      <c r="N46" s="179"/>
      <c r="O46" s="99"/>
      <c r="Q46" s="179"/>
      <c r="R46" s="99"/>
      <c r="T46" s="179"/>
      <c r="U46" s="99"/>
      <c r="V46" s="180"/>
      <c r="Y46" s="183"/>
    </row>
    <row r="47" spans="2:32">
      <c r="Y47" s="183"/>
    </row>
    <row r="48" spans="2:32">
      <c r="Y48" s="183"/>
    </row>
    <row r="49" spans="25:25">
      <c r="Y49" s="183"/>
    </row>
    <row r="50" spans="25:25">
      <c r="Y50" s="183"/>
    </row>
    <row r="51" spans="25:25">
      <c r="Y51" s="183"/>
    </row>
    <row r="52" spans="25:25">
      <c r="Y52" s="183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topLeftCell="A10" zoomScale="60" workbookViewId="0">
      <selection activeCell="I44" sqref="I44"/>
    </sheetView>
  </sheetViews>
  <sheetFormatPr defaultRowHeight="20.25"/>
  <cols>
    <col min="1" max="1" width="1.875" style="126" customWidth="1"/>
    <col min="2" max="2" width="4.875" style="175" customWidth="1"/>
    <col min="3" max="3" width="0" style="126" hidden="1" customWidth="1"/>
    <col min="4" max="4" width="18.625" style="126" customWidth="1"/>
    <col min="5" max="5" width="5.625" style="176" customWidth="1"/>
    <col min="6" max="6" width="9.625" style="126" customWidth="1"/>
    <col min="7" max="7" width="18.625" style="126" customWidth="1"/>
    <col min="8" max="8" width="5.625" style="176" customWidth="1"/>
    <col min="9" max="9" width="9.625" style="126" customWidth="1"/>
    <col min="10" max="10" width="18.625" style="126" customWidth="1"/>
    <col min="11" max="11" width="5.625" style="176" customWidth="1"/>
    <col min="12" max="12" width="9.625" style="126" customWidth="1"/>
    <col min="13" max="13" width="18.625" style="126" customWidth="1"/>
    <col min="14" max="14" width="5.625" style="176" customWidth="1"/>
    <col min="15" max="15" width="9.625" style="126" customWidth="1"/>
    <col min="16" max="16" width="18.625" style="126" customWidth="1"/>
    <col min="17" max="17" width="5.625" style="176" customWidth="1"/>
    <col min="18" max="18" width="9.625" style="126" customWidth="1"/>
    <col min="19" max="19" width="18.625" style="126" customWidth="1"/>
    <col min="20" max="20" width="5.625" style="176" customWidth="1"/>
    <col min="21" max="21" width="9.625" style="126" customWidth="1"/>
    <col min="22" max="22" width="5.25" style="184" customWidth="1"/>
    <col min="23" max="23" width="11.75" style="181" customWidth="1"/>
    <col min="24" max="24" width="11.25" style="182" customWidth="1"/>
    <col min="25" max="25" width="6.625" style="185" customWidth="1"/>
    <col min="26" max="26" width="6.625" style="126" customWidth="1"/>
    <col min="27" max="27" width="6" style="99" hidden="1" customWidth="1"/>
    <col min="28" max="28" width="5.5" style="100" hidden="1" customWidth="1"/>
    <col min="29" max="29" width="7.75" style="99" hidden="1" customWidth="1"/>
    <col min="30" max="30" width="8" style="99" hidden="1" customWidth="1"/>
    <col min="31" max="31" width="7.875" style="99" hidden="1" customWidth="1"/>
    <col min="32" max="32" width="7.5" style="99" hidden="1" customWidth="1"/>
    <col min="33" max="16384" width="9" style="126"/>
  </cols>
  <sheetData>
    <row r="1" spans="2:32" s="86" customFormat="1" ht="38.25">
      <c r="B1" s="256" t="s">
        <v>180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85"/>
      <c r="AB1" s="87"/>
    </row>
    <row r="2" spans="2:32" s="86" customFormat="1" ht="13.5" customHeight="1">
      <c r="B2" s="257"/>
      <c r="C2" s="258"/>
      <c r="D2" s="258"/>
      <c r="E2" s="258"/>
      <c r="F2" s="258"/>
      <c r="G2" s="258"/>
      <c r="H2" s="88"/>
      <c r="I2" s="85"/>
      <c r="J2" s="85"/>
      <c r="K2" s="88"/>
      <c r="L2" s="85"/>
      <c r="M2" s="85"/>
      <c r="N2" s="88"/>
      <c r="O2" s="85"/>
      <c r="P2" s="85"/>
      <c r="Q2" s="88"/>
      <c r="R2" s="85"/>
      <c r="S2" s="85"/>
      <c r="T2" s="88"/>
      <c r="U2" s="85"/>
      <c r="V2" s="89"/>
      <c r="W2" s="90"/>
      <c r="X2" s="91"/>
      <c r="Y2" s="90"/>
      <c r="Z2" s="85"/>
      <c r="AB2" s="87"/>
    </row>
    <row r="3" spans="2:32" s="99" customFormat="1" ht="32.25" customHeight="1" thickBot="1">
      <c r="B3" s="192" t="s">
        <v>46</v>
      </c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86"/>
      <c r="T3" s="93"/>
      <c r="U3" s="93"/>
      <c r="V3" s="94"/>
      <c r="W3" s="95"/>
      <c r="X3" s="96"/>
      <c r="Y3" s="97"/>
      <c r="Z3" s="98"/>
      <c r="AB3" s="100"/>
    </row>
    <row r="4" spans="2:32" s="114" customFormat="1" ht="43.5">
      <c r="B4" s="101" t="s">
        <v>0</v>
      </c>
      <c r="C4" s="102" t="s">
        <v>1</v>
      </c>
      <c r="D4" s="103" t="s">
        <v>2</v>
      </c>
      <c r="E4" s="104" t="s">
        <v>44</v>
      </c>
      <c r="F4" s="103"/>
      <c r="G4" s="103" t="s">
        <v>3</v>
      </c>
      <c r="H4" s="104" t="s">
        <v>44</v>
      </c>
      <c r="I4" s="103"/>
      <c r="J4" s="103" t="s">
        <v>4</v>
      </c>
      <c r="K4" s="104" t="s">
        <v>44</v>
      </c>
      <c r="L4" s="105"/>
      <c r="M4" s="103" t="s">
        <v>4</v>
      </c>
      <c r="N4" s="104" t="s">
        <v>44</v>
      </c>
      <c r="O4" s="103"/>
      <c r="P4" s="103" t="s">
        <v>4</v>
      </c>
      <c r="Q4" s="104" t="s">
        <v>44</v>
      </c>
      <c r="R4" s="103"/>
      <c r="S4" s="106" t="s">
        <v>5</v>
      </c>
      <c r="T4" s="104" t="s">
        <v>44</v>
      </c>
      <c r="U4" s="103"/>
      <c r="V4" s="26" t="s">
        <v>6</v>
      </c>
      <c r="W4" s="107" t="s">
        <v>7</v>
      </c>
      <c r="X4" s="108" t="s">
        <v>15</v>
      </c>
      <c r="Y4" s="109" t="s">
        <v>16</v>
      </c>
      <c r="Z4" s="110"/>
      <c r="AA4" s="111"/>
      <c r="AB4" s="112"/>
      <c r="AC4" s="113"/>
      <c r="AD4" s="113"/>
      <c r="AE4" s="113"/>
      <c r="AF4" s="113"/>
    </row>
    <row r="5" spans="2:32" s="120" customFormat="1" ht="42.75" customHeight="1">
      <c r="B5" s="115">
        <v>10</v>
      </c>
      <c r="C5" s="251"/>
      <c r="D5" s="116" t="str">
        <f>'1001-1030菜單'!A17</f>
        <v>地瓜飯</v>
      </c>
      <c r="E5" s="116" t="s">
        <v>17</v>
      </c>
      <c r="F5" s="34" t="s">
        <v>18</v>
      </c>
      <c r="G5" s="116" t="str">
        <f>'1001-1030菜單'!A18</f>
        <v>香菇滷蛋</v>
      </c>
      <c r="H5" s="116" t="s">
        <v>56</v>
      </c>
      <c r="I5" s="34" t="s">
        <v>18</v>
      </c>
      <c r="J5" s="116" t="str">
        <f>'1001-1030菜單'!A19</f>
        <v>泡菜什錦</v>
      </c>
      <c r="K5" s="116" t="s">
        <v>56</v>
      </c>
      <c r="L5" s="34" t="s">
        <v>18</v>
      </c>
      <c r="M5" s="116" t="str">
        <f>'1001-1030菜單'!A20</f>
        <v>三杯杏鮑菇</v>
      </c>
      <c r="N5" s="116" t="s">
        <v>239</v>
      </c>
      <c r="O5" s="34" t="s">
        <v>18</v>
      </c>
      <c r="P5" s="116" t="str">
        <f>'1001-1030菜單'!A21</f>
        <v>油菜</v>
      </c>
      <c r="Q5" s="116" t="s">
        <v>21</v>
      </c>
      <c r="R5" s="34" t="s">
        <v>18</v>
      </c>
      <c r="S5" s="116" t="str">
        <f>'1001-1030菜單'!A22</f>
        <v>紫菜蛋花湯</v>
      </c>
      <c r="T5" s="116" t="s">
        <v>19</v>
      </c>
      <c r="U5" s="34" t="s">
        <v>18</v>
      </c>
      <c r="V5" s="252"/>
      <c r="W5" s="117" t="s">
        <v>8</v>
      </c>
      <c r="X5" s="118" t="s">
        <v>22</v>
      </c>
      <c r="Y5" s="119">
        <v>5</v>
      </c>
      <c r="Z5" s="99"/>
      <c r="AA5" s="99"/>
      <c r="AB5" s="100"/>
      <c r="AC5" s="99" t="s">
        <v>23</v>
      </c>
      <c r="AD5" s="99" t="s">
        <v>24</v>
      </c>
      <c r="AE5" s="99" t="s">
        <v>25</v>
      </c>
      <c r="AF5" s="99" t="s">
        <v>26</v>
      </c>
    </row>
    <row r="6" spans="2:32" ht="27.95" customHeight="1">
      <c r="B6" s="121" t="s">
        <v>9</v>
      </c>
      <c r="C6" s="251"/>
      <c r="D6" s="42" t="s">
        <v>53</v>
      </c>
      <c r="E6" s="42"/>
      <c r="F6" s="42">
        <v>80</v>
      </c>
      <c r="G6" s="41" t="s">
        <v>72</v>
      </c>
      <c r="H6" s="42"/>
      <c r="I6" s="41">
        <v>5</v>
      </c>
      <c r="J6" s="41" t="s">
        <v>252</v>
      </c>
      <c r="K6" s="41"/>
      <c r="L6" s="41">
        <v>10</v>
      </c>
      <c r="M6" s="41" t="s">
        <v>116</v>
      </c>
      <c r="N6" s="41"/>
      <c r="O6" s="41">
        <v>40</v>
      </c>
      <c r="P6" s="41" t="s">
        <v>42</v>
      </c>
      <c r="Q6" s="41"/>
      <c r="R6" s="41">
        <v>100</v>
      </c>
      <c r="S6" s="42" t="s">
        <v>66</v>
      </c>
      <c r="T6" s="41"/>
      <c r="U6" s="41">
        <v>5</v>
      </c>
      <c r="V6" s="253"/>
      <c r="W6" s="122">
        <v>90</v>
      </c>
      <c r="X6" s="123" t="s">
        <v>27</v>
      </c>
      <c r="Y6" s="124">
        <f>AB7</f>
        <v>2</v>
      </c>
      <c r="Z6" s="98"/>
      <c r="AA6" s="125" t="s">
        <v>28</v>
      </c>
      <c r="AB6" s="100">
        <v>6</v>
      </c>
      <c r="AC6" s="100">
        <f>AB6*2</f>
        <v>12</v>
      </c>
      <c r="AD6" s="100"/>
      <c r="AE6" s="100">
        <f>AB6*15</f>
        <v>90</v>
      </c>
      <c r="AF6" s="100">
        <f>AC6*4+AE6*4</f>
        <v>408</v>
      </c>
    </row>
    <row r="7" spans="2:32" ht="27.95" customHeight="1">
      <c r="B7" s="121">
        <v>12</v>
      </c>
      <c r="C7" s="251"/>
      <c r="D7" s="42" t="s">
        <v>54</v>
      </c>
      <c r="E7" s="42"/>
      <c r="F7" s="42">
        <v>30</v>
      </c>
      <c r="G7" s="41" t="s">
        <v>58</v>
      </c>
      <c r="H7" s="42"/>
      <c r="I7" s="41">
        <v>55</v>
      </c>
      <c r="J7" s="41" t="s">
        <v>253</v>
      </c>
      <c r="K7" s="41"/>
      <c r="L7" s="41">
        <v>30</v>
      </c>
      <c r="M7" s="41" t="s">
        <v>90</v>
      </c>
      <c r="N7" s="41"/>
      <c r="O7" s="41">
        <v>2</v>
      </c>
      <c r="P7" s="41"/>
      <c r="Q7" s="41"/>
      <c r="R7" s="41"/>
      <c r="S7" s="42" t="s">
        <v>58</v>
      </c>
      <c r="T7" s="41"/>
      <c r="U7" s="41">
        <v>10</v>
      </c>
      <c r="V7" s="253"/>
      <c r="W7" s="127" t="s">
        <v>10</v>
      </c>
      <c r="X7" s="128" t="s">
        <v>29</v>
      </c>
      <c r="Y7" s="124">
        <f>AB8</f>
        <v>1.5</v>
      </c>
      <c r="Z7" s="99"/>
      <c r="AA7" s="129" t="s">
        <v>30</v>
      </c>
      <c r="AB7" s="100">
        <v>2</v>
      </c>
      <c r="AC7" s="130">
        <f>AB7*7</f>
        <v>14</v>
      </c>
      <c r="AD7" s="100">
        <f>AB7*5</f>
        <v>10</v>
      </c>
      <c r="AE7" s="100" t="s">
        <v>31</v>
      </c>
      <c r="AF7" s="131">
        <f>AC7*4+AD7*9</f>
        <v>146</v>
      </c>
    </row>
    <row r="8" spans="2:32" ht="27.95" customHeight="1">
      <c r="B8" s="121" t="s">
        <v>11</v>
      </c>
      <c r="C8" s="251"/>
      <c r="D8" s="42"/>
      <c r="E8" s="42"/>
      <c r="F8" s="42"/>
      <c r="G8" s="41"/>
      <c r="H8" s="132"/>
      <c r="I8" s="41"/>
      <c r="J8" s="41" t="s">
        <v>254</v>
      </c>
      <c r="K8" s="132"/>
      <c r="L8" s="41">
        <v>10</v>
      </c>
      <c r="M8" s="41" t="s">
        <v>117</v>
      </c>
      <c r="N8" s="41"/>
      <c r="O8" s="41">
        <v>1</v>
      </c>
      <c r="P8" s="41"/>
      <c r="Q8" s="132"/>
      <c r="R8" s="41"/>
      <c r="S8" s="42"/>
      <c r="T8" s="41"/>
      <c r="U8" s="41"/>
      <c r="V8" s="253"/>
      <c r="W8" s="122">
        <v>23</v>
      </c>
      <c r="X8" s="128" t="s">
        <v>32</v>
      </c>
      <c r="Y8" s="124">
        <f>AB9</f>
        <v>2.5</v>
      </c>
      <c r="Z8" s="98"/>
      <c r="AA8" s="99" t="s">
        <v>33</v>
      </c>
      <c r="AB8" s="100">
        <v>1.5</v>
      </c>
      <c r="AC8" s="100">
        <f>AB8*1</f>
        <v>1.5</v>
      </c>
      <c r="AD8" s="100" t="s">
        <v>31</v>
      </c>
      <c r="AE8" s="100">
        <f>AB8*5</f>
        <v>7.5</v>
      </c>
      <c r="AF8" s="100">
        <f>AC8*4+AE8*4</f>
        <v>36</v>
      </c>
    </row>
    <row r="9" spans="2:32" ht="27.95" customHeight="1">
      <c r="B9" s="255" t="s">
        <v>39</v>
      </c>
      <c r="C9" s="251"/>
      <c r="D9" s="42"/>
      <c r="E9" s="42"/>
      <c r="F9" s="42"/>
      <c r="G9" s="41"/>
      <c r="H9" s="132"/>
      <c r="I9" s="41"/>
      <c r="J9" s="41" t="s">
        <v>255</v>
      </c>
      <c r="K9" s="132"/>
      <c r="L9" s="41">
        <v>5</v>
      </c>
      <c r="M9" s="42"/>
      <c r="N9" s="132"/>
      <c r="O9" s="41"/>
      <c r="P9" s="41"/>
      <c r="Q9" s="132"/>
      <c r="R9" s="41"/>
      <c r="S9" s="42"/>
      <c r="T9" s="132"/>
      <c r="U9" s="41"/>
      <c r="V9" s="253"/>
      <c r="W9" s="127" t="s">
        <v>12</v>
      </c>
      <c r="X9" s="128" t="s">
        <v>35</v>
      </c>
      <c r="Y9" s="124">
        <f>AB10</f>
        <v>0</v>
      </c>
      <c r="Z9" s="99"/>
      <c r="AA9" s="99" t="s">
        <v>36</v>
      </c>
      <c r="AB9" s="100">
        <v>2.5</v>
      </c>
      <c r="AC9" s="100"/>
      <c r="AD9" s="100">
        <f>AB9*5</f>
        <v>12.5</v>
      </c>
      <c r="AE9" s="100" t="s">
        <v>31</v>
      </c>
      <c r="AF9" s="100">
        <f>AD9*9</f>
        <v>112.5</v>
      </c>
    </row>
    <row r="10" spans="2:32" ht="27.95" customHeight="1">
      <c r="B10" s="255"/>
      <c r="C10" s="251"/>
      <c r="D10" s="42"/>
      <c r="E10" s="42"/>
      <c r="F10" s="42"/>
      <c r="G10" s="41"/>
      <c r="H10" s="132"/>
      <c r="I10" s="41"/>
      <c r="J10" s="41"/>
      <c r="K10" s="132"/>
      <c r="L10" s="41"/>
      <c r="M10" s="42"/>
      <c r="N10" s="132"/>
      <c r="O10" s="41"/>
      <c r="P10" s="41"/>
      <c r="Q10" s="132"/>
      <c r="R10" s="41"/>
      <c r="S10" s="42"/>
      <c r="T10" s="132"/>
      <c r="U10" s="41"/>
      <c r="V10" s="253"/>
      <c r="W10" s="122">
        <v>26</v>
      </c>
      <c r="X10" s="191" t="s">
        <v>45</v>
      </c>
      <c r="Y10" s="134">
        <v>0</v>
      </c>
      <c r="Z10" s="98"/>
      <c r="AA10" s="99" t="s">
        <v>37</v>
      </c>
      <c r="AE10" s="99">
        <f>AB10*15</f>
        <v>0</v>
      </c>
    </row>
    <row r="11" spans="2:32" ht="27.95" customHeight="1">
      <c r="B11" s="135" t="s">
        <v>38</v>
      </c>
      <c r="C11" s="136"/>
      <c r="D11" s="42"/>
      <c r="E11" s="132"/>
      <c r="F11" s="42"/>
      <c r="G11" s="41"/>
      <c r="H11" s="132"/>
      <c r="I11" s="41"/>
      <c r="J11" s="41"/>
      <c r="K11" s="132"/>
      <c r="L11" s="41"/>
      <c r="M11" s="41"/>
      <c r="N11" s="132"/>
      <c r="O11" s="41"/>
      <c r="P11" s="41"/>
      <c r="Q11" s="132"/>
      <c r="R11" s="41"/>
      <c r="S11" s="41"/>
      <c r="T11" s="132"/>
      <c r="U11" s="41"/>
      <c r="V11" s="253"/>
      <c r="W11" s="127" t="s">
        <v>13</v>
      </c>
      <c r="X11" s="137"/>
      <c r="Y11" s="124"/>
      <c r="Z11" s="99"/>
      <c r="AC11" s="99">
        <f>SUM(AC6:AC10)</f>
        <v>27.5</v>
      </c>
      <c r="AD11" s="99">
        <f>SUM(AD6:AD10)</f>
        <v>22.5</v>
      </c>
      <c r="AE11" s="99">
        <f>SUM(AE6:AE10)</f>
        <v>97.5</v>
      </c>
      <c r="AF11" s="99">
        <f>AC11*4+AD11*9+AE11*4</f>
        <v>702.5</v>
      </c>
    </row>
    <row r="12" spans="2:32" ht="27.95" customHeight="1">
      <c r="B12" s="138"/>
      <c r="C12" s="139"/>
      <c r="D12" s="143"/>
      <c r="E12" s="143"/>
      <c r="F12" s="57"/>
      <c r="G12" s="41"/>
      <c r="H12" s="132"/>
      <c r="I12" s="41"/>
      <c r="J12" s="41"/>
      <c r="K12" s="132"/>
      <c r="L12" s="41"/>
      <c r="M12" s="41"/>
      <c r="N12" s="132"/>
      <c r="O12" s="41"/>
      <c r="P12" s="41"/>
      <c r="Q12" s="132"/>
      <c r="R12" s="41"/>
      <c r="S12" s="41"/>
      <c r="T12" s="132"/>
      <c r="U12" s="41"/>
      <c r="V12" s="254"/>
      <c r="W12" s="122" t="s">
        <v>103</v>
      </c>
      <c r="X12" s="145"/>
      <c r="Y12" s="134"/>
      <c r="Z12" s="98"/>
      <c r="AC12" s="140">
        <f>AC11*4/AF11</f>
        <v>0.15658362989323843</v>
      </c>
      <c r="AD12" s="140">
        <f>AD11*9/AF11</f>
        <v>0.28825622775800713</v>
      </c>
      <c r="AE12" s="140">
        <f>AE11*4/AF11</f>
        <v>0.55516014234875444</v>
      </c>
    </row>
    <row r="13" spans="2:32" s="120" customFormat="1" ht="27.95" customHeight="1">
      <c r="B13" s="115">
        <v>10</v>
      </c>
      <c r="C13" s="251"/>
      <c r="D13" s="116" t="str">
        <f>'1001-1030菜單'!B17</f>
        <v>五穀飯</v>
      </c>
      <c r="E13" s="116" t="s">
        <v>17</v>
      </c>
      <c r="F13" s="34" t="s">
        <v>18</v>
      </c>
      <c r="G13" s="116" t="str">
        <f>'1001-1030菜單'!B18</f>
        <v>照燒豬排</v>
      </c>
      <c r="H13" s="116" t="s">
        <v>56</v>
      </c>
      <c r="I13" s="34" t="s">
        <v>18</v>
      </c>
      <c r="J13" s="116" t="str">
        <f>'1001-1030菜單'!B19</f>
        <v>芹香甜不辣</v>
      </c>
      <c r="K13" s="116" t="s">
        <v>20</v>
      </c>
      <c r="L13" s="34" t="s">
        <v>18</v>
      </c>
      <c r="M13" s="116" t="str">
        <f>'1001-1030菜單'!B20</f>
        <v>滷味</v>
      </c>
      <c r="N13" s="116" t="s">
        <v>113</v>
      </c>
      <c r="O13" s="34" t="s">
        <v>18</v>
      </c>
      <c r="P13" s="116" t="str">
        <f>'1001-1030菜單'!B21</f>
        <v>青江菜</v>
      </c>
      <c r="Q13" s="116" t="s">
        <v>21</v>
      </c>
      <c r="R13" s="34" t="s">
        <v>18</v>
      </c>
      <c r="S13" s="116" t="str">
        <f>'1001-1030菜單'!B22</f>
        <v>味噌豆腐湯</v>
      </c>
      <c r="T13" s="116" t="s">
        <v>19</v>
      </c>
      <c r="U13" s="34" t="s">
        <v>18</v>
      </c>
      <c r="V13" s="252"/>
      <c r="W13" s="117" t="s">
        <v>8</v>
      </c>
      <c r="X13" s="118" t="s">
        <v>22</v>
      </c>
      <c r="Y13" s="119">
        <v>5</v>
      </c>
      <c r="Z13" s="99"/>
      <c r="AA13" s="99"/>
      <c r="AB13" s="100"/>
      <c r="AC13" s="99" t="s">
        <v>23</v>
      </c>
      <c r="AD13" s="99" t="s">
        <v>24</v>
      </c>
      <c r="AE13" s="99" t="s">
        <v>25</v>
      </c>
      <c r="AF13" s="99" t="s">
        <v>26</v>
      </c>
    </row>
    <row r="14" spans="2:32" ht="27.95" customHeight="1">
      <c r="B14" s="121" t="s">
        <v>9</v>
      </c>
      <c r="C14" s="251"/>
      <c r="D14" s="41" t="s">
        <v>53</v>
      </c>
      <c r="E14" s="41"/>
      <c r="F14" s="41">
        <v>40</v>
      </c>
      <c r="G14" s="41" t="s">
        <v>251</v>
      </c>
      <c r="H14" s="42"/>
      <c r="I14" s="41">
        <v>65</v>
      </c>
      <c r="J14" s="42" t="s">
        <v>119</v>
      </c>
      <c r="K14" s="41" t="s">
        <v>256</v>
      </c>
      <c r="L14" s="42">
        <v>45</v>
      </c>
      <c r="M14" s="41" t="s">
        <v>79</v>
      </c>
      <c r="N14" s="41"/>
      <c r="O14" s="41">
        <v>15</v>
      </c>
      <c r="P14" s="41" t="s">
        <v>51</v>
      </c>
      <c r="Q14" s="41"/>
      <c r="R14" s="41">
        <v>100</v>
      </c>
      <c r="S14" s="41" t="s">
        <v>55</v>
      </c>
      <c r="T14" s="42"/>
      <c r="U14" s="41">
        <v>30</v>
      </c>
      <c r="V14" s="253"/>
      <c r="W14" s="122">
        <v>101</v>
      </c>
      <c r="X14" s="123" t="s">
        <v>27</v>
      </c>
      <c r="Y14" s="124">
        <f>AB15</f>
        <v>2</v>
      </c>
      <c r="Z14" s="98"/>
      <c r="AA14" s="125" t="s">
        <v>28</v>
      </c>
      <c r="AB14" s="100">
        <v>6.2</v>
      </c>
      <c r="AC14" s="100">
        <f>AB14*2</f>
        <v>12.4</v>
      </c>
      <c r="AD14" s="100"/>
      <c r="AE14" s="100">
        <f>AB14*15</f>
        <v>93</v>
      </c>
      <c r="AF14" s="100">
        <f>AC14*4+AE14*4</f>
        <v>421.6</v>
      </c>
    </row>
    <row r="15" spans="2:32" ht="27.95" customHeight="1">
      <c r="B15" s="121">
        <v>13</v>
      </c>
      <c r="C15" s="251"/>
      <c r="D15" s="41" t="s">
        <v>73</v>
      </c>
      <c r="E15" s="41"/>
      <c r="F15" s="41">
        <v>20</v>
      </c>
      <c r="G15" s="41"/>
      <c r="H15" s="42"/>
      <c r="I15" s="41"/>
      <c r="J15" s="42" t="s">
        <v>257</v>
      </c>
      <c r="K15" s="41"/>
      <c r="L15" s="42">
        <v>5</v>
      </c>
      <c r="M15" s="41" t="s">
        <v>57</v>
      </c>
      <c r="N15" s="41"/>
      <c r="O15" s="41">
        <v>20</v>
      </c>
      <c r="P15" s="41"/>
      <c r="Q15" s="41"/>
      <c r="R15" s="41"/>
      <c r="S15" s="41"/>
      <c r="T15" s="42"/>
      <c r="U15" s="41"/>
      <c r="V15" s="253"/>
      <c r="W15" s="127" t="s">
        <v>10</v>
      </c>
      <c r="X15" s="128" t="s">
        <v>29</v>
      </c>
      <c r="Y15" s="124">
        <f>AB16</f>
        <v>1.7</v>
      </c>
      <c r="Z15" s="99"/>
      <c r="AA15" s="129" t="s">
        <v>30</v>
      </c>
      <c r="AB15" s="100">
        <v>2</v>
      </c>
      <c r="AC15" s="130">
        <f>AB15*7</f>
        <v>14</v>
      </c>
      <c r="AD15" s="100">
        <f>AB15*5</f>
        <v>10</v>
      </c>
      <c r="AE15" s="100" t="s">
        <v>31</v>
      </c>
      <c r="AF15" s="131">
        <f>AC15*4+AD15*9</f>
        <v>146</v>
      </c>
    </row>
    <row r="16" spans="2:32" ht="27.95" customHeight="1">
      <c r="B16" s="121" t="s">
        <v>11</v>
      </c>
      <c r="C16" s="251"/>
      <c r="D16" s="41" t="s">
        <v>74</v>
      </c>
      <c r="E16" s="132"/>
      <c r="F16" s="41">
        <v>20</v>
      </c>
      <c r="G16" s="41"/>
      <c r="H16" s="132"/>
      <c r="I16" s="41"/>
      <c r="J16" s="42"/>
      <c r="K16" s="132"/>
      <c r="L16" s="42"/>
      <c r="M16" s="41" t="s">
        <v>121</v>
      </c>
      <c r="N16" s="132"/>
      <c r="O16" s="41">
        <v>20</v>
      </c>
      <c r="P16" s="41"/>
      <c r="Q16" s="132"/>
      <c r="R16" s="41"/>
      <c r="S16" s="41"/>
      <c r="T16" s="186"/>
      <c r="U16" s="41"/>
      <c r="V16" s="253"/>
      <c r="W16" s="122">
        <v>19</v>
      </c>
      <c r="X16" s="128" t="s">
        <v>32</v>
      </c>
      <c r="Y16" s="124">
        <f>AB17</f>
        <v>2.5</v>
      </c>
      <c r="Z16" s="98"/>
      <c r="AA16" s="99" t="s">
        <v>33</v>
      </c>
      <c r="AB16" s="100">
        <v>1.7</v>
      </c>
      <c r="AC16" s="100">
        <f>AB16*1</f>
        <v>1.7</v>
      </c>
      <c r="AD16" s="100" t="s">
        <v>31</v>
      </c>
      <c r="AE16" s="100">
        <f>AB16*5</f>
        <v>8.5</v>
      </c>
      <c r="AF16" s="100">
        <f>AC16*4+AE16*4</f>
        <v>40.799999999999997</v>
      </c>
    </row>
    <row r="17" spans="2:32" ht="27.95" customHeight="1">
      <c r="B17" s="255" t="s">
        <v>40</v>
      </c>
      <c r="C17" s="251"/>
      <c r="D17" s="41" t="s">
        <v>75</v>
      </c>
      <c r="E17" s="132"/>
      <c r="F17" s="41">
        <v>20</v>
      </c>
      <c r="G17" s="41"/>
      <c r="H17" s="132"/>
      <c r="I17" s="41"/>
      <c r="J17" s="42"/>
      <c r="K17" s="132"/>
      <c r="L17" s="42"/>
      <c r="M17" s="41" t="s">
        <v>55</v>
      </c>
      <c r="N17" s="132"/>
      <c r="O17" s="41">
        <v>10</v>
      </c>
      <c r="P17" s="41"/>
      <c r="Q17" s="132"/>
      <c r="R17" s="41"/>
      <c r="S17" s="186"/>
      <c r="T17" s="186"/>
      <c r="U17" s="186"/>
      <c r="V17" s="253"/>
      <c r="W17" s="127" t="s">
        <v>12</v>
      </c>
      <c r="X17" s="128" t="s">
        <v>35</v>
      </c>
      <c r="Y17" s="124">
        <v>0</v>
      </c>
      <c r="Z17" s="99"/>
      <c r="AA17" s="99" t="s">
        <v>36</v>
      </c>
      <c r="AB17" s="100">
        <v>2.5</v>
      </c>
      <c r="AC17" s="100"/>
      <c r="AD17" s="100">
        <f>AB17*5</f>
        <v>12.5</v>
      </c>
      <c r="AE17" s="100" t="s">
        <v>31</v>
      </c>
      <c r="AF17" s="100">
        <f>AD17*9</f>
        <v>112.5</v>
      </c>
    </row>
    <row r="18" spans="2:32" ht="27.95" customHeight="1">
      <c r="B18" s="255"/>
      <c r="C18" s="251"/>
      <c r="D18" s="132"/>
      <c r="E18" s="132"/>
      <c r="F18" s="41"/>
      <c r="G18" s="41"/>
      <c r="H18" s="132"/>
      <c r="I18" s="41"/>
      <c r="J18" s="41"/>
      <c r="K18" s="132"/>
      <c r="L18" s="41"/>
      <c r="M18" s="42"/>
      <c r="N18" s="132"/>
      <c r="O18" s="41"/>
      <c r="P18" s="41"/>
      <c r="Q18" s="132"/>
      <c r="R18" s="41"/>
      <c r="S18" s="186"/>
      <c r="T18" s="186"/>
      <c r="U18" s="186"/>
      <c r="V18" s="253"/>
      <c r="W18" s="122">
        <v>26</v>
      </c>
      <c r="X18" s="191" t="s">
        <v>45</v>
      </c>
      <c r="Y18" s="134">
        <v>1</v>
      </c>
      <c r="Z18" s="98"/>
      <c r="AA18" s="99" t="s">
        <v>37</v>
      </c>
      <c r="AB18" s="100">
        <v>1</v>
      </c>
      <c r="AE18" s="99">
        <f>AB18*15</f>
        <v>15</v>
      </c>
    </row>
    <row r="19" spans="2:32" ht="27.95" customHeight="1">
      <c r="B19" s="135" t="s">
        <v>38</v>
      </c>
      <c r="C19" s="136"/>
      <c r="D19" s="132"/>
      <c r="E19" s="132"/>
      <c r="F19" s="41"/>
      <c r="G19" s="41"/>
      <c r="H19" s="132"/>
      <c r="I19" s="41"/>
      <c r="J19" s="41"/>
      <c r="K19" s="132"/>
      <c r="L19" s="41"/>
      <c r="M19" s="41"/>
      <c r="N19" s="132"/>
      <c r="O19" s="41"/>
      <c r="P19" s="41"/>
      <c r="Q19" s="132"/>
      <c r="R19" s="41"/>
      <c r="S19" s="42"/>
      <c r="T19" s="186"/>
      <c r="U19" s="186"/>
      <c r="V19" s="253"/>
      <c r="W19" s="127" t="s">
        <v>13</v>
      </c>
      <c r="X19" s="137"/>
      <c r="Y19" s="124"/>
      <c r="Z19" s="99"/>
      <c r="AC19" s="99">
        <f>SUM(AC14:AC18)</f>
        <v>28.099999999999998</v>
      </c>
      <c r="AD19" s="99">
        <f>SUM(AD14:AD18)</f>
        <v>22.5</v>
      </c>
      <c r="AE19" s="99">
        <f>SUM(AE14:AE18)</f>
        <v>116.5</v>
      </c>
      <c r="AF19" s="99">
        <f>AC19*4+AD19*9+AE19*4</f>
        <v>780.9</v>
      </c>
    </row>
    <row r="20" spans="2:32" ht="27.95" customHeight="1">
      <c r="B20" s="138"/>
      <c r="C20" s="139"/>
      <c r="D20" s="132"/>
      <c r="E20" s="132"/>
      <c r="F20" s="41"/>
      <c r="G20" s="41"/>
      <c r="H20" s="132"/>
      <c r="I20" s="41"/>
      <c r="J20" s="41"/>
      <c r="K20" s="132"/>
      <c r="L20" s="41"/>
      <c r="M20" s="41"/>
      <c r="N20" s="132"/>
      <c r="O20" s="41"/>
      <c r="P20" s="41"/>
      <c r="Q20" s="132"/>
      <c r="R20" s="41"/>
      <c r="S20" s="41"/>
      <c r="T20" s="132"/>
      <c r="U20" s="41"/>
      <c r="V20" s="254"/>
      <c r="W20" s="122" t="s">
        <v>104</v>
      </c>
      <c r="X20" s="133"/>
      <c r="Y20" s="134"/>
      <c r="Z20" s="98"/>
      <c r="AC20" s="140">
        <f>AC19*4/AF19</f>
        <v>0.14393648354462799</v>
      </c>
      <c r="AD20" s="140">
        <f>AD19*9/AF19</f>
        <v>0.25931617364579335</v>
      </c>
      <c r="AE20" s="140">
        <f>AE19*4/AF19</f>
        <v>0.59674734280957875</v>
      </c>
    </row>
    <row r="21" spans="2:32" s="120" customFormat="1" ht="27.95" customHeight="1">
      <c r="B21" s="147">
        <v>10</v>
      </c>
      <c r="C21" s="251"/>
      <c r="D21" s="116" t="str">
        <f>'1001-1030菜單'!C17</f>
        <v>QQ白飯</v>
      </c>
      <c r="E21" s="116" t="s">
        <v>17</v>
      </c>
      <c r="F21" s="34" t="s">
        <v>18</v>
      </c>
      <c r="G21" s="116" t="str">
        <f>'1001-1030菜單'!C18</f>
        <v>香雞排</v>
      </c>
      <c r="H21" s="116" t="s">
        <v>115</v>
      </c>
      <c r="I21" s="34" t="s">
        <v>18</v>
      </c>
      <c r="J21" s="116" t="str">
        <f>'1001-1030菜單'!C19</f>
        <v>洋蔥豬柳</v>
      </c>
      <c r="K21" s="116" t="s">
        <v>20</v>
      </c>
      <c r="L21" s="34" t="s">
        <v>18</v>
      </c>
      <c r="M21" s="116" t="str">
        <f>'1001-1030菜單'!C20</f>
        <v>九層海蓉</v>
      </c>
      <c r="N21" s="116" t="s">
        <v>20</v>
      </c>
      <c r="O21" s="34" t="s">
        <v>18</v>
      </c>
      <c r="P21" s="116" t="str">
        <f>'1001-1030菜單'!C21</f>
        <v>高麗菜</v>
      </c>
      <c r="Q21" s="116" t="s">
        <v>21</v>
      </c>
      <c r="R21" s="34" t="s">
        <v>18</v>
      </c>
      <c r="S21" s="116" t="str">
        <f>'1001-1030菜單'!C22</f>
        <v>大黃瓜湯</v>
      </c>
      <c r="T21" s="116" t="s">
        <v>19</v>
      </c>
      <c r="U21" s="34" t="s">
        <v>18</v>
      </c>
      <c r="V21" s="252"/>
      <c r="W21" s="117" t="s">
        <v>8</v>
      </c>
      <c r="X21" s="118" t="s">
        <v>22</v>
      </c>
      <c r="Y21" s="119">
        <v>5</v>
      </c>
      <c r="Z21" s="99"/>
      <c r="AA21" s="99"/>
      <c r="AB21" s="100"/>
      <c r="AC21" s="99" t="s">
        <v>23</v>
      </c>
      <c r="AD21" s="99" t="s">
        <v>24</v>
      </c>
      <c r="AE21" s="99" t="s">
        <v>25</v>
      </c>
      <c r="AF21" s="99" t="s">
        <v>26</v>
      </c>
    </row>
    <row r="22" spans="2:32" s="152" customFormat="1" ht="27.75" customHeight="1">
      <c r="B22" s="148" t="s">
        <v>9</v>
      </c>
      <c r="C22" s="251"/>
      <c r="D22" s="41" t="s">
        <v>53</v>
      </c>
      <c r="E22" s="41"/>
      <c r="F22" s="41">
        <v>100</v>
      </c>
      <c r="G22" s="41" t="s">
        <v>284</v>
      </c>
      <c r="H22" s="41"/>
      <c r="I22" s="41">
        <v>65</v>
      </c>
      <c r="J22" s="41" t="s">
        <v>77</v>
      </c>
      <c r="K22" s="41"/>
      <c r="L22" s="41">
        <v>40</v>
      </c>
      <c r="M22" s="41" t="s">
        <v>126</v>
      </c>
      <c r="N22" s="41"/>
      <c r="O22" s="41">
        <v>60</v>
      </c>
      <c r="P22" s="41" t="s">
        <v>50</v>
      </c>
      <c r="Q22" s="41"/>
      <c r="R22" s="41">
        <v>100</v>
      </c>
      <c r="S22" s="41" t="s">
        <v>78</v>
      </c>
      <c r="T22" s="41"/>
      <c r="U22" s="41">
        <v>30</v>
      </c>
      <c r="V22" s="253"/>
      <c r="W22" s="122">
        <v>97</v>
      </c>
      <c r="X22" s="123" t="s">
        <v>27</v>
      </c>
      <c r="Y22" s="124">
        <f>AB23</f>
        <v>2.1</v>
      </c>
      <c r="Z22" s="149"/>
      <c r="AA22" s="150" t="s">
        <v>28</v>
      </c>
      <c r="AB22" s="151">
        <v>6.2</v>
      </c>
      <c r="AC22" s="151">
        <f>AB22*2</f>
        <v>12.4</v>
      </c>
      <c r="AD22" s="151"/>
      <c r="AE22" s="151">
        <f>AB22*15</f>
        <v>93</v>
      </c>
      <c r="AF22" s="151">
        <f>AC22*4+AE22*4</f>
        <v>421.6</v>
      </c>
    </row>
    <row r="23" spans="2:32" s="152" customFormat="1" ht="27.95" customHeight="1">
      <c r="B23" s="148">
        <v>14</v>
      </c>
      <c r="C23" s="251"/>
      <c r="D23" s="41"/>
      <c r="E23" s="41"/>
      <c r="F23" s="41"/>
      <c r="G23" s="41"/>
      <c r="H23" s="41"/>
      <c r="I23" s="41"/>
      <c r="J23" s="41" t="s">
        <v>91</v>
      </c>
      <c r="K23" s="41"/>
      <c r="L23" s="41">
        <v>20</v>
      </c>
      <c r="M23" s="41" t="s">
        <v>117</v>
      </c>
      <c r="N23" s="41"/>
      <c r="O23" s="41">
        <v>5</v>
      </c>
      <c r="P23" s="41"/>
      <c r="Q23" s="41"/>
      <c r="R23" s="41"/>
      <c r="S23" s="41"/>
      <c r="T23" s="41"/>
      <c r="U23" s="41"/>
      <c r="V23" s="253"/>
      <c r="W23" s="127" t="s">
        <v>10</v>
      </c>
      <c r="X23" s="128" t="s">
        <v>29</v>
      </c>
      <c r="Y23" s="124">
        <f>AB24</f>
        <v>1.6</v>
      </c>
      <c r="Z23" s="153"/>
      <c r="AA23" s="154" t="s">
        <v>30</v>
      </c>
      <c r="AB23" s="151">
        <v>2.1</v>
      </c>
      <c r="AC23" s="155">
        <f>AB23*7</f>
        <v>14.700000000000001</v>
      </c>
      <c r="AD23" s="151">
        <f>AB23*5</f>
        <v>10.5</v>
      </c>
      <c r="AE23" s="151" t="s">
        <v>31</v>
      </c>
      <c r="AF23" s="156">
        <f>AC23*4+AD23*9</f>
        <v>153.30000000000001</v>
      </c>
    </row>
    <row r="24" spans="2:32" s="152" customFormat="1" ht="27.95" customHeight="1">
      <c r="B24" s="148" t="s">
        <v>11</v>
      </c>
      <c r="C24" s="251"/>
      <c r="D24" s="41"/>
      <c r="E24" s="132"/>
      <c r="F24" s="41"/>
      <c r="G24" s="41"/>
      <c r="H24" s="132"/>
      <c r="I24" s="41"/>
      <c r="J24" s="41"/>
      <c r="K24" s="132"/>
      <c r="L24" s="41"/>
      <c r="M24" s="41" t="s">
        <v>90</v>
      </c>
      <c r="N24" s="132"/>
      <c r="O24" s="41">
        <v>3</v>
      </c>
      <c r="P24" s="41"/>
      <c r="Q24" s="132"/>
      <c r="R24" s="41"/>
      <c r="S24" s="42"/>
      <c r="T24" s="132"/>
      <c r="U24" s="41"/>
      <c r="V24" s="253"/>
      <c r="W24" s="122" t="s">
        <v>84</v>
      </c>
      <c r="X24" s="128" t="s">
        <v>32</v>
      </c>
      <c r="Y24" s="124">
        <f>AB25</f>
        <v>2.5</v>
      </c>
      <c r="Z24" s="149"/>
      <c r="AA24" s="157" t="s">
        <v>33</v>
      </c>
      <c r="AB24" s="151">
        <v>1.6</v>
      </c>
      <c r="AC24" s="151">
        <f>AB24*1</f>
        <v>1.6</v>
      </c>
      <c r="AD24" s="151" t="s">
        <v>31</v>
      </c>
      <c r="AE24" s="151">
        <f>AB24*5</f>
        <v>8</v>
      </c>
      <c r="AF24" s="151">
        <f>AC24*4+AE24*4</f>
        <v>38.4</v>
      </c>
    </row>
    <row r="25" spans="2:32" s="152" customFormat="1" ht="27.95" customHeight="1">
      <c r="B25" s="259" t="s">
        <v>41</v>
      </c>
      <c r="C25" s="251"/>
      <c r="D25" s="41"/>
      <c r="E25" s="132"/>
      <c r="F25" s="41"/>
      <c r="G25" s="41"/>
      <c r="H25" s="132"/>
      <c r="I25" s="41"/>
      <c r="J25" s="41"/>
      <c r="K25" s="132"/>
      <c r="L25" s="41"/>
      <c r="M25" s="41"/>
      <c r="N25" s="132"/>
      <c r="O25" s="41"/>
      <c r="P25" s="41"/>
      <c r="Q25" s="132"/>
      <c r="R25" s="41"/>
      <c r="S25" s="41"/>
      <c r="T25" s="132"/>
      <c r="U25" s="41"/>
      <c r="V25" s="253"/>
      <c r="W25" s="127" t="s">
        <v>12</v>
      </c>
      <c r="X25" s="128" t="s">
        <v>35</v>
      </c>
      <c r="Y25" s="124">
        <f>AB26</f>
        <v>0</v>
      </c>
      <c r="Z25" s="153"/>
      <c r="AA25" s="157" t="s">
        <v>36</v>
      </c>
      <c r="AB25" s="151">
        <v>2.5</v>
      </c>
      <c r="AC25" s="151"/>
      <c r="AD25" s="151">
        <f>AB25*5</f>
        <v>12.5</v>
      </c>
      <c r="AE25" s="151" t="s">
        <v>31</v>
      </c>
      <c r="AF25" s="151">
        <f>AD25*9</f>
        <v>112.5</v>
      </c>
    </row>
    <row r="26" spans="2:32" s="152" customFormat="1" ht="27.95" customHeight="1">
      <c r="B26" s="259"/>
      <c r="C26" s="251"/>
      <c r="D26" s="41"/>
      <c r="E26" s="132"/>
      <c r="F26" s="41"/>
      <c r="G26" s="158"/>
      <c r="H26" s="132"/>
      <c r="I26" s="41"/>
      <c r="J26" s="41"/>
      <c r="K26" s="132"/>
      <c r="L26" s="41"/>
      <c r="M26" s="41"/>
      <c r="N26" s="132"/>
      <c r="O26" s="41"/>
      <c r="P26" s="41"/>
      <c r="Q26" s="132"/>
      <c r="R26" s="41"/>
      <c r="S26" s="41"/>
      <c r="T26" s="132"/>
      <c r="U26" s="41"/>
      <c r="V26" s="253"/>
      <c r="W26" s="122">
        <v>27</v>
      </c>
      <c r="X26" s="191" t="s">
        <v>45</v>
      </c>
      <c r="Y26" s="124">
        <v>0</v>
      </c>
      <c r="Z26" s="149"/>
      <c r="AA26" s="157" t="s">
        <v>37</v>
      </c>
      <c r="AB26" s="151"/>
      <c r="AC26" s="157"/>
      <c r="AD26" s="157"/>
      <c r="AE26" s="157">
        <f>AB26*15</f>
        <v>0</v>
      </c>
      <c r="AF26" s="157"/>
    </row>
    <row r="27" spans="2:32" s="152" customFormat="1" ht="27.95" customHeight="1">
      <c r="B27" s="159" t="s">
        <v>38</v>
      </c>
      <c r="C27" s="160"/>
      <c r="D27" s="41"/>
      <c r="E27" s="132"/>
      <c r="F27" s="41"/>
      <c r="G27" s="41"/>
      <c r="H27" s="132"/>
      <c r="I27" s="41"/>
      <c r="J27" s="41"/>
      <c r="K27" s="132"/>
      <c r="L27" s="41"/>
      <c r="M27" s="41"/>
      <c r="N27" s="132"/>
      <c r="O27" s="41"/>
      <c r="P27" s="41"/>
      <c r="Q27" s="132"/>
      <c r="R27" s="41"/>
      <c r="S27" s="41"/>
      <c r="T27" s="132"/>
      <c r="U27" s="41"/>
      <c r="V27" s="253"/>
      <c r="W27" s="127" t="s">
        <v>13</v>
      </c>
      <c r="X27" s="137"/>
      <c r="Y27" s="124"/>
      <c r="Z27" s="153"/>
      <c r="AA27" s="157"/>
      <c r="AB27" s="151"/>
      <c r="AC27" s="157">
        <f>SUM(AC22:AC26)</f>
        <v>28.700000000000003</v>
      </c>
      <c r="AD27" s="157">
        <f>SUM(AD22:AD26)</f>
        <v>23</v>
      </c>
      <c r="AE27" s="157">
        <f>SUM(AE22:AE26)</f>
        <v>101</v>
      </c>
      <c r="AF27" s="157">
        <f>AC27*4+AD27*9+AE27*4</f>
        <v>725.8</v>
      </c>
    </row>
    <row r="28" spans="2:32" s="152" customFormat="1" ht="27.95" customHeight="1" thickBot="1">
      <c r="B28" s="161"/>
      <c r="C28" s="162"/>
      <c r="D28" s="132"/>
      <c r="E28" s="132"/>
      <c r="F28" s="41"/>
      <c r="G28" s="41"/>
      <c r="H28" s="132"/>
      <c r="I28" s="41"/>
      <c r="J28" s="41"/>
      <c r="K28" s="132"/>
      <c r="L28" s="41"/>
      <c r="M28" s="41"/>
      <c r="N28" s="132"/>
      <c r="O28" s="41"/>
      <c r="P28" s="41"/>
      <c r="Q28" s="132"/>
      <c r="R28" s="41"/>
      <c r="S28" s="41"/>
      <c r="T28" s="132"/>
      <c r="U28" s="41"/>
      <c r="V28" s="254"/>
      <c r="W28" s="122" t="s">
        <v>99</v>
      </c>
      <c r="X28" s="145"/>
      <c r="Y28" s="124"/>
      <c r="Z28" s="149"/>
      <c r="AA28" s="153"/>
      <c r="AB28" s="163"/>
      <c r="AC28" s="164">
        <f>AC27*4/AF27</f>
        <v>0.15817029484706532</v>
      </c>
      <c r="AD28" s="164">
        <f>AD27*9/AF27</f>
        <v>0.28520253513364563</v>
      </c>
      <c r="AE28" s="164">
        <f>AE27*4/AF27</f>
        <v>0.55662717001928907</v>
      </c>
      <c r="AF28" s="153"/>
    </row>
    <row r="29" spans="2:32" s="120" customFormat="1" ht="27.95" customHeight="1">
      <c r="B29" s="115">
        <v>10</v>
      </c>
      <c r="C29" s="251"/>
      <c r="D29" s="116" t="str">
        <f>'1001-1030菜單'!D17</f>
        <v>QQ白飯</v>
      </c>
      <c r="E29" s="116" t="s">
        <v>17</v>
      </c>
      <c r="F29" s="34" t="s">
        <v>18</v>
      </c>
      <c r="G29" s="116" t="str">
        <f>'1001-1030菜單'!D18</f>
        <v>蒜泥白肉</v>
      </c>
      <c r="H29" s="116" t="s">
        <v>258</v>
      </c>
      <c r="I29" s="34" t="s">
        <v>18</v>
      </c>
      <c r="J29" s="116" t="str">
        <f>'1001-1030菜單'!D19</f>
        <v>麻婆豆腐</v>
      </c>
      <c r="K29" s="116" t="s">
        <v>56</v>
      </c>
      <c r="L29" s="34" t="s">
        <v>18</v>
      </c>
      <c r="M29" s="116" t="str">
        <f>'1001-1030菜單'!D20</f>
        <v>番茄炒蛋</v>
      </c>
      <c r="N29" s="116" t="s">
        <v>20</v>
      </c>
      <c r="O29" s="34" t="s">
        <v>18</v>
      </c>
      <c r="P29" s="116" t="str">
        <f>'1001-1030菜單'!D21</f>
        <v>小白菜</v>
      </c>
      <c r="Q29" s="116" t="s">
        <v>21</v>
      </c>
      <c r="R29" s="34" t="s">
        <v>18</v>
      </c>
      <c r="S29" s="116" t="str">
        <f>'1001-1030菜單'!D22</f>
        <v>玉米濃湯</v>
      </c>
      <c r="T29" s="116" t="s">
        <v>19</v>
      </c>
      <c r="U29" s="34" t="s">
        <v>18</v>
      </c>
      <c r="V29" s="252"/>
      <c r="W29" s="117" t="s">
        <v>8</v>
      </c>
      <c r="X29" s="118" t="s">
        <v>22</v>
      </c>
      <c r="Y29" s="119">
        <v>5.5</v>
      </c>
      <c r="Z29" s="99"/>
      <c r="AA29" s="99"/>
      <c r="AB29" s="100"/>
      <c r="AC29" s="99" t="s">
        <v>23</v>
      </c>
      <c r="AD29" s="99" t="s">
        <v>24</v>
      </c>
      <c r="AE29" s="99" t="s">
        <v>25</v>
      </c>
      <c r="AF29" s="99" t="s">
        <v>26</v>
      </c>
    </row>
    <row r="30" spans="2:32" ht="27.95" customHeight="1">
      <c r="B30" s="121" t="s">
        <v>9</v>
      </c>
      <c r="C30" s="251"/>
      <c r="D30" s="41" t="s">
        <v>53</v>
      </c>
      <c r="E30" s="41"/>
      <c r="F30" s="41">
        <v>100</v>
      </c>
      <c r="G30" s="41" t="s">
        <v>94</v>
      </c>
      <c r="H30" s="41"/>
      <c r="I30" s="41">
        <v>50</v>
      </c>
      <c r="J30" s="42" t="s">
        <v>55</v>
      </c>
      <c r="K30" s="42"/>
      <c r="L30" s="42">
        <v>40</v>
      </c>
      <c r="M30" s="42" t="s">
        <v>71</v>
      </c>
      <c r="N30" s="42"/>
      <c r="O30" s="42">
        <v>30</v>
      </c>
      <c r="P30" s="41" t="s">
        <v>49</v>
      </c>
      <c r="Q30" s="41"/>
      <c r="R30" s="41">
        <v>100</v>
      </c>
      <c r="S30" s="42" t="s">
        <v>93</v>
      </c>
      <c r="T30" s="41"/>
      <c r="U30" s="41">
        <v>50</v>
      </c>
      <c r="V30" s="253"/>
      <c r="W30" s="122">
        <v>95</v>
      </c>
      <c r="X30" s="123" t="s">
        <v>27</v>
      </c>
      <c r="Y30" s="124">
        <f>AB31</f>
        <v>2</v>
      </c>
      <c r="Z30" s="98"/>
      <c r="AA30" s="125" t="s">
        <v>28</v>
      </c>
      <c r="AB30" s="100">
        <v>6</v>
      </c>
      <c r="AC30" s="100">
        <f>AB30*2</f>
        <v>12</v>
      </c>
      <c r="AD30" s="100"/>
      <c r="AE30" s="100">
        <f>AB30*15</f>
        <v>90</v>
      </c>
      <c r="AF30" s="100">
        <f>AC30*4+AE30*4</f>
        <v>408</v>
      </c>
    </row>
    <row r="31" spans="2:32" ht="27.95" customHeight="1">
      <c r="B31" s="121">
        <v>15</v>
      </c>
      <c r="C31" s="251"/>
      <c r="D31" s="41"/>
      <c r="E31" s="41"/>
      <c r="F31" s="41"/>
      <c r="G31" s="41" t="s">
        <v>259</v>
      </c>
      <c r="H31" s="41"/>
      <c r="I31" s="41">
        <v>5</v>
      </c>
      <c r="J31" s="42" t="s">
        <v>67</v>
      </c>
      <c r="K31" s="42"/>
      <c r="L31" s="42">
        <v>5</v>
      </c>
      <c r="M31" s="42" t="s">
        <v>58</v>
      </c>
      <c r="N31" s="42"/>
      <c r="O31" s="42">
        <v>20</v>
      </c>
      <c r="P31" s="41"/>
      <c r="Q31" s="41"/>
      <c r="R31" s="41"/>
      <c r="S31" s="42" t="s">
        <v>63</v>
      </c>
      <c r="T31" s="41"/>
      <c r="U31" s="41">
        <v>5</v>
      </c>
      <c r="V31" s="253"/>
      <c r="W31" s="127" t="s">
        <v>10</v>
      </c>
      <c r="X31" s="128" t="s">
        <v>29</v>
      </c>
      <c r="Y31" s="124">
        <f>AB32</f>
        <v>1.8</v>
      </c>
      <c r="Z31" s="99"/>
      <c r="AA31" s="129" t="s">
        <v>30</v>
      </c>
      <c r="AB31" s="100">
        <v>2</v>
      </c>
      <c r="AC31" s="130">
        <f>AB31*7</f>
        <v>14</v>
      </c>
      <c r="AD31" s="100">
        <f>AB31*5</f>
        <v>10</v>
      </c>
      <c r="AE31" s="100" t="s">
        <v>31</v>
      </c>
      <c r="AF31" s="131">
        <f>AC31*4+AD31*9</f>
        <v>146</v>
      </c>
    </row>
    <row r="32" spans="2:32" ht="27.95" customHeight="1">
      <c r="B32" s="121" t="s">
        <v>11</v>
      </c>
      <c r="C32" s="251"/>
      <c r="D32" s="41"/>
      <c r="E32" s="132"/>
      <c r="F32" s="41"/>
      <c r="G32" s="41"/>
      <c r="H32" s="132"/>
      <c r="I32" s="41"/>
      <c r="J32" s="42"/>
      <c r="K32" s="42"/>
      <c r="L32" s="42"/>
      <c r="M32" s="41"/>
      <c r="N32" s="132"/>
      <c r="O32" s="41"/>
      <c r="P32" s="41"/>
      <c r="Q32" s="132"/>
      <c r="R32" s="41"/>
      <c r="S32" s="41" t="s">
        <v>58</v>
      </c>
      <c r="T32" s="42"/>
      <c r="U32" s="41">
        <v>5</v>
      </c>
      <c r="V32" s="253"/>
      <c r="W32" s="122">
        <v>22</v>
      </c>
      <c r="X32" s="128" t="s">
        <v>32</v>
      </c>
      <c r="Y32" s="124">
        <f>AB33</f>
        <v>2.5</v>
      </c>
      <c r="Z32" s="98"/>
      <c r="AA32" s="99" t="s">
        <v>33</v>
      </c>
      <c r="AB32" s="100">
        <v>1.8</v>
      </c>
      <c r="AC32" s="100">
        <f>AB32*1</f>
        <v>1.8</v>
      </c>
      <c r="AD32" s="100" t="s">
        <v>31</v>
      </c>
      <c r="AE32" s="100">
        <f>AB32*5</f>
        <v>9</v>
      </c>
      <c r="AF32" s="100">
        <f>AC32*4+AE32*4</f>
        <v>43.2</v>
      </c>
    </row>
    <row r="33" spans="2:32" ht="27.95" customHeight="1">
      <c r="B33" s="255" t="s">
        <v>43</v>
      </c>
      <c r="C33" s="251"/>
      <c r="D33" s="41"/>
      <c r="E33" s="132"/>
      <c r="F33" s="41"/>
      <c r="G33" s="41"/>
      <c r="H33" s="132"/>
      <c r="I33" s="41"/>
      <c r="J33" s="42"/>
      <c r="K33" s="42"/>
      <c r="L33" s="42"/>
      <c r="M33" s="41"/>
      <c r="N33" s="132"/>
      <c r="O33" s="41"/>
      <c r="P33" s="41"/>
      <c r="Q33" s="132"/>
      <c r="R33" s="41"/>
      <c r="S33" s="42"/>
      <c r="T33" s="132"/>
      <c r="U33" s="41"/>
      <c r="V33" s="253"/>
      <c r="W33" s="127" t="s">
        <v>12</v>
      </c>
      <c r="X33" s="128" t="s">
        <v>35</v>
      </c>
      <c r="Y33" s="124">
        <v>0</v>
      </c>
      <c r="Z33" s="99"/>
      <c r="AA33" s="99" t="s">
        <v>36</v>
      </c>
      <c r="AB33" s="100">
        <v>2.5</v>
      </c>
      <c r="AC33" s="100"/>
      <c r="AD33" s="100">
        <f>AB33*5</f>
        <v>12.5</v>
      </c>
      <c r="AE33" s="100" t="s">
        <v>31</v>
      </c>
      <c r="AF33" s="100">
        <f>AD33*9</f>
        <v>112.5</v>
      </c>
    </row>
    <row r="34" spans="2:32" ht="27.95" customHeight="1">
      <c r="B34" s="255"/>
      <c r="C34" s="251"/>
      <c r="D34" s="41"/>
      <c r="E34" s="132"/>
      <c r="F34" s="41"/>
      <c r="G34" s="41"/>
      <c r="H34" s="132"/>
      <c r="I34" s="41"/>
      <c r="J34" s="42"/>
      <c r="K34" s="132"/>
      <c r="L34" s="42"/>
      <c r="M34" s="41"/>
      <c r="N34" s="132"/>
      <c r="O34" s="41"/>
      <c r="P34" s="41"/>
      <c r="Q34" s="132"/>
      <c r="R34" s="41"/>
      <c r="S34" s="42"/>
      <c r="T34" s="132"/>
      <c r="U34" s="41"/>
      <c r="V34" s="253"/>
      <c r="W34" s="122">
        <v>27</v>
      </c>
      <c r="X34" s="191" t="s">
        <v>45</v>
      </c>
      <c r="Y34" s="124">
        <v>0</v>
      </c>
      <c r="Z34" s="98"/>
      <c r="AA34" s="99" t="s">
        <v>37</v>
      </c>
      <c r="AB34" s="100">
        <v>1</v>
      </c>
      <c r="AE34" s="99">
        <f>AB34*15</f>
        <v>15</v>
      </c>
    </row>
    <row r="35" spans="2:32" ht="27.95" customHeight="1">
      <c r="B35" s="135" t="s">
        <v>38</v>
      </c>
      <c r="C35" s="136"/>
      <c r="D35" s="132"/>
      <c r="E35" s="132"/>
      <c r="F35" s="41"/>
      <c r="G35" s="41"/>
      <c r="H35" s="132"/>
      <c r="I35" s="41"/>
      <c r="J35" s="41"/>
      <c r="K35" s="132"/>
      <c r="L35" s="41"/>
      <c r="M35" s="41"/>
      <c r="N35" s="132"/>
      <c r="O35" s="41"/>
      <c r="P35" s="41"/>
      <c r="Q35" s="132"/>
      <c r="R35" s="41"/>
      <c r="S35" s="41"/>
      <c r="T35" s="132"/>
      <c r="U35" s="41"/>
      <c r="V35" s="253"/>
      <c r="W35" s="127" t="s">
        <v>13</v>
      </c>
      <c r="X35" s="137"/>
      <c r="Y35" s="124"/>
      <c r="Z35" s="99"/>
      <c r="AC35" s="99">
        <f>SUM(AC30:AC34)</f>
        <v>27.8</v>
      </c>
      <c r="AD35" s="99">
        <f>SUM(AD30:AD34)</f>
        <v>22.5</v>
      </c>
      <c r="AE35" s="99">
        <f>SUM(AE30:AE34)</f>
        <v>114</v>
      </c>
      <c r="AF35" s="99">
        <f>AC35*4+AD35*9+AE35*4</f>
        <v>769.7</v>
      </c>
    </row>
    <row r="36" spans="2:32" ht="27.95" customHeight="1">
      <c r="B36" s="138"/>
      <c r="C36" s="139"/>
      <c r="D36" s="132"/>
      <c r="E36" s="132"/>
      <c r="F36" s="41"/>
      <c r="G36" s="41"/>
      <c r="H36" s="132"/>
      <c r="I36" s="41"/>
      <c r="J36" s="41"/>
      <c r="K36" s="132"/>
      <c r="L36" s="41"/>
      <c r="M36" s="41"/>
      <c r="N36" s="132"/>
      <c r="O36" s="41"/>
      <c r="P36" s="41"/>
      <c r="Q36" s="132"/>
      <c r="R36" s="41"/>
      <c r="S36" s="41"/>
      <c r="T36" s="132"/>
      <c r="U36" s="41"/>
      <c r="V36" s="254"/>
      <c r="W36" s="122" t="s">
        <v>105</v>
      </c>
      <c r="X36" s="133"/>
      <c r="Y36" s="124"/>
      <c r="Z36" s="98"/>
      <c r="AC36" s="140">
        <f>AC35*4/AF35</f>
        <v>0.14447187215798363</v>
      </c>
      <c r="AD36" s="140">
        <f>AD35*9/AF35</f>
        <v>0.26308951539560865</v>
      </c>
      <c r="AE36" s="140">
        <f>AE35*4/AF35</f>
        <v>0.59243861244640761</v>
      </c>
    </row>
    <row r="37" spans="2:32" s="120" customFormat="1" ht="27.95" customHeight="1">
      <c r="B37" s="115">
        <v>10</v>
      </c>
      <c r="C37" s="251"/>
      <c r="D37" s="116" t="str">
        <f>'1001-1030菜單'!E17</f>
        <v>榨醬麵</v>
      </c>
      <c r="E37" s="116" t="s">
        <v>295</v>
      </c>
      <c r="F37" s="34" t="s">
        <v>18</v>
      </c>
      <c r="G37" s="116" t="str">
        <f>'1001-1030菜單'!E18</f>
        <v>香菇雞</v>
      </c>
      <c r="H37" s="116" t="s">
        <v>238</v>
      </c>
      <c r="I37" s="34" t="s">
        <v>18</v>
      </c>
      <c r="J37" s="116" t="str">
        <f>'1001-1030菜單'!E19</f>
        <v>筍片什錦</v>
      </c>
      <c r="K37" s="116" t="s">
        <v>239</v>
      </c>
      <c r="L37" s="34" t="s">
        <v>18</v>
      </c>
      <c r="M37" s="116" t="str">
        <f>'1001-1030菜單'!E20</f>
        <v>三杯黑輪</v>
      </c>
      <c r="N37" s="116" t="s">
        <v>238</v>
      </c>
      <c r="O37" s="34" t="s">
        <v>18</v>
      </c>
      <c r="P37" s="116" t="str">
        <f>'1001-1030菜單'!E21</f>
        <v>大白菜</v>
      </c>
      <c r="Q37" s="116" t="s">
        <v>21</v>
      </c>
      <c r="R37" s="34" t="s">
        <v>18</v>
      </c>
      <c r="S37" s="116" t="s">
        <v>135</v>
      </c>
      <c r="T37" s="116" t="s">
        <v>19</v>
      </c>
      <c r="U37" s="34" t="s">
        <v>18</v>
      </c>
      <c r="V37" s="252"/>
      <c r="W37" s="117" t="s">
        <v>8</v>
      </c>
      <c r="X37" s="118" t="s">
        <v>22</v>
      </c>
      <c r="Y37" s="167">
        <v>5</v>
      </c>
      <c r="Z37" s="99"/>
      <c r="AA37" s="99"/>
      <c r="AB37" s="100"/>
      <c r="AC37" s="99" t="s">
        <v>23</v>
      </c>
      <c r="AD37" s="99" t="s">
        <v>24</v>
      </c>
      <c r="AE37" s="99" t="s">
        <v>25</v>
      </c>
      <c r="AF37" s="99" t="s">
        <v>26</v>
      </c>
    </row>
    <row r="38" spans="2:32" ht="27.95" customHeight="1">
      <c r="B38" s="121" t="s">
        <v>9</v>
      </c>
      <c r="C38" s="251"/>
      <c r="D38" s="42" t="s">
        <v>288</v>
      </c>
      <c r="E38" s="42"/>
      <c r="F38" s="42">
        <v>80</v>
      </c>
      <c r="G38" s="41" t="s">
        <v>62</v>
      </c>
      <c r="H38" s="42"/>
      <c r="I38" s="41">
        <v>50</v>
      </c>
      <c r="J38" s="41" t="s">
        <v>80</v>
      </c>
      <c r="K38" s="42"/>
      <c r="L38" s="41">
        <v>45</v>
      </c>
      <c r="M38" s="41" t="s">
        <v>237</v>
      </c>
      <c r="N38" s="42" t="s">
        <v>256</v>
      </c>
      <c r="O38" s="41">
        <v>20</v>
      </c>
      <c r="P38" s="41" t="s">
        <v>52</v>
      </c>
      <c r="Q38" s="42"/>
      <c r="R38" s="41">
        <v>100</v>
      </c>
      <c r="S38" s="42" t="s">
        <v>132</v>
      </c>
      <c r="T38" s="42"/>
      <c r="U38" s="42">
        <v>10</v>
      </c>
      <c r="V38" s="253"/>
      <c r="W38" s="122" t="s">
        <v>85</v>
      </c>
      <c r="X38" s="123" t="s">
        <v>27</v>
      </c>
      <c r="Y38" s="166">
        <f>AB39</f>
        <v>2.2999999999999998</v>
      </c>
      <c r="Z38" s="98"/>
      <c r="AA38" s="125" t="s">
        <v>28</v>
      </c>
      <c r="AB38" s="100">
        <v>6</v>
      </c>
      <c r="AC38" s="100">
        <f>AB38*2</f>
        <v>12</v>
      </c>
      <c r="AD38" s="100"/>
      <c r="AE38" s="100">
        <f>AB38*15</f>
        <v>90</v>
      </c>
      <c r="AF38" s="100">
        <f>AC38*4+AE38*4</f>
        <v>408</v>
      </c>
    </row>
    <row r="39" spans="2:32" ht="27.95" customHeight="1">
      <c r="B39" s="121">
        <v>16</v>
      </c>
      <c r="C39" s="251"/>
      <c r="D39" s="41" t="s">
        <v>289</v>
      </c>
      <c r="E39" s="42"/>
      <c r="F39" s="41">
        <v>3</v>
      </c>
      <c r="G39" s="41" t="s">
        <v>236</v>
      </c>
      <c r="H39" s="42"/>
      <c r="I39" s="41">
        <v>10</v>
      </c>
      <c r="J39" s="41" t="s">
        <v>124</v>
      </c>
      <c r="K39" s="42"/>
      <c r="L39" s="41">
        <v>20</v>
      </c>
      <c r="M39" s="41"/>
      <c r="N39" s="42"/>
      <c r="O39" s="41"/>
      <c r="P39" s="41"/>
      <c r="Q39" s="42"/>
      <c r="R39" s="41"/>
      <c r="S39" s="42" t="s">
        <v>133</v>
      </c>
      <c r="T39" s="42"/>
      <c r="U39" s="42">
        <v>15</v>
      </c>
      <c r="V39" s="253"/>
      <c r="W39" s="127" t="s">
        <v>10</v>
      </c>
      <c r="X39" s="128" t="s">
        <v>29</v>
      </c>
      <c r="Y39" s="166">
        <f>AB40</f>
        <v>1.6</v>
      </c>
      <c r="Z39" s="99"/>
      <c r="AA39" s="129" t="s">
        <v>30</v>
      </c>
      <c r="AB39" s="100">
        <v>2.2999999999999998</v>
      </c>
      <c r="AC39" s="130">
        <f>AB39*7</f>
        <v>16.099999999999998</v>
      </c>
      <c r="AD39" s="100">
        <f>AB39*5</f>
        <v>11.5</v>
      </c>
      <c r="AE39" s="100" t="s">
        <v>31</v>
      </c>
      <c r="AF39" s="131">
        <f>AC39*4+AD39*9</f>
        <v>167.89999999999998</v>
      </c>
    </row>
    <row r="40" spans="2:32" ht="27.95" customHeight="1">
      <c r="B40" s="121" t="s">
        <v>11</v>
      </c>
      <c r="C40" s="251"/>
      <c r="D40" s="42" t="s">
        <v>68</v>
      </c>
      <c r="E40" s="42"/>
      <c r="F40" s="42">
        <v>3</v>
      </c>
      <c r="G40" s="41"/>
      <c r="H40" s="42"/>
      <c r="I40" s="41"/>
      <c r="J40" s="42"/>
      <c r="K40" s="132"/>
      <c r="L40" s="42"/>
      <c r="M40" s="41"/>
      <c r="N40" s="42"/>
      <c r="O40" s="41"/>
      <c r="P40" s="41"/>
      <c r="Q40" s="42"/>
      <c r="R40" s="41"/>
      <c r="S40" s="42"/>
      <c r="T40" s="42"/>
      <c r="U40" s="42"/>
      <c r="V40" s="253"/>
      <c r="W40" s="122" t="s">
        <v>82</v>
      </c>
      <c r="X40" s="128" t="s">
        <v>32</v>
      </c>
      <c r="Y40" s="166">
        <f>AB41</f>
        <v>2.5</v>
      </c>
      <c r="Z40" s="98"/>
      <c r="AA40" s="99" t="s">
        <v>33</v>
      </c>
      <c r="AB40" s="100">
        <v>1.6</v>
      </c>
      <c r="AC40" s="100">
        <f>AB40*1</f>
        <v>1.6</v>
      </c>
      <c r="AD40" s="100" t="s">
        <v>31</v>
      </c>
      <c r="AE40" s="100">
        <f>AB40*5</f>
        <v>8</v>
      </c>
      <c r="AF40" s="100">
        <f>AC40*4+AE40*4</f>
        <v>38.4</v>
      </c>
    </row>
    <row r="41" spans="2:32" ht="27.95" customHeight="1">
      <c r="B41" s="255" t="s">
        <v>34</v>
      </c>
      <c r="C41" s="251"/>
      <c r="D41" s="42" t="s">
        <v>69</v>
      </c>
      <c r="E41" s="42"/>
      <c r="F41" s="42">
        <v>3</v>
      </c>
      <c r="G41" s="41"/>
      <c r="H41" s="42"/>
      <c r="I41" s="41"/>
      <c r="J41" s="42"/>
      <c r="K41" s="132"/>
      <c r="L41" s="42"/>
      <c r="M41" s="41"/>
      <c r="N41" s="42"/>
      <c r="O41" s="41"/>
      <c r="P41" s="41"/>
      <c r="Q41" s="42"/>
      <c r="R41" s="41"/>
      <c r="S41" s="42"/>
      <c r="T41" s="42"/>
      <c r="U41" s="42"/>
      <c r="V41" s="253"/>
      <c r="W41" s="127" t="s">
        <v>12</v>
      </c>
      <c r="X41" s="128" t="s">
        <v>35</v>
      </c>
      <c r="Y41" s="166">
        <f>AB42</f>
        <v>0</v>
      </c>
      <c r="Z41" s="99"/>
      <c r="AA41" s="99" t="s">
        <v>36</v>
      </c>
      <c r="AB41" s="100">
        <v>2.5</v>
      </c>
      <c r="AC41" s="100"/>
      <c r="AD41" s="100">
        <f>AB41*5</f>
        <v>12.5</v>
      </c>
      <c r="AE41" s="100" t="s">
        <v>31</v>
      </c>
      <c r="AF41" s="100">
        <f>AD41*9</f>
        <v>112.5</v>
      </c>
    </row>
    <row r="42" spans="2:32" ht="27.95" customHeight="1">
      <c r="B42" s="255"/>
      <c r="C42" s="251"/>
      <c r="D42" s="42"/>
      <c r="E42" s="132"/>
      <c r="F42" s="41"/>
      <c r="G42" s="41"/>
      <c r="H42" s="132"/>
      <c r="I42" s="41"/>
      <c r="J42" s="41"/>
      <c r="K42" s="132"/>
      <c r="L42" s="41"/>
      <c r="M42" s="41"/>
      <c r="N42" s="132"/>
      <c r="O42" s="41"/>
      <c r="P42" s="41"/>
      <c r="Q42" s="132"/>
      <c r="R42" s="41"/>
      <c r="S42" s="42"/>
      <c r="T42" s="132"/>
      <c r="U42" s="42"/>
      <c r="V42" s="253"/>
      <c r="W42" s="122" t="s">
        <v>83</v>
      </c>
      <c r="X42" s="191" t="s">
        <v>45</v>
      </c>
      <c r="Y42" s="166">
        <v>0</v>
      </c>
      <c r="Z42" s="98"/>
      <c r="AA42" s="99" t="s">
        <v>37</v>
      </c>
      <c r="AE42" s="99">
        <f>AB42*15</f>
        <v>0</v>
      </c>
    </row>
    <row r="43" spans="2:32" ht="27.95" customHeight="1">
      <c r="B43" s="135" t="s">
        <v>38</v>
      </c>
      <c r="C43" s="136"/>
      <c r="D43" s="132"/>
      <c r="E43" s="132"/>
      <c r="F43" s="41"/>
      <c r="G43" s="41"/>
      <c r="H43" s="132"/>
      <c r="I43" s="41"/>
      <c r="J43" s="42"/>
      <c r="K43" s="132"/>
      <c r="L43" s="42"/>
      <c r="M43" s="41"/>
      <c r="N43" s="132"/>
      <c r="O43" s="41"/>
      <c r="P43" s="41"/>
      <c r="Q43" s="132"/>
      <c r="R43" s="41"/>
      <c r="S43" s="42"/>
      <c r="T43" s="132"/>
      <c r="U43" s="42"/>
      <c r="V43" s="253"/>
      <c r="W43" s="127" t="s">
        <v>13</v>
      </c>
      <c r="X43" s="137"/>
      <c r="Y43" s="166"/>
      <c r="Z43" s="99"/>
      <c r="AC43" s="99">
        <f>SUM(AC38:AC42)</f>
        <v>29.7</v>
      </c>
      <c r="AD43" s="99">
        <f>SUM(AD38:AD42)</f>
        <v>24</v>
      </c>
      <c r="AE43" s="99">
        <f>SUM(AE38:AE42)</f>
        <v>98</v>
      </c>
      <c r="AF43" s="99">
        <f>AC43*4+AD43*9+AE43*4</f>
        <v>726.8</v>
      </c>
    </row>
    <row r="44" spans="2:32" ht="27.95" customHeight="1" thickBot="1">
      <c r="B44" s="169"/>
      <c r="C44" s="139"/>
      <c r="D44" s="170"/>
      <c r="E44" s="170"/>
      <c r="F44" s="171"/>
      <c r="G44" s="171"/>
      <c r="H44" s="170"/>
      <c r="I44" s="171"/>
      <c r="J44" s="171"/>
      <c r="K44" s="170"/>
      <c r="L44" s="171"/>
      <c r="M44" s="171"/>
      <c r="N44" s="170"/>
      <c r="O44" s="171"/>
      <c r="P44" s="171"/>
      <c r="Q44" s="170"/>
      <c r="R44" s="171"/>
      <c r="S44" s="171"/>
      <c r="T44" s="170"/>
      <c r="U44" s="171"/>
      <c r="V44" s="254"/>
      <c r="W44" s="122" t="s">
        <v>86</v>
      </c>
      <c r="X44" s="173"/>
      <c r="Y44" s="174"/>
      <c r="Z44" s="98"/>
      <c r="AC44" s="140">
        <f>AC43*4/AF43</f>
        <v>0.16345624656026417</v>
      </c>
      <c r="AD44" s="140">
        <f>AD43*9/AF43</f>
        <v>0.29719317556411667</v>
      </c>
      <c r="AE44" s="140">
        <f>AE43*4/AF43</f>
        <v>0.53935057787561924</v>
      </c>
    </row>
    <row r="45" spans="2:32" s="178" customFormat="1" ht="21.75" customHeight="1">
      <c r="B45" s="175"/>
      <c r="C45" s="99"/>
      <c r="D45" s="126"/>
      <c r="E45" s="176"/>
      <c r="F45" s="126"/>
      <c r="G45" s="126"/>
      <c r="H45" s="176"/>
      <c r="I45" s="126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177"/>
      <c r="AA45" s="157"/>
      <c r="AB45" s="151"/>
      <c r="AC45" s="157"/>
      <c r="AD45" s="157"/>
      <c r="AE45" s="157"/>
      <c r="AF45" s="157"/>
    </row>
    <row r="46" spans="2:32">
      <c r="B46" s="151"/>
      <c r="C46" s="178"/>
      <c r="D46" s="249"/>
      <c r="E46" s="249"/>
      <c r="F46" s="250"/>
      <c r="G46" s="250"/>
      <c r="H46" s="179"/>
      <c r="I46" s="99"/>
      <c r="J46" s="99"/>
      <c r="K46" s="179"/>
      <c r="L46" s="99"/>
      <c r="N46" s="179"/>
      <c r="O46" s="99"/>
      <c r="Q46" s="179"/>
      <c r="R46" s="99"/>
      <c r="T46" s="179"/>
      <c r="U46" s="99"/>
      <c r="V46" s="180"/>
      <c r="Y46" s="183"/>
    </row>
    <row r="47" spans="2:32">
      <c r="Y47" s="183"/>
    </row>
    <row r="48" spans="2:32">
      <c r="Y48" s="183"/>
    </row>
    <row r="49" spans="25:25">
      <c r="Y49" s="183"/>
    </row>
    <row r="50" spans="25:25">
      <c r="Y50" s="183"/>
    </row>
    <row r="51" spans="25:25">
      <c r="Y51" s="183"/>
    </row>
    <row r="52" spans="25:25">
      <c r="Y52" s="183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E42" sqref="E42"/>
    </sheetView>
  </sheetViews>
  <sheetFormatPr defaultRowHeight="20.25"/>
  <cols>
    <col min="1" max="1" width="1.875" style="45" customWidth="1"/>
    <col min="2" max="2" width="4.875" style="75" customWidth="1"/>
    <col min="3" max="3" width="0" style="45" hidden="1" customWidth="1"/>
    <col min="4" max="4" width="18.625" style="45" customWidth="1"/>
    <col min="5" max="5" width="5.625" style="76" customWidth="1"/>
    <col min="6" max="6" width="9.625" style="45" customWidth="1"/>
    <col min="7" max="7" width="18.625" style="45" customWidth="1"/>
    <col min="8" max="8" width="5.625" style="76" customWidth="1"/>
    <col min="9" max="9" width="9.625" style="45" customWidth="1"/>
    <col min="10" max="10" width="18.625" style="45" customWidth="1"/>
    <col min="11" max="11" width="5.625" style="76" customWidth="1"/>
    <col min="12" max="12" width="9.625" style="45" customWidth="1"/>
    <col min="13" max="13" width="18.625" style="45" customWidth="1"/>
    <col min="14" max="14" width="5.625" style="76" customWidth="1"/>
    <col min="15" max="15" width="9.625" style="45" customWidth="1"/>
    <col min="16" max="16" width="18.625" style="45" customWidth="1"/>
    <col min="17" max="17" width="5.625" style="76" customWidth="1"/>
    <col min="18" max="18" width="9.625" style="45" customWidth="1"/>
    <col min="19" max="19" width="18.625" style="45" customWidth="1"/>
    <col min="20" max="20" width="5.625" style="76" customWidth="1"/>
    <col min="21" max="21" width="9.625" style="45" customWidth="1"/>
    <col min="22" max="22" width="5.25" style="82" customWidth="1"/>
    <col min="23" max="23" width="11.75" style="80" customWidth="1"/>
    <col min="24" max="24" width="11.25" style="182" customWidth="1"/>
    <col min="25" max="25" width="6.625" style="83" customWidth="1"/>
    <col min="26" max="26" width="6.625" style="45" customWidth="1"/>
    <col min="27" max="27" width="6" style="10" hidden="1" customWidth="1"/>
    <col min="28" max="28" width="5.5" style="11" hidden="1" customWidth="1"/>
    <col min="29" max="29" width="7.75" style="10" hidden="1" customWidth="1"/>
    <col min="30" max="30" width="8" style="10" hidden="1" customWidth="1"/>
    <col min="31" max="31" width="7.875" style="10" hidden="1" customWidth="1"/>
    <col min="32" max="32" width="7.5" style="10" hidden="1" customWidth="1"/>
    <col min="33" max="16384" width="9" style="45"/>
  </cols>
  <sheetData>
    <row r="1" spans="2:32" s="10" customFormat="1" ht="38.25">
      <c r="B1" s="256" t="s">
        <v>179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9"/>
      <c r="AB1" s="11"/>
    </row>
    <row r="2" spans="2:32" s="10" customFormat="1" ht="16.5" customHeight="1">
      <c r="B2" s="266"/>
      <c r="C2" s="267"/>
      <c r="D2" s="267"/>
      <c r="E2" s="267"/>
      <c r="F2" s="267"/>
      <c r="G2" s="267"/>
      <c r="H2" s="12"/>
      <c r="I2" s="9"/>
      <c r="J2" s="9"/>
      <c r="K2" s="12"/>
      <c r="L2" s="9"/>
      <c r="M2" s="9"/>
      <c r="N2" s="12"/>
      <c r="O2" s="9"/>
      <c r="P2" s="9"/>
      <c r="Q2" s="12"/>
      <c r="R2" s="9"/>
      <c r="S2" s="9"/>
      <c r="T2" s="12"/>
      <c r="U2" s="9"/>
      <c r="V2" s="13"/>
      <c r="W2" s="14"/>
      <c r="X2" s="91"/>
      <c r="Y2" s="14"/>
      <c r="Z2" s="9"/>
      <c r="AB2" s="11"/>
    </row>
    <row r="3" spans="2:32" s="10" customFormat="1" ht="31.5" customHeight="1" thickBot="1">
      <c r="B3" s="192" t="s">
        <v>46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T3" s="16"/>
      <c r="U3" s="16"/>
      <c r="V3" s="17"/>
      <c r="W3" s="18"/>
      <c r="X3" s="96"/>
      <c r="Y3" s="19"/>
      <c r="Z3" s="20"/>
      <c r="AB3" s="11"/>
    </row>
    <row r="4" spans="2:32" s="31" customFormat="1" ht="43.5">
      <c r="B4" s="21" t="s">
        <v>0</v>
      </c>
      <c r="C4" s="22" t="s">
        <v>1</v>
      </c>
      <c r="D4" s="23" t="s">
        <v>2</v>
      </c>
      <c r="E4" s="104" t="s">
        <v>44</v>
      </c>
      <c r="F4" s="23"/>
      <c r="G4" s="23" t="s">
        <v>3</v>
      </c>
      <c r="H4" s="104" t="s">
        <v>44</v>
      </c>
      <c r="I4" s="23"/>
      <c r="J4" s="23" t="s">
        <v>4</v>
      </c>
      <c r="K4" s="104" t="s">
        <v>44</v>
      </c>
      <c r="L4" s="24"/>
      <c r="M4" s="23" t="s">
        <v>4</v>
      </c>
      <c r="N4" s="104" t="s">
        <v>44</v>
      </c>
      <c r="O4" s="23"/>
      <c r="P4" s="23" t="s">
        <v>4</v>
      </c>
      <c r="Q4" s="104" t="s">
        <v>44</v>
      </c>
      <c r="R4" s="23"/>
      <c r="S4" s="25" t="s">
        <v>5</v>
      </c>
      <c r="T4" s="104" t="s">
        <v>44</v>
      </c>
      <c r="U4" s="23"/>
      <c r="V4" s="26" t="s">
        <v>6</v>
      </c>
      <c r="W4" s="27" t="s">
        <v>7</v>
      </c>
      <c r="X4" s="108" t="s">
        <v>15</v>
      </c>
      <c r="Y4" s="28" t="s">
        <v>16</v>
      </c>
      <c r="Z4" s="29"/>
      <c r="AA4" s="30"/>
      <c r="AB4" s="11"/>
      <c r="AC4" s="10"/>
      <c r="AD4" s="10"/>
      <c r="AE4" s="10"/>
      <c r="AF4" s="10"/>
    </row>
    <row r="5" spans="2:32" s="37" customFormat="1" ht="65.099999999999994" customHeight="1">
      <c r="B5" s="32">
        <v>10</v>
      </c>
      <c r="C5" s="262"/>
      <c r="D5" s="33" t="str">
        <f>'1001-1030菜單'!A24</f>
        <v>地瓜飯</v>
      </c>
      <c r="E5" s="33" t="s">
        <v>17</v>
      </c>
      <c r="F5" s="34" t="s">
        <v>18</v>
      </c>
      <c r="G5" s="33" t="str">
        <f>'1001-1030菜單'!A25</f>
        <v>冬瓜什錦</v>
      </c>
      <c r="H5" s="33" t="s">
        <v>113</v>
      </c>
      <c r="I5" s="34" t="s">
        <v>18</v>
      </c>
      <c r="J5" s="33" t="str">
        <f>'1001-1030菜單'!A26</f>
        <v>玉米三色</v>
      </c>
      <c r="K5" s="33"/>
      <c r="L5" s="34" t="s">
        <v>18</v>
      </c>
      <c r="M5" s="33" t="str">
        <f>'1001-1030菜單'!A27</f>
        <v>香菇滷蛋</v>
      </c>
      <c r="N5" s="33" t="s">
        <v>19</v>
      </c>
      <c r="O5" s="34" t="s">
        <v>18</v>
      </c>
      <c r="P5" s="33" t="str">
        <f>'1001-1030菜單'!A28</f>
        <v>油菜</v>
      </c>
      <c r="Q5" s="33" t="s">
        <v>21</v>
      </c>
      <c r="R5" s="34" t="s">
        <v>18</v>
      </c>
      <c r="S5" s="33" t="str">
        <f>'1001-1030菜單'!A29</f>
        <v>南瓜濃湯(芡)</v>
      </c>
      <c r="T5" s="33" t="s">
        <v>19</v>
      </c>
      <c r="U5" s="34" t="s">
        <v>18</v>
      </c>
      <c r="V5" s="263"/>
      <c r="W5" s="35" t="s">
        <v>8</v>
      </c>
      <c r="X5" s="118" t="s">
        <v>22</v>
      </c>
      <c r="Y5" s="36">
        <v>5</v>
      </c>
      <c r="Z5" s="10"/>
      <c r="AA5" s="10"/>
      <c r="AB5" s="11"/>
      <c r="AC5" s="10" t="s">
        <v>23</v>
      </c>
      <c r="AD5" s="10" t="s">
        <v>24</v>
      </c>
      <c r="AE5" s="10" t="s">
        <v>25</v>
      </c>
      <c r="AF5" s="10" t="s">
        <v>26</v>
      </c>
    </row>
    <row r="6" spans="2:32" ht="27.95" customHeight="1">
      <c r="B6" s="38" t="s">
        <v>9</v>
      </c>
      <c r="C6" s="262"/>
      <c r="D6" s="42" t="s">
        <v>53</v>
      </c>
      <c r="E6" s="42"/>
      <c r="F6" s="42">
        <v>80</v>
      </c>
      <c r="G6" s="41" t="s">
        <v>260</v>
      </c>
      <c r="H6" s="39"/>
      <c r="I6" s="41">
        <v>30</v>
      </c>
      <c r="J6" s="41" t="s">
        <v>263</v>
      </c>
      <c r="K6" s="41"/>
      <c r="L6" s="41">
        <v>20</v>
      </c>
      <c r="M6" s="41" t="s">
        <v>72</v>
      </c>
      <c r="N6" s="42"/>
      <c r="O6" s="41">
        <v>5</v>
      </c>
      <c r="P6" s="40" t="s">
        <v>42</v>
      </c>
      <c r="Q6" s="40"/>
      <c r="R6" s="40">
        <v>100</v>
      </c>
      <c r="S6" s="39" t="s">
        <v>93</v>
      </c>
      <c r="T6" s="40"/>
      <c r="U6" s="40">
        <v>20</v>
      </c>
      <c r="V6" s="264"/>
      <c r="W6" s="43">
        <v>94</v>
      </c>
      <c r="X6" s="123" t="s">
        <v>27</v>
      </c>
      <c r="Y6" s="44">
        <f>AB7</f>
        <v>2</v>
      </c>
      <c r="Z6" s="20"/>
      <c r="AA6" s="30" t="s">
        <v>28</v>
      </c>
      <c r="AB6" s="11">
        <v>6</v>
      </c>
      <c r="AC6" s="11">
        <f>AB6*2</f>
        <v>12</v>
      </c>
      <c r="AD6" s="11"/>
      <c r="AE6" s="11">
        <f>AB6*15</f>
        <v>90</v>
      </c>
      <c r="AF6" s="11">
        <f>AC6*4+AE6*4</f>
        <v>408</v>
      </c>
    </row>
    <row r="7" spans="2:32" ht="27.95" customHeight="1">
      <c r="B7" s="38">
        <v>19</v>
      </c>
      <c r="C7" s="262"/>
      <c r="D7" s="42" t="s">
        <v>54</v>
      </c>
      <c r="E7" s="42"/>
      <c r="F7" s="42">
        <v>30</v>
      </c>
      <c r="G7" s="41" t="s">
        <v>261</v>
      </c>
      <c r="H7" s="39"/>
      <c r="I7" s="41">
        <v>10</v>
      </c>
      <c r="J7" s="41" t="s">
        <v>264</v>
      </c>
      <c r="K7" s="132"/>
      <c r="L7" s="41">
        <v>10</v>
      </c>
      <c r="M7" s="41" t="s">
        <v>58</v>
      </c>
      <c r="N7" s="42"/>
      <c r="O7" s="41">
        <v>55</v>
      </c>
      <c r="P7" s="40"/>
      <c r="Q7" s="40"/>
      <c r="R7" s="40"/>
      <c r="S7" s="39"/>
      <c r="T7" s="40"/>
      <c r="U7" s="40"/>
      <c r="V7" s="264"/>
      <c r="W7" s="46" t="s">
        <v>10</v>
      </c>
      <c r="X7" s="128" t="s">
        <v>29</v>
      </c>
      <c r="Y7" s="44">
        <f>AB8</f>
        <v>1.5</v>
      </c>
      <c r="Z7" s="10"/>
      <c r="AA7" s="47" t="s">
        <v>30</v>
      </c>
      <c r="AB7" s="11">
        <v>2</v>
      </c>
      <c r="AC7" s="48">
        <f>AB7*7</f>
        <v>14</v>
      </c>
      <c r="AD7" s="11">
        <f>AB7*5</f>
        <v>10</v>
      </c>
      <c r="AE7" s="11" t="s">
        <v>31</v>
      </c>
      <c r="AF7" s="49">
        <f>AC7*4+AD7*9</f>
        <v>146</v>
      </c>
    </row>
    <row r="8" spans="2:32" ht="27.95" customHeight="1">
      <c r="B8" s="38" t="s">
        <v>11</v>
      </c>
      <c r="C8" s="262"/>
      <c r="D8" s="42"/>
      <c r="E8" s="42"/>
      <c r="F8" s="42"/>
      <c r="G8" s="40" t="s">
        <v>262</v>
      </c>
      <c r="H8" s="50"/>
      <c r="I8" s="40">
        <v>20</v>
      </c>
      <c r="J8" s="41" t="s">
        <v>265</v>
      </c>
      <c r="K8" s="132"/>
      <c r="L8" s="41">
        <v>10</v>
      </c>
      <c r="M8" s="42"/>
      <c r="N8" s="50"/>
      <c r="O8" s="41"/>
      <c r="P8" s="40"/>
      <c r="Q8" s="50"/>
      <c r="R8" s="40"/>
      <c r="S8" s="39"/>
      <c r="T8" s="50"/>
      <c r="U8" s="40"/>
      <c r="V8" s="264"/>
      <c r="W8" s="43">
        <v>21</v>
      </c>
      <c r="X8" s="128" t="s">
        <v>32</v>
      </c>
      <c r="Y8" s="44">
        <f>AB9</f>
        <v>2.5</v>
      </c>
      <c r="Z8" s="20"/>
      <c r="AA8" s="10" t="s">
        <v>33</v>
      </c>
      <c r="AB8" s="11">
        <v>1.5</v>
      </c>
      <c r="AC8" s="11">
        <f>AB8*1</f>
        <v>1.5</v>
      </c>
      <c r="AD8" s="11" t="s">
        <v>31</v>
      </c>
      <c r="AE8" s="11">
        <f>AB8*5</f>
        <v>7.5</v>
      </c>
      <c r="AF8" s="11">
        <f>AC8*4+AE8*4</f>
        <v>36</v>
      </c>
    </row>
    <row r="9" spans="2:32" ht="27.95" customHeight="1">
      <c r="B9" s="261" t="s">
        <v>39</v>
      </c>
      <c r="C9" s="262"/>
      <c r="D9" s="42"/>
      <c r="E9" s="42"/>
      <c r="F9" s="42"/>
      <c r="G9" s="40"/>
      <c r="H9" s="50"/>
      <c r="I9" s="40"/>
      <c r="J9" s="40"/>
      <c r="K9" s="50"/>
      <c r="L9" s="40"/>
      <c r="M9" s="42"/>
      <c r="N9" s="50"/>
      <c r="O9" s="41"/>
      <c r="P9" s="40"/>
      <c r="Q9" s="50"/>
      <c r="R9" s="40"/>
      <c r="S9" s="39"/>
      <c r="T9" s="50"/>
      <c r="U9" s="40"/>
      <c r="V9" s="264"/>
      <c r="W9" s="46" t="s">
        <v>12</v>
      </c>
      <c r="X9" s="128" t="s">
        <v>35</v>
      </c>
      <c r="Y9" s="44">
        <f>AB10</f>
        <v>0</v>
      </c>
      <c r="Z9" s="10"/>
      <c r="AA9" s="10" t="s">
        <v>36</v>
      </c>
      <c r="AB9" s="11">
        <v>2.5</v>
      </c>
      <c r="AC9" s="11"/>
      <c r="AD9" s="11">
        <f>AB9*5</f>
        <v>12.5</v>
      </c>
      <c r="AE9" s="11" t="s">
        <v>31</v>
      </c>
      <c r="AF9" s="11">
        <f>AD9*9</f>
        <v>112.5</v>
      </c>
    </row>
    <row r="10" spans="2:32" ht="27.95" customHeight="1">
      <c r="B10" s="261"/>
      <c r="C10" s="262"/>
      <c r="D10" s="42"/>
      <c r="E10" s="42"/>
      <c r="F10" s="42"/>
      <c r="G10" s="40"/>
      <c r="H10" s="50"/>
      <c r="I10" s="40"/>
      <c r="J10" s="40"/>
      <c r="K10" s="50"/>
      <c r="L10" s="40"/>
      <c r="M10" s="42"/>
      <c r="N10" s="50"/>
      <c r="O10" s="41"/>
      <c r="P10" s="40"/>
      <c r="Q10" s="50"/>
      <c r="R10" s="40"/>
      <c r="S10" s="39"/>
      <c r="T10" s="50"/>
      <c r="U10" s="40"/>
      <c r="V10" s="264"/>
      <c r="W10" s="43">
        <v>26</v>
      </c>
      <c r="X10" s="191" t="s">
        <v>45</v>
      </c>
      <c r="Y10" s="51">
        <v>0</v>
      </c>
      <c r="Z10" s="20"/>
      <c r="AA10" s="10" t="s">
        <v>37</v>
      </c>
      <c r="AE10" s="10">
        <f>AB10*15</f>
        <v>0</v>
      </c>
    </row>
    <row r="11" spans="2:32" ht="27.95" customHeight="1">
      <c r="B11" s="52" t="s">
        <v>38</v>
      </c>
      <c r="C11" s="53"/>
      <c r="D11" s="42"/>
      <c r="E11" s="132"/>
      <c r="F11" s="42"/>
      <c r="G11" s="40"/>
      <c r="H11" s="50"/>
      <c r="I11" s="40"/>
      <c r="J11" s="40"/>
      <c r="K11" s="50"/>
      <c r="L11" s="40"/>
      <c r="M11" s="41"/>
      <c r="N11" s="50"/>
      <c r="O11" s="41"/>
      <c r="P11" s="40"/>
      <c r="Q11" s="50"/>
      <c r="R11" s="40"/>
      <c r="S11" s="40"/>
      <c r="T11" s="50"/>
      <c r="U11" s="40"/>
      <c r="V11" s="264"/>
      <c r="W11" s="46" t="s">
        <v>13</v>
      </c>
      <c r="X11" s="137"/>
      <c r="Y11" s="44"/>
      <c r="Z11" s="10"/>
      <c r="AC11" s="10">
        <f>SUM(AC6:AC10)</f>
        <v>27.5</v>
      </c>
      <c r="AD11" s="10">
        <f>SUM(AD6:AD10)</f>
        <v>22.5</v>
      </c>
      <c r="AE11" s="10">
        <f>SUM(AE6:AE10)</f>
        <v>97.5</v>
      </c>
      <c r="AF11" s="10">
        <f>AC11*4+AD11*9+AE11*4</f>
        <v>702.5</v>
      </c>
    </row>
    <row r="12" spans="2:32" ht="27.95" customHeight="1">
      <c r="B12" s="54"/>
      <c r="C12" s="55"/>
      <c r="D12" s="143"/>
      <c r="E12" s="143"/>
      <c r="F12" s="57"/>
      <c r="G12" s="40"/>
      <c r="H12" s="50"/>
      <c r="I12" s="40"/>
      <c r="J12" s="40"/>
      <c r="K12" s="50"/>
      <c r="L12" s="40"/>
      <c r="M12" s="41"/>
      <c r="N12" s="50"/>
      <c r="O12" s="41"/>
      <c r="P12" s="40"/>
      <c r="Q12" s="50"/>
      <c r="R12" s="40"/>
      <c r="S12" s="40"/>
      <c r="T12" s="50"/>
      <c r="U12" s="40"/>
      <c r="V12" s="265"/>
      <c r="W12" s="43" t="s">
        <v>106</v>
      </c>
      <c r="X12" s="145"/>
      <c r="Y12" s="51"/>
      <c r="Z12" s="20"/>
      <c r="AC12" s="56">
        <f>AC11*4/AF11</f>
        <v>0.15658362989323843</v>
      </c>
      <c r="AD12" s="56">
        <f>AD11*9/AF11</f>
        <v>0.28825622775800713</v>
      </c>
      <c r="AE12" s="56">
        <f>AE11*4/AF11</f>
        <v>0.55516014234875444</v>
      </c>
    </row>
    <row r="13" spans="2:32" s="37" customFormat="1" ht="27.95" customHeight="1">
      <c r="B13" s="32">
        <v>10</v>
      </c>
      <c r="C13" s="262"/>
      <c r="D13" s="116" t="str">
        <f>'1001-1030菜單'!B17</f>
        <v>五穀飯</v>
      </c>
      <c r="E13" s="116" t="s">
        <v>17</v>
      </c>
      <c r="F13" s="34" t="s">
        <v>18</v>
      </c>
      <c r="G13" s="33" t="str">
        <f>'1001-1030菜單'!B25</f>
        <v>菲力雞排</v>
      </c>
      <c r="H13" s="33" t="s">
        <v>125</v>
      </c>
      <c r="I13" s="34" t="s">
        <v>18</v>
      </c>
      <c r="J13" s="33" t="str">
        <f>'1001-1030菜單'!B26</f>
        <v>茶碗蒸</v>
      </c>
      <c r="K13" s="33" t="s">
        <v>113</v>
      </c>
      <c r="L13" s="34" t="s">
        <v>18</v>
      </c>
      <c r="M13" s="33" t="str">
        <f>'1001-1030菜單'!B27</f>
        <v>家常肉丸子</v>
      </c>
      <c r="N13" s="33" t="s">
        <v>56</v>
      </c>
      <c r="O13" s="34" t="s">
        <v>18</v>
      </c>
      <c r="P13" s="33" t="str">
        <f>'1001-1030菜單'!B28</f>
        <v>青江菜</v>
      </c>
      <c r="Q13" s="33" t="s">
        <v>21</v>
      </c>
      <c r="R13" s="34" t="s">
        <v>18</v>
      </c>
      <c r="S13" s="33" t="str">
        <f>'1001-1030菜單'!B29</f>
        <v>味噌海芽湯</v>
      </c>
      <c r="T13" s="33" t="s">
        <v>19</v>
      </c>
      <c r="U13" s="34" t="s">
        <v>18</v>
      </c>
      <c r="V13" s="263"/>
      <c r="W13" s="35" t="s">
        <v>8</v>
      </c>
      <c r="X13" s="118" t="s">
        <v>22</v>
      </c>
      <c r="Y13" s="36">
        <v>5</v>
      </c>
      <c r="Z13" s="10"/>
      <c r="AA13" s="10"/>
      <c r="AB13" s="11"/>
      <c r="AC13" s="10" t="s">
        <v>23</v>
      </c>
      <c r="AD13" s="10" t="s">
        <v>24</v>
      </c>
      <c r="AE13" s="10" t="s">
        <v>25</v>
      </c>
      <c r="AF13" s="10" t="s">
        <v>26</v>
      </c>
    </row>
    <row r="14" spans="2:32" ht="27.95" customHeight="1">
      <c r="B14" s="38" t="s">
        <v>9</v>
      </c>
      <c r="C14" s="262"/>
      <c r="D14" s="41" t="s">
        <v>53</v>
      </c>
      <c r="E14" s="41"/>
      <c r="F14" s="41">
        <v>40</v>
      </c>
      <c r="G14" s="41" t="s">
        <v>268</v>
      </c>
      <c r="H14" s="39"/>
      <c r="I14" s="41">
        <v>60</v>
      </c>
      <c r="J14" s="41" t="s">
        <v>58</v>
      </c>
      <c r="K14" s="42"/>
      <c r="L14" s="41">
        <v>50</v>
      </c>
      <c r="M14" s="42" t="s">
        <v>266</v>
      </c>
      <c r="N14" s="50"/>
      <c r="O14" s="41">
        <v>30</v>
      </c>
      <c r="P14" s="40" t="s">
        <v>51</v>
      </c>
      <c r="Q14" s="40"/>
      <c r="R14" s="40">
        <v>100</v>
      </c>
      <c r="S14" s="39" t="s">
        <v>247</v>
      </c>
      <c r="T14" s="41"/>
      <c r="U14" s="40">
        <v>5</v>
      </c>
      <c r="V14" s="264"/>
      <c r="W14" s="43">
        <v>98</v>
      </c>
      <c r="X14" s="123" t="s">
        <v>27</v>
      </c>
      <c r="Y14" s="44">
        <f>AB15</f>
        <v>2.2000000000000002</v>
      </c>
      <c r="Z14" s="20"/>
      <c r="AA14" s="30" t="s">
        <v>28</v>
      </c>
      <c r="AB14" s="11">
        <v>6</v>
      </c>
      <c r="AC14" s="11">
        <f>AB14*2</f>
        <v>12</v>
      </c>
      <c r="AD14" s="11"/>
      <c r="AE14" s="11">
        <f>AB14*15</f>
        <v>90</v>
      </c>
      <c r="AF14" s="11">
        <f>AC14*4+AE14*4</f>
        <v>408</v>
      </c>
    </row>
    <row r="15" spans="2:32" ht="27.95" customHeight="1">
      <c r="B15" s="38">
        <v>20</v>
      </c>
      <c r="C15" s="262"/>
      <c r="D15" s="41" t="s">
        <v>73</v>
      </c>
      <c r="E15" s="41"/>
      <c r="F15" s="41">
        <v>20</v>
      </c>
      <c r="G15" s="41"/>
      <c r="H15" s="39"/>
      <c r="I15" s="41"/>
      <c r="J15" s="41" t="s">
        <v>57</v>
      </c>
      <c r="K15" s="42"/>
      <c r="L15" s="41">
        <v>10</v>
      </c>
      <c r="M15" s="42" t="s">
        <v>267</v>
      </c>
      <c r="N15" s="40"/>
      <c r="O15" s="41">
        <v>2</v>
      </c>
      <c r="P15" s="40"/>
      <c r="Q15" s="40"/>
      <c r="R15" s="40"/>
      <c r="S15" s="39"/>
      <c r="T15" s="40"/>
      <c r="U15" s="40"/>
      <c r="V15" s="264"/>
      <c r="W15" s="46" t="s">
        <v>10</v>
      </c>
      <c r="X15" s="128" t="s">
        <v>29</v>
      </c>
      <c r="Y15" s="44">
        <f>AB16</f>
        <v>1.6</v>
      </c>
      <c r="Z15" s="10"/>
      <c r="AA15" s="47" t="s">
        <v>30</v>
      </c>
      <c r="AB15" s="11">
        <v>2.2000000000000002</v>
      </c>
      <c r="AC15" s="48">
        <f>AB15*7</f>
        <v>15.400000000000002</v>
      </c>
      <c r="AD15" s="11">
        <f>AB15*5</f>
        <v>11</v>
      </c>
      <c r="AE15" s="11" t="s">
        <v>31</v>
      </c>
      <c r="AF15" s="49">
        <f>AC15*4+AD15*9</f>
        <v>160.60000000000002</v>
      </c>
    </row>
    <row r="16" spans="2:32" ht="27.95" customHeight="1">
      <c r="B16" s="38" t="s">
        <v>11</v>
      </c>
      <c r="C16" s="262"/>
      <c r="D16" s="41" t="s">
        <v>74</v>
      </c>
      <c r="E16" s="132"/>
      <c r="F16" s="41">
        <v>20</v>
      </c>
      <c r="G16" s="40"/>
      <c r="H16" s="50"/>
      <c r="I16" s="40"/>
      <c r="J16" s="39"/>
      <c r="K16" s="50"/>
      <c r="L16" s="39"/>
      <c r="M16" s="42"/>
      <c r="N16" s="50"/>
      <c r="O16" s="41"/>
      <c r="P16" s="40"/>
      <c r="Q16" s="50"/>
      <c r="R16" s="40"/>
      <c r="S16" s="39"/>
      <c r="T16" s="50"/>
      <c r="U16" s="40"/>
      <c r="V16" s="264"/>
      <c r="W16" s="43">
        <v>22</v>
      </c>
      <c r="X16" s="128" t="s">
        <v>32</v>
      </c>
      <c r="Y16" s="44">
        <f>AB17</f>
        <v>2.5</v>
      </c>
      <c r="Z16" s="20"/>
      <c r="AA16" s="10" t="s">
        <v>33</v>
      </c>
      <c r="AB16" s="11">
        <v>1.6</v>
      </c>
      <c r="AC16" s="11">
        <f>AB16*1</f>
        <v>1.6</v>
      </c>
      <c r="AD16" s="11" t="s">
        <v>31</v>
      </c>
      <c r="AE16" s="11">
        <f>AB16*5</f>
        <v>8</v>
      </c>
      <c r="AF16" s="11">
        <f>AC16*4+AE16*4</f>
        <v>38.4</v>
      </c>
    </row>
    <row r="17" spans="2:32" ht="27.95" customHeight="1">
      <c r="B17" s="261" t="s">
        <v>40</v>
      </c>
      <c r="C17" s="262"/>
      <c r="D17" s="41" t="s">
        <v>75</v>
      </c>
      <c r="E17" s="132"/>
      <c r="F17" s="41">
        <v>20</v>
      </c>
      <c r="G17" s="40"/>
      <c r="H17" s="50"/>
      <c r="I17" s="40"/>
      <c r="J17" s="39"/>
      <c r="K17" s="50"/>
      <c r="L17" s="39"/>
      <c r="M17" s="42"/>
      <c r="N17" s="50"/>
      <c r="O17" s="41"/>
      <c r="P17" s="40"/>
      <c r="Q17" s="50"/>
      <c r="R17" s="40"/>
      <c r="S17" s="39"/>
      <c r="T17" s="50"/>
      <c r="U17" s="40"/>
      <c r="V17" s="264"/>
      <c r="W17" s="46" t="s">
        <v>12</v>
      </c>
      <c r="X17" s="128" t="s">
        <v>35</v>
      </c>
      <c r="Y17" s="44">
        <v>0</v>
      </c>
      <c r="Z17" s="10"/>
      <c r="AA17" s="10" t="s">
        <v>36</v>
      </c>
      <c r="AB17" s="11">
        <v>2.5</v>
      </c>
      <c r="AC17" s="11"/>
      <c r="AD17" s="11">
        <f>AB17*5</f>
        <v>12.5</v>
      </c>
      <c r="AE17" s="11" t="s">
        <v>31</v>
      </c>
      <c r="AF17" s="11">
        <f>AD17*9</f>
        <v>112.5</v>
      </c>
    </row>
    <row r="18" spans="2:32" ht="27.95" customHeight="1">
      <c r="B18" s="261"/>
      <c r="C18" s="262"/>
      <c r="D18" s="132"/>
      <c r="E18" s="132"/>
      <c r="F18" s="41"/>
      <c r="G18" s="40"/>
      <c r="H18" s="50"/>
      <c r="I18" s="40"/>
      <c r="J18" s="40"/>
      <c r="K18" s="50"/>
      <c r="L18" s="40"/>
      <c r="M18" s="42"/>
      <c r="N18" s="50"/>
      <c r="O18" s="41"/>
      <c r="P18" s="40"/>
      <c r="Q18" s="50"/>
      <c r="R18" s="40"/>
      <c r="S18" s="39"/>
      <c r="T18" s="50"/>
      <c r="U18" s="40"/>
      <c r="V18" s="264"/>
      <c r="W18" s="43">
        <v>26</v>
      </c>
      <c r="X18" s="191" t="s">
        <v>45</v>
      </c>
      <c r="Y18" s="51">
        <v>1</v>
      </c>
      <c r="Z18" s="20"/>
      <c r="AA18" s="10" t="s">
        <v>37</v>
      </c>
      <c r="AB18" s="11">
        <v>1</v>
      </c>
      <c r="AE18" s="10">
        <f>AB18*15</f>
        <v>15</v>
      </c>
    </row>
    <row r="19" spans="2:32" ht="27.95" customHeight="1">
      <c r="B19" s="52" t="s">
        <v>38</v>
      </c>
      <c r="C19" s="53"/>
      <c r="D19" s="132"/>
      <c r="E19" s="132"/>
      <c r="F19" s="41"/>
      <c r="G19" s="40"/>
      <c r="H19" s="50"/>
      <c r="I19" s="40"/>
      <c r="J19" s="40"/>
      <c r="K19" s="50"/>
      <c r="L19" s="40"/>
      <c r="M19" s="41"/>
      <c r="N19" s="50"/>
      <c r="O19" s="41"/>
      <c r="P19" s="40"/>
      <c r="Q19" s="50"/>
      <c r="R19" s="40"/>
      <c r="S19" s="40"/>
      <c r="T19" s="50"/>
      <c r="U19" s="40"/>
      <c r="V19" s="264"/>
      <c r="W19" s="46" t="s">
        <v>13</v>
      </c>
      <c r="X19" s="137"/>
      <c r="Y19" s="44"/>
      <c r="Z19" s="10"/>
      <c r="AC19" s="10">
        <f>SUM(AC14:AC18)</f>
        <v>29.000000000000004</v>
      </c>
      <c r="AD19" s="10">
        <f>SUM(AD14:AD18)</f>
        <v>23.5</v>
      </c>
      <c r="AE19" s="10">
        <f>SUM(AE14:AE18)</f>
        <v>113</v>
      </c>
      <c r="AF19" s="10">
        <f>AC19*4+AD19*9+AE19*4</f>
        <v>779.5</v>
      </c>
    </row>
    <row r="20" spans="2:32" ht="27.95" customHeight="1">
      <c r="B20" s="54"/>
      <c r="C20" s="55"/>
      <c r="D20" s="132"/>
      <c r="E20" s="132"/>
      <c r="F20" s="41"/>
      <c r="G20" s="40"/>
      <c r="H20" s="50"/>
      <c r="I20" s="40"/>
      <c r="J20" s="40"/>
      <c r="K20" s="50"/>
      <c r="L20" s="40"/>
      <c r="M20" s="41"/>
      <c r="N20" s="50"/>
      <c r="O20" s="41"/>
      <c r="P20" s="40"/>
      <c r="Q20" s="50"/>
      <c r="R20" s="40"/>
      <c r="S20" s="40"/>
      <c r="T20" s="50"/>
      <c r="U20" s="40"/>
      <c r="V20" s="265"/>
      <c r="W20" s="43" t="s">
        <v>107</v>
      </c>
      <c r="X20" s="133"/>
      <c r="Y20" s="51"/>
      <c r="Z20" s="20"/>
      <c r="AC20" s="56">
        <f>AC19*4/AF19</f>
        <v>0.14881334188582426</v>
      </c>
      <c r="AD20" s="56">
        <f>AD19*9/AF19</f>
        <v>0.27132777421423987</v>
      </c>
      <c r="AE20" s="56">
        <f>AE19*4/AF19</f>
        <v>0.5798588838999359</v>
      </c>
    </row>
    <row r="21" spans="2:32" s="37" customFormat="1" ht="27.95" customHeight="1">
      <c r="B21" s="58">
        <v>10</v>
      </c>
      <c r="C21" s="262"/>
      <c r="D21" s="33" t="str">
        <f>'1001-1030菜單'!C24</f>
        <v>QQ白飯</v>
      </c>
      <c r="E21" s="33" t="s">
        <v>14</v>
      </c>
      <c r="F21" s="34" t="s">
        <v>18</v>
      </c>
      <c r="G21" s="33" t="str">
        <f>'1001-1030菜單'!C25</f>
        <v>卡啦雞腿</v>
      </c>
      <c r="H21" s="33" t="s">
        <v>115</v>
      </c>
      <c r="I21" s="34" t="s">
        <v>18</v>
      </c>
      <c r="J21" s="33" t="str">
        <f>'1001-1030菜單'!C26</f>
        <v>番茄炒蛋</v>
      </c>
      <c r="K21" s="33" t="s">
        <v>239</v>
      </c>
      <c r="L21" s="34" t="s">
        <v>18</v>
      </c>
      <c r="M21" s="33" t="str">
        <f>'1001-1030菜單'!C27</f>
        <v>關東煮</v>
      </c>
      <c r="N21" s="33" t="s">
        <v>238</v>
      </c>
      <c r="O21" s="34" t="s">
        <v>18</v>
      </c>
      <c r="P21" s="33" t="str">
        <f>'1001-1030菜單'!C28</f>
        <v>高麗菜</v>
      </c>
      <c r="Q21" s="33" t="s">
        <v>21</v>
      </c>
      <c r="R21" s="34" t="s">
        <v>18</v>
      </c>
      <c r="S21" s="33" t="str">
        <f>'1001-1030菜單'!C29</f>
        <v>筍片豆皮湯</v>
      </c>
      <c r="T21" s="33" t="s">
        <v>19</v>
      </c>
      <c r="U21" s="34" t="s">
        <v>18</v>
      </c>
      <c r="V21" s="263"/>
      <c r="W21" s="35" t="s">
        <v>8</v>
      </c>
      <c r="X21" s="118" t="s">
        <v>22</v>
      </c>
      <c r="Y21" s="36">
        <v>5</v>
      </c>
      <c r="Z21" s="10"/>
      <c r="AA21" s="10"/>
      <c r="AB21" s="11"/>
      <c r="AC21" s="10" t="s">
        <v>23</v>
      </c>
      <c r="AD21" s="10" t="s">
        <v>24</v>
      </c>
      <c r="AE21" s="10" t="s">
        <v>25</v>
      </c>
      <c r="AF21" s="10" t="s">
        <v>26</v>
      </c>
    </row>
    <row r="22" spans="2:32" s="61" customFormat="1" ht="27.75" customHeight="1">
      <c r="B22" s="59" t="s">
        <v>9</v>
      </c>
      <c r="C22" s="262"/>
      <c r="D22" s="41" t="s">
        <v>53</v>
      </c>
      <c r="E22" s="41"/>
      <c r="F22" s="41">
        <v>100</v>
      </c>
      <c r="G22" s="40" t="s">
        <v>89</v>
      </c>
      <c r="H22" s="40"/>
      <c r="I22" s="40">
        <v>60</v>
      </c>
      <c r="J22" s="42" t="s">
        <v>71</v>
      </c>
      <c r="K22" s="42"/>
      <c r="L22" s="42">
        <v>30</v>
      </c>
      <c r="M22" s="41" t="s">
        <v>269</v>
      </c>
      <c r="N22" s="41"/>
      <c r="O22" s="41">
        <v>40</v>
      </c>
      <c r="P22" s="40" t="s">
        <v>50</v>
      </c>
      <c r="Q22" s="40"/>
      <c r="R22" s="40">
        <v>100</v>
      </c>
      <c r="S22" s="40" t="s">
        <v>80</v>
      </c>
      <c r="T22" s="40"/>
      <c r="U22" s="40">
        <v>10</v>
      </c>
      <c r="V22" s="264"/>
      <c r="W22" s="43">
        <v>97</v>
      </c>
      <c r="X22" s="123" t="s">
        <v>27</v>
      </c>
      <c r="Y22" s="44">
        <f>AB23</f>
        <v>2</v>
      </c>
      <c r="Z22" s="60"/>
      <c r="AA22" s="30" t="s">
        <v>28</v>
      </c>
      <c r="AB22" s="11">
        <v>6</v>
      </c>
      <c r="AC22" s="11">
        <f>AB22*2</f>
        <v>12</v>
      </c>
      <c r="AD22" s="11"/>
      <c r="AE22" s="11">
        <f>AB22*15</f>
        <v>90</v>
      </c>
      <c r="AF22" s="11">
        <f>AC22*4+AE22*4</f>
        <v>408</v>
      </c>
    </row>
    <row r="23" spans="2:32" s="61" customFormat="1" ht="27.95" customHeight="1">
      <c r="B23" s="59">
        <v>21</v>
      </c>
      <c r="C23" s="262"/>
      <c r="D23" s="40"/>
      <c r="E23" s="40"/>
      <c r="F23" s="40"/>
      <c r="G23" s="40"/>
      <c r="H23" s="40"/>
      <c r="I23" s="40"/>
      <c r="J23" s="42" t="s">
        <v>58</v>
      </c>
      <c r="K23" s="42"/>
      <c r="L23" s="42">
        <v>20</v>
      </c>
      <c r="M23" s="41" t="s">
        <v>270</v>
      </c>
      <c r="N23" s="41" t="s">
        <v>271</v>
      </c>
      <c r="O23" s="41">
        <v>20</v>
      </c>
      <c r="P23" s="40"/>
      <c r="Q23" s="40"/>
      <c r="R23" s="40"/>
      <c r="S23" s="40" t="s">
        <v>92</v>
      </c>
      <c r="T23" s="40"/>
      <c r="U23" s="40">
        <v>5</v>
      </c>
      <c r="V23" s="264"/>
      <c r="W23" s="46" t="s">
        <v>10</v>
      </c>
      <c r="X23" s="128" t="s">
        <v>29</v>
      </c>
      <c r="Y23" s="44">
        <f>AB24</f>
        <v>1.5</v>
      </c>
      <c r="Z23" s="62"/>
      <c r="AA23" s="47" t="s">
        <v>30</v>
      </c>
      <c r="AB23" s="11">
        <v>2</v>
      </c>
      <c r="AC23" s="48">
        <f>AB23*7</f>
        <v>14</v>
      </c>
      <c r="AD23" s="11">
        <f>AB23*5</f>
        <v>10</v>
      </c>
      <c r="AE23" s="11" t="s">
        <v>31</v>
      </c>
      <c r="AF23" s="49">
        <f>AC23*4+AD23*9</f>
        <v>146</v>
      </c>
    </row>
    <row r="24" spans="2:32" s="61" customFormat="1" ht="27.95" customHeight="1">
      <c r="B24" s="59" t="s">
        <v>11</v>
      </c>
      <c r="C24" s="262"/>
      <c r="D24" s="40"/>
      <c r="E24" s="50"/>
      <c r="F24" s="40"/>
      <c r="G24" s="40"/>
      <c r="H24" s="50"/>
      <c r="I24" s="40"/>
      <c r="J24" s="40"/>
      <c r="K24" s="50"/>
      <c r="L24" s="40"/>
      <c r="M24" s="41" t="s">
        <v>272</v>
      </c>
      <c r="N24" s="132"/>
      <c r="O24" s="41">
        <v>20</v>
      </c>
      <c r="P24" s="40"/>
      <c r="Q24" s="50"/>
      <c r="R24" s="40"/>
      <c r="S24" s="39"/>
      <c r="T24" s="50"/>
      <c r="U24" s="40"/>
      <c r="V24" s="264"/>
      <c r="W24" s="43">
        <v>19</v>
      </c>
      <c r="X24" s="128" t="s">
        <v>32</v>
      </c>
      <c r="Y24" s="44">
        <f>AB25</f>
        <v>2.5</v>
      </c>
      <c r="Z24" s="60"/>
      <c r="AA24" s="10" t="s">
        <v>33</v>
      </c>
      <c r="AB24" s="11">
        <v>1.5</v>
      </c>
      <c r="AC24" s="11">
        <f>AB24*1</f>
        <v>1.5</v>
      </c>
      <c r="AD24" s="11" t="s">
        <v>31</v>
      </c>
      <c r="AE24" s="11">
        <f>AB24*5</f>
        <v>7.5</v>
      </c>
      <c r="AF24" s="11">
        <f>AC24*4+AE24*4</f>
        <v>36</v>
      </c>
    </row>
    <row r="25" spans="2:32" s="61" customFormat="1" ht="27.95" customHeight="1">
      <c r="B25" s="260" t="s">
        <v>41</v>
      </c>
      <c r="C25" s="262"/>
      <c r="D25" s="40"/>
      <c r="E25" s="50"/>
      <c r="F25" s="40"/>
      <c r="G25" s="40"/>
      <c r="H25" s="50"/>
      <c r="I25" s="40"/>
      <c r="J25" s="40"/>
      <c r="K25" s="50"/>
      <c r="L25" s="40"/>
      <c r="M25" s="41" t="s">
        <v>273</v>
      </c>
      <c r="N25" s="132"/>
      <c r="O25" s="41">
        <v>20</v>
      </c>
      <c r="P25" s="40"/>
      <c r="Q25" s="50"/>
      <c r="R25" s="40"/>
      <c r="S25" s="40"/>
      <c r="T25" s="50"/>
      <c r="U25" s="40"/>
      <c r="V25" s="264"/>
      <c r="W25" s="46" t="s">
        <v>12</v>
      </c>
      <c r="X25" s="128" t="s">
        <v>35</v>
      </c>
      <c r="Y25" s="44">
        <f>AB26</f>
        <v>0</v>
      </c>
      <c r="Z25" s="62"/>
      <c r="AA25" s="10" t="s">
        <v>36</v>
      </c>
      <c r="AB25" s="11">
        <v>2.5</v>
      </c>
      <c r="AC25" s="11"/>
      <c r="AD25" s="11">
        <f>AB25*5</f>
        <v>12.5</v>
      </c>
      <c r="AE25" s="11" t="s">
        <v>31</v>
      </c>
      <c r="AF25" s="11">
        <f>AD25*9</f>
        <v>112.5</v>
      </c>
    </row>
    <row r="26" spans="2:32" s="61" customFormat="1" ht="27.95" customHeight="1">
      <c r="B26" s="260"/>
      <c r="C26" s="262"/>
      <c r="D26" s="50"/>
      <c r="E26" s="50"/>
      <c r="F26" s="40"/>
      <c r="G26" s="63"/>
      <c r="H26" s="50"/>
      <c r="I26" s="40"/>
      <c r="J26" s="40"/>
      <c r="K26" s="50"/>
      <c r="L26" s="40"/>
      <c r="M26" s="41"/>
      <c r="N26" s="132"/>
      <c r="O26" s="41"/>
      <c r="P26" s="40"/>
      <c r="Q26" s="50"/>
      <c r="R26" s="40"/>
      <c r="S26" s="40"/>
      <c r="T26" s="50"/>
      <c r="U26" s="40"/>
      <c r="V26" s="264"/>
      <c r="W26" s="43">
        <v>27</v>
      </c>
      <c r="X26" s="191" t="s">
        <v>45</v>
      </c>
      <c r="Y26" s="44">
        <v>0</v>
      </c>
      <c r="Z26" s="60"/>
      <c r="AA26" s="10" t="s">
        <v>37</v>
      </c>
      <c r="AB26" s="11"/>
      <c r="AC26" s="10"/>
      <c r="AD26" s="10"/>
      <c r="AE26" s="10">
        <f>AB26*15</f>
        <v>0</v>
      </c>
      <c r="AF26" s="10"/>
    </row>
    <row r="27" spans="2:32" s="61" customFormat="1" ht="27.95" customHeight="1">
      <c r="B27" s="52" t="s">
        <v>38</v>
      </c>
      <c r="C27" s="64"/>
      <c r="D27" s="40"/>
      <c r="E27" s="50"/>
      <c r="F27" s="40"/>
      <c r="G27" s="40"/>
      <c r="H27" s="50"/>
      <c r="I27" s="40"/>
      <c r="J27" s="40"/>
      <c r="K27" s="50"/>
      <c r="L27" s="40"/>
      <c r="M27" s="40"/>
      <c r="N27" s="50"/>
      <c r="O27" s="40"/>
      <c r="P27" s="40"/>
      <c r="Q27" s="50"/>
      <c r="R27" s="40"/>
      <c r="S27" s="40"/>
      <c r="T27" s="50"/>
      <c r="U27" s="40"/>
      <c r="V27" s="264"/>
      <c r="W27" s="46" t="s">
        <v>13</v>
      </c>
      <c r="X27" s="137"/>
      <c r="Y27" s="44"/>
      <c r="Z27" s="62"/>
      <c r="AA27" s="10"/>
      <c r="AB27" s="11"/>
      <c r="AC27" s="10">
        <f>SUM(AC22:AC26)</f>
        <v>27.5</v>
      </c>
      <c r="AD27" s="10">
        <f>SUM(AD22:AD26)</f>
        <v>22.5</v>
      </c>
      <c r="AE27" s="10">
        <f>SUM(AE22:AE26)</f>
        <v>97.5</v>
      </c>
      <c r="AF27" s="10">
        <f>AC27*4+AD27*9+AE27*4</f>
        <v>702.5</v>
      </c>
    </row>
    <row r="28" spans="2:32" s="61" customFormat="1" ht="27.95" customHeight="1" thickBot="1">
      <c r="B28" s="65"/>
      <c r="C28" s="66"/>
      <c r="D28" s="50"/>
      <c r="E28" s="50"/>
      <c r="F28" s="40"/>
      <c r="G28" s="40"/>
      <c r="H28" s="50"/>
      <c r="I28" s="40"/>
      <c r="J28" s="40"/>
      <c r="K28" s="50"/>
      <c r="L28" s="40"/>
      <c r="M28" s="40"/>
      <c r="N28" s="50"/>
      <c r="O28" s="40"/>
      <c r="P28" s="40"/>
      <c r="Q28" s="50"/>
      <c r="R28" s="40"/>
      <c r="S28" s="40"/>
      <c r="T28" s="50"/>
      <c r="U28" s="40"/>
      <c r="V28" s="265"/>
      <c r="W28" s="43" t="s">
        <v>108</v>
      </c>
      <c r="X28" s="145"/>
      <c r="Y28" s="44"/>
      <c r="Z28" s="60"/>
      <c r="AA28" s="62"/>
      <c r="AB28" s="67"/>
      <c r="AC28" s="56">
        <f>AC27*4/AF27</f>
        <v>0.15658362989323843</v>
      </c>
      <c r="AD28" s="56">
        <f>AD27*9/AF27</f>
        <v>0.28825622775800713</v>
      </c>
      <c r="AE28" s="56">
        <f>AE27*4/AF27</f>
        <v>0.55516014234875444</v>
      </c>
      <c r="AF28" s="62"/>
    </row>
    <row r="29" spans="2:32" s="37" customFormat="1" ht="27.95" customHeight="1">
      <c r="B29" s="32">
        <v>10</v>
      </c>
      <c r="C29" s="262"/>
      <c r="D29" s="33" t="str">
        <f>'1001-1030菜單'!D24</f>
        <v>QQ白飯</v>
      </c>
      <c r="E29" s="33" t="s">
        <v>17</v>
      </c>
      <c r="F29" s="34" t="s">
        <v>18</v>
      </c>
      <c r="G29" s="33" t="str">
        <f>'1001-1030菜單'!D25</f>
        <v>日式豬排</v>
      </c>
      <c r="H29" s="33" t="s">
        <v>238</v>
      </c>
      <c r="I29" s="34" t="s">
        <v>18</v>
      </c>
      <c r="J29" s="33" t="str">
        <f>'1001-1030菜單'!D26</f>
        <v>紅蘿蔔炒蛋</v>
      </c>
      <c r="K29" s="33" t="s">
        <v>239</v>
      </c>
      <c r="L29" s="34" t="s">
        <v>18</v>
      </c>
      <c r="M29" s="33" t="str">
        <f>'1001-1030菜單'!D27</f>
        <v>洋蔥豬柳</v>
      </c>
      <c r="N29" s="33" t="s">
        <v>239</v>
      </c>
      <c r="O29" s="34" t="s">
        <v>18</v>
      </c>
      <c r="P29" s="33" t="str">
        <f>'1001-1030菜單'!D28</f>
        <v>小白菜</v>
      </c>
      <c r="Q29" s="33" t="s">
        <v>21</v>
      </c>
      <c r="R29" s="34" t="s">
        <v>18</v>
      </c>
      <c r="S29" s="33" t="str">
        <f>'1001-1030菜單'!D29</f>
        <v>大黃瓜湯</v>
      </c>
      <c r="T29" s="33" t="s">
        <v>19</v>
      </c>
      <c r="U29" s="34" t="s">
        <v>18</v>
      </c>
      <c r="V29" s="263"/>
      <c r="W29" s="35" t="s">
        <v>8</v>
      </c>
      <c r="X29" s="118" t="s">
        <v>22</v>
      </c>
      <c r="Y29" s="36">
        <v>5</v>
      </c>
      <c r="Z29" s="10"/>
      <c r="AA29" s="10"/>
      <c r="AB29" s="11"/>
      <c r="AC29" s="10" t="s">
        <v>23</v>
      </c>
      <c r="AD29" s="10" t="s">
        <v>24</v>
      </c>
      <c r="AE29" s="10" t="s">
        <v>25</v>
      </c>
      <c r="AF29" s="10" t="s">
        <v>26</v>
      </c>
    </row>
    <row r="30" spans="2:32" ht="27.95" customHeight="1">
      <c r="B30" s="38" t="s">
        <v>9</v>
      </c>
      <c r="C30" s="262"/>
      <c r="D30" s="41" t="s">
        <v>53</v>
      </c>
      <c r="E30" s="41"/>
      <c r="F30" s="41">
        <v>100</v>
      </c>
      <c r="G30" s="40" t="s">
        <v>251</v>
      </c>
      <c r="H30" s="40"/>
      <c r="I30" s="40">
        <v>60</v>
      </c>
      <c r="J30" s="39" t="s">
        <v>63</v>
      </c>
      <c r="K30" s="39"/>
      <c r="L30" s="39">
        <v>30</v>
      </c>
      <c r="M30" s="41" t="s">
        <v>274</v>
      </c>
      <c r="N30" s="40"/>
      <c r="O30" s="41">
        <v>20</v>
      </c>
      <c r="P30" s="40" t="s">
        <v>49</v>
      </c>
      <c r="Q30" s="40"/>
      <c r="R30" s="40">
        <v>100</v>
      </c>
      <c r="S30" s="39" t="s">
        <v>248</v>
      </c>
      <c r="T30" s="39"/>
      <c r="U30" s="39">
        <v>20</v>
      </c>
      <c r="V30" s="264"/>
      <c r="W30" s="43">
        <v>97</v>
      </c>
      <c r="X30" s="123" t="s">
        <v>27</v>
      </c>
      <c r="Y30" s="44">
        <f>AB31</f>
        <v>2.2999999999999998</v>
      </c>
      <c r="Z30" s="20"/>
      <c r="AA30" s="30" t="s">
        <v>28</v>
      </c>
      <c r="AB30" s="11">
        <v>6</v>
      </c>
      <c r="AC30" s="11">
        <f>AB30*2</f>
        <v>12</v>
      </c>
      <c r="AD30" s="11"/>
      <c r="AE30" s="11">
        <f>AB30*15</f>
        <v>90</v>
      </c>
      <c r="AF30" s="11">
        <f>AC30*4+AE30*4</f>
        <v>408</v>
      </c>
    </row>
    <row r="31" spans="2:32" ht="27.95" customHeight="1">
      <c r="B31" s="38">
        <v>22</v>
      </c>
      <c r="C31" s="262"/>
      <c r="D31" s="41"/>
      <c r="E31" s="41"/>
      <c r="F31" s="41"/>
      <c r="G31" s="40"/>
      <c r="H31" s="40"/>
      <c r="I31" s="40"/>
      <c r="J31" s="39" t="s">
        <v>58</v>
      </c>
      <c r="K31" s="39"/>
      <c r="L31" s="39">
        <v>20</v>
      </c>
      <c r="M31" s="41" t="s">
        <v>275</v>
      </c>
      <c r="N31" s="40"/>
      <c r="O31" s="41">
        <v>40</v>
      </c>
      <c r="P31" s="41"/>
      <c r="Q31" s="132"/>
      <c r="R31" s="41"/>
      <c r="S31" s="39"/>
      <c r="T31" s="39"/>
      <c r="U31" s="39"/>
      <c r="V31" s="264"/>
      <c r="W31" s="46" t="s">
        <v>10</v>
      </c>
      <c r="X31" s="128" t="s">
        <v>29</v>
      </c>
      <c r="Y31" s="44">
        <f>AB32</f>
        <v>1.5</v>
      </c>
      <c r="Z31" s="10"/>
      <c r="AA31" s="47" t="s">
        <v>30</v>
      </c>
      <c r="AB31" s="11">
        <v>2.2999999999999998</v>
      </c>
      <c r="AC31" s="48">
        <f>AB31*7</f>
        <v>16.099999999999998</v>
      </c>
      <c r="AD31" s="11">
        <f>AB31*5</f>
        <v>11.5</v>
      </c>
      <c r="AE31" s="11" t="s">
        <v>31</v>
      </c>
      <c r="AF31" s="49">
        <f>AC31*4+AD31*9</f>
        <v>167.89999999999998</v>
      </c>
    </row>
    <row r="32" spans="2:32" ht="27.95" customHeight="1">
      <c r="B32" s="38" t="s">
        <v>11</v>
      </c>
      <c r="C32" s="262"/>
      <c r="D32" s="41"/>
      <c r="E32" s="132"/>
      <c r="F32" s="41"/>
      <c r="G32" s="40"/>
      <c r="H32" s="50"/>
      <c r="I32" s="40"/>
      <c r="J32" s="41"/>
      <c r="K32" s="50"/>
      <c r="L32" s="41"/>
      <c r="M32" s="41"/>
      <c r="N32" s="50"/>
      <c r="O32" s="41"/>
      <c r="P32" s="41"/>
      <c r="Q32" s="132"/>
      <c r="R32" s="41"/>
      <c r="S32" s="39"/>
      <c r="T32" s="40"/>
      <c r="U32" s="40"/>
      <c r="V32" s="264"/>
      <c r="W32" s="43">
        <v>20</v>
      </c>
      <c r="X32" s="128" t="s">
        <v>32</v>
      </c>
      <c r="Y32" s="44">
        <f>AB33</f>
        <v>2.5</v>
      </c>
      <c r="Z32" s="20"/>
      <c r="AA32" s="10" t="s">
        <v>33</v>
      </c>
      <c r="AB32" s="11">
        <v>1.5</v>
      </c>
      <c r="AC32" s="11">
        <f>AB32*1</f>
        <v>1.5</v>
      </c>
      <c r="AD32" s="11" t="s">
        <v>31</v>
      </c>
      <c r="AE32" s="11">
        <f>AB32*5</f>
        <v>7.5</v>
      </c>
      <c r="AF32" s="11">
        <f>AC32*4+AE32*4</f>
        <v>36</v>
      </c>
    </row>
    <row r="33" spans="2:32" ht="27.95" customHeight="1">
      <c r="B33" s="261" t="s">
        <v>43</v>
      </c>
      <c r="C33" s="262"/>
      <c r="D33" s="41"/>
      <c r="E33" s="132"/>
      <c r="F33" s="41"/>
      <c r="G33" s="40"/>
      <c r="H33" s="50"/>
      <c r="I33" s="40"/>
      <c r="J33" s="39"/>
      <c r="K33" s="39"/>
      <c r="L33" s="39"/>
      <c r="M33" s="41"/>
      <c r="N33" s="50"/>
      <c r="O33" s="41"/>
      <c r="P33" s="40"/>
      <c r="Q33" s="50"/>
      <c r="R33" s="40"/>
      <c r="S33" s="39"/>
      <c r="T33" s="40"/>
      <c r="U33" s="40"/>
      <c r="V33" s="264"/>
      <c r="W33" s="46" t="s">
        <v>12</v>
      </c>
      <c r="X33" s="128" t="s">
        <v>35</v>
      </c>
      <c r="Y33" s="44">
        <v>0</v>
      </c>
      <c r="Z33" s="10"/>
      <c r="AA33" s="10" t="s">
        <v>36</v>
      </c>
      <c r="AB33" s="11">
        <v>2.5</v>
      </c>
      <c r="AC33" s="11"/>
      <c r="AD33" s="11">
        <f>AB33*5</f>
        <v>12.5</v>
      </c>
      <c r="AE33" s="11" t="s">
        <v>31</v>
      </c>
      <c r="AF33" s="11">
        <f>AD33*9</f>
        <v>112.5</v>
      </c>
    </row>
    <row r="34" spans="2:32" ht="27.95" customHeight="1">
      <c r="B34" s="261"/>
      <c r="C34" s="262"/>
      <c r="D34" s="41"/>
      <c r="E34" s="132"/>
      <c r="F34" s="41"/>
      <c r="G34" s="40"/>
      <c r="H34" s="50"/>
      <c r="I34" s="40"/>
      <c r="J34" s="39"/>
      <c r="K34" s="50"/>
      <c r="L34" s="39"/>
      <c r="M34" s="41"/>
      <c r="N34" s="50"/>
      <c r="O34" s="41"/>
      <c r="P34" s="40"/>
      <c r="Q34" s="50"/>
      <c r="R34" s="40"/>
      <c r="S34" s="39"/>
      <c r="T34" s="50"/>
      <c r="U34" s="40"/>
      <c r="V34" s="264"/>
      <c r="W34" s="43">
        <v>25</v>
      </c>
      <c r="X34" s="191" t="s">
        <v>45</v>
      </c>
      <c r="Y34" s="44">
        <v>0</v>
      </c>
      <c r="Z34" s="20"/>
      <c r="AA34" s="10" t="s">
        <v>37</v>
      </c>
      <c r="AB34" s="11">
        <v>1</v>
      </c>
      <c r="AE34" s="10">
        <f>AB34*15</f>
        <v>15</v>
      </c>
    </row>
    <row r="35" spans="2:32" ht="27.95" customHeight="1">
      <c r="B35" s="52" t="s">
        <v>38</v>
      </c>
      <c r="C35" s="53"/>
      <c r="D35" s="132"/>
      <c r="E35" s="132"/>
      <c r="F35" s="41"/>
      <c r="G35" s="40"/>
      <c r="H35" s="50"/>
      <c r="I35" s="40"/>
      <c r="J35" s="40"/>
      <c r="K35" s="50"/>
      <c r="L35" s="40"/>
      <c r="M35" s="41"/>
      <c r="N35" s="50"/>
      <c r="O35" s="41"/>
      <c r="P35" s="40"/>
      <c r="Q35" s="50"/>
      <c r="R35" s="40"/>
      <c r="S35" s="40"/>
      <c r="T35" s="40"/>
      <c r="U35" s="40"/>
      <c r="V35" s="264"/>
      <c r="W35" s="46" t="s">
        <v>13</v>
      </c>
      <c r="X35" s="137"/>
      <c r="Y35" s="44"/>
      <c r="Z35" s="10"/>
      <c r="AC35" s="10">
        <f>SUM(AC30:AC34)</f>
        <v>29.599999999999998</v>
      </c>
      <c r="AD35" s="10">
        <f>SUM(AD30:AD34)</f>
        <v>24</v>
      </c>
      <c r="AE35" s="10">
        <f>SUM(AE30:AE34)</f>
        <v>112.5</v>
      </c>
      <c r="AF35" s="10">
        <f>AC35*4+AD35*9+AE35*4</f>
        <v>784.4</v>
      </c>
    </row>
    <row r="36" spans="2:32" ht="27.95" customHeight="1">
      <c r="B36" s="54"/>
      <c r="C36" s="55"/>
      <c r="D36" s="132"/>
      <c r="E36" s="132"/>
      <c r="F36" s="41"/>
      <c r="G36" s="40"/>
      <c r="H36" s="50"/>
      <c r="I36" s="40"/>
      <c r="J36" s="40"/>
      <c r="K36" s="50"/>
      <c r="L36" s="40"/>
      <c r="M36" s="40"/>
      <c r="N36" s="50"/>
      <c r="O36" s="40"/>
      <c r="P36" s="40"/>
      <c r="Q36" s="50"/>
      <c r="R36" s="40"/>
      <c r="S36" s="40"/>
      <c r="T36" s="50"/>
      <c r="U36" s="40"/>
      <c r="V36" s="265"/>
      <c r="W36" s="43">
        <v>672</v>
      </c>
      <c r="X36" s="133"/>
      <c r="Y36" s="44"/>
      <c r="Z36" s="20"/>
      <c r="AC36" s="56">
        <f>AC35*4/AF35</f>
        <v>0.15094339622641509</v>
      </c>
      <c r="AD36" s="56">
        <f>AD35*9/AF35</f>
        <v>0.27536970933197347</v>
      </c>
      <c r="AE36" s="56">
        <f>AE35*4/AF35</f>
        <v>0.57368689444161147</v>
      </c>
    </row>
    <row r="37" spans="2:32" s="37" customFormat="1" ht="27.95" customHeight="1">
      <c r="B37" s="32">
        <v>10</v>
      </c>
      <c r="C37" s="262"/>
      <c r="D37" s="33" t="str">
        <f>'1001-1030菜單'!E24</f>
        <v>什錦油飯</v>
      </c>
      <c r="E37" s="116" t="s">
        <v>17</v>
      </c>
      <c r="F37" s="34" t="s">
        <v>18</v>
      </c>
      <c r="G37" s="33" t="str">
        <f>'1001-1030菜單'!E25</f>
        <v>滷雞排</v>
      </c>
      <c r="H37" s="33" t="s">
        <v>238</v>
      </c>
      <c r="I37" s="34" t="s">
        <v>18</v>
      </c>
      <c r="J37" s="33" t="str">
        <f>'1001-1030菜單'!E26</f>
        <v>彩椒什錦</v>
      </c>
      <c r="K37" s="33" t="s">
        <v>239</v>
      </c>
      <c r="L37" s="34" t="s">
        <v>18</v>
      </c>
      <c r="M37" s="33" t="str">
        <f>'1001-1030菜單'!E27</f>
        <v>烤地瓜條</v>
      </c>
      <c r="N37" s="33" t="s">
        <v>111</v>
      </c>
      <c r="O37" s="34" t="s">
        <v>18</v>
      </c>
      <c r="P37" s="33" t="str">
        <f>'1001-1030菜單'!E28</f>
        <v>大白菜</v>
      </c>
      <c r="Q37" s="33" t="s">
        <v>21</v>
      </c>
      <c r="R37" s="34" t="s">
        <v>18</v>
      </c>
      <c r="S37" s="33" t="str">
        <f>'1001-1030菜單'!E29</f>
        <v>紫菜蛋花湯</v>
      </c>
      <c r="T37" s="33" t="s">
        <v>19</v>
      </c>
      <c r="U37" s="34" t="s">
        <v>18</v>
      </c>
      <c r="V37" s="263"/>
      <c r="W37" s="35" t="s">
        <v>8</v>
      </c>
      <c r="X37" s="118" t="s">
        <v>22</v>
      </c>
      <c r="Y37" s="69">
        <v>5</v>
      </c>
      <c r="Z37" s="10"/>
      <c r="AA37" s="10"/>
      <c r="AB37" s="11"/>
      <c r="AC37" s="10" t="s">
        <v>23</v>
      </c>
      <c r="AD37" s="10" t="s">
        <v>24</v>
      </c>
      <c r="AE37" s="10" t="s">
        <v>25</v>
      </c>
      <c r="AF37" s="10" t="s">
        <v>26</v>
      </c>
    </row>
    <row r="38" spans="2:32" ht="27.95" customHeight="1">
      <c r="B38" s="38" t="s">
        <v>9</v>
      </c>
      <c r="C38" s="262"/>
      <c r="D38" s="41" t="s">
        <v>229</v>
      </c>
      <c r="E38" s="41"/>
      <c r="F38" s="41">
        <v>80</v>
      </c>
      <c r="G38" s="40" t="s">
        <v>127</v>
      </c>
      <c r="H38" s="39"/>
      <c r="I38" s="40">
        <v>50</v>
      </c>
      <c r="J38" s="39" t="s">
        <v>276</v>
      </c>
      <c r="K38" s="40"/>
      <c r="L38" s="39">
        <v>30</v>
      </c>
      <c r="M38" s="40" t="s">
        <v>130</v>
      </c>
      <c r="N38" s="39"/>
      <c r="O38" s="40">
        <v>40</v>
      </c>
      <c r="P38" s="41" t="s">
        <v>52</v>
      </c>
      <c r="Q38" s="41"/>
      <c r="R38" s="41">
        <v>100</v>
      </c>
      <c r="S38" s="39" t="s">
        <v>66</v>
      </c>
      <c r="T38" s="39"/>
      <c r="U38" s="39">
        <v>5</v>
      </c>
      <c r="V38" s="264"/>
      <c r="W38" s="43">
        <v>103</v>
      </c>
      <c r="X38" s="123" t="s">
        <v>27</v>
      </c>
      <c r="Y38" s="68">
        <f>AB39</f>
        <v>2.2999999999999998</v>
      </c>
      <c r="Z38" s="20"/>
      <c r="AA38" s="30" t="s">
        <v>28</v>
      </c>
      <c r="AB38" s="11">
        <v>6</v>
      </c>
      <c r="AC38" s="11">
        <f>AB38*2</f>
        <v>12</v>
      </c>
      <c r="AD38" s="11"/>
      <c r="AE38" s="11">
        <f>AB38*15</f>
        <v>90</v>
      </c>
      <c r="AF38" s="11">
        <f>AC38*4+AE38*4</f>
        <v>408</v>
      </c>
    </row>
    <row r="39" spans="2:32" ht="27.95" customHeight="1">
      <c r="B39" s="38">
        <v>23</v>
      </c>
      <c r="C39" s="262"/>
      <c r="D39" s="41" t="s">
        <v>72</v>
      </c>
      <c r="E39" s="42"/>
      <c r="F39" s="41">
        <v>5</v>
      </c>
      <c r="G39" s="40" t="s">
        <v>128</v>
      </c>
      <c r="H39" s="39"/>
      <c r="I39" s="40">
        <v>2</v>
      </c>
      <c r="J39" s="39" t="s">
        <v>277</v>
      </c>
      <c r="K39" s="50"/>
      <c r="L39" s="39">
        <v>20</v>
      </c>
      <c r="M39" s="40"/>
      <c r="N39" s="39"/>
      <c r="O39" s="40"/>
      <c r="P39" s="40"/>
      <c r="Q39" s="39"/>
      <c r="R39" s="40"/>
      <c r="S39" s="39" t="s">
        <v>58</v>
      </c>
      <c r="T39" s="39"/>
      <c r="U39" s="39">
        <v>10</v>
      </c>
      <c r="V39" s="264"/>
      <c r="W39" s="46" t="s">
        <v>10</v>
      </c>
      <c r="X39" s="128" t="s">
        <v>29</v>
      </c>
      <c r="Y39" s="68">
        <f>AB40</f>
        <v>1.6</v>
      </c>
      <c r="Z39" s="10"/>
      <c r="AA39" s="47" t="s">
        <v>30</v>
      </c>
      <c r="AB39" s="11">
        <v>2.2999999999999998</v>
      </c>
      <c r="AC39" s="48">
        <f>AB39*7</f>
        <v>16.099999999999998</v>
      </c>
      <c r="AD39" s="11">
        <f>AB39*5</f>
        <v>11.5</v>
      </c>
      <c r="AE39" s="11" t="s">
        <v>31</v>
      </c>
      <c r="AF39" s="49">
        <f>AC39*4+AD39*9</f>
        <v>167.89999999999998</v>
      </c>
    </row>
    <row r="40" spans="2:32" ht="27.95" customHeight="1">
      <c r="B40" s="38" t="s">
        <v>11</v>
      </c>
      <c r="C40" s="262"/>
      <c r="D40" s="42" t="s">
        <v>230</v>
      </c>
      <c r="E40" s="42"/>
      <c r="F40" s="42">
        <v>3</v>
      </c>
      <c r="G40" s="40"/>
      <c r="H40" s="39"/>
      <c r="I40" s="40"/>
      <c r="J40" s="39"/>
      <c r="K40" s="40"/>
      <c r="L40" s="39"/>
      <c r="M40" s="40"/>
      <c r="N40" s="39"/>
      <c r="O40" s="40"/>
      <c r="P40" s="40"/>
      <c r="Q40" s="39"/>
      <c r="R40" s="40"/>
      <c r="S40" s="39"/>
      <c r="T40" s="39"/>
      <c r="U40" s="39"/>
      <c r="V40" s="264"/>
      <c r="W40" s="43">
        <v>20</v>
      </c>
      <c r="X40" s="128" t="s">
        <v>32</v>
      </c>
      <c r="Y40" s="68">
        <f>AB41</f>
        <v>2.5</v>
      </c>
      <c r="Z40" s="20"/>
      <c r="AA40" s="10" t="s">
        <v>33</v>
      </c>
      <c r="AB40" s="11">
        <v>1.6</v>
      </c>
      <c r="AC40" s="11">
        <f>AB40*1</f>
        <v>1.6</v>
      </c>
      <c r="AD40" s="11" t="s">
        <v>31</v>
      </c>
      <c r="AE40" s="11">
        <f>AB40*5</f>
        <v>8</v>
      </c>
      <c r="AF40" s="11">
        <f>AC40*4+AE40*4</f>
        <v>38.4</v>
      </c>
    </row>
    <row r="41" spans="2:32" ht="27.95" customHeight="1">
      <c r="B41" s="261" t="s">
        <v>34</v>
      </c>
      <c r="C41" s="262"/>
      <c r="D41" s="41" t="s">
        <v>231</v>
      </c>
      <c r="E41" s="132"/>
      <c r="F41" s="41">
        <v>2</v>
      </c>
      <c r="G41" s="40"/>
      <c r="H41" s="39"/>
      <c r="I41" s="40"/>
      <c r="J41" s="39"/>
      <c r="K41" s="40"/>
      <c r="L41" s="39"/>
      <c r="M41" s="40"/>
      <c r="N41" s="39"/>
      <c r="O41" s="40"/>
      <c r="P41" s="40"/>
      <c r="Q41" s="39"/>
      <c r="R41" s="40"/>
      <c r="S41" s="39"/>
      <c r="T41" s="39"/>
      <c r="U41" s="39"/>
      <c r="V41" s="264"/>
      <c r="W41" s="46" t="s">
        <v>12</v>
      </c>
      <c r="X41" s="128" t="s">
        <v>35</v>
      </c>
      <c r="Y41" s="68">
        <f>AB42</f>
        <v>0</v>
      </c>
      <c r="Z41" s="10"/>
      <c r="AA41" s="10" t="s">
        <v>36</v>
      </c>
      <c r="AB41" s="11">
        <v>2.5</v>
      </c>
      <c r="AC41" s="11"/>
      <c r="AD41" s="11">
        <f>AB41*5</f>
        <v>12.5</v>
      </c>
      <c r="AE41" s="11" t="s">
        <v>31</v>
      </c>
      <c r="AF41" s="11">
        <f>AD41*9</f>
        <v>112.5</v>
      </c>
    </row>
    <row r="42" spans="2:32" ht="27.95" customHeight="1">
      <c r="B42" s="261"/>
      <c r="C42" s="262"/>
      <c r="D42" s="41"/>
      <c r="E42" s="132"/>
      <c r="F42" s="41"/>
      <c r="G42" s="40"/>
      <c r="H42" s="50"/>
      <c r="I42" s="40"/>
      <c r="J42" s="40"/>
      <c r="K42" s="50"/>
      <c r="L42" s="40"/>
      <c r="M42" s="40"/>
      <c r="N42" s="50"/>
      <c r="O42" s="40"/>
      <c r="P42" s="40"/>
      <c r="Q42" s="50"/>
      <c r="R42" s="40"/>
      <c r="S42" s="39"/>
      <c r="T42" s="50"/>
      <c r="U42" s="39"/>
      <c r="V42" s="264"/>
      <c r="W42" s="43">
        <v>28</v>
      </c>
      <c r="X42" s="191" t="s">
        <v>45</v>
      </c>
      <c r="Y42" s="68">
        <v>0</v>
      </c>
      <c r="Z42" s="20"/>
      <c r="AA42" s="10" t="s">
        <v>37</v>
      </c>
      <c r="AE42" s="10">
        <f>AB42*15</f>
        <v>0</v>
      </c>
    </row>
    <row r="43" spans="2:32" ht="27.95" customHeight="1">
      <c r="B43" s="52" t="s">
        <v>38</v>
      </c>
      <c r="C43" s="53"/>
      <c r="D43" s="132"/>
      <c r="E43" s="132"/>
      <c r="F43" s="41"/>
      <c r="G43" s="40"/>
      <c r="H43" s="50"/>
      <c r="I43" s="40"/>
      <c r="J43" s="39"/>
      <c r="K43" s="50"/>
      <c r="L43" s="39"/>
      <c r="M43" s="40"/>
      <c r="N43" s="50"/>
      <c r="O43" s="40"/>
      <c r="P43" s="40"/>
      <c r="Q43" s="50"/>
      <c r="R43" s="40"/>
      <c r="S43" s="39"/>
      <c r="T43" s="50"/>
      <c r="U43" s="39"/>
      <c r="V43" s="264"/>
      <c r="W43" s="46" t="s">
        <v>13</v>
      </c>
      <c r="X43" s="137"/>
      <c r="Y43" s="68"/>
      <c r="Z43" s="10"/>
      <c r="AC43" s="10">
        <f>SUM(AC38:AC42)</f>
        <v>29.7</v>
      </c>
      <c r="AD43" s="10">
        <f>SUM(AD38:AD42)</f>
        <v>24</v>
      </c>
      <c r="AE43" s="10">
        <f>SUM(AE38:AE42)</f>
        <v>98</v>
      </c>
      <c r="AF43" s="10">
        <f>AC43*4+AD43*9+AE43*4</f>
        <v>726.8</v>
      </c>
    </row>
    <row r="44" spans="2:32" ht="27.95" customHeight="1" thickBot="1">
      <c r="B44" s="70"/>
      <c r="C44" s="55"/>
      <c r="D44" s="170"/>
      <c r="E44" s="170"/>
      <c r="F44" s="171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265"/>
      <c r="W44" s="73" t="s">
        <v>87</v>
      </c>
      <c r="X44" s="173"/>
      <c r="Y44" s="74"/>
      <c r="Z44" s="20"/>
      <c r="AC44" s="56">
        <f>AC43*4/AF43</f>
        <v>0.16345624656026417</v>
      </c>
      <c r="AD44" s="56">
        <f>AD43*9/AF43</f>
        <v>0.29719317556411667</v>
      </c>
      <c r="AE44" s="56">
        <f>AE43*4/AF43</f>
        <v>0.53935057787561924</v>
      </c>
    </row>
    <row r="45" spans="2:32" ht="21.75" customHeight="1">
      <c r="C45" s="1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77"/>
    </row>
    <row r="46" spans="2:32">
      <c r="B46" s="11"/>
      <c r="D46" s="268"/>
      <c r="E46" s="268"/>
      <c r="F46" s="269"/>
      <c r="G46" s="269"/>
      <c r="H46" s="78"/>
      <c r="I46" s="10"/>
      <c r="J46" s="10"/>
      <c r="K46" s="78"/>
      <c r="L46" s="10"/>
      <c r="N46" s="78"/>
      <c r="O46" s="10"/>
      <c r="Q46" s="78"/>
      <c r="R46" s="10"/>
      <c r="T46" s="78"/>
      <c r="U46" s="10"/>
      <c r="V46" s="79"/>
      <c r="Y46" s="81"/>
    </row>
    <row r="47" spans="2:32">
      <c r="Y47" s="81"/>
    </row>
    <row r="48" spans="2:32">
      <c r="Y48" s="81"/>
    </row>
    <row r="49" spans="25:25">
      <c r="Y49" s="81"/>
    </row>
    <row r="50" spans="25:25">
      <c r="Y50" s="81"/>
    </row>
    <row r="51" spans="25:25">
      <c r="Y51" s="81"/>
    </row>
    <row r="52" spans="25:25">
      <c r="Y52" s="81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7" zoomScale="60" workbookViewId="0">
      <selection activeCell="E38" sqref="E38"/>
    </sheetView>
  </sheetViews>
  <sheetFormatPr defaultRowHeight="20.25"/>
  <cols>
    <col min="1" max="1" width="1.875" style="45" customWidth="1"/>
    <col min="2" max="2" width="4.875" style="75" customWidth="1"/>
    <col min="3" max="3" width="0" style="45" hidden="1" customWidth="1"/>
    <col min="4" max="4" width="18.625" style="45" customWidth="1"/>
    <col min="5" max="5" width="5.625" style="76" customWidth="1"/>
    <col min="6" max="6" width="9.625" style="45" customWidth="1"/>
    <col min="7" max="7" width="18.625" style="45" customWidth="1"/>
    <col min="8" max="8" width="5.625" style="76" customWidth="1"/>
    <col min="9" max="9" width="9.625" style="45" customWidth="1"/>
    <col min="10" max="10" width="18.625" style="45" customWidth="1"/>
    <col min="11" max="11" width="5.625" style="76" customWidth="1"/>
    <col min="12" max="12" width="9.625" style="45" customWidth="1"/>
    <col min="13" max="13" width="18.625" style="45" customWidth="1"/>
    <col min="14" max="14" width="5.625" style="76" customWidth="1"/>
    <col min="15" max="15" width="9.625" style="45" customWidth="1"/>
    <col min="16" max="16" width="18.625" style="45" customWidth="1"/>
    <col min="17" max="17" width="5.625" style="76" customWidth="1"/>
    <col min="18" max="18" width="9.625" style="45" customWidth="1"/>
    <col min="19" max="19" width="18.625" style="45" customWidth="1"/>
    <col min="20" max="20" width="5.625" style="76" customWidth="1"/>
    <col min="21" max="21" width="9.625" style="45" customWidth="1"/>
    <col min="22" max="22" width="5.25" style="82" customWidth="1"/>
    <col min="23" max="23" width="11.75" style="80" customWidth="1"/>
    <col min="24" max="24" width="11.25" style="182" customWidth="1"/>
    <col min="25" max="25" width="6.625" style="83" customWidth="1"/>
    <col min="26" max="26" width="6.625" style="45" customWidth="1"/>
    <col min="27" max="27" width="6" style="10" hidden="1" customWidth="1"/>
    <col min="28" max="28" width="5.5" style="11" hidden="1" customWidth="1"/>
    <col min="29" max="29" width="7.75" style="10" hidden="1" customWidth="1"/>
    <col min="30" max="30" width="8" style="10" hidden="1" customWidth="1"/>
    <col min="31" max="31" width="7.875" style="10" hidden="1" customWidth="1"/>
    <col min="32" max="32" width="7.5" style="10" hidden="1" customWidth="1"/>
    <col min="33" max="16384" width="9" style="45"/>
  </cols>
  <sheetData>
    <row r="1" spans="2:32" s="10" customFormat="1" ht="38.25">
      <c r="B1" s="256" t="s">
        <v>178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9"/>
      <c r="AB1" s="11"/>
    </row>
    <row r="2" spans="2:32" s="10" customFormat="1" ht="16.5" customHeight="1">
      <c r="B2" s="266"/>
      <c r="C2" s="267"/>
      <c r="D2" s="267"/>
      <c r="E2" s="267"/>
      <c r="F2" s="267"/>
      <c r="G2" s="267"/>
      <c r="H2" s="12"/>
      <c r="I2" s="9"/>
      <c r="J2" s="9"/>
      <c r="K2" s="12"/>
      <c r="L2" s="9"/>
      <c r="M2" s="9"/>
      <c r="N2" s="12"/>
      <c r="O2" s="9"/>
      <c r="P2" s="9"/>
      <c r="Q2" s="12"/>
      <c r="R2" s="9"/>
      <c r="S2" s="9"/>
      <c r="T2" s="12"/>
      <c r="U2" s="9"/>
      <c r="V2" s="13"/>
      <c r="W2" s="14"/>
      <c r="X2" s="91"/>
      <c r="Y2" s="14"/>
      <c r="Z2" s="9"/>
      <c r="AB2" s="11"/>
    </row>
    <row r="3" spans="2:32" s="10" customFormat="1" ht="31.5" customHeight="1" thickBot="1">
      <c r="B3" s="192" t="s">
        <v>46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T3" s="16"/>
      <c r="U3" s="16"/>
      <c r="V3" s="17"/>
      <c r="W3" s="18"/>
      <c r="X3" s="96"/>
      <c r="Y3" s="19"/>
      <c r="Z3" s="20"/>
      <c r="AB3" s="11"/>
    </row>
    <row r="4" spans="2:32" s="31" customFormat="1" ht="43.5">
      <c r="B4" s="21" t="s">
        <v>0</v>
      </c>
      <c r="C4" s="22" t="s">
        <v>1</v>
      </c>
      <c r="D4" s="33" t="str">
        <f>'1001-1030菜單'!A31</f>
        <v>地瓜飯</v>
      </c>
      <c r="E4" s="33" t="s">
        <v>17</v>
      </c>
      <c r="F4" s="34" t="s">
        <v>18</v>
      </c>
      <c r="G4" s="33" t="str">
        <f>'1001-1030菜單'!A32</f>
        <v>三杯杏鮑菇</v>
      </c>
      <c r="H4" s="33" t="s">
        <v>20</v>
      </c>
      <c r="I4" s="34" t="s">
        <v>18</v>
      </c>
      <c r="J4" s="33" t="str">
        <f>'1001-1030菜單'!A33</f>
        <v>小瓜什錦</v>
      </c>
      <c r="K4" s="33" t="s">
        <v>20</v>
      </c>
      <c r="L4" s="34" t="s">
        <v>18</v>
      </c>
      <c r="M4" s="33" t="str">
        <f>'1001-1030菜單'!A34</f>
        <v>香滷百頁</v>
      </c>
      <c r="N4" s="33" t="s">
        <v>56</v>
      </c>
      <c r="O4" s="34" t="s">
        <v>18</v>
      </c>
      <c r="P4" s="33" t="str">
        <f>'1001-1030菜單'!A35</f>
        <v>油菜</v>
      </c>
      <c r="Q4" s="33" t="s">
        <v>21</v>
      </c>
      <c r="R4" s="34" t="s">
        <v>18</v>
      </c>
      <c r="S4" s="33" t="str">
        <f>'1001-1030菜單'!A36</f>
        <v>玉米濃湯(芡)</v>
      </c>
      <c r="T4" s="33" t="s">
        <v>19</v>
      </c>
      <c r="U4" s="34" t="s">
        <v>18</v>
      </c>
      <c r="V4" s="26" t="s">
        <v>6</v>
      </c>
      <c r="W4" s="27" t="s">
        <v>7</v>
      </c>
      <c r="X4" s="108" t="s">
        <v>15</v>
      </c>
      <c r="Y4" s="28" t="s">
        <v>16</v>
      </c>
      <c r="Z4" s="29"/>
      <c r="AA4" s="30"/>
      <c r="AB4" s="11"/>
      <c r="AC4" s="10"/>
      <c r="AD4" s="10"/>
      <c r="AE4" s="10"/>
      <c r="AF4" s="10"/>
    </row>
    <row r="5" spans="2:32" s="37" customFormat="1" ht="39" customHeight="1">
      <c r="B5" s="32">
        <v>10</v>
      </c>
      <c r="C5" s="262"/>
      <c r="D5" s="41" t="s">
        <v>53</v>
      </c>
      <c r="E5" s="41"/>
      <c r="F5" s="41">
        <v>100</v>
      </c>
      <c r="G5" s="41" t="s">
        <v>116</v>
      </c>
      <c r="H5" s="41"/>
      <c r="I5" s="41">
        <v>40</v>
      </c>
      <c r="J5" s="42" t="s">
        <v>241</v>
      </c>
      <c r="K5" s="41"/>
      <c r="L5" s="42">
        <v>50</v>
      </c>
      <c r="M5" s="41" t="s">
        <v>244</v>
      </c>
      <c r="N5" s="41"/>
      <c r="O5" s="41">
        <v>30</v>
      </c>
      <c r="P5" s="41" t="s">
        <v>42</v>
      </c>
      <c r="Q5" s="41"/>
      <c r="R5" s="41">
        <v>100</v>
      </c>
      <c r="S5" s="42" t="s">
        <v>58</v>
      </c>
      <c r="T5" s="41"/>
      <c r="U5" s="41">
        <v>10</v>
      </c>
      <c r="V5" s="263"/>
      <c r="W5" s="117" t="s">
        <v>8</v>
      </c>
      <c r="X5" s="118" t="s">
        <v>22</v>
      </c>
      <c r="Y5" s="119">
        <v>5</v>
      </c>
      <c r="Z5" s="10"/>
      <c r="AA5" s="10"/>
      <c r="AB5" s="11"/>
      <c r="AC5" s="10" t="s">
        <v>23</v>
      </c>
      <c r="AD5" s="10" t="s">
        <v>24</v>
      </c>
      <c r="AE5" s="10" t="s">
        <v>25</v>
      </c>
      <c r="AF5" s="10" t="s">
        <v>26</v>
      </c>
    </row>
    <row r="6" spans="2:32" ht="27.95" customHeight="1">
      <c r="B6" s="38" t="s">
        <v>9</v>
      </c>
      <c r="C6" s="262"/>
      <c r="D6" s="41"/>
      <c r="E6" s="41"/>
      <c r="F6" s="41"/>
      <c r="G6" s="41" t="s">
        <v>90</v>
      </c>
      <c r="H6" s="41"/>
      <c r="I6" s="41">
        <v>2</v>
      </c>
      <c r="J6" s="42" t="s">
        <v>242</v>
      </c>
      <c r="K6" s="41"/>
      <c r="L6" s="42">
        <v>5</v>
      </c>
      <c r="M6" s="41"/>
      <c r="N6" s="41"/>
      <c r="O6" s="41"/>
      <c r="P6" s="41"/>
      <c r="Q6" s="41"/>
      <c r="R6" s="41"/>
      <c r="S6" s="42" t="s">
        <v>57</v>
      </c>
      <c r="T6" s="41"/>
      <c r="U6" s="41">
        <v>5</v>
      </c>
      <c r="V6" s="264"/>
      <c r="W6" s="122">
        <v>95</v>
      </c>
      <c r="X6" s="123" t="s">
        <v>27</v>
      </c>
      <c r="Y6" s="124">
        <f>AB7</f>
        <v>2</v>
      </c>
      <c r="Z6" s="20"/>
      <c r="AA6" s="30" t="s">
        <v>28</v>
      </c>
      <c r="AB6" s="11">
        <v>6</v>
      </c>
      <c r="AC6" s="11">
        <f>AB6*2</f>
        <v>12</v>
      </c>
      <c r="AD6" s="11"/>
      <c r="AE6" s="11">
        <f>AB6*15</f>
        <v>90</v>
      </c>
      <c r="AF6" s="11">
        <f>AC6*4+AE6*4</f>
        <v>408</v>
      </c>
    </row>
    <row r="7" spans="2:32" ht="27.95" customHeight="1">
      <c r="B7" s="38">
        <v>26</v>
      </c>
      <c r="C7" s="262"/>
      <c r="D7" s="132"/>
      <c r="E7" s="132"/>
      <c r="F7" s="41"/>
      <c r="G7" s="41" t="s">
        <v>117</v>
      </c>
      <c r="H7" s="41"/>
      <c r="I7" s="41">
        <v>1</v>
      </c>
      <c r="J7" s="42" t="s">
        <v>243</v>
      </c>
      <c r="K7" s="132"/>
      <c r="L7" s="42">
        <v>3</v>
      </c>
      <c r="M7" s="41"/>
      <c r="N7" s="41"/>
      <c r="O7" s="41"/>
      <c r="P7" s="41"/>
      <c r="Q7" s="132"/>
      <c r="R7" s="41"/>
      <c r="S7" s="42"/>
      <c r="T7" s="132"/>
      <c r="U7" s="41"/>
      <c r="V7" s="264"/>
      <c r="W7" s="127" t="s">
        <v>10</v>
      </c>
      <c r="X7" s="128" t="s">
        <v>29</v>
      </c>
      <c r="Y7" s="124">
        <v>2</v>
      </c>
      <c r="Z7" s="10"/>
      <c r="AA7" s="47" t="s">
        <v>30</v>
      </c>
      <c r="AB7" s="11">
        <v>2</v>
      </c>
      <c r="AC7" s="48">
        <f>AB7*7</f>
        <v>14</v>
      </c>
      <c r="AD7" s="11">
        <f>AB7*5</f>
        <v>10</v>
      </c>
      <c r="AE7" s="11" t="s">
        <v>31</v>
      </c>
      <c r="AF7" s="49">
        <f>AC7*4+AD7*9</f>
        <v>146</v>
      </c>
    </row>
    <row r="8" spans="2:32" ht="27.95" customHeight="1">
      <c r="B8" s="38" t="s">
        <v>11</v>
      </c>
      <c r="C8" s="262"/>
      <c r="D8" s="132"/>
      <c r="E8" s="132"/>
      <c r="F8" s="41"/>
      <c r="G8" s="41"/>
      <c r="H8" s="132"/>
      <c r="I8" s="41"/>
      <c r="J8" s="42"/>
      <c r="K8" s="132"/>
      <c r="L8" s="42"/>
      <c r="M8" s="41"/>
      <c r="N8" s="132"/>
      <c r="O8" s="41"/>
      <c r="P8" s="41"/>
      <c r="Q8" s="132"/>
      <c r="R8" s="41"/>
      <c r="S8" s="42"/>
      <c r="T8" s="132"/>
      <c r="U8" s="41"/>
      <c r="V8" s="264"/>
      <c r="W8" s="122">
        <v>19</v>
      </c>
      <c r="X8" s="128" t="s">
        <v>32</v>
      </c>
      <c r="Y8" s="124">
        <f>AB9</f>
        <v>2.5</v>
      </c>
      <c r="Z8" s="20"/>
      <c r="AA8" s="10" t="s">
        <v>33</v>
      </c>
      <c r="AB8" s="11">
        <v>1.5</v>
      </c>
      <c r="AC8" s="11">
        <f>AB8*1</f>
        <v>1.5</v>
      </c>
      <c r="AD8" s="11" t="s">
        <v>31</v>
      </c>
      <c r="AE8" s="11">
        <f>AB8*5</f>
        <v>7.5</v>
      </c>
      <c r="AF8" s="11">
        <f>AC8*4+AE8*4</f>
        <v>36</v>
      </c>
    </row>
    <row r="9" spans="2:32" ht="27.95" customHeight="1">
      <c r="B9" s="261" t="s">
        <v>39</v>
      </c>
      <c r="C9" s="262"/>
      <c r="D9" s="132"/>
      <c r="E9" s="132"/>
      <c r="F9" s="41"/>
      <c r="G9" s="41"/>
      <c r="H9" s="132"/>
      <c r="I9" s="41"/>
      <c r="J9" s="41"/>
      <c r="K9" s="132"/>
      <c r="L9" s="41"/>
      <c r="M9" s="42"/>
      <c r="N9" s="132"/>
      <c r="O9" s="41"/>
      <c r="P9" s="41"/>
      <c r="Q9" s="132"/>
      <c r="R9" s="41"/>
      <c r="S9" s="42"/>
      <c r="T9" s="132"/>
      <c r="U9" s="41"/>
      <c r="V9" s="264"/>
      <c r="W9" s="127" t="s">
        <v>12</v>
      </c>
      <c r="X9" s="128" t="s">
        <v>35</v>
      </c>
      <c r="Y9" s="124">
        <v>0</v>
      </c>
      <c r="Z9" s="10"/>
      <c r="AA9" s="10" t="s">
        <v>36</v>
      </c>
      <c r="AB9" s="11">
        <v>2.5</v>
      </c>
      <c r="AC9" s="11"/>
      <c r="AD9" s="11">
        <f>AB9*5</f>
        <v>12.5</v>
      </c>
      <c r="AE9" s="11" t="s">
        <v>31</v>
      </c>
      <c r="AF9" s="11">
        <f>AD9*9</f>
        <v>112.5</v>
      </c>
    </row>
    <row r="10" spans="2:32" ht="27.95" customHeight="1">
      <c r="B10" s="261"/>
      <c r="C10" s="262"/>
      <c r="D10" s="50"/>
      <c r="E10" s="50"/>
      <c r="F10" s="40"/>
      <c r="G10" s="40"/>
      <c r="H10" s="50"/>
      <c r="I10" s="40"/>
      <c r="J10" s="40"/>
      <c r="K10" s="50"/>
      <c r="L10" s="40"/>
      <c r="M10" s="41"/>
      <c r="N10" s="50"/>
      <c r="O10" s="41"/>
      <c r="P10" s="40"/>
      <c r="Q10" s="50"/>
      <c r="R10" s="40"/>
      <c r="S10" s="40"/>
      <c r="T10" s="50"/>
      <c r="U10" s="40"/>
      <c r="V10" s="264"/>
      <c r="W10" s="122">
        <v>26</v>
      </c>
      <c r="X10" s="191" t="s">
        <v>45</v>
      </c>
      <c r="Y10" s="134">
        <v>0</v>
      </c>
      <c r="Z10" s="20"/>
      <c r="AA10" s="10" t="s">
        <v>37</v>
      </c>
      <c r="AE10" s="10">
        <f>AB10*15</f>
        <v>0</v>
      </c>
    </row>
    <row r="11" spans="2:32" ht="27.95" customHeight="1">
      <c r="B11" s="52" t="s">
        <v>38</v>
      </c>
      <c r="C11" s="53"/>
      <c r="D11" s="50"/>
      <c r="E11" s="50"/>
      <c r="F11" s="40"/>
      <c r="G11" s="40"/>
      <c r="H11" s="50"/>
      <c r="I11" s="40"/>
      <c r="J11" s="40"/>
      <c r="K11" s="50"/>
      <c r="L11" s="40"/>
      <c r="M11" s="41"/>
      <c r="N11" s="50"/>
      <c r="O11" s="41"/>
      <c r="P11" s="40"/>
      <c r="Q11" s="50"/>
      <c r="R11" s="40"/>
      <c r="S11" s="40"/>
      <c r="T11" s="50"/>
      <c r="U11" s="40"/>
      <c r="V11" s="264"/>
      <c r="W11" s="127" t="s">
        <v>13</v>
      </c>
      <c r="X11" s="137"/>
      <c r="Y11" s="124"/>
      <c r="Z11" s="10"/>
      <c r="AC11" s="10">
        <f>SUM(AC6:AC10)</f>
        <v>27.5</v>
      </c>
      <c r="AD11" s="10">
        <f>SUM(AD6:AD10)</f>
        <v>22.5</v>
      </c>
      <c r="AE11" s="10">
        <f>SUM(AE6:AE10)</f>
        <v>97.5</v>
      </c>
      <c r="AF11" s="10">
        <f>AC11*4+AD11*9+AE11*4</f>
        <v>702.5</v>
      </c>
    </row>
    <row r="12" spans="2:32" ht="27.95" customHeight="1">
      <c r="B12" s="54"/>
      <c r="C12" s="55"/>
      <c r="D12" s="50"/>
      <c r="E12" s="50"/>
      <c r="F12" s="40"/>
      <c r="G12" s="40"/>
      <c r="H12" s="50"/>
      <c r="I12" s="40"/>
      <c r="J12" s="40"/>
      <c r="K12" s="50"/>
      <c r="L12" s="40"/>
      <c r="M12" s="41"/>
      <c r="N12" s="50"/>
      <c r="O12" s="41"/>
      <c r="P12" s="40"/>
      <c r="Q12" s="50"/>
      <c r="R12" s="40"/>
      <c r="S12" s="40"/>
      <c r="T12" s="50"/>
      <c r="U12" s="40"/>
      <c r="V12" s="265"/>
      <c r="W12" s="144" t="s">
        <v>96</v>
      </c>
      <c r="X12" s="145"/>
      <c r="Y12" s="146"/>
      <c r="Z12" s="20"/>
      <c r="AC12" s="56">
        <f>AC11*4/AF11</f>
        <v>0.15658362989323843</v>
      </c>
      <c r="AD12" s="56">
        <f>AD11*9/AF11</f>
        <v>0.28825622775800713</v>
      </c>
      <c r="AE12" s="56">
        <f>AE11*4/AF11</f>
        <v>0.55516014234875444</v>
      </c>
    </row>
    <row r="13" spans="2:32" s="37" customFormat="1" ht="44.25" customHeight="1">
      <c r="B13" s="32">
        <v>10</v>
      </c>
      <c r="C13" s="262"/>
      <c r="D13" s="33" t="str">
        <f>'1001-1030菜單'!B31</f>
        <v>五穀飯</v>
      </c>
      <c r="E13" s="33" t="s">
        <v>17</v>
      </c>
      <c r="F13" s="34" t="s">
        <v>18</v>
      </c>
      <c r="G13" s="33" t="str">
        <f>'1001-1030菜單'!B32</f>
        <v>醬燒里肌</v>
      </c>
      <c r="H13" s="33" t="s">
        <v>113</v>
      </c>
      <c r="I13" s="34" t="s">
        <v>18</v>
      </c>
      <c r="J13" s="33" t="str">
        <f>'1001-1030菜單'!B33</f>
        <v>客家小炒</v>
      </c>
      <c r="K13" s="33" t="s">
        <v>20</v>
      </c>
      <c r="L13" s="34" t="s">
        <v>18</v>
      </c>
      <c r="M13" s="33" t="str">
        <f>'1001-1030菜單'!B34</f>
        <v>滷味</v>
      </c>
      <c r="N13" s="33" t="s">
        <v>113</v>
      </c>
      <c r="O13" s="34" t="s">
        <v>18</v>
      </c>
      <c r="P13" s="33" t="str">
        <f>'1001-1030菜單'!B35</f>
        <v>青江菜</v>
      </c>
      <c r="Q13" s="33" t="s">
        <v>21</v>
      </c>
      <c r="R13" s="34" t="s">
        <v>18</v>
      </c>
      <c r="S13" s="33" t="str">
        <f>'1001-1030菜單'!B36</f>
        <v>味噌海芽湯</v>
      </c>
      <c r="T13" s="33" t="s">
        <v>19</v>
      </c>
      <c r="U13" s="34" t="s">
        <v>18</v>
      </c>
      <c r="V13" s="263"/>
      <c r="W13" s="117" t="s">
        <v>8</v>
      </c>
      <c r="X13" s="118" t="s">
        <v>22</v>
      </c>
      <c r="Y13" s="119">
        <v>5</v>
      </c>
      <c r="Z13" s="10"/>
      <c r="AA13" s="10"/>
      <c r="AB13" s="11"/>
      <c r="AC13" s="10" t="s">
        <v>23</v>
      </c>
      <c r="AD13" s="10" t="s">
        <v>24</v>
      </c>
      <c r="AE13" s="10" t="s">
        <v>25</v>
      </c>
      <c r="AF13" s="10" t="s">
        <v>26</v>
      </c>
    </row>
    <row r="14" spans="2:32" ht="27.95" customHeight="1">
      <c r="B14" s="38" t="s">
        <v>9</v>
      </c>
      <c r="C14" s="262"/>
      <c r="D14" s="41" t="s">
        <v>53</v>
      </c>
      <c r="E14" s="41"/>
      <c r="F14" s="41">
        <v>40</v>
      </c>
      <c r="G14" s="41" t="s">
        <v>131</v>
      </c>
      <c r="H14" s="42"/>
      <c r="I14" s="41">
        <v>60</v>
      </c>
      <c r="J14" s="42" t="s">
        <v>65</v>
      </c>
      <c r="K14" s="41"/>
      <c r="L14" s="42">
        <v>40</v>
      </c>
      <c r="M14" s="41" t="s">
        <v>120</v>
      </c>
      <c r="N14" s="41"/>
      <c r="O14" s="41">
        <v>15</v>
      </c>
      <c r="P14" s="41" t="s">
        <v>51</v>
      </c>
      <c r="Q14" s="41"/>
      <c r="R14" s="41">
        <v>100</v>
      </c>
      <c r="S14" s="42" t="s">
        <v>247</v>
      </c>
      <c r="T14" s="41"/>
      <c r="U14" s="41">
        <v>5</v>
      </c>
      <c r="V14" s="264"/>
      <c r="W14" s="122" t="s">
        <v>176</v>
      </c>
      <c r="X14" s="123" t="s">
        <v>27</v>
      </c>
      <c r="Y14" s="124">
        <v>2.5</v>
      </c>
      <c r="Z14" s="20"/>
      <c r="AA14" s="30" t="s">
        <v>28</v>
      </c>
      <c r="AB14" s="11">
        <v>6</v>
      </c>
      <c r="AC14" s="11">
        <f>AB14*2</f>
        <v>12</v>
      </c>
      <c r="AD14" s="11"/>
      <c r="AE14" s="11">
        <f>AB14*15</f>
        <v>90</v>
      </c>
      <c r="AF14" s="11">
        <f>AC14*4+AE14*4</f>
        <v>408</v>
      </c>
    </row>
    <row r="15" spans="2:32" ht="27.95" customHeight="1">
      <c r="B15" s="38">
        <v>27</v>
      </c>
      <c r="C15" s="262"/>
      <c r="D15" s="41" t="s">
        <v>73</v>
      </c>
      <c r="E15" s="41"/>
      <c r="F15" s="41">
        <v>20</v>
      </c>
      <c r="G15" s="41"/>
      <c r="H15" s="42"/>
      <c r="I15" s="41"/>
      <c r="J15" s="42" t="s">
        <v>245</v>
      </c>
      <c r="K15" s="41"/>
      <c r="L15" s="42">
        <v>5</v>
      </c>
      <c r="M15" s="41" t="s">
        <v>57</v>
      </c>
      <c r="N15" s="41"/>
      <c r="O15" s="41">
        <v>20</v>
      </c>
      <c r="P15" s="41"/>
      <c r="Q15" s="41"/>
      <c r="R15" s="41"/>
      <c r="S15" s="42"/>
      <c r="T15" s="41"/>
      <c r="U15" s="41"/>
      <c r="V15" s="264"/>
      <c r="W15" s="127" t="s">
        <v>10</v>
      </c>
      <c r="X15" s="128" t="s">
        <v>29</v>
      </c>
      <c r="Y15" s="124">
        <f>AB16</f>
        <v>1.6</v>
      </c>
      <c r="Z15" s="10"/>
      <c r="AA15" s="47" t="s">
        <v>30</v>
      </c>
      <c r="AB15" s="11">
        <v>2.2000000000000002</v>
      </c>
      <c r="AC15" s="48">
        <f>AB15*7</f>
        <v>15.400000000000002</v>
      </c>
      <c r="AD15" s="11">
        <f>AB15*5</f>
        <v>11</v>
      </c>
      <c r="AE15" s="11" t="s">
        <v>31</v>
      </c>
      <c r="AF15" s="49">
        <f>AC15*4+AD15*9</f>
        <v>160.60000000000002</v>
      </c>
    </row>
    <row r="16" spans="2:32" ht="27.95" customHeight="1">
      <c r="B16" s="38" t="s">
        <v>11</v>
      </c>
      <c r="C16" s="262"/>
      <c r="D16" s="41" t="s">
        <v>74</v>
      </c>
      <c r="E16" s="132"/>
      <c r="F16" s="41">
        <v>20</v>
      </c>
      <c r="G16" s="41"/>
      <c r="H16" s="132"/>
      <c r="I16" s="41"/>
      <c r="J16" s="42" t="s">
        <v>246</v>
      </c>
      <c r="K16" s="132"/>
      <c r="L16" s="42">
        <v>10</v>
      </c>
      <c r="M16" s="41" t="s">
        <v>121</v>
      </c>
      <c r="N16" s="132"/>
      <c r="O16" s="41">
        <v>20</v>
      </c>
      <c r="P16" s="41"/>
      <c r="Q16" s="132"/>
      <c r="R16" s="41"/>
      <c r="S16" s="42"/>
      <c r="T16" s="132"/>
      <c r="U16" s="41"/>
      <c r="V16" s="264"/>
      <c r="W16" s="122" t="s">
        <v>60</v>
      </c>
      <c r="X16" s="128" t="s">
        <v>32</v>
      </c>
      <c r="Y16" s="124">
        <f>AB17</f>
        <v>2.5</v>
      </c>
      <c r="Z16" s="20"/>
      <c r="AA16" s="10" t="s">
        <v>33</v>
      </c>
      <c r="AB16" s="11">
        <v>1.6</v>
      </c>
      <c r="AC16" s="11">
        <f>AB16*1</f>
        <v>1.6</v>
      </c>
      <c r="AD16" s="11" t="s">
        <v>31</v>
      </c>
      <c r="AE16" s="11">
        <f>AB16*5</f>
        <v>8</v>
      </c>
      <c r="AF16" s="11">
        <f>AC16*4+AE16*4</f>
        <v>38.4</v>
      </c>
    </row>
    <row r="17" spans="1:32" ht="27.95" customHeight="1">
      <c r="B17" s="261" t="s">
        <v>40</v>
      </c>
      <c r="C17" s="262"/>
      <c r="D17" s="41" t="s">
        <v>75</v>
      </c>
      <c r="E17" s="132"/>
      <c r="F17" s="41">
        <v>20</v>
      </c>
      <c r="G17" s="41"/>
      <c r="H17" s="132"/>
      <c r="I17" s="41"/>
      <c r="J17" s="42"/>
      <c r="K17" s="132"/>
      <c r="L17" s="42"/>
      <c r="M17" s="41" t="s">
        <v>122</v>
      </c>
      <c r="N17" s="132"/>
      <c r="O17" s="41">
        <v>10</v>
      </c>
      <c r="P17" s="41"/>
      <c r="Q17" s="132"/>
      <c r="R17" s="41"/>
      <c r="S17" s="42"/>
      <c r="T17" s="132"/>
      <c r="U17" s="41"/>
      <c r="V17" s="264"/>
      <c r="W17" s="127" t="s">
        <v>12</v>
      </c>
      <c r="X17" s="128" t="s">
        <v>35</v>
      </c>
      <c r="Y17" s="124">
        <v>0</v>
      </c>
      <c r="Z17" s="10"/>
      <c r="AA17" s="10" t="s">
        <v>36</v>
      </c>
      <c r="AB17" s="11">
        <v>2.5</v>
      </c>
      <c r="AC17" s="11"/>
      <c r="AD17" s="11">
        <f>AB17*5</f>
        <v>12.5</v>
      </c>
      <c r="AE17" s="11" t="s">
        <v>31</v>
      </c>
      <c r="AF17" s="11">
        <f>AD17*9</f>
        <v>112.5</v>
      </c>
    </row>
    <row r="18" spans="1:32" ht="27.95" customHeight="1">
      <c r="B18" s="261"/>
      <c r="C18" s="262"/>
      <c r="D18" s="132"/>
      <c r="E18" s="132"/>
      <c r="F18" s="41"/>
      <c r="G18" s="41"/>
      <c r="H18" s="132"/>
      <c r="I18" s="41"/>
      <c r="J18" s="41"/>
      <c r="K18" s="132"/>
      <c r="L18" s="41"/>
      <c r="M18" s="42"/>
      <c r="N18" s="132"/>
      <c r="O18" s="41"/>
      <c r="P18" s="41"/>
      <c r="Q18" s="132"/>
      <c r="R18" s="41"/>
      <c r="S18" s="42"/>
      <c r="T18" s="132"/>
      <c r="U18" s="41"/>
      <c r="V18" s="264"/>
      <c r="W18" s="122" t="s">
        <v>61</v>
      </c>
      <c r="X18" s="191" t="s">
        <v>45</v>
      </c>
      <c r="Y18" s="134">
        <v>1</v>
      </c>
      <c r="Z18" s="20"/>
      <c r="AA18" s="10" t="s">
        <v>37</v>
      </c>
      <c r="AB18" s="11">
        <v>1</v>
      </c>
      <c r="AE18" s="10">
        <f>AB18*15</f>
        <v>15</v>
      </c>
    </row>
    <row r="19" spans="1:32" ht="27.95" customHeight="1">
      <c r="B19" s="52" t="s">
        <v>38</v>
      </c>
      <c r="C19" s="53"/>
      <c r="D19" s="50"/>
      <c r="E19" s="50"/>
      <c r="F19" s="40"/>
      <c r="G19" s="40"/>
      <c r="H19" s="50"/>
      <c r="I19" s="40"/>
      <c r="J19" s="40"/>
      <c r="K19" s="50"/>
      <c r="L19" s="40"/>
      <c r="M19" s="41"/>
      <c r="N19" s="50"/>
      <c r="O19" s="41"/>
      <c r="P19" s="40"/>
      <c r="Q19" s="50"/>
      <c r="R19" s="40"/>
      <c r="S19" s="40"/>
      <c r="T19" s="50"/>
      <c r="U19" s="40"/>
      <c r="V19" s="264"/>
      <c r="W19" s="127" t="s">
        <v>13</v>
      </c>
      <c r="X19" s="137"/>
      <c r="Y19" s="124"/>
      <c r="Z19" s="10"/>
      <c r="AC19" s="10">
        <f>SUM(AC14:AC18)</f>
        <v>29.000000000000004</v>
      </c>
      <c r="AD19" s="10">
        <f>SUM(AD14:AD18)</f>
        <v>23.5</v>
      </c>
      <c r="AE19" s="10">
        <f>SUM(AE14:AE18)</f>
        <v>113</v>
      </c>
      <c r="AF19" s="10">
        <f>AC19*4+AD19*9+AE19*4</f>
        <v>779.5</v>
      </c>
    </row>
    <row r="20" spans="1:32" ht="27.95" customHeight="1">
      <c r="B20" s="54"/>
      <c r="C20" s="55"/>
      <c r="D20" s="50"/>
      <c r="E20" s="50"/>
      <c r="F20" s="40"/>
      <c r="G20" s="40"/>
      <c r="H20" s="50"/>
      <c r="I20" s="40"/>
      <c r="J20" s="40"/>
      <c r="K20" s="50"/>
      <c r="L20" s="40"/>
      <c r="M20" s="41"/>
      <c r="N20" s="50"/>
      <c r="O20" s="41"/>
      <c r="P20" s="40"/>
      <c r="Q20" s="50"/>
      <c r="R20" s="40"/>
      <c r="S20" s="40"/>
      <c r="T20" s="50"/>
      <c r="U20" s="40"/>
      <c r="V20" s="264"/>
      <c r="W20" s="122" t="s">
        <v>177</v>
      </c>
      <c r="X20" s="133"/>
      <c r="Y20" s="134"/>
      <c r="Z20" s="20"/>
      <c r="AC20" s="56">
        <f>AC19*4/AF19</f>
        <v>0.14881334188582426</v>
      </c>
      <c r="AD20" s="56">
        <f>AD19*9/AF19</f>
        <v>0.27132777421423987</v>
      </c>
      <c r="AE20" s="56">
        <f>AE19*4/AF19</f>
        <v>0.5798588838999359</v>
      </c>
    </row>
    <row r="21" spans="1:32" ht="50.25" customHeight="1">
      <c r="A21" s="231"/>
      <c r="B21" s="227">
        <v>10</v>
      </c>
      <c r="C21" s="271"/>
      <c r="D21" s="225" t="str">
        <f>'1001-1030菜單'!C31</f>
        <v>QQ白飯</v>
      </c>
      <c r="E21" s="225" t="s">
        <v>14</v>
      </c>
      <c r="F21" s="34" t="s">
        <v>18</v>
      </c>
      <c r="G21" s="225" t="str">
        <f>'1001-1030菜單'!C32</f>
        <v>香雞排</v>
      </c>
      <c r="H21" s="225" t="s">
        <v>115</v>
      </c>
      <c r="I21" s="34" t="s">
        <v>18</v>
      </c>
      <c r="J21" s="225" t="str">
        <f>'1001-1030菜單'!C33</f>
        <v>什錦玉米筍</v>
      </c>
      <c r="K21" s="225" t="s">
        <v>20</v>
      </c>
      <c r="L21" s="34" t="s">
        <v>18</v>
      </c>
      <c r="M21" s="225" t="str">
        <f>'1001-1030菜單'!C34</f>
        <v>冬瓜燒肉</v>
      </c>
      <c r="N21" s="225" t="s">
        <v>134</v>
      </c>
      <c r="O21" s="34" t="s">
        <v>18</v>
      </c>
      <c r="P21" s="225" t="str">
        <f>'1001-1030菜單'!C35</f>
        <v>高麗菜</v>
      </c>
      <c r="Q21" s="225" t="s">
        <v>21</v>
      </c>
      <c r="R21" s="34" t="s">
        <v>18</v>
      </c>
      <c r="S21" s="225" t="str">
        <f>'1001-1030菜單'!C36</f>
        <v>菜頭湯</v>
      </c>
      <c r="T21" s="225" t="s">
        <v>19</v>
      </c>
      <c r="U21" s="34" t="s">
        <v>18</v>
      </c>
      <c r="V21" s="272"/>
      <c r="W21" s="117" t="s">
        <v>8</v>
      </c>
      <c r="X21" s="118" t="s">
        <v>22</v>
      </c>
      <c r="Y21" s="36">
        <v>5</v>
      </c>
    </row>
    <row r="22" spans="1:32" ht="27.75">
      <c r="A22" s="231"/>
      <c r="B22" s="228" t="s">
        <v>9</v>
      </c>
      <c r="C22" s="262"/>
      <c r="D22" s="41" t="s">
        <v>53</v>
      </c>
      <c r="E22" s="41"/>
      <c r="F22" s="41">
        <v>100</v>
      </c>
      <c r="G22" s="41" t="s">
        <v>284</v>
      </c>
      <c r="H22" s="41"/>
      <c r="I22" s="41">
        <v>65</v>
      </c>
      <c r="J22" s="41" t="s">
        <v>81</v>
      </c>
      <c r="K22" s="42"/>
      <c r="L22" s="41">
        <v>30</v>
      </c>
      <c r="M22" s="41" t="s">
        <v>59</v>
      </c>
      <c r="N22" s="41"/>
      <c r="O22" s="41">
        <v>50</v>
      </c>
      <c r="P22" s="41" t="s">
        <v>50</v>
      </c>
      <c r="Q22" s="41"/>
      <c r="R22" s="41">
        <v>100</v>
      </c>
      <c r="S22" s="41" t="s">
        <v>70</v>
      </c>
      <c r="T22" s="41"/>
      <c r="U22" s="41">
        <v>30</v>
      </c>
      <c r="V22" s="264"/>
      <c r="W22" s="122">
        <v>92</v>
      </c>
      <c r="X22" s="123" t="s">
        <v>27</v>
      </c>
      <c r="Y22" s="44">
        <f>AB23</f>
        <v>0</v>
      </c>
    </row>
    <row r="23" spans="1:32" ht="27.75">
      <c r="A23" s="231"/>
      <c r="B23" s="228">
        <v>28</v>
      </c>
      <c r="C23" s="262"/>
      <c r="D23" s="41"/>
      <c r="E23" s="42"/>
      <c r="F23" s="41"/>
      <c r="G23" s="41"/>
      <c r="H23" s="41"/>
      <c r="I23" s="41"/>
      <c r="J23" s="41" t="s">
        <v>63</v>
      </c>
      <c r="K23" s="41"/>
      <c r="L23" s="41">
        <v>10</v>
      </c>
      <c r="M23" s="41" t="s">
        <v>91</v>
      </c>
      <c r="N23" s="41"/>
      <c r="O23" s="41">
        <v>20</v>
      </c>
      <c r="P23" s="41"/>
      <c r="Q23" s="41"/>
      <c r="R23" s="41"/>
      <c r="S23" s="41"/>
      <c r="T23" s="41"/>
      <c r="U23" s="41"/>
      <c r="V23" s="264"/>
      <c r="W23" s="127" t="s">
        <v>10</v>
      </c>
      <c r="X23" s="128" t="s">
        <v>29</v>
      </c>
      <c r="Y23" s="44">
        <f>AB24</f>
        <v>0</v>
      </c>
    </row>
    <row r="24" spans="1:32" ht="27.75">
      <c r="A24" s="231"/>
      <c r="B24" s="228" t="s">
        <v>11</v>
      </c>
      <c r="C24" s="262"/>
      <c r="D24" s="41"/>
      <c r="E24" s="42"/>
      <c r="F24" s="41"/>
      <c r="G24" s="41"/>
      <c r="H24" s="132"/>
      <c r="I24" s="41"/>
      <c r="J24" s="41" t="s">
        <v>236</v>
      </c>
      <c r="K24" s="132"/>
      <c r="L24" s="41">
        <v>5</v>
      </c>
      <c r="M24" s="41"/>
      <c r="N24" s="132"/>
      <c r="O24" s="41"/>
      <c r="P24" s="41"/>
      <c r="Q24" s="132"/>
      <c r="R24" s="41"/>
      <c r="S24" s="42"/>
      <c r="T24" s="132"/>
      <c r="U24" s="41"/>
      <c r="V24" s="264"/>
      <c r="W24" s="122">
        <v>22</v>
      </c>
      <c r="X24" s="128" t="s">
        <v>32</v>
      </c>
      <c r="Y24" s="44">
        <f>AB25</f>
        <v>0</v>
      </c>
    </row>
    <row r="25" spans="1:32" ht="27.75">
      <c r="A25" s="231"/>
      <c r="B25" s="274" t="s">
        <v>41</v>
      </c>
      <c r="C25" s="262"/>
      <c r="D25" s="42"/>
      <c r="E25" s="42"/>
      <c r="F25" s="42"/>
      <c r="G25" s="41"/>
      <c r="H25" s="132"/>
      <c r="I25" s="41"/>
      <c r="J25" s="41" t="s">
        <v>242</v>
      </c>
      <c r="K25" s="132"/>
      <c r="L25" s="41">
        <v>5</v>
      </c>
      <c r="M25" s="41"/>
      <c r="N25" s="132"/>
      <c r="O25" s="41"/>
      <c r="P25" s="41"/>
      <c r="Q25" s="132"/>
      <c r="R25" s="41"/>
      <c r="S25" s="41"/>
      <c r="T25" s="132"/>
      <c r="U25" s="41"/>
      <c r="V25" s="264"/>
      <c r="W25" s="127" t="s">
        <v>12</v>
      </c>
      <c r="X25" s="128" t="s">
        <v>35</v>
      </c>
      <c r="Y25" s="44">
        <f>AB26</f>
        <v>0</v>
      </c>
    </row>
    <row r="26" spans="1:32" ht="27.75">
      <c r="A26" s="231"/>
      <c r="B26" s="274"/>
      <c r="C26" s="262"/>
      <c r="D26" s="42"/>
      <c r="E26" s="42"/>
      <c r="F26" s="42"/>
      <c r="G26" s="158"/>
      <c r="H26" s="132"/>
      <c r="I26" s="41"/>
      <c r="J26" s="41"/>
      <c r="K26" s="132"/>
      <c r="L26" s="41"/>
      <c r="M26" s="41"/>
      <c r="N26" s="132"/>
      <c r="O26" s="41"/>
      <c r="P26" s="41"/>
      <c r="Q26" s="132"/>
      <c r="R26" s="41"/>
      <c r="S26" s="41"/>
      <c r="T26" s="132"/>
      <c r="U26" s="41"/>
      <c r="V26" s="264"/>
      <c r="W26" s="122">
        <v>26</v>
      </c>
      <c r="X26" s="191" t="s">
        <v>45</v>
      </c>
      <c r="Y26" s="44">
        <v>0</v>
      </c>
    </row>
    <row r="27" spans="1:32" ht="27.75">
      <c r="A27" s="231"/>
      <c r="B27" s="229" t="s">
        <v>38</v>
      </c>
      <c r="C27" s="64"/>
      <c r="D27" s="42"/>
      <c r="E27" s="132"/>
      <c r="F27" s="42"/>
      <c r="G27" s="41"/>
      <c r="H27" s="132"/>
      <c r="I27" s="41"/>
      <c r="J27" s="41"/>
      <c r="K27" s="132"/>
      <c r="L27" s="41"/>
      <c r="M27" s="41"/>
      <c r="N27" s="132"/>
      <c r="O27" s="41"/>
      <c r="P27" s="41"/>
      <c r="Q27" s="132"/>
      <c r="R27" s="41"/>
      <c r="S27" s="41"/>
      <c r="T27" s="132"/>
      <c r="U27" s="41"/>
      <c r="V27" s="264"/>
      <c r="W27" s="127" t="s">
        <v>13</v>
      </c>
      <c r="X27" s="137"/>
      <c r="Y27" s="124"/>
    </row>
    <row r="28" spans="1:32" ht="27.75">
      <c r="A28" s="231"/>
      <c r="B28" s="230"/>
      <c r="C28" s="226"/>
      <c r="D28" s="232"/>
      <c r="E28" s="232"/>
      <c r="F28" s="233"/>
      <c r="G28" s="233"/>
      <c r="H28" s="232"/>
      <c r="I28" s="233"/>
      <c r="J28" s="233"/>
      <c r="K28" s="232"/>
      <c r="L28" s="233"/>
      <c r="M28" s="233"/>
      <c r="N28" s="232"/>
      <c r="O28" s="233"/>
      <c r="P28" s="233"/>
      <c r="Q28" s="232"/>
      <c r="R28" s="233"/>
      <c r="S28" s="233"/>
      <c r="T28" s="232"/>
      <c r="U28" s="233"/>
      <c r="V28" s="273"/>
      <c r="W28" s="122" t="s">
        <v>97</v>
      </c>
      <c r="X28" s="145"/>
      <c r="Y28" s="124"/>
    </row>
    <row r="29" spans="1:32" ht="42">
      <c r="B29" s="32">
        <v>10</v>
      </c>
      <c r="C29" s="262"/>
      <c r="D29" s="33" t="str">
        <f>'1001-1030菜單'!D24</f>
        <v>QQ白飯</v>
      </c>
      <c r="E29" s="33" t="s">
        <v>17</v>
      </c>
      <c r="F29" s="34" t="s">
        <v>18</v>
      </c>
      <c r="G29" s="33" t="str">
        <f>'1001-1030菜單'!D32</f>
        <v>醬汁肉片</v>
      </c>
      <c r="H29" s="33" t="s">
        <v>258</v>
      </c>
      <c r="I29" s="34" t="s">
        <v>18</v>
      </c>
      <c r="J29" s="33" t="str">
        <f>'1001-1030菜單'!D33</f>
        <v>茶碗蒸</v>
      </c>
      <c r="K29" s="33" t="s">
        <v>17</v>
      </c>
      <c r="L29" s="34" t="s">
        <v>18</v>
      </c>
      <c r="M29" s="33" t="str">
        <f>'1001-1030菜單'!D34</f>
        <v>咖哩洋芋</v>
      </c>
      <c r="N29" s="33" t="s">
        <v>279</v>
      </c>
      <c r="O29" s="34" t="s">
        <v>18</v>
      </c>
      <c r="P29" s="33" t="str">
        <f>'1001-1030菜單'!D35</f>
        <v>小白菜</v>
      </c>
      <c r="Q29" s="33" t="s">
        <v>21</v>
      </c>
      <c r="R29" s="34" t="s">
        <v>18</v>
      </c>
      <c r="S29" s="33" t="str">
        <f>'1001-1030菜單'!D29</f>
        <v>大黃瓜湯</v>
      </c>
      <c r="T29" s="33" t="s">
        <v>19</v>
      </c>
      <c r="U29" s="34" t="s">
        <v>18</v>
      </c>
      <c r="V29" s="263"/>
      <c r="W29" s="35" t="s">
        <v>8</v>
      </c>
      <c r="X29" s="118" t="s">
        <v>22</v>
      </c>
      <c r="Y29" s="36">
        <v>5</v>
      </c>
    </row>
    <row r="30" spans="1:32" ht="27.75">
      <c r="B30" s="38" t="s">
        <v>9</v>
      </c>
      <c r="C30" s="262"/>
      <c r="D30" s="41" t="s">
        <v>53</v>
      </c>
      <c r="E30" s="41"/>
      <c r="F30" s="41">
        <v>100</v>
      </c>
      <c r="G30" s="40" t="s">
        <v>94</v>
      </c>
      <c r="H30" s="40"/>
      <c r="I30" s="40">
        <v>65</v>
      </c>
      <c r="J30" s="39" t="s">
        <v>58</v>
      </c>
      <c r="K30" s="39"/>
      <c r="L30" s="39">
        <v>55</v>
      </c>
      <c r="M30" s="41" t="s">
        <v>77</v>
      </c>
      <c r="N30" s="40"/>
      <c r="O30" s="41">
        <v>20</v>
      </c>
      <c r="P30" s="40" t="s">
        <v>49</v>
      </c>
      <c r="Q30" s="40"/>
      <c r="R30" s="40">
        <v>100</v>
      </c>
      <c r="S30" s="39" t="s">
        <v>248</v>
      </c>
      <c r="T30" s="39"/>
      <c r="U30" s="39">
        <v>20</v>
      </c>
      <c r="V30" s="264"/>
      <c r="W30" s="43">
        <v>97</v>
      </c>
      <c r="X30" s="123" t="s">
        <v>27</v>
      </c>
      <c r="Y30" s="124">
        <f>AB31</f>
        <v>0</v>
      </c>
    </row>
    <row r="31" spans="1:32" ht="27.75">
      <c r="B31" s="38">
        <v>29</v>
      </c>
      <c r="C31" s="262"/>
      <c r="D31" s="41"/>
      <c r="E31" s="41"/>
      <c r="F31" s="41"/>
      <c r="G31" s="40" t="s">
        <v>278</v>
      </c>
      <c r="H31" s="40"/>
      <c r="I31" s="40">
        <v>3</v>
      </c>
      <c r="J31" s="39" t="s">
        <v>132</v>
      </c>
      <c r="K31" s="39"/>
      <c r="L31" s="39">
        <v>5</v>
      </c>
      <c r="M31" s="41" t="s">
        <v>76</v>
      </c>
      <c r="N31" s="40"/>
      <c r="O31" s="41">
        <v>30</v>
      </c>
      <c r="P31" s="41"/>
      <c r="Q31" s="132"/>
      <c r="R31" s="41"/>
      <c r="S31" s="39"/>
      <c r="T31" s="39"/>
      <c r="U31" s="39"/>
      <c r="V31" s="264"/>
      <c r="W31" s="46" t="s">
        <v>10</v>
      </c>
      <c r="X31" s="128" t="s">
        <v>29</v>
      </c>
      <c r="Y31" s="124">
        <v>2</v>
      </c>
    </row>
    <row r="32" spans="1:32" ht="27.75">
      <c r="B32" s="38" t="s">
        <v>11</v>
      </c>
      <c r="C32" s="262"/>
      <c r="D32" s="41"/>
      <c r="E32" s="132"/>
      <c r="F32" s="41"/>
      <c r="G32" s="40"/>
      <c r="H32" s="50"/>
      <c r="I32" s="40"/>
      <c r="J32" s="41"/>
      <c r="K32" s="50"/>
      <c r="L32" s="41"/>
      <c r="M32" s="41" t="s">
        <v>261</v>
      </c>
      <c r="N32" s="50"/>
      <c r="O32" s="41">
        <v>20</v>
      </c>
      <c r="P32" s="41"/>
      <c r="Q32" s="132"/>
      <c r="R32" s="41"/>
      <c r="S32" s="39"/>
      <c r="T32" s="40"/>
      <c r="U32" s="40"/>
      <c r="V32" s="264"/>
      <c r="W32" s="43">
        <v>20</v>
      </c>
      <c r="X32" s="128" t="s">
        <v>32</v>
      </c>
      <c r="Y32" s="124">
        <f>AB33</f>
        <v>0</v>
      </c>
    </row>
    <row r="33" spans="2:25" ht="27.75">
      <c r="B33" s="261" t="s">
        <v>43</v>
      </c>
      <c r="C33" s="262"/>
      <c r="D33" s="41"/>
      <c r="E33" s="132"/>
      <c r="F33" s="41"/>
      <c r="G33" s="40"/>
      <c r="H33" s="50"/>
      <c r="I33" s="40"/>
      <c r="J33" s="39"/>
      <c r="K33" s="39"/>
      <c r="L33" s="39"/>
      <c r="M33" s="41"/>
      <c r="N33" s="50"/>
      <c r="O33" s="41"/>
      <c r="P33" s="40"/>
      <c r="Q33" s="50"/>
      <c r="R33" s="40"/>
      <c r="S33" s="39"/>
      <c r="T33" s="40"/>
      <c r="U33" s="40"/>
      <c r="V33" s="264"/>
      <c r="W33" s="46" t="s">
        <v>12</v>
      </c>
      <c r="X33" s="128" t="s">
        <v>35</v>
      </c>
      <c r="Y33" s="124">
        <v>0</v>
      </c>
    </row>
    <row r="34" spans="2:25" ht="27.75">
      <c r="B34" s="261"/>
      <c r="C34" s="262"/>
      <c r="D34" s="41"/>
      <c r="E34" s="132"/>
      <c r="F34" s="41"/>
      <c r="G34" s="40"/>
      <c r="H34" s="50"/>
      <c r="I34" s="40"/>
      <c r="J34" s="39"/>
      <c r="K34" s="50"/>
      <c r="L34" s="39"/>
      <c r="M34" s="41"/>
      <c r="N34" s="50"/>
      <c r="O34" s="41"/>
      <c r="P34" s="40"/>
      <c r="Q34" s="50"/>
      <c r="R34" s="40"/>
      <c r="S34" s="39"/>
      <c r="T34" s="50"/>
      <c r="U34" s="40"/>
      <c r="V34" s="264"/>
      <c r="W34" s="43">
        <v>25</v>
      </c>
      <c r="X34" s="191" t="s">
        <v>45</v>
      </c>
      <c r="Y34" s="134">
        <v>0</v>
      </c>
    </row>
    <row r="35" spans="2:25" ht="27.75">
      <c r="B35" s="52" t="s">
        <v>38</v>
      </c>
      <c r="C35" s="53"/>
      <c r="D35" s="132"/>
      <c r="E35" s="132"/>
      <c r="F35" s="41"/>
      <c r="G35" s="40"/>
      <c r="H35" s="50"/>
      <c r="I35" s="40"/>
      <c r="J35" s="40"/>
      <c r="K35" s="50"/>
      <c r="L35" s="40"/>
      <c r="M35" s="41"/>
      <c r="N35" s="50"/>
      <c r="O35" s="41"/>
      <c r="P35" s="40"/>
      <c r="Q35" s="50"/>
      <c r="R35" s="40"/>
      <c r="S35" s="40"/>
      <c r="T35" s="40"/>
      <c r="U35" s="40"/>
      <c r="V35" s="264"/>
      <c r="W35" s="46" t="s">
        <v>13</v>
      </c>
      <c r="X35" s="137"/>
      <c r="Y35" s="44"/>
    </row>
    <row r="36" spans="2:25" ht="27.75">
      <c r="B36" s="54"/>
      <c r="C36" s="55"/>
      <c r="D36" s="132"/>
      <c r="E36" s="132"/>
      <c r="F36" s="41"/>
      <c r="G36" s="40"/>
      <c r="H36" s="50"/>
      <c r="I36" s="40"/>
      <c r="J36" s="40"/>
      <c r="K36" s="50"/>
      <c r="L36" s="40"/>
      <c r="M36" s="40"/>
      <c r="N36" s="50"/>
      <c r="O36" s="40"/>
      <c r="P36" s="40"/>
      <c r="Q36" s="50"/>
      <c r="R36" s="40"/>
      <c r="S36" s="40"/>
      <c r="T36" s="50"/>
      <c r="U36" s="40"/>
      <c r="V36" s="265"/>
      <c r="W36" s="43">
        <v>672</v>
      </c>
      <c r="X36" s="133"/>
      <c r="Y36" s="44"/>
    </row>
    <row r="37" spans="2:25" ht="42">
      <c r="B37" s="32">
        <v>10</v>
      </c>
      <c r="C37" s="262"/>
      <c r="D37" s="33" t="str">
        <f>'1001-1030菜單'!E31</f>
        <v>肉醬義大利麵</v>
      </c>
      <c r="E37" s="116" t="s">
        <v>295</v>
      </c>
      <c r="F37" s="34" t="s">
        <v>18</v>
      </c>
      <c r="G37" s="33" t="str">
        <f>'1001-1030菜單'!E32</f>
        <v>日式豬排</v>
      </c>
      <c r="H37" s="33" t="s">
        <v>238</v>
      </c>
      <c r="I37" s="34" t="s">
        <v>18</v>
      </c>
      <c r="J37" s="33" t="str">
        <f>'1001-1030菜單'!E33</f>
        <v>筍片什錦</v>
      </c>
      <c r="K37" s="33" t="s">
        <v>239</v>
      </c>
      <c r="L37" s="34" t="s">
        <v>18</v>
      </c>
      <c r="M37" s="33" t="str">
        <f>'1001-1030菜單'!E34</f>
        <v>芝麻球</v>
      </c>
      <c r="N37" s="33" t="s">
        <v>111</v>
      </c>
      <c r="O37" s="34" t="s">
        <v>18</v>
      </c>
      <c r="P37" s="33" t="str">
        <f>'1001-1030菜單'!E35</f>
        <v>大白菜</v>
      </c>
      <c r="Q37" s="33" t="s">
        <v>21</v>
      </c>
      <c r="R37" s="34" t="s">
        <v>18</v>
      </c>
      <c r="S37" s="33" t="str">
        <f>'1001-1030菜單'!E36</f>
        <v>冬瓜薑絲湯</v>
      </c>
      <c r="T37" s="33" t="s">
        <v>19</v>
      </c>
      <c r="U37" s="34" t="s">
        <v>18</v>
      </c>
      <c r="V37" s="263"/>
      <c r="W37" s="35" t="s">
        <v>8</v>
      </c>
      <c r="X37" s="118" t="s">
        <v>22</v>
      </c>
      <c r="Y37" s="69">
        <v>5</v>
      </c>
    </row>
    <row r="38" spans="2:25" ht="27.75">
      <c r="B38" s="38" t="s">
        <v>9</v>
      </c>
      <c r="C38" s="262"/>
      <c r="D38" s="41" t="s">
        <v>290</v>
      </c>
      <c r="E38" s="42"/>
      <c r="F38" s="41">
        <v>80</v>
      </c>
      <c r="G38" s="40" t="s">
        <v>283</v>
      </c>
      <c r="H38" s="39"/>
      <c r="I38" s="40">
        <v>65</v>
      </c>
      <c r="J38" s="41" t="s">
        <v>80</v>
      </c>
      <c r="K38" s="42"/>
      <c r="L38" s="41">
        <v>45</v>
      </c>
      <c r="M38" s="40" t="s">
        <v>281</v>
      </c>
      <c r="N38" s="39" t="s">
        <v>282</v>
      </c>
      <c r="O38" s="40">
        <v>30</v>
      </c>
      <c r="P38" s="41" t="s">
        <v>52</v>
      </c>
      <c r="Q38" s="41"/>
      <c r="R38" s="41">
        <v>100</v>
      </c>
      <c r="S38" s="39" t="s">
        <v>280</v>
      </c>
      <c r="T38" s="39"/>
      <c r="U38" s="39">
        <v>20</v>
      </c>
      <c r="V38" s="264"/>
      <c r="W38" s="43">
        <v>103</v>
      </c>
      <c r="X38" s="123" t="s">
        <v>27</v>
      </c>
      <c r="Y38" s="68">
        <f>AB39</f>
        <v>0</v>
      </c>
    </row>
    <row r="39" spans="2:25" ht="27.75">
      <c r="B39" s="38">
        <v>30</v>
      </c>
      <c r="C39" s="262"/>
      <c r="D39" s="41" t="s">
        <v>291</v>
      </c>
      <c r="E39" s="42"/>
      <c r="F39" s="41">
        <v>10</v>
      </c>
      <c r="G39" s="40"/>
      <c r="H39" s="39"/>
      <c r="I39" s="40"/>
      <c r="J39" s="41" t="s">
        <v>124</v>
      </c>
      <c r="K39" s="42"/>
      <c r="L39" s="41">
        <v>20</v>
      </c>
      <c r="M39" s="40"/>
      <c r="N39" s="39"/>
      <c r="O39" s="40"/>
      <c r="P39" s="40"/>
      <c r="Q39" s="39"/>
      <c r="R39" s="40"/>
      <c r="S39" s="39" t="s">
        <v>90</v>
      </c>
      <c r="T39" s="39"/>
      <c r="U39" s="39">
        <v>5</v>
      </c>
      <c r="V39" s="264"/>
      <c r="W39" s="46" t="s">
        <v>10</v>
      </c>
      <c r="X39" s="128" t="s">
        <v>29</v>
      </c>
      <c r="Y39" s="68">
        <f>AB40</f>
        <v>0</v>
      </c>
    </row>
    <row r="40" spans="2:25" ht="27.75">
      <c r="B40" s="38" t="s">
        <v>11</v>
      </c>
      <c r="C40" s="262"/>
      <c r="D40" s="41" t="s">
        <v>292</v>
      </c>
      <c r="E40" s="42"/>
      <c r="F40" s="41">
        <v>3</v>
      </c>
      <c r="G40" s="40"/>
      <c r="H40" s="39"/>
      <c r="I40" s="40"/>
      <c r="J40" s="39"/>
      <c r="K40" s="40"/>
      <c r="L40" s="39"/>
      <c r="M40" s="40"/>
      <c r="N40" s="39"/>
      <c r="O40" s="40"/>
      <c r="P40" s="40"/>
      <c r="Q40" s="39"/>
      <c r="R40" s="40"/>
      <c r="S40" s="39"/>
      <c r="T40" s="39"/>
      <c r="U40" s="39"/>
      <c r="V40" s="264"/>
      <c r="W40" s="43">
        <v>20</v>
      </c>
      <c r="X40" s="128" t="s">
        <v>32</v>
      </c>
      <c r="Y40" s="68">
        <f>AB41</f>
        <v>0</v>
      </c>
    </row>
    <row r="41" spans="2:25" ht="27.75">
      <c r="B41" s="261" t="s">
        <v>34</v>
      </c>
      <c r="C41" s="262"/>
      <c r="D41" s="42" t="s">
        <v>293</v>
      </c>
      <c r="E41" s="42"/>
      <c r="F41" s="42">
        <v>3</v>
      </c>
      <c r="G41" s="40"/>
      <c r="H41" s="39"/>
      <c r="I41" s="40"/>
      <c r="J41" s="39"/>
      <c r="K41" s="40"/>
      <c r="L41" s="39"/>
      <c r="M41" s="40"/>
      <c r="N41" s="39"/>
      <c r="O41" s="40"/>
      <c r="P41" s="40"/>
      <c r="Q41" s="39"/>
      <c r="R41" s="40"/>
      <c r="S41" s="39"/>
      <c r="T41" s="39"/>
      <c r="U41" s="39"/>
      <c r="V41" s="264"/>
      <c r="W41" s="46" t="s">
        <v>12</v>
      </c>
      <c r="X41" s="128" t="s">
        <v>35</v>
      </c>
      <c r="Y41" s="68">
        <f>AB42</f>
        <v>0</v>
      </c>
    </row>
    <row r="42" spans="2:25" ht="27.75">
      <c r="B42" s="261"/>
      <c r="C42" s="262"/>
      <c r="D42" s="42" t="s">
        <v>294</v>
      </c>
      <c r="E42" s="42"/>
      <c r="F42" s="42">
        <v>3</v>
      </c>
      <c r="G42" s="40"/>
      <c r="H42" s="50"/>
      <c r="I42" s="40"/>
      <c r="J42" s="40"/>
      <c r="K42" s="50"/>
      <c r="L42" s="40"/>
      <c r="M42" s="40"/>
      <c r="N42" s="50"/>
      <c r="O42" s="40"/>
      <c r="P42" s="40"/>
      <c r="Q42" s="50"/>
      <c r="R42" s="40"/>
      <c r="S42" s="39"/>
      <c r="T42" s="50"/>
      <c r="U42" s="39"/>
      <c r="V42" s="264"/>
      <c r="W42" s="43">
        <v>28</v>
      </c>
      <c r="X42" s="191" t="s">
        <v>45</v>
      </c>
      <c r="Y42" s="68">
        <v>0</v>
      </c>
    </row>
    <row r="43" spans="2:25" ht="27.75">
      <c r="B43" s="52" t="s">
        <v>38</v>
      </c>
      <c r="C43" s="53"/>
      <c r="D43" s="132"/>
      <c r="E43" s="132"/>
      <c r="F43" s="41"/>
      <c r="G43" s="40"/>
      <c r="H43" s="50"/>
      <c r="I43" s="40"/>
      <c r="J43" s="39"/>
      <c r="K43" s="50"/>
      <c r="L43" s="39"/>
      <c r="M43" s="40"/>
      <c r="N43" s="50"/>
      <c r="O43" s="40"/>
      <c r="P43" s="40"/>
      <c r="Q43" s="50"/>
      <c r="R43" s="40"/>
      <c r="S43" s="39"/>
      <c r="T43" s="50"/>
      <c r="U43" s="39"/>
      <c r="V43" s="264"/>
      <c r="W43" s="46" t="s">
        <v>13</v>
      </c>
      <c r="X43" s="137"/>
      <c r="Y43" s="68"/>
    </row>
    <row r="44" spans="2:25" ht="28.5" thickBot="1">
      <c r="B44" s="70"/>
      <c r="C44" s="55"/>
      <c r="D44" s="170"/>
      <c r="E44" s="170"/>
      <c r="F44" s="171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265"/>
      <c r="W44" s="73" t="s">
        <v>87</v>
      </c>
      <c r="X44" s="173"/>
      <c r="Y44" s="74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1001-1030菜單</vt:lpstr>
      <vt:lpstr>第一週明細)</vt:lpstr>
      <vt:lpstr>第二週明細</vt:lpstr>
      <vt:lpstr>第三週明細</vt:lpstr>
      <vt:lpstr>第四周明細</vt:lpstr>
      <vt:lpstr>第五週明細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2015-09-07T03:43:39Z</cp:lastPrinted>
  <dcterms:created xsi:type="dcterms:W3CDTF">2013-10-17T10:44:48Z</dcterms:created>
  <dcterms:modified xsi:type="dcterms:W3CDTF">2015-09-11T02:20:12Z</dcterms:modified>
</cp:coreProperties>
</file>