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1840" windowHeight="12570" activeTab="5"/>
  </bookViews>
  <sheets>
    <sheet name="109年6月菜單" sheetId="6" r:id="rId1"/>
    <sheet name="第一週明細" sheetId="2" r:id="rId2"/>
    <sheet name="第二週明細" sheetId="3" r:id="rId3"/>
    <sheet name="第三週明細" sheetId="4" r:id="rId4"/>
    <sheet name="第四周明細" sheetId="5" r:id="rId5"/>
    <sheet name="第五周明細 " sheetId="8" r:id="rId6"/>
    <sheet name="108年6月菜單 (2)" sheetId="9" state="hidden" r:id="rId7"/>
    <sheet name="工作表1" sheetId="7" state="hidden" r:id="rId8"/>
  </sheets>
  <definedNames>
    <definedName name="_xlnm.Print_Area" localSheetId="6">'108年6月菜單 (2)'!$A$1:$T$51</definedName>
    <definedName name="_xlnm.Print_Area" localSheetId="0">'109年6月菜單'!$A$1:$T$51</definedName>
    <definedName name="_xlnm.Print_Area" localSheetId="7">工作表1!$A$1:$T$43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'第五周明細 '!$A$1:$Z$46</definedName>
    <definedName name="_xlnm.Print_Area" localSheetId="4">第四周明細!$A$1:$Z$46</definedName>
  </definedNames>
  <calcPr calcId="181029"/>
</workbook>
</file>

<file path=xl/calcChain.xml><?xml version="1.0" encoding="utf-8"?>
<calcChain xmlns="http://schemas.openxmlformats.org/spreadsheetml/2006/main">
  <c r="S37" i="8" l="1"/>
  <c r="P37" i="8"/>
  <c r="P38" i="8" s="1"/>
  <c r="M37" i="8"/>
  <c r="J37" i="8"/>
  <c r="G37" i="8"/>
  <c r="D37" i="8"/>
  <c r="S29" i="8"/>
  <c r="P29" i="8"/>
  <c r="P30" i="8" s="1"/>
  <c r="M29" i="8"/>
  <c r="J29" i="8"/>
  <c r="G29" i="8"/>
  <c r="D29" i="8"/>
  <c r="S21" i="8"/>
  <c r="P21" i="8"/>
  <c r="P22" i="8" s="1"/>
  <c r="M21" i="8"/>
  <c r="J21" i="8"/>
  <c r="G21" i="8"/>
  <c r="D21" i="8"/>
  <c r="S29" i="5"/>
  <c r="P29" i="5"/>
  <c r="P30" i="5" s="1"/>
  <c r="M29" i="5"/>
  <c r="J29" i="5"/>
  <c r="G29" i="5"/>
  <c r="D29" i="5"/>
  <c r="T51" i="9"/>
  <c r="R51" i="9"/>
  <c r="B51" i="9"/>
  <c r="T50" i="9"/>
  <c r="R50" i="9"/>
  <c r="N50" i="9"/>
  <c r="H41" i="9"/>
  <c r="T33" i="9"/>
  <c r="H32" i="9"/>
  <c r="H22" i="9"/>
  <c r="D21" i="9"/>
  <c r="H12" i="9"/>
  <c r="S13" i="8"/>
  <c r="P13" i="8"/>
  <c r="P14" i="8" s="1"/>
  <c r="M13" i="8"/>
  <c r="J13" i="8"/>
  <c r="G13" i="8"/>
  <c r="D13" i="8"/>
  <c r="S5" i="8"/>
  <c r="P5" i="8"/>
  <c r="P6" i="8" s="1"/>
  <c r="M5" i="8"/>
  <c r="J5" i="8"/>
  <c r="G5" i="8"/>
  <c r="S21" i="3"/>
  <c r="AE42" i="8"/>
  <c r="AD41" i="8"/>
  <c r="AF41" i="8" s="1"/>
  <c r="Y41" i="8"/>
  <c r="AE40" i="8"/>
  <c r="AC40" i="8"/>
  <c r="Y40" i="8"/>
  <c r="AD39" i="8"/>
  <c r="AC39" i="8"/>
  <c r="Y39" i="8"/>
  <c r="AE38" i="8"/>
  <c r="AC38" i="8"/>
  <c r="Y38" i="8"/>
  <c r="Y37" i="8"/>
  <c r="AE34" i="8"/>
  <c r="AD33" i="8"/>
  <c r="AF33" i="8" s="1"/>
  <c r="Y33" i="8"/>
  <c r="AE32" i="8"/>
  <c r="AC32" i="8"/>
  <c r="Y32" i="8"/>
  <c r="AD31" i="8"/>
  <c r="AC31" i="8"/>
  <c r="Y31" i="8"/>
  <c r="AE30" i="8"/>
  <c r="AC30" i="8"/>
  <c r="Y30" i="8"/>
  <c r="Y29" i="8"/>
  <c r="AE26" i="8"/>
  <c r="AD25" i="8"/>
  <c r="AF25" i="8" s="1"/>
  <c r="Y25" i="8"/>
  <c r="AE24" i="8"/>
  <c r="AC24" i="8"/>
  <c r="Y24" i="8"/>
  <c r="AD23" i="8"/>
  <c r="AC23" i="8"/>
  <c r="Y23" i="8"/>
  <c r="AE22" i="8"/>
  <c r="AC22" i="8"/>
  <c r="Y22" i="8"/>
  <c r="Y21" i="8"/>
  <c r="AE18" i="8"/>
  <c r="AD17" i="8"/>
  <c r="AF17" i="8" s="1"/>
  <c r="Y17" i="8"/>
  <c r="AE16" i="8"/>
  <c r="AC16" i="8"/>
  <c r="Y16" i="8"/>
  <c r="AD15" i="8"/>
  <c r="AC15" i="8"/>
  <c r="Y15" i="8"/>
  <c r="AE14" i="8"/>
  <c r="AC14" i="8"/>
  <c r="Y14" i="8"/>
  <c r="Y13" i="8"/>
  <c r="AE10" i="8"/>
  <c r="AD9" i="8"/>
  <c r="AF9" i="8" s="1"/>
  <c r="Y9" i="8"/>
  <c r="AE8" i="8"/>
  <c r="AC8" i="8"/>
  <c r="Y8" i="8"/>
  <c r="AD7" i="8"/>
  <c r="AC7" i="8"/>
  <c r="AF7" i="8" s="1"/>
  <c r="Y7" i="8"/>
  <c r="AE6" i="8"/>
  <c r="AC6" i="8"/>
  <c r="Y6" i="8"/>
  <c r="Y5" i="8"/>
  <c r="D5" i="8"/>
  <c r="T51" i="6"/>
  <c r="R51" i="6"/>
  <c r="B51" i="6"/>
  <c r="T50" i="6"/>
  <c r="R50" i="6"/>
  <c r="N50" i="6"/>
  <c r="H42" i="7"/>
  <c r="T33" i="7"/>
  <c r="H32" i="7"/>
  <c r="H22" i="7"/>
  <c r="D21" i="7"/>
  <c r="H12" i="7"/>
  <c r="D5" i="5"/>
  <c r="G5" i="5"/>
  <c r="J5" i="5"/>
  <c r="M5" i="5"/>
  <c r="P5" i="5"/>
  <c r="P6" i="5" s="1"/>
  <c r="S5" i="5"/>
  <c r="Y5" i="5"/>
  <c r="Y6" i="5"/>
  <c r="AC6" i="5"/>
  <c r="AE6" i="5"/>
  <c r="Y7" i="5"/>
  <c r="AC7" i="5"/>
  <c r="AD7" i="5"/>
  <c r="Y8" i="5"/>
  <c r="AC8" i="5"/>
  <c r="AE8" i="5"/>
  <c r="Y9" i="5"/>
  <c r="AD9" i="5"/>
  <c r="AF9" i="5" s="1"/>
  <c r="AE10" i="5"/>
  <c r="D13" i="5"/>
  <c r="G13" i="5"/>
  <c r="J13" i="5"/>
  <c r="M13" i="5"/>
  <c r="P13" i="5"/>
  <c r="P14" i="5" s="1"/>
  <c r="S13" i="5"/>
  <c r="Y13" i="5"/>
  <c r="Y14" i="5"/>
  <c r="AC14" i="5"/>
  <c r="AE14" i="5"/>
  <c r="Y15" i="5"/>
  <c r="AC15" i="5"/>
  <c r="AD15" i="5"/>
  <c r="Y16" i="5"/>
  <c r="AC16" i="5"/>
  <c r="AE16" i="5"/>
  <c r="Y17" i="5"/>
  <c r="AD17" i="5"/>
  <c r="AF17" i="5" s="1"/>
  <c r="AE18" i="5"/>
  <c r="D21" i="5"/>
  <c r="G21" i="5"/>
  <c r="J21" i="5"/>
  <c r="M21" i="5"/>
  <c r="P21" i="5"/>
  <c r="P22" i="5" s="1"/>
  <c r="S21" i="5"/>
  <c r="Y21" i="5"/>
  <c r="Y22" i="5"/>
  <c r="AC22" i="5"/>
  <c r="AE22" i="5"/>
  <c r="Y23" i="5"/>
  <c r="AC23" i="5"/>
  <c r="AD23" i="5"/>
  <c r="Y24" i="5"/>
  <c r="AC24" i="5"/>
  <c r="AE24" i="5"/>
  <c r="Y25" i="5"/>
  <c r="AD25" i="5"/>
  <c r="AF25" i="5" s="1"/>
  <c r="AE26" i="5"/>
  <c r="Y29" i="5"/>
  <c r="Y30" i="5"/>
  <c r="AC30" i="5"/>
  <c r="AE30" i="5"/>
  <c r="Y31" i="5"/>
  <c r="AC31" i="5"/>
  <c r="AD31" i="5"/>
  <c r="Y32" i="5"/>
  <c r="AC32" i="5"/>
  <c r="AE32" i="5"/>
  <c r="Y33" i="5"/>
  <c r="AD33" i="5"/>
  <c r="AF33" i="5" s="1"/>
  <c r="AE34" i="5"/>
  <c r="D37" i="5"/>
  <c r="G37" i="5"/>
  <c r="J37" i="5"/>
  <c r="M37" i="5"/>
  <c r="P37" i="5"/>
  <c r="P38" i="5" s="1"/>
  <c r="S37" i="5"/>
  <c r="Y37" i="5"/>
  <c r="Y38" i="5"/>
  <c r="AC38" i="5"/>
  <c r="AE38" i="5"/>
  <c r="Y39" i="5"/>
  <c r="AC39" i="5"/>
  <c r="AD39" i="5"/>
  <c r="Y40" i="5"/>
  <c r="AC40" i="5"/>
  <c r="AE40" i="5"/>
  <c r="Y41" i="5"/>
  <c r="AD41" i="5"/>
  <c r="AF41" i="5" s="1"/>
  <c r="AE42" i="5"/>
  <c r="D5" i="4"/>
  <c r="G5" i="4"/>
  <c r="J5" i="4"/>
  <c r="M5" i="4"/>
  <c r="P5" i="4"/>
  <c r="S5" i="4"/>
  <c r="Y5" i="4"/>
  <c r="Y6" i="4"/>
  <c r="AC6" i="4"/>
  <c r="AE6" i="4"/>
  <c r="Y7" i="4"/>
  <c r="AC7" i="4"/>
  <c r="AD7" i="4"/>
  <c r="Y8" i="4"/>
  <c r="AC8" i="4"/>
  <c r="AE8" i="4"/>
  <c r="Y9" i="4"/>
  <c r="AD9" i="4"/>
  <c r="AF9" i="4" s="1"/>
  <c r="AE10" i="4"/>
  <c r="D13" i="4"/>
  <c r="G13" i="4"/>
  <c r="J13" i="4"/>
  <c r="M13" i="4"/>
  <c r="P13" i="4"/>
  <c r="P14" i="4" s="1"/>
  <c r="S13" i="4"/>
  <c r="Y13" i="4"/>
  <c r="Y14" i="4"/>
  <c r="AC14" i="4"/>
  <c r="AE14" i="4"/>
  <c r="Y15" i="4"/>
  <c r="AC15" i="4"/>
  <c r="AD15" i="4"/>
  <c r="Y16" i="4"/>
  <c r="AC16" i="4"/>
  <c r="AE16" i="4"/>
  <c r="Y17" i="4"/>
  <c r="AD17" i="4"/>
  <c r="AF17" i="4" s="1"/>
  <c r="AE18" i="4"/>
  <c r="D21" i="4"/>
  <c r="G21" i="4"/>
  <c r="J21" i="4"/>
  <c r="M21" i="4"/>
  <c r="P21" i="4"/>
  <c r="P22" i="4" s="1"/>
  <c r="S21" i="4"/>
  <c r="Y21" i="4"/>
  <c r="Y22" i="4"/>
  <c r="AC22" i="4"/>
  <c r="AE22" i="4"/>
  <c r="Y23" i="4"/>
  <c r="AC23" i="4"/>
  <c r="AD23" i="4"/>
  <c r="Y24" i="4"/>
  <c r="AC24" i="4"/>
  <c r="AE24" i="4"/>
  <c r="Y25" i="4"/>
  <c r="AD25" i="4"/>
  <c r="AF25" i="4" s="1"/>
  <c r="AE26" i="4"/>
  <c r="D29" i="4"/>
  <c r="G29" i="4"/>
  <c r="J29" i="4"/>
  <c r="M29" i="4"/>
  <c r="P29" i="4"/>
  <c r="P30" i="4" s="1"/>
  <c r="S29" i="4"/>
  <c r="Y29" i="4"/>
  <c r="Y30" i="4"/>
  <c r="AC30" i="4"/>
  <c r="AE30" i="4"/>
  <c r="Y31" i="4"/>
  <c r="AC31" i="4"/>
  <c r="AF31" i="4" s="1"/>
  <c r="AD31" i="4"/>
  <c r="AD35" i="4" s="1"/>
  <c r="W32" i="4" s="1"/>
  <c r="Y32" i="4"/>
  <c r="AC32" i="4"/>
  <c r="AE32" i="4"/>
  <c r="Y33" i="4"/>
  <c r="AD33" i="4"/>
  <c r="AF33" i="4" s="1"/>
  <c r="AE34" i="4"/>
  <c r="D37" i="4"/>
  <c r="G37" i="4"/>
  <c r="J37" i="4"/>
  <c r="M37" i="4"/>
  <c r="P37" i="4"/>
  <c r="P38" i="4" s="1"/>
  <c r="S37" i="4"/>
  <c r="Y37" i="4"/>
  <c r="Y38" i="4"/>
  <c r="AC38" i="4"/>
  <c r="AE38" i="4"/>
  <c r="Y39" i="4"/>
  <c r="AC39" i="4"/>
  <c r="AD39" i="4"/>
  <c r="Y40" i="4"/>
  <c r="AC40" i="4"/>
  <c r="AE40" i="4"/>
  <c r="Y41" i="4"/>
  <c r="AD41" i="4"/>
  <c r="AF41" i="4" s="1"/>
  <c r="AE42" i="4"/>
  <c r="D5" i="3"/>
  <c r="G5" i="3"/>
  <c r="J5" i="3"/>
  <c r="M5" i="3"/>
  <c r="P5" i="3"/>
  <c r="P6" i="3" s="1"/>
  <c r="S5" i="3"/>
  <c r="Y5" i="3"/>
  <c r="Y6" i="3"/>
  <c r="AC6" i="3"/>
  <c r="AE6" i="3"/>
  <c r="Y7" i="3"/>
  <c r="AC7" i="3"/>
  <c r="AD7" i="3"/>
  <c r="Y8" i="3"/>
  <c r="AC8" i="3"/>
  <c r="AE8" i="3"/>
  <c r="Y9" i="3"/>
  <c r="AD9" i="3"/>
  <c r="AF9" i="3" s="1"/>
  <c r="AE10" i="3"/>
  <c r="D13" i="3"/>
  <c r="G13" i="3"/>
  <c r="J13" i="3"/>
  <c r="M13" i="3"/>
  <c r="P13" i="3"/>
  <c r="P14" i="3" s="1"/>
  <c r="S13" i="3"/>
  <c r="Y13" i="3"/>
  <c r="Y14" i="3"/>
  <c r="AC14" i="3"/>
  <c r="AE14" i="3"/>
  <c r="Y15" i="3"/>
  <c r="AC15" i="3"/>
  <c r="AD15" i="3"/>
  <c r="AD19" i="3" s="1"/>
  <c r="Y16" i="3"/>
  <c r="AC16" i="3"/>
  <c r="AE16" i="3"/>
  <c r="Y17" i="3"/>
  <c r="AD17" i="3"/>
  <c r="AF17" i="3" s="1"/>
  <c r="AE18" i="3"/>
  <c r="D21" i="3"/>
  <c r="G21" i="3"/>
  <c r="J21" i="3"/>
  <c r="M21" i="3"/>
  <c r="P21" i="3"/>
  <c r="P22" i="3" s="1"/>
  <c r="Y21" i="3"/>
  <c r="Y22" i="3"/>
  <c r="AC22" i="3"/>
  <c r="AE22" i="3"/>
  <c r="Y23" i="3"/>
  <c r="AC23" i="3"/>
  <c r="AD23" i="3"/>
  <c r="Y24" i="3"/>
  <c r="AC24" i="3"/>
  <c r="AE24" i="3"/>
  <c r="Y25" i="3"/>
  <c r="AD25" i="3"/>
  <c r="AF25" i="3" s="1"/>
  <c r="AE26" i="3"/>
  <c r="D29" i="3"/>
  <c r="G29" i="3"/>
  <c r="J29" i="3"/>
  <c r="M29" i="3"/>
  <c r="P29" i="3"/>
  <c r="P30" i="3" s="1"/>
  <c r="S29" i="3"/>
  <c r="Y29" i="3"/>
  <c r="Y30" i="3"/>
  <c r="AC30" i="3"/>
  <c r="AE30" i="3"/>
  <c r="Y31" i="3"/>
  <c r="AC31" i="3"/>
  <c r="AD31" i="3"/>
  <c r="Y32" i="3"/>
  <c r="AC32" i="3"/>
  <c r="AE32" i="3"/>
  <c r="Y33" i="3"/>
  <c r="AD33" i="3"/>
  <c r="AF33" i="3" s="1"/>
  <c r="AE34" i="3"/>
  <c r="D37" i="3"/>
  <c r="G37" i="3"/>
  <c r="J37" i="3"/>
  <c r="M37" i="3"/>
  <c r="P37" i="3"/>
  <c r="P38" i="3" s="1"/>
  <c r="S37" i="3"/>
  <c r="Y37" i="3"/>
  <c r="Y38" i="3"/>
  <c r="AC38" i="3"/>
  <c r="AE38" i="3"/>
  <c r="Y39" i="3"/>
  <c r="AC39" i="3"/>
  <c r="AD39" i="3"/>
  <c r="Y40" i="3"/>
  <c r="AC40" i="3"/>
  <c r="AE40" i="3"/>
  <c r="Y41" i="3"/>
  <c r="AD41" i="3"/>
  <c r="AF41" i="3" s="1"/>
  <c r="AE42" i="3"/>
  <c r="D5" i="2"/>
  <c r="G5" i="2"/>
  <c r="J5" i="2"/>
  <c r="M5" i="2"/>
  <c r="P5" i="2"/>
  <c r="S5" i="2"/>
  <c r="Y5" i="2"/>
  <c r="Y6" i="2"/>
  <c r="AC6" i="2"/>
  <c r="AE6" i="2"/>
  <c r="Y7" i="2"/>
  <c r="AC7" i="2"/>
  <c r="AD7" i="2"/>
  <c r="Y8" i="2"/>
  <c r="AC8" i="2"/>
  <c r="AE8" i="2"/>
  <c r="Y9" i="2"/>
  <c r="AD9" i="2"/>
  <c r="AF9" i="2" s="1"/>
  <c r="AE10" i="2"/>
  <c r="D13" i="2"/>
  <c r="G13" i="2"/>
  <c r="J13" i="2"/>
  <c r="M13" i="2"/>
  <c r="P13" i="2"/>
  <c r="P14" i="2" s="1"/>
  <c r="S13" i="2"/>
  <c r="Y13" i="2"/>
  <c r="Y14" i="2"/>
  <c r="AC14" i="2"/>
  <c r="AE14" i="2"/>
  <c r="AF14" i="2" s="1"/>
  <c r="Y15" i="2"/>
  <c r="AC15" i="2"/>
  <c r="AD15" i="2"/>
  <c r="Y16" i="2"/>
  <c r="AC16" i="2"/>
  <c r="AE16" i="2"/>
  <c r="Y17" i="2"/>
  <c r="AD17" i="2"/>
  <c r="AF17" i="2" s="1"/>
  <c r="AE18" i="2"/>
  <c r="D21" i="2"/>
  <c r="G21" i="2"/>
  <c r="J21" i="2"/>
  <c r="M21" i="2"/>
  <c r="P21" i="2"/>
  <c r="P22" i="2" s="1"/>
  <c r="S21" i="2"/>
  <c r="Y21" i="2"/>
  <c r="Y22" i="2"/>
  <c r="AC22" i="2"/>
  <c r="AE22" i="2"/>
  <c r="Y23" i="2"/>
  <c r="AC23" i="2"/>
  <c r="AD23" i="2"/>
  <c r="Y24" i="2"/>
  <c r="AC24" i="2"/>
  <c r="AE24" i="2"/>
  <c r="Y25" i="2"/>
  <c r="AD25" i="2"/>
  <c r="AF25" i="2" s="1"/>
  <c r="AE26" i="2"/>
  <c r="D29" i="2"/>
  <c r="G29" i="2"/>
  <c r="J29" i="2"/>
  <c r="M29" i="2"/>
  <c r="P29" i="2"/>
  <c r="P30" i="2" s="1"/>
  <c r="S29" i="2"/>
  <c r="Y29" i="2"/>
  <c r="Y30" i="2"/>
  <c r="AC30" i="2"/>
  <c r="AE30" i="2"/>
  <c r="Y31" i="2"/>
  <c r="AC31" i="2"/>
  <c r="AD31" i="2"/>
  <c r="Y32" i="2"/>
  <c r="AC32" i="2"/>
  <c r="AE32" i="2"/>
  <c r="AF32" i="2" s="1"/>
  <c r="Y33" i="2"/>
  <c r="AD33" i="2"/>
  <c r="AD35" i="2" s="1"/>
  <c r="W32" i="2" s="1"/>
  <c r="P12" i="9" s="1"/>
  <c r="AE34" i="2"/>
  <c r="D37" i="2"/>
  <c r="G37" i="2"/>
  <c r="J37" i="2"/>
  <c r="M37" i="2"/>
  <c r="P37" i="2"/>
  <c r="P38" i="2" s="1"/>
  <c r="S37" i="2"/>
  <c r="Y37" i="2"/>
  <c r="Y38" i="2"/>
  <c r="AC38" i="2"/>
  <c r="AE38" i="2"/>
  <c r="Y39" i="2"/>
  <c r="AC39" i="2"/>
  <c r="AD39" i="2"/>
  <c r="AF39" i="2" s="1"/>
  <c r="Y40" i="2"/>
  <c r="AC40" i="2"/>
  <c r="AE40" i="2"/>
  <c r="Y41" i="2"/>
  <c r="AD41" i="2"/>
  <c r="AF41" i="2" s="1"/>
  <c r="AE42" i="2"/>
  <c r="H12" i="6"/>
  <c r="D21" i="6"/>
  <c r="H22" i="6"/>
  <c r="H32" i="6"/>
  <c r="T33" i="6"/>
  <c r="H41" i="6"/>
  <c r="AD19" i="4"/>
  <c r="AF7" i="2"/>
  <c r="AD27" i="4"/>
  <c r="W24" i="4" s="1"/>
  <c r="L32" i="9" s="1"/>
  <c r="AC11" i="2" l="1"/>
  <c r="W10" i="2" s="1"/>
  <c r="AF40" i="2"/>
  <c r="AF40" i="5"/>
  <c r="AF30" i="5"/>
  <c r="W40" i="2"/>
  <c r="AE43" i="8"/>
  <c r="W38" i="8" s="1"/>
  <c r="AF40" i="8"/>
  <c r="AE19" i="5"/>
  <c r="AD11" i="5"/>
  <c r="W8" i="5" s="1"/>
  <c r="D41" i="9" s="1"/>
  <c r="AF30" i="2"/>
  <c r="AF22" i="2"/>
  <c r="AE11" i="3"/>
  <c r="W6" i="3" s="1"/>
  <c r="AC11" i="4"/>
  <c r="AE35" i="2"/>
  <c r="W30" i="2" s="1"/>
  <c r="AF23" i="3"/>
  <c r="AF8" i="4"/>
  <c r="AC11" i="5"/>
  <c r="W10" i="5" s="1"/>
  <c r="AF6" i="8"/>
  <c r="AF15" i="8"/>
  <c r="AF24" i="8"/>
  <c r="AF31" i="5"/>
  <c r="AF15" i="5"/>
  <c r="AE27" i="8"/>
  <c r="W22" i="8" s="1"/>
  <c r="W40" i="8"/>
  <c r="AF24" i="4"/>
  <c r="AF40" i="3"/>
  <c r="AF16" i="4"/>
  <c r="AF32" i="4"/>
  <c r="AD43" i="5"/>
  <c r="AC11" i="3"/>
  <c r="AE11" i="4"/>
  <c r="W6" i="4" s="1"/>
  <c r="AF6" i="4"/>
  <c r="AE11" i="5"/>
  <c r="AF38" i="3"/>
  <c r="W42" i="3"/>
  <c r="AE43" i="2"/>
  <c r="W38" i="2" s="1"/>
  <c r="AF6" i="2"/>
  <c r="AF32" i="3"/>
  <c r="AE35" i="5"/>
  <c r="W30" i="5" s="1"/>
  <c r="N42" i="6" s="1"/>
  <c r="AD27" i="5"/>
  <c r="W24" i="5" s="1"/>
  <c r="AF16" i="5"/>
  <c r="AE11" i="2"/>
  <c r="W6" i="2" s="1"/>
  <c r="AC27" i="3"/>
  <c r="W26" i="3" s="1"/>
  <c r="AF38" i="4"/>
  <c r="AF39" i="5"/>
  <c r="AC27" i="5"/>
  <c r="W26" i="5" s="1"/>
  <c r="AE19" i="3"/>
  <c r="W14" i="3" s="1"/>
  <c r="AD27" i="8"/>
  <c r="W24" i="8" s="1"/>
  <c r="W42" i="2"/>
  <c r="AF33" i="2"/>
  <c r="AE27" i="2"/>
  <c r="W22" i="2" s="1"/>
  <c r="AE19" i="4"/>
  <c r="AF22" i="5"/>
  <c r="AF8" i="5"/>
  <c r="AF30" i="8"/>
  <c r="AF39" i="8"/>
  <c r="AE35" i="4"/>
  <c r="W30" i="4" s="1"/>
  <c r="AC19" i="4"/>
  <c r="W18" i="4" s="1"/>
  <c r="AF16" i="2"/>
  <c r="AD11" i="4"/>
  <c r="W8" i="4" s="1"/>
  <c r="AF16" i="3"/>
  <c r="AF23" i="4"/>
  <c r="AF24" i="5"/>
  <c r="AF7" i="5"/>
  <c r="AD35" i="8"/>
  <c r="W32" i="8" s="1"/>
  <c r="AE43" i="5"/>
  <c r="W38" i="5" s="1"/>
  <c r="AE43" i="4"/>
  <c r="W38" i="4" s="1"/>
  <c r="AD19" i="8"/>
  <c r="AE19" i="8"/>
  <c r="W14" i="8" s="1"/>
  <c r="AD11" i="8"/>
  <c r="W8" i="8" s="1"/>
  <c r="L42" i="6"/>
  <c r="H50" i="6"/>
  <c r="L43" i="7"/>
  <c r="AF23" i="5"/>
  <c r="AD19" i="5"/>
  <c r="AC19" i="5"/>
  <c r="W18" i="5" s="1"/>
  <c r="D42" i="9"/>
  <c r="AC43" i="4"/>
  <c r="AF38" i="5"/>
  <c r="AC43" i="5"/>
  <c r="W42" i="5"/>
  <c r="W40" i="4"/>
  <c r="AF40" i="4"/>
  <c r="AF39" i="4"/>
  <c r="AC35" i="4"/>
  <c r="AF35" i="4" s="1"/>
  <c r="AE36" i="4" s="1"/>
  <c r="AF30" i="4"/>
  <c r="AE27" i="4"/>
  <c r="AC27" i="4"/>
  <c r="W26" i="4" s="1"/>
  <c r="AF15" i="4"/>
  <c r="AF14" i="4"/>
  <c r="AF7" i="4"/>
  <c r="W40" i="3"/>
  <c r="AC35" i="3"/>
  <c r="W34" i="3" s="1"/>
  <c r="AF31" i="3"/>
  <c r="AF30" i="3"/>
  <c r="AD11" i="3"/>
  <c r="W8" i="3" s="1"/>
  <c r="T12" i="6"/>
  <c r="AC35" i="2"/>
  <c r="W34" i="2" s="1"/>
  <c r="N13" i="7"/>
  <c r="N13" i="9"/>
  <c r="AD27" i="2"/>
  <c r="W24" i="2" s="1"/>
  <c r="AC27" i="2"/>
  <c r="AD19" i="2"/>
  <c r="AD11" i="2"/>
  <c r="W8" i="2" s="1"/>
  <c r="AE19" i="2"/>
  <c r="AC19" i="2"/>
  <c r="D13" i="7"/>
  <c r="D13" i="6"/>
  <c r="D13" i="9"/>
  <c r="AF8" i="2"/>
  <c r="AD35" i="5"/>
  <c r="W32" i="5" s="1"/>
  <c r="P41" i="6" s="1"/>
  <c r="AC35" i="5"/>
  <c r="W34" i="5" s="1"/>
  <c r="P42" i="6" s="1"/>
  <c r="P12" i="6"/>
  <c r="P12" i="7"/>
  <c r="W14" i="5"/>
  <c r="L32" i="7"/>
  <c r="L32" i="6"/>
  <c r="T13" i="7"/>
  <c r="T13" i="6"/>
  <c r="W14" i="2"/>
  <c r="W6" i="5"/>
  <c r="AE27" i="5"/>
  <c r="AF24" i="2"/>
  <c r="AF24" i="3"/>
  <c r="AF14" i="3"/>
  <c r="AF7" i="3"/>
  <c r="AF22" i="4"/>
  <c r="AF32" i="5"/>
  <c r="W10" i="4"/>
  <c r="N13" i="6"/>
  <c r="AD43" i="2"/>
  <c r="AD43" i="3"/>
  <c r="W40" i="5"/>
  <c r="AF14" i="5"/>
  <c r="AF38" i="2"/>
  <c r="AE35" i="3"/>
  <c r="AD27" i="3"/>
  <c r="W24" i="3" s="1"/>
  <c r="AC11" i="8"/>
  <c r="W10" i="8" s="1"/>
  <c r="AF8" i="8"/>
  <c r="AF16" i="8"/>
  <c r="AF6" i="5"/>
  <c r="AF15" i="2"/>
  <c r="W14" i="4"/>
  <c r="AF31" i="2"/>
  <c r="AE11" i="8"/>
  <c r="W6" i="8" s="1"/>
  <c r="AF23" i="2"/>
  <c r="AC19" i="8"/>
  <c r="W18" i="8" s="1"/>
  <c r="AC43" i="2"/>
  <c r="AD43" i="4"/>
  <c r="AC43" i="3"/>
  <c r="AE27" i="3"/>
  <c r="W22" i="3" s="1"/>
  <c r="AF15" i="3"/>
  <c r="AF8" i="3"/>
  <c r="AF38" i="8"/>
  <c r="W10" i="3"/>
  <c r="AF39" i="3"/>
  <c r="AE43" i="3"/>
  <c r="AD35" i="3"/>
  <c r="AC19" i="3"/>
  <c r="AF22" i="3"/>
  <c r="AF6" i="3"/>
  <c r="AF23" i="8"/>
  <c r="AF22" i="8"/>
  <c r="AC27" i="8"/>
  <c r="AF32" i="8"/>
  <c r="AE35" i="8"/>
  <c r="W30" i="8" s="1"/>
  <c r="AF31" i="8"/>
  <c r="AD43" i="8"/>
  <c r="W42" i="8"/>
  <c r="AC43" i="8"/>
  <c r="AF14" i="8"/>
  <c r="AC35" i="8"/>
  <c r="W44" i="8" l="1"/>
  <c r="D42" i="7"/>
  <c r="AF11" i="5"/>
  <c r="AE12" i="5" s="1"/>
  <c r="T12" i="7"/>
  <c r="T12" i="9"/>
  <c r="AF11" i="4"/>
  <c r="AD12" i="4" s="1"/>
  <c r="D23" i="9"/>
  <c r="L22" i="9"/>
  <c r="D33" i="9"/>
  <c r="F13" i="9"/>
  <c r="L50" i="6"/>
  <c r="D12" i="9"/>
  <c r="P23" i="9"/>
  <c r="L33" i="7"/>
  <c r="T32" i="9"/>
  <c r="R33" i="9"/>
  <c r="T13" i="9"/>
  <c r="F23" i="9"/>
  <c r="T23" i="7"/>
  <c r="B33" i="9"/>
  <c r="D43" i="7"/>
  <c r="D41" i="6"/>
  <c r="L23" i="9"/>
  <c r="B23" i="9"/>
  <c r="J23" i="9"/>
  <c r="F33" i="9"/>
  <c r="B42" i="9"/>
  <c r="J13" i="9"/>
  <c r="F42" i="9"/>
  <c r="L12" i="9"/>
  <c r="D22" i="9"/>
  <c r="T22" i="9"/>
  <c r="P50" i="9"/>
  <c r="H42" i="6"/>
  <c r="R42" i="6"/>
  <c r="D32" i="9"/>
  <c r="H33" i="6"/>
  <c r="L42" i="9"/>
  <c r="B13" i="7"/>
  <c r="R13" i="9"/>
  <c r="AF27" i="4"/>
  <c r="AE28" i="4" s="1"/>
  <c r="T23" i="9"/>
  <c r="D32" i="7"/>
  <c r="D22" i="7"/>
  <c r="D32" i="6"/>
  <c r="D42" i="6"/>
  <c r="T23" i="6"/>
  <c r="AF35" i="5"/>
  <c r="AC36" i="5" s="1"/>
  <c r="B33" i="6"/>
  <c r="AF11" i="3"/>
  <c r="AE12" i="3" s="1"/>
  <c r="B33" i="7"/>
  <c r="H50" i="9"/>
  <c r="F23" i="6"/>
  <c r="F23" i="7"/>
  <c r="H33" i="9"/>
  <c r="N42" i="9"/>
  <c r="F50" i="9"/>
  <c r="AF11" i="2"/>
  <c r="AC12" i="2" s="1"/>
  <c r="B13" i="6"/>
  <c r="H33" i="7"/>
  <c r="B13" i="9"/>
  <c r="AF19" i="4"/>
  <c r="AC20" i="4" s="1"/>
  <c r="P43" i="7"/>
  <c r="L50" i="9"/>
  <c r="P42" i="9"/>
  <c r="AF27" i="8"/>
  <c r="AC28" i="8" s="1"/>
  <c r="AF43" i="3"/>
  <c r="AD44" i="3" s="1"/>
  <c r="D22" i="6"/>
  <c r="J51" i="9"/>
  <c r="P41" i="9"/>
  <c r="AF43" i="5"/>
  <c r="AE44" i="5" s="1"/>
  <c r="R43" i="7"/>
  <c r="J50" i="9"/>
  <c r="J50" i="6"/>
  <c r="R42" i="9"/>
  <c r="R33" i="6"/>
  <c r="R33" i="7"/>
  <c r="AF19" i="8"/>
  <c r="W20" i="8" s="1"/>
  <c r="F51" i="9"/>
  <c r="L41" i="9"/>
  <c r="D50" i="6"/>
  <c r="H43" i="7"/>
  <c r="H42" i="9"/>
  <c r="AF19" i="5"/>
  <c r="AD20" i="5" s="1"/>
  <c r="D50" i="9"/>
  <c r="T43" i="7"/>
  <c r="T42" i="6"/>
  <c r="T42" i="9"/>
  <c r="W44" i="5"/>
  <c r="P50" i="6"/>
  <c r="N51" i="9"/>
  <c r="T41" i="9"/>
  <c r="T32" i="6"/>
  <c r="T32" i="7"/>
  <c r="W44" i="4"/>
  <c r="W34" i="4"/>
  <c r="W36" i="4" s="1"/>
  <c r="L33" i="6"/>
  <c r="L33" i="9"/>
  <c r="W22" i="4"/>
  <c r="AE12" i="4"/>
  <c r="AC12" i="4"/>
  <c r="W12" i="4"/>
  <c r="T22" i="7"/>
  <c r="T22" i="6"/>
  <c r="AF35" i="3"/>
  <c r="AC36" i="3" s="1"/>
  <c r="W30" i="3"/>
  <c r="AF35" i="2"/>
  <c r="AD36" i="2" s="1"/>
  <c r="W36" i="2"/>
  <c r="P13" i="9"/>
  <c r="AF27" i="2"/>
  <c r="AE28" i="2" s="1"/>
  <c r="W26" i="2"/>
  <c r="AF19" i="2"/>
  <c r="AC20" i="2" s="1"/>
  <c r="W12" i="2"/>
  <c r="W18" i="2"/>
  <c r="N51" i="6"/>
  <c r="T41" i="6"/>
  <c r="T42" i="7"/>
  <c r="AC36" i="4"/>
  <c r="AE20" i="5"/>
  <c r="F50" i="6"/>
  <c r="W36" i="5"/>
  <c r="N41" i="6" s="1"/>
  <c r="N43" i="7"/>
  <c r="F33" i="6"/>
  <c r="F33" i="7"/>
  <c r="F43" i="7"/>
  <c r="F42" i="6"/>
  <c r="P13" i="6"/>
  <c r="P13" i="7"/>
  <c r="AF11" i="8"/>
  <c r="AE12" i="8" s="1"/>
  <c r="AF43" i="2"/>
  <c r="AE44" i="2" s="1"/>
  <c r="W12" i="5"/>
  <c r="B43" i="7"/>
  <c r="B42" i="6"/>
  <c r="F13" i="7"/>
  <c r="F13" i="6"/>
  <c r="L12" i="6"/>
  <c r="L12" i="7"/>
  <c r="W20" i="5"/>
  <c r="AF43" i="4"/>
  <c r="AD44" i="4" s="1"/>
  <c r="J13" i="6"/>
  <c r="J13" i="7"/>
  <c r="AD36" i="4"/>
  <c r="AF27" i="3"/>
  <c r="AE28" i="3" s="1"/>
  <c r="AD12" i="5"/>
  <c r="AC12" i="5"/>
  <c r="L42" i="7"/>
  <c r="F51" i="6"/>
  <c r="L41" i="6"/>
  <c r="D12" i="6"/>
  <c r="D12" i="7"/>
  <c r="P42" i="7"/>
  <c r="J51" i="6"/>
  <c r="R13" i="6"/>
  <c r="W44" i="2"/>
  <c r="R13" i="7"/>
  <c r="R32" i="7"/>
  <c r="R32" i="6"/>
  <c r="D33" i="6"/>
  <c r="D33" i="7"/>
  <c r="W22" i="5"/>
  <c r="AF27" i="5"/>
  <c r="AE28" i="5" s="1"/>
  <c r="AC28" i="4"/>
  <c r="AD28" i="4"/>
  <c r="P23" i="6"/>
  <c r="P23" i="7"/>
  <c r="D23" i="7"/>
  <c r="D23" i="6"/>
  <c r="B23" i="7"/>
  <c r="W12" i="3"/>
  <c r="B23" i="6"/>
  <c r="L23" i="7"/>
  <c r="L23" i="6"/>
  <c r="W18" i="3"/>
  <c r="AF19" i="3"/>
  <c r="L22" i="7"/>
  <c r="L22" i="6"/>
  <c r="W38" i="3"/>
  <c r="W32" i="3"/>
  <c r="J23" i="7"/>
  <c r="W28" i="3"/>
  <c r="J23" i="6"/>
  <c r="W26" i="8"/>
  <c r="W28" i="8" s="1"/>
  <c r="AF43" i="8"/>
  <c r="AC44" i="8" s="1"/>
  <c r="W34" i="8"/>
  <c r="W36" i="8" s="1"/>
  <c r="AF35" i="8"/>
  <c r="W12" i="8"/>
  <c r="AE36" i="3" l="1"/>
  <c r="AE20" i="4"/>
  <c r="AD12" i="3"/>
  <c r="AE28" i="8"/>
  <c r="AD20" i="4"/>
  <c r="AC12" i="3"/>
  <c r="W20" i="4"/>
  <c r="F32" i="9" s="1"/>
  <c r="AD12" i="2"/>
  <c r="P22" i="9"/>
  <c r="R23" i="9"/>
  <c r="H23" i="9"/>
  <c r="B22" i="9"/>
  <c r="B12" i="9"/>
  <c r="L13" i="9"/>
  <c r="N23" i="9"/>
  <c r="B32" i="9"/>
  <c r="J22" i="9"/>
  <c r="R12" i="9"/>
  <c r="B41" i="9"/>
  <c r="H13" i="9"/>
  <c r="N12" i="9"/>
  <c r="J33" i="9"/>
  <c r="R32" i="9"/>
  <c r="R41" i="9"/>
  <c r="AC44" i="5"/>
  <c r="AD36" i="5"/>
  <c r="AE36" i="5"/>
  <c r="AC12" i="8"/>
  <c r="AC20" i="5"/>
  <c r="L13" i="7"/>
  <c r="AE20" i="2"/>
  <c r="B50" i="9"/>
  <c r="J42" i="9"/>
  <c r="AD28" i="8"/>
  <c r="AE44" i="3"/>
  <c r="AC44" i="3"/>
  <c r="L51" i="9"/>
  <c r="N41" i="9"/>
  <c r="AD20" i="2"/>
  <c r="W20" i="2"/>
  <c r="AE12" i="2"/>
  <c r="AD44" i="5"/>
  <c r="R41" i="6"/>
  <c r="R42" i="7"/>
  <c r="P51" i="9"/>
  <c r="P51" i="6"/>
  <c r="AE20" i="8"/>
  <c r="AC20" i="8"/>
  <c r="AD20" i="8"/>
  <c r="AD12" i="8"/>
  <c r="D51" i="9"/>
  <c r="F41" i="9"/>
  <c r="J33" i="7"/>
  <c r="J33" i="6"/>
  <c r="W28" i="4"/>
  <c r="B32" i="7"/>
  <c r="B32" i="6"/>
  <c r="AD36" i="3"/>
  <c r="N23" i="6"/>
  <c r="N23" i="7"/>
  <c r="W36" i="3"/>
  <c r="AD44" i="2"/>
  <c r="AE36" i="2"/>
  <c r="AC36" i="2"/>
  <c r="N12" i="7"/>
  <c r="N12" i="6"/>
  <c r="AD28" i="2"/>
  <c r="AC28" i="2"/>
  <c r="W28" i="2"/>
  <c r="L13" i="6"/>
  <c r="B12" i="6"/>
  <c r="B12" i="7"/>
  <c r="H13" i="6"/>
  <c r="H13" i="7"/>
  <c r="F41" i="6"/>
  <c r="F42" i="7"/>
  <c r="D51" i="6"/>
  <c r="J43" i="7"/>
  <c r="W28" i="5"/>
  <c r="B50" i="6"/>
  <c r="J42" i="6"/>
  <c r="N42" i="7"/>
  <c r="L51" i="6"/>
  <c r="R12" i="6"/>
  <c r="R12" i="7"/>
  <c r="F32" i="6"/>
  <c r="F32" i="7"/>
  <c r="B41" i="6"/>
  <c r="B42" i="7"/>
  <c r="AC28" i="3"/>
  <c r="AD28" i="3"/>
  <c r="AC28" i="5"/>
  <c r="AD28" i="5"/>
  <c r="AC44" i="2"/>
  <c r="AC44" i="4"/>
  <c r="AE44" i="4"/>
  <c r="H23" i="7"/>
  <c r="H23" i="6"/>
  <c r="B22" i="7"/>
  <c r="B22" i="6"/>
  <c r="J22" i="6"/>
  <c r="J22" i="7"/>
  <c r="R23" i="7"/>
  <c r="W44" i="3"/>
  <c r="R23" i="6"/>
  <c r="W20" i="3"/>
  <c r="AE20" i="3"/>
  <c r="AD20" i="3"/>
  <c r="P22" i="7"/>
  <c r="P22" i="6"/>
  <c r="AC20" i="3"/>
  <c r="AE44" i="8"/>
  <c r="AD44" i="8"/>
  <c r="AD36" i="8"/>
  <c r="AE36" i="8"/>
  <c r="AC36" i="8"/>
  <c r="F22" i="9" l="1"/>
  <c r="J12" i="9"/>
  <c r="N22" i="9"/>
  <c r="J32" i="9"/>
  <c r="R22" i="9"/>
  <c r="F12" i="6"/>
  <c r="J32" i="6"/>
  <c r="J32" i="7"/>
  <c r="N22" i="7"/>
  <c r="F12" i="9"/>
  <c r="F12" i="7"/>
  <c r="J41" i="9"/>
  <c r="H51" i="9"/>
  <c r="N22" i="6"/>
  <c r="J12" i="7"/>
  <c r="J12" i="6"/>
  <c r="J42" i="7"/>
  <c r="J41" i="6"/>
  <c r="H51" i="6"/>
  <c r="F22" i="7"/>
  <c r="F22" i="6"/>
  <c r="R22" i="7"/>
  <c r="R22" i="6"/>
</calcChain>
</file>

<file path=xl/sharedStrings.xml><?xml version="1.0" encoding="utf-8"?>
<sst xmlns="http://schemas.openxmlformats.org/spreadsheetml/2006/main" count="2106" uniqueCount="630">
  <si>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</si>
  <si>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</si>
  <si>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</si>
  <si>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</si>
  <si>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</si>
  <si>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</si>
  <si>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</si>
  <si>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</si>
  <si>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</si>
  <si>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</si>
  <si>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</si>
  <si>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</si>
  <si>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</si>
  <si>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</si>
  <si>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</si>
  <si>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</si>
  <si>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</si>
  <si>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</si>
  <si>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</si>
  <si>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</si>
  <si>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</si>
  <si>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</si>
  <si>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</si>
  <si>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</si>
  <si>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</si>
  <si>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</si>
  <si>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</si>
  <si>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</si>
  <si>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</si>
  <si>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</si>
  <si>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</si>
  <si>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</si>
  <si>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</si>
  <si>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</si>
  <si>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</si>
  <si>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</si>
  <si>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</si>
  <si>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</si>
  <si>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</si>
  <si>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</si>
  <si>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</si>
  <si>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</si>
  <si>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川燙</t>
    <phoneticPr fontId="19" type="noConversion"/>
  </si>
  <si>
    <t>月</t>
    <phoneticPr fontId="19" type="noConversion"/>
  </si>
  <si>
    <t>水果/乳品/饅頭</t>
    <phoneticPr fontId="19" type="noConversion"/>
  </si>
  <si>
    <t>水果/乳品/饅頭</t>
    <phoneticPr fontId="19" type="noConversion"/>
  </si>
  <si>
    <t>個人量(克)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</si>
  <si>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</si>
  <si>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</si>
  <si>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</si>
  <si>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</si>
  <si>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</si>
  <si>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</si>
  <si>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衛管人員：王紘彣</t>
    <phoneticPr fontId="19" type="noConversion"/>
  </si>
  <si>
    <t>醣類：</t>
    <phoneticPr fontId="19" type="noConversion"/>
  </si>
  <si>
    <t>煮</t>
    <phoneticPr fontId="19" type="noConversion"/>
  </si>
  <si>
    <t>川燙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</si>
  <si>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</si>
  <si>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</si>
  <si>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</si>
  <si>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</si>
  <si>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</si>
  <si>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</si>
  <si>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</si>
  <si>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</si>
  <si>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</si>
  <si>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</si>
  <si>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</si>
  <si>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</si>
  <si>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 xml:space="preserve"> </t>
    <phoneticPr fontId="19" type="noConversion"/>
  </si>
  <si>
    <t>星期五</t>
    <phoneticPr fontId="19" type="noConversion"/>
  </si>
  <si>
    <t>營養師:楊婷珮</t>
    <phoneticPr fontId="19" type="noConversion"/>
  </si>
  <si>
    <t>醣類：</t>
    <phoneticPr fontId="19" type="noConversion"/>
  </si>
  <si>
    <t>煮</t>
    <phoneticPr fontId="19" type="noConversion"/>
  </si>
  <si>
    <t>星期一</t>
    <phoneticPr fontId="19" type="noConversion"/>
  </si>
  <si>
    <t>白米</t>
    <phoneticPr fontId="19" type="noConversion"/>
  </si>
  <si>
    <t>6月3日(一)</t>
    <phoneticPr fontId="19" type="noConversion"/>
  </si>
  <si>
    <t>6月4日(二)</t>
    <phoneticPr fontId="19" type="noConversion"/>
  </si>
  <si>
    <t>白米飯</t>
    <phoneticPr fontId="19" type="noConversion"/>
  </si>
  <si>
    <t>紫米飯</t>
    <phoneticPr fontId="19" type="noConversion"/>
  </si>
  <si>
    <t>蒸</t>
    <phoneticPr fontId="19" type="noConversion"/>
  </si>
  <si>
    <t>白米</t>
    <phoneticPr fontId="19" type="noConversion"/>
  </si>
  <si>
    <t>紫米</t>
    <phoneticPr fontId="19" type="noConversion"/>
  </si>
  <si>
    <t>小白菜</t>
    <phoneticPr fontId="19" type="noConversion"/>
  </si>
  <si>
    <t>油菜</t>
    <phoneticPr fontId="19" type="noConversion"/>
  </si>
  <si>
    <t>糖燒排骨</t>
    <phoneticPr fontId="19" type="noConversion"/>
  </si>
  <si>
    <t>泰式酸甜蛋</t>
    <phoneticPr fontId="19" type="noConversion"/>
  </si>
  <si>
    <t>大雞堡肉(加)</t>
    <phoneticPr fontId="19" type="noConversion"/>
  </si>
  <si>
    <t>多汁嫩香雞排</t>
    <phoneticPr fontId="19" type="noConversion"/>
  </si>
  <si>
    <t>鮮菇湯</t>
    <phoneticPr fontId="19" type="noConversion"/>
  </si>
  <si>
    <t>起司白醬椰菜</t>
    <phoneticPr fontId="19" type="noConversion"/>
  </si>
  <si>
    <t>高麗菜</t>
    <phoneticPr fontId="19" type="noConversion"/>
  </si>
  <si>
    <t>烤</t>
    <phoneticPr fontId="19" type="noConversion"/>
  </si>
  <si>
    <t>煮</t>
    <phoneticPr fontId="19" type="noConversion"/>
  </si>
  <si>
    <t>紅蘿蔔</t>
    <phoneticPr fontId="19" type="noConversion"/>
  </si>
  <si>
    <t>杏鮑菇</t>
    <phoneticPr fontId="19" type="noConversion"/>
  </si>
  <si>
    <t>金針菇</t>
    <phoneticPr fontId="19" type="noConversion"/>
  </si>
  <si>
    <t>日式關東煮</t>
    <phoneticPr fontId="19" type="noConversion"/>
  </si>
  <si>
    <t>炒</t>
    <phoneticPr fontId="19" type="noConversion"/>
  </si>
  <si>
    <t>白米</t>
    <phoneticPr fontId="19" type="noConversion"/>
  </si>
  <si>
    <t>炸</t>
    <phoneticPr fontId="19" type="noConversion"/>
  </si>
  <si>
    <t>蒸</t>
    <phoneticPr fontId="19" type="noConversion"/>
  </si>
  <si>
    <t>地瓜</t>
    <phoneticPr fontId="19" type="noConversion"/>
  </si>
  <si>
    <t>芝麻</t>
    <phoneticPr fontId="19" type="noConversion"/>
  </si>
  <si>
    <t>洋蔥</t>
    <phoneticPr fontId="19" type="noConversion"/>
  </si>
  <si>
    <t>大白菜</t>
    <phoneticPr fontId="19" type="noConversion"/>
  </si>
  <si>
    <t>紅蘿蔔</t>
  </si>
  <si>
    <t>高麗菜</t>
  </si>
  <si>
    <t>雞蛋</t>
  </si>
  <si>
    <t>海苔</t>
  </si>
  <si>
    <t>白米</t>
  </si>
  <si>
    <t>洋蔥</t>
  </si>
  <si>
    <t>青豆仁</t>
  </si>
  <si>
    <t>炒</t>
    <phoneticPr fontId="19" type="noConversion"/>
  </si>
  <si>
    <t>四季豆</t>
    <phoneticPr fontId="19" type="noConversion"/>
  </si>
  <si>
    <t>醃</t>
    <phoneticPr fontId="19" type="noConversion"/>
  </si>
  <si>
    <t>小魚味噌豆腐湯(海豆)</t>
    <phoneticPr fontId="19" type="noConversion"/>
  </si>
  <si>
    <t>靜修國小-冠成6月菜單</t>
    <phoneticPr fontId="19" type="noConversion"/>
  </si>
  <si>
    <t>營養師:楊婷珮</t>
    <phoneticPr fontId="19" type="noConversion"/>
  </si>
  <si>
    <t>衛管人員：王紘彣</t>
    <phoneticPr fontId="19" type="noConversion"/>
  </si>
  <si>
    <t>6月5日(三)</t>
    <phoneticPr fontId="19" type="noConversion"/>
  </si>
  <si>
    <t>6月6日(四)</t>
    <phoneticPr fontId="19" type="noConversion"/>
  </si>
  <si>
    <t>6月7日(五)</t>
    <phoneticPr fontId="19" type="noConversion"/>
  </si>
  <si>
    <t>白米飯</t>
    <phoneticPr fontId="19" type="noConversion"/>
  </si>
  <si>
    <t>地瓜飯</t>
    <phoneticPr fontId="19" type="noConversion"/>
  </si>
  <si>
    <t>夏威夷炒飯</t>
    <phoneticPr fontId="19" type="noConversion"/>
  </si>
  <si>
    <t>卡茲麥脆雞丁(炸)</t>
    <phoneticPr fontId="19" type="noConversion"/>
  </si>
  <si>
    <t>芝麻豬排</t>
    <phoneticPr fontId="19" type="noConversion"/>
  </si>
  <si>
    <t>檸檬啵棒腿</t>
    <phoneticPr fontId="19" type="noConversion"/>
  </si>
  <si>
    <t>小瓜米血甜不辣(加)</t>
    <phoneticPr fontId="19" type="noConversion"/>
  </si>
  <si>
    <t>蕃茄炒蛋</t>
    <phoneticPr fontId="19" type="noConversion"/>
  </si>
  <si>
    <t>椒鹽炸杏鮑菇(炸)</t>
    <phoneticPr fontId="19" type="noConversion"/>
  </si>
  <si>
    <t>洋蔥炒肉絲</t>
    <phoneticPr fontId="19" type="noConversion"/>
  </si>
  <si>
    <t>高麗炒雞</t>
    <phoneticPr fontId="19" type="noConversion"/>
  </si>
  <si>
    <t>芹香炒肉絲</t>
    <phoneticPr fontId="19" type="noConversion"/>
  </si>
  <si>
    <t>青江菜</t>
    <phoneticPr fontId="19" type="noConversion"/>
  </si>
  <si>
    <t>蒲瓜</t>
    <phoneticPr fontId="19" type="noConversion"/>
  </si>
  <si>
    <t>空心菜</t>
    <phoneticPr fontId="19" type="noConversion"/>
  </si>
  <si>
    <t>刺瓜湯</t>
    <phoneticPr fontId="19" type="noConversion"/>
  </si>
  <si>
    <t>榨菜肉絲湯(醃)</t>
    <phoneticPr fontId="19" type="noConversion"/>
  </si>
  <si>
    <t>白玉湯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</si>
  <si>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</si>
  <si>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</si>
  <si>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</si>
  <si>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6月10日(一)</t>
    <phoneticPr fontId="19" type="noConversion"/>
  </si>
  <si>
    <t>6月11日(二)</t>
    <phoneticPr fontId="19" type="noConversion"/>
  </si>
  <si>
    <t>6月12日(三)</t>
    <phoneticPr fontId="19" type="noConversion"/>
  </si>
  <si>
    <t>6月13日(四)</t>
    <phoneticPr fontId="19" type="noConversion"/>
  </si>
  <si>
    <t>6月14日(五)</t>
    <phoneticPr fontId="19" type="noConversion"/>
  </si>
  <si>
    <t xml:space="preserve"> </t>
    <phoneticPr fontId="19" type="noConversion"/>
  </si>
  <si>
    <t>五穀飯</t>
    <phoneticPr fontId="19" type="noConversion"/>
  </si>
  <si>
    <t>番茄蛋炒飯</t>
    <phoneticPr fontId="19" type="noConversion"/>
  </si>
  <si>
    <t>芝麻雞排</t>
    <phoneticPr fontId="19" type="noConversion"/>
  </si>
  <si>
    <t>蔥爆豬肉</t>
    <phoneticPr fontId="19" type="noConversion"/>
  </si>
  <si>
    <t>美式厚切炸雞排(炸)</t>
    <phoneticPr fontId="19" type="noConversion"/>
  </si>
  <si>
    <t>紅燒豬肉</t>
    <phoneticPr fontId="19" type="noConversion"/>
  </si>
  <si>
    <t>炙燒岩烤雞腿</t>
    <phoneticPr fontId="19" type="noConversion"/>
  </si>
  <si>
    <t>滑嫩蒸蛋</t>
    <phoneticPr fontId="19" type="noConversion"/>
  </si>
  <si>
    <t>芹香豆腐(豆)</t>
    <phoneticPr fontId="19" type="noConversion"/>
  </si>
  <si>
    <t>小瓜貢丸片(加)</t>
    <phoneticPr fontId="19" type="noConversion"/>
  </si>
  <si>
    <t>螞蟻上樹</t>
    <phoneticPr fontId="19" type="noConversion"/>
  </si>
  <si>
    <t>沙茶鮮筍</t>
    <phoneticPr fontId="19" type="noConversion"/>
  </si>
  <si>
    <t>日式壽喜燒</t>
    <phoneticPr fontId="19" type="noConversion"/>
  </si>
  <si>
    <t>白醬奶香洋芋</t>
    <phoneticPr fontId="19" type="noConversion"/>
  </si>
  <si>
    <t>五香肉燥(醃)</t>
    <phoneticPr fontId="19" type="noConversion"/>
  </si>
  <si>
    <t>椰菜燒賣(加)</t>
    <phoneticPr fontId="19" type="noConversion"/>
  </si>
  <si>
    <t>雙色炸地瓜球(炸加)</t>
    <phoneticPr fontId="19" type="noConversion"/>
  </si>
  <si>
    <t>蚵白菜</t>
    <phoneticPr fontId="19" type="noConversion"/>
  </si>
  <si>
    <t>油菜</t>
    <phoneticPr fontId="19" type="noConversion"/>
  </si>
  <si>
    <t>芥藍菜</t>
    <phoneticPr fontId="19" type="noConversion"/>
  </si>
  <si>
    <t>吻魚海芽湯(海)</t>
    <phoneticPr fontId="19" type="noConversion"/>
  </si>
  <si>
    <t>綠豆地瓜湯</t>
    <phoneticPr fontId="19" type="noConversion"/>
  </si>
  <si>
    <t>日式味噌湯(豆)</t>
    <phoneticPr fontId="19" type="noConversion"/>
  </si>
  <si>
    <t>玉米蛋花湯</t>
    <phoneticPr fontId="19" type="noConversion"/>
  </si>
  <si>
    <t>書次</t>
    <phoneticPr fontId="19" type="noConversion"/>
  </si>
  <si>
    <t>6月17日(一)</t>
    <phoneticPr fontId="19" type="noConversion"/>
  </si>
  <si>
    <t>6月18日(二)</t>
    <phoneticPr fontId="19" type="noConversion"/>
  </si>
  <si>
    <t>6月19日(三)</t>
    <phoneticPr fontId="19" type="noConversion"/>
  </si>
  <si>
    <t>6月20日(四)</t>
    <phoneticPr fontId="19" type="noConversion"/>
  </si>
  <si>
    <t>6月21日(五)</t>
    <phoneticPr fontId="19" type="noConversion"/>
  </si>
  <si>
    <t>糙米飯</t>
    <phoneticPr fontId="19" type="noConversion"/>
  </si>
  <si>
    <t>海苔柴魚拌飯</t>
    <phoneticPr fontId="19" type="noConversion"/>
  </si>
  <si>
    <t>香草豬里肌</t>
    <phoneticPr fontId="19" type="noConversion"/>
  </si>
  <si>
    <t>巴比Q烤雞排</t>
    <phoneticPr fontId="19" type="noConversion"/>
  </si>
  <si>
    <t>豐原炸排骨酥(炸)</t>
    <phoneticPr fontId="19" type="noConversion"/>
  </si>
  <si>
    <t>沙茶肉片</t>
    <phoneticPr fontId="19" type="noConversion"/>
  </si>
  <si>
    <t>和風棒棒腿</t>
    <phoneticPr fontId="19" type="noConversion"/>
  </si>
  <si>
    <t>麻婆豆腐(豆)</t>
    <phoneticPr fontId="19" type="noConversion"/>
  </si>
  <si>
    <t>泰式打拋豬</t>
    <phoneticPr fontId="19" type="noConversion"/>
  </si>
  <si>
    <t>紫米珍珠丸(加)</t>
    <phoneticPr fontId="19" type="noConversion"/>
  </si>
  <si>
    <t>茶碗蒸</t>
    <phoneticPr fontId="19" type="noConversion"/>
  </si>
  <si>
    <t>刺瓜燴丸片(加)</t>
    <phoneticPr fontId="19" type="noConversion"/>
  </si>
  <si>
    <t>海苔大阪燒</t>
    <phoneticPr fontId="19" type="noConversion"/>
  </si>
  <si>
    <t>南洋咖哩</t>
    <phoneticPr fontId="19" type="noConversion"/>
  </si>
  <si>
    <t>白菜滷(豆)</t>
    <phoneticPr fontId="19" type="noConversion"/>
  </si>
  <si>
    <t>蘿蔔赤肉什錦(豆)</t>
    <phoneticPr fontId="19" type="noConversion"/>
  </si>
  <si>
    <t>四季豆炸杏鮑菇(炸)</t>
    <phoneticPr fontId="19" type="noConversion"/>
  </si>
  <si>
    <t>高麗菜</t>
    <phoneticPr fontId="19" type="noConversion"/>
  </si>
  <si>
    <t>菜頭湯</t>
    <phoneticPr fontId="19" type="noConversion"/>
  </si>
  <si>
    <t>筍絲湯</t>
    <phoneticPr fontId="19" type="noConversion"/>
  </si>
  <si>
    <t>小魚日式海芽湯(海)</t>
    <phoneticPr fontId="19" type="noConversion"/>
  </si>
  <si>
    <t>22.5g</t>
    <phoneticPr fontId="19" type="noConversion"/>
  </si>
  <si>
    <t>26.8g</t>
    <phoneticPr fontId="19" type="noConversion"/>
  </si>
  <si>
    <t>6月24日(一)</t>
    <phoneticPr fontId="19" type="noConversion"/>
  </si>
  <si>
    <t>6月25日(二)</t>
    <phoneticPr fontId="19" type="noConversion"/>
  </si>
  <si>
    <t>6月26日(三)</t>
    <phoneticPr fontId="19" type="noConversion"/>
  </si>
  <si>
    <t>6月27日(四)</t>
    <phoneticPr fontId="19" type="noConversion"/>
  </si>
  <si>
    <t>6月28日(五)</t>
    <phoneticPr fontId="19" type="noConversion"/>
  </si>
  <si>
    <t>霸氣咖哩炒飯</t>
    <phoneticPr fontId="19" type="noConversion"/>
  </si>
  <si>
    <t>照燒烤雞排</t>
    <phoneticPr fontId="19" type="noConversion"/>
  </si>
  <si>
    <t>元氣大豬排</t>
    <phoneticPr fontId="19" type="noConversion"/>
  </si>
  <si>
    <t>炸大雞腿(炸)</t>
    <phoneticPr fontId="19" type="noConversion"/>
  </si>
  <si>
    <t>日式和風燉肉</t>
    <phoneticPr fontId="19" type="noConversion"/>
  </si>
  <si>
    <t>板烤雞排</t>
    <phoneticPr fontId="19" type="noConversion"/>
  </si>
  <si>
    <t>洋蔥豬柳</t>
    <phoneticPr fontId="19" type="noConversion"/>
  </si>
  <si>
    <t>白菜肉羹(加)</t>
    <phoneticPr fontId="19" type="noConversion"/>
  </si>
  <si>
    <t>XO醬風味花椰菜</t>
    <phoneticPr fontId="19" type="noConversion"/>
  </si>
  <si>
    <t>BBQ翅小腿</t>
    <phoneticPr fontId="19" type="noConversion"/>
  </si>
  <si>
    <t>芹菜炒肉</t>
    <phoneticPr fontId="19" type="noConversion"/>
  </si>
  <si>
    <t>黃金乳酪甜玉米</t>
    <phoneticPr fontId="19" type="noConversion"/>
  </si>
  <si>
    <t>毛豆炒豆干(豆)</t>
    <phoneticPr fontId="19" type="noConversion"/>
  </si>
  <si>
    <t>菜脯蛋(醃)</t>
    <phoneticPr fontId="19" type="noConversion"/>
  </si>
  <si>
    <t>四季米血(冷)</t>
    <phoneticPr fontId="19" type="noConversion"/>
  </si>
  <si>
    <t>梅粉炸地瓜條(炸)</t>
    <phoneticPr fontId="19" type="noConversion"/>
  </si>
  <si>
    <t>青江菜</t>
    <phoneticPr fontId="19" type="noConversion"/>
  </si>
  <si>
    <t>小白菜</t>
    <phoneticPr fontId="19" type="noConversion"/>
  </si>
  <si>
    <t>油菜</t>
    <phoneticPr fontId="19" type="noConversion"/>
  </si>
  <si>
    <t>蒲瓜</t>
    <phoneticPr fontId="19" type="noConversion"/>
  </si>
  <si>
    <t>空心菜</t>
    <phoneticPr fontId="19" type="noConversion"/>
  </si>
  <si>
    <t>蘿蔔湯</t>
    <phoneticPr fontId="19" type="noConversion"/>
  </si>
  <si>
    <t>紅豆紫米湯</t>
    <phoneticPr fontId="19" type="noConversion"/>
  </si>
  <si>
    <t>吻魚海芽湯(海)</t>
    <phoneticPr fontId="19" type="noConversion"/>
  </si>
  <si>
    <t>味噌湯(豆)</t>
    <phoneticPr fontId="19" type="noConversion"/>
  </si>
  <si>
    <t>大黃瓜湯</t>
    <phoneticPr fontId="19" type="noConversion"/>
  </si>
  <si>
    <t>熱量:</t>
    <phoneticPr fontId="19" type="noConversion"/>
  </si>
  <si>
    <t>脂肪：</t>
    <phoneticPr fontId="19" type="noConversion"/>
  </si>
  <si>
    <t>醣類：</t>
    <phoneticPr fontId="19" type="noConversion"/>
  </si>
  <si>
    <t xml:space="preserve">                            靜修國小6月菜單 </t>
    <phoneticPr fontId="19" type="noConversion"/>
  </si>
  <si>
    <t>6月1日(一)</t>
    <phoneticPr fontId="19" type="noConversion"/>
  </si>
  <si>
    <t>6月3日(三)</t>
    <phoneticPr fontId="19" type="noConversion"/>
  </si>
  <si>
    <t>6月4日(四)</t>
    <phoneticPr fontId="19" type="noConversion"/>
  </si>
  <si>
    <t>6月5日(五)</t>
    <phoneticPr fontId="19" type="noConversion"/>
  </si>
  <si>
    <t>玉米雙色</t>
    <phoneticPr fontId="19" type="noConversion"/>
  </si>
  <si>
    <t>空心菜</t>
  </si>
  <si>
    <t>玉米</t>
  </si>
  <si>
    <t>海帶</t>
  </si>
  <si>
    <t>豆</t>
  </si>
  <si>
    <t>豆腐</t>
  </si>
  <si>
    <t>冷</t>
  </si>
  <si>
    <t>冬瓜</t>
  </si>
  <si>
    <t>大白菜</t>
  </si>
  <si>
    <t>醃</t>
  </si>
  <si>
    <t>煮</t>
    <phoneticPr fontId="19" type="noConversion"/>
  </si>
  <si>
    <t>煮</t>
    <phoneticPr fontId="19" type="noConversion"/>
  </si>
  <si>
    <t>青豆仁</t>
    <phoneticPr fontId="19" type="noConversion"/>
  </si>
  <si>
    <t>非基改豆腐</t>
  </si>
  <si>
    <t>榨菜</t>
  </si>
  <si>
    <t>味噌</t>
  </si>
  <si>
    <t>適量</t>
  </si>
  <si>
    <t>五穀米</t>
    <phoneticPr fontId="19" type="noConversion"/>
  </si>
  <si>
    <t>巴比Q烤雞排</t>
  </si>
  <si>
    <t>海苔大阪燒</t>
  </si>
  <si>
    <t>義式香料</t>
  </si>
  <si>
    <t>地瓜</t>
  </si>
  <si>
    <t>海芽</t>
  </si>
  <si>
    <t>黃瓜貢丸片(加)</t>
    <phoneticPr fontId="19" type="noConversion"/>
  </si>
  <si>
    <t>豆腐</t>
    <phoneticPr fontId="19" type="noConversion"/>
  </si>
  <si>
    <t>味噌</t>
    <phoneticPr fontId="19" type="noConversion"/>
  </si>
  <si>
    <t>加</t>
    <phoneticPr fontId="19" type="noConversion"/>
  </si>
  <si>
    <t>紅蘿蔔</t>
    <phoneticPr fontId="19" type="noConversion"/>
  </si>
  <si>
    <t>小黃瓜</t>
    <phoneticPr fontId="19" type="noConversion"/>
  </si>
  <si>
    <t>玉米筍</t>
    <phoneticPr fontId="19" type="noConversion"/>
  </si>
  <si>
    <t xml:space="preserve">紅蘿蔔 </t>
    <phoneticPr fontId="19" type="noConversion"/>
  </si>
  <si>
    <t>洋芋</t>
    <phoneticPr fontId="19" type="noConversion"/>
  </si>
  <si>
    <t>燕麥</t>
    <phoneticPr fontId="19" type="noConversion"/>
  </si>
  <si>
    <t>煮</t>
    <phoneticPr fontId="19" type="noConversion"/>
  </si>
  <si>
    <t>冷</t>
    <phoneticPr fontId="19" type="noConversion"/>
  </si>
  <si>
    <t>非基改玉米</t>
    <phoneticPr fontId="19" type="noConversion"/>
  </si>
  <si>
    <t>奶粉</t>
    <phoneticPr fontId="19" type="noConversion"/>
  </si>
  <si>
    <t>起司</t>
    <phoneticPr fontId="19" type="noConversion"/>
  </si>
  <si>
    <t>紫米</t>
    <phoneticPr fontId="19" type="noConversion"/>
  </si>
  <si>
    <t>招牌蛋炒飯</t>
    <phoneticPr fontId="19" type="noConversion"/>
  </si>
  <si>
    <t>卡啦雞腿排(炸)</t>
    <phoneticPr fontId="19" type="noConversion"/>
  </si>
  <si>
    <t>五香碎肉</t>
    <phoneticPr fontId="19" type="noConversion"/>
  </si>
  <si>
    <t>海帶豆腐(豆)</t>
    <phoneticPr fontId="19" type="noConversion"/>
  </si>
  <si>
    <t>炸蔬菜天婦羅</t>
    <phoneticPr fontId="19" type="noConversion"/>
  </si>
  <si>
    <t>什錦白菜滷</t>
    <phoneticPr fontId="19" type="noConversion"/>
  </si>
  <si>
    <t>日式關東煮(加)</t>
    <phoneticPr fontId="19" type="noConversion"/>
  </si>
  <si>
    <t>秀珍菇</t>
    <phoneticPr fontId="19" type="noConversion"/>
  </si>
  <si>
    <t>滷</t>
    <phoneticPr fontId="19" type="noConversion"/>
  </si>
  <si>
    <t>烤</t>
    <phoneticPr fontId="19" type="noConversion"/>
  </si>
  <si>
    <t>炒</t>
    <phoneticPr fontId="19" type="noConversion"/>
  </si>
  <si>
    <t>烤</t>
    <phoneticPr fontId="19" type="noConversion"/>
  </si>
  <si>
    <t>海帶絲</t>
    <phoneticPr fontId="19" type="noConversion"/>
  </si>
  <si>
    <t>芹菜</t>
    <phoneticPr fontId="19" type="noConversion"/>
  </si>
  <si>
    <t>紅蘿蔔</t>
    <phoneticPr fontId="19" type="noConversion"/>
  </si>
  <si>
    <t>冬瓜</t>
    <phoneticPr fontId="19" type="noConversion"/>
  </si>
  <si>
    <t>豆干</t>
    <phoneticPr fontId="19" type="noConversion"/>
  </si>
  <si>
    <t>彩椒</t>
    <phoneticPr fontId="19" type="noConversion"/>
  </si>
  <si>
    <t>筍乾</t>
    <phoneticPr fontId="19" type="noConversion"/>
  </si>
  <si>
    <t>白蘿蔔</t>
    <phoneticPr fontId="19" type="noConversion"/>
  </si>
  <si>
    <t>6月2日(二)</t>
    <phoneticPr fontId="19" type="noConversion"/>
  </si>
  <si>
    <t>竹筍菇菇</t>
    <phoneticPr fontId="19" type="noConversion"/>
  </si>
  <si>
    <t>吻魚紫菜蛋花湯(海)</t>
    <phoneticPr fontId="19" type="noConversion"/>
  </si>
  <si>
    <t>味噌豆腐湯(豆)</t>
    <phoneticPr fontId="19" type="noConversion"/>
  </si>
  <si>
    <t>白玉湯</t>
    <phoneticPr fontId="19" type="noConversion"/>
  </si>
  <si>
    <t>熱量: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</si>
  <si>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</si>
  <si>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</si>
  <si>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</si>
  <si>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書次</t>
    <phoneticPr fontId="19" type="noConversion"/>
  </si>
  <si>
    <t>6月15日(一)</t>
    <phoneticPr fontId="19" type="noConversion"/>
  </si>
  <si>
    <t>6月16日(二)</t>
    <phoneticPr fontId="19" type="noConversion"/>
  </si>
  <si>
    <t>6月17日(三)</t>
    <phoneticPr fontId="19" type="noConversion"/>
  </si>
  <si>
    <t>6月18日(四)</t>
    <phoneticPr fontId="19" type="noConversion"/>
  </si>
  <si>
    <t>6月19日(五)</t>
    <phoneticPr fontId="19" type="noConversion"/>
  </si>
  <si>
    <t>白米飯</t>
    <phoneticPr fontId="19" type="noConversion"/>
  </si>
  <si>
    <t>五穀飯</t>
    <phoneticPr fontId="19" type="noConversion"/>
  </si>
  <si>
    <t>地瓜飯</t>
    <phoneticPr fontId="19" type="noConversion"/>
  </si>
  <si>
    <t>冬瓜燒鴨</t>
    <phoneticPr fontId="19" type="noConversion"/>
  </si>
  <si>
    <t>香酥咕咾肉(炸)</t>
    <phoneticPr fontId="19" type="noConversion"/>
  </si>
  <si>
    <t>彩椒雞丁</t>
    <phoneticPr fontId="19" type="noConversion"/>
  </si>
  <si>
    <t>大雞堡(加)</t>
    <phoneticPr fontId="19" type="noConversion"/>
  </si>
  <si>
    <t>芙蓉蒸蛋</t>
    <phoneticPr fontId="19" type="noConversion"/>
  </si>
  <si>
    <t>焗烤洋芋</t>
    <phoneticPr fontId="19" type="noConversion"/>
  </si>
  <si>
    <t>番茄炒蛋</t>
    <phoneticPr fontId="19" type="noConversion"/>
  </si>
  <si>
    <t>黃瓜拌菇</t>
    <phoneticPr fontId="19" type="noConversion"/>
  </si>
  <si>
    <t>四季豆炸杏鮑菇(炸)</t>
    <phoneticPr fontId="19" type="noConversion"/>
  </si>
  <si>
    <t>空心菜</t>
    <phoneticPr fontId="19" type="noConversion"/>
  </si>
  <si>
    <t>油菜</t>
    <phoneticPr fontId="19" type="noConversion"/>
  </si>
  <si>
    <t>22.5g</t>
    <phoneticPr fontId="19" type="noConversion"/>
  </si>
  <si>
    <t>26.8g</t>
    <phoneticPr fontId="19" type="noConversion"/>
  </si>
  <si>
    <t>6月22日(一)</t>
    <phoneticPr fontId="19" type="noConversion"/>
  </si>
  <si>
    <t>6月24日(三)</t>
    <phoneticPr fontId="19" type="noConversion"/>
  </si>
  <si>
    <t>糙米飯</t>
    <phoneticPr fontId="19" type="noConversion"/>
  </si>
  <si>
    <t>板烤雞排</t>
    <phoneticPr fontId="19" type="noConversion"/>
  </si>
  <si>
    <t>照燒雞翅</t>
    <phoneticPr fontId="19" type="noConversion"/>
  </si>
  <si>
    <t>筍干扣肉(醃)</t>
    <phoneticPr fontId="19" type="noConversion"/>
  </si>
  <si>
    <t>香滷豆腐(豆)</t>
    <phoneticPr fontId="19" type="noConversion"/>
  </si>
  <si>
    <t>酥烤蔥花捲(冷)</t>
    <phoneticPr fontId="19" type="noConversion"/>
  </si>
  <si>
    <t>青江菜</t>
    <phoneticPr fontId="19" type="noConversion"/>
  </si>
  <si>
    <t>菜頭湯</t>
    <phoneticPr fontId="19" type="noConversion"/>
  </si>
  <si>
    <t>四喜甜湯</t>
    <phoneticPr fontId="19" type="noConversion"/>
  </si>
  <si>
    <t>小魚日式海芽湯(海)</t>
    <phoneticPr fontId="19" type="noConversion"/>
  </si>
  <si>
    <t>脂肪：</t>
    <phoneticPr fontId="19" type="noConversion"/>
  </si>
  <si>
    <t>6月30日(二)</t>
    <phoneticPr fontId="19" type="noConversion"/>
  </si>
  <si>
    <t>紫米飯</t>
    <phoneticPr fontId="19" type="noConversion"/>
  </si>
  <si>
    <t>白醬洋芋玉米</t>
    <phoneticPr fontId="19" type="noConversion"/>
  </si>
  <si>
    <t>四季米血(冷)</t>
    <phoneticPr fontId="19" type="noConversion"/>
  </si>
  <si>
    <t>客家小魚乾(海豆)</t>
    <phoneticPr fontId="19" type="noConversion"/>
  </si>
  <si>
    <t>高麗菜</t>
    <phoneticPr fontId="19" type="noConversion"/>
  </si>
  <si>
    <t>6月8日(一)</t>
    <phoneticPr fontId="19" type="noConversion"/>
  </si>
  <si>
    <t>6月9日(二)</t>
    <phoneticPr fontId="19" type="noConversion"/>
  </si>
  <si>
    <t>6月10日(三)</t>
    <phoneticPr fontId="19" type="noConversion"/>
  </si>
  <si>
    <t>6月11日(四)</t>
    <phoneticPr fontId="19" type="noConversion"/>
  </si>
  <si>
    <t>6月12日(五)</t>
    <phoneticPr fontId="19" type="noConversion"/>
  </si>
  <si>
    <t>燕麥飯</t>
    <phoneticPr fontId="19" type="noConversion"/>
  </si>
  <si>
    <t>油蔥酥拌飯</t>
    <phoneticPr fontId="19" type="noConversion"/>
  </si>
  <si>
    <t>香酥雞腿</t>
    <phoneticPr fontId="19" type="noConversion"/>
  </si>
  <si>
    <t>塔香雞丁</t>
    <phoneticPr fontId="19" type="noConversion"/>
  </si>
  <si>
    <t>麻婆豆腐(豆)</t>
    <phoneticPr fontId="19" type="noConversion"/>
  </si>
  <si>
    <t>蜜汁翅小腿</t>
    <phoneticPr fontId="19" type="noConversion"/>
  </si>
  <si>
    <t>刺瓜混炒</t>
    <phoneticPr fontId="19" type="noConversion"/>
  </si>
  <si>
    <t>家常小菜</t>
    <phoneticPr fontId="19" type="noConversion"/>
  </si>
  <si>
    <t>蘿蔓</t>
    <phoneticPr fontId="19" type="noConversion"/>
  </si>
  <si>
    <t>退火冬瓜湯</t>
    <phoneticPr fontId="19" type="noConversion"/>
  </si>
  <si>
    <t>白菜肉羹湯(芡)</t>
    <phoneticPr fontId="19" type="noConversion"/>
  </si>
  <si>
    <t>細嫩豆腐(豆)</t>
    <phoneticPr fontId="19" type="noConversion"/>
  </si>
  <si>
    <t>紅蔥頭</t>
    <phoneticPr fontId="19" type="noConversion"/>
  </si>
  <si>
    <t>紅蘿蔔</t>
    <phoneticPr fontId="19" type="noConversion"/>
  </si>
  <si>
    <t>小魚乾</t>
    <phoneticPr fontId="19" type="noConversion"/>
  </si>
  <si>
    <t>小魚味噌豆腐湯(海豆)</t>
    <phoneticPr fontId="19" type="noConversion"/>
  </si>
  <si>
    <t>芹香菜頭湯</t>
    <phoneticPr fontId="19" type="noConversion"/>
  </si>
  <si>
    <t>白蘿蔔</t>
    <phoneticPr fontId="19" type="noConversion"/>
  </si>
  <si>
    <t>芹菜</t>
    <phoneticPr fontId="19" type="noConversion"/>
  </si>
  <si>
    <t>鮮筍湯</t>
    <phoneticPr fontId="19" type="noConversion"/>
  </si>
  <si>
    <t>鮮筍</t>
    <phoneticPr fontId="19" type="noConversion"/>
  </si>
  <si>
    <t>鮮筍湯</t>
    <phoneticPr fontId="19" type="noConversion"/>
  </si>
  <si>
    <t>玉米蛋花湯</t>
    <phoneticPr fontId="19" type="noConversion"/>
  </si>
  <si>
    <t>紅蔥肉醬</t>
    <phoneticPr fontId="19" type="noConversion"/>
  </si>
  <si>
    <t>6/25、6/26端午連假</t>
    <phoneticPr fontId="19" type="noConversion"/>
  </si>
  <si>
    <t>6/20要補上班上課</t>
    <phoneticPr fontId="19" type="noConversion"/>
  </si>
  <si>
    <t>請將6/20菜單放在</t>
    <phoneticPr fontId="19" type="noConversion"/>
  </si>
  <si>
    <t>目前6/26的位置</t>
    <phoneticPr fontId="19" type="noConversion"/>
  </si>
  <si>
    <t>6月25日(四)</t>
    <phoneticPr fontId="19" type="noConversion"/>
  </si>
  <si>
    <t>6月20日(六)</t>
    <phoneticPr fontId="19" type="noConversion"/>
  </si>
  <si>
    <t>大陸妹</t>
    <phoneticPr fontId="19" type="noConversion"/>
  </si>
  <si>
    <t>招牌滷味(豆冷)</t>
    <phoneticPr fontId="19" type="noConversion"/>
  </si>
  <si>
    <t>高麗菜鹹豬肉(加)</t>
    <phoneticPr fontId="19" type="noConversion"/>
  </si>
  <si>
    <t>星期六</t>
    <phoneticPr fontId="19" type="noConversion"/>
  </si>
  <si>
    <t>端午節快樂</t>
    <phoneticPr fontId="19" type="noConversion"/>
  </si>
  <si>
    <t>脆皮嫩雞腿(炸)</t>
    <phoneticPr fontId="19" type="noConversion"/>
  </si>
  <si>
    <t>什錦關東煮(加)</t>
    <phoneticPr fontId="19" type="noConversion"/>
  </si>
  <si>
    <t>燒烤雞腿</t>
    <phoneticPr fontId="19" type="noConversion"/>
  </si>
  <si>
    <t>冰糖醬炒甜不辣(加)</t>
    <phoneticPr fontId="19" type="noConversion"/>
  </si>
  <si>
    <t>香酥春捲(炸加)</t>
    <phoneticPr fontId="19" type="noConversion"/>
  </si>
  <si>
    <t>烤番薯地瓜條</t>
    <phoneticPr fontId="19" type="noConversion"/>
  </si>
  <si>
    <t>筍干</t>
    <phoneticPr fontId="19" type="noConversion"/>
  </si>
  <si>
    <t>醃</t>
    <phoneticPr fontId="19" type="noConversion"/>
  </si>
  <si>
    <t>港式酸辣湯(醃豆)</t>
    <phoneticPr fontId="19" type="noConversion"/>
  </si>
  <si>
    <t>鐵路大排</t>
    <phoneticPr fontId="19" type="noConversion"/>
  </si>
  <si>
    <t>黃金咖哩</t>
    <phoneticPr fontId="19" type="noConversion"/>
  </si>
  <si>
    <t>三杯鮑菇鴿蛋</t>
    <phoneticPr fontId="19" type="noConversion"/>
  </si>
  <si>
    <t>菲力雞排</t>
    <phoneticPr fontId="19" type="noConversion"/>
  </si>
  <si>
    <t>紅燒獅子頭</t>
    <phoneticPr fontId="19" type="noConversion"/>
  </si>
  <si>
    <t>五彩玉米筍</t>
    <phoneticPr fontId="19" type="noConversion"/>
  </si>
  <si>
    <t>青江菜</t>
    <phoneticPr fontId="19" type="noConversion"/>
  </si>
  <si>
    <t>蒲瓜</t>
    <phoneticPr fontId="19" type="noConversion"/>
  </si>
  <si>
    <t>油菜</t>
    <phoneticPr fontId="19" type="noConversion"/>
  </si>
  <si>
    <t>岩燒豬肉</t>
    <phoneticPr fontId="19" type="noConversion"/>
  </si>
  <si>
    <t>吻魚海芽湯(海)</t>
    <phoneticPr fontId="19" type="noConversion"/>
  </si>
  <si>
    <t>白玉蘿蔔湯</t>
    <phoneticPr fontId="19" type="noConversion"/>
  </si>
  <si>
    <t>霸氣咖哩炒飯</t>
    <phoneticPr fontId="19" type="noConversion"/>
  </si>
  <si>
    <t>和風棒棒腿</t>
    <phoneticPr fontId="19" type="noConversion"/>
  </si>
  <si>
    <t>瓜仔肉(醃)</t>
    <phoneticPr fontId="19" type="noConversion"/>
  </si>
  <si>
    <t>豆</t>
    <phoneticPr fontId="19" type="noConversion"/>
  </si>
  <si>
    <t>蒸</t>
    <phoneticPr fontId="19" type="noConversion"/>
  </si>
  <si>
    <t>炒</t>
    <phoneticPr fontId="19" type="noConversion"/>
  </si>
  <si>
    <t>榨菜肉絲湯(醃)</t>
    <phoneticPr fontId="19" type="noConversion"/>
  </si>
  <si>
    <t>玉米</t>
    <phoneticPr fontId="19" type="noConversion"/>
  </si>
  <si>
    <t>香草豬里肌</t>
    <phoneticPr fontId="19" type="noConversion"/>
  </si>
  <si>
    <t>海</t>
    <phoneticPr fontId="19" type="noConversion"/>
  </si>
  <si>
    <t>滷</t>
    <phoneticPr fontId="19" type="noConversion"/>
  </si>
  <si>
    <t>糙米</t>
    <phoneticPr fontId="19" type="noConversion"/>
  </si>
  <si>
    <t>6月29日(一)</t>
    <phoneticPr fontId="19" type="noConversion"/>
  </si>
  <si>
    <t>6月23日(二)</t>
    <phoneticPr fontId="19" type="noConversion"/>
  </si>
  <si>
    <t>元氣豬排</t>
    <phoneticPr fontId="19" type="noConversion"/>
  </si>
  <si>
    <t>大黃瓜湯</t>
    <phoneticPr fontId="19" type="noConversion"/>
  </si>
  <si>
    <t>紅蔥肉醬</t>
    <phoneticPr fontId="19" type="noConversion"/>
  </si>
  <si>
    <t>刺瓜</t>
    <phoneticPr fontId="19" type="noConversion"/>
  </si>
  <si>
    <t>米血</t>
    <phoneticPr fontId="19" type="noConversion"/>
  </si>
  <si>
    <t>6月1日(二)</t>
    <phoneticPr fontId="19" type="noConversion"/>
  </si>
  <si>
    <t>6月2日(三)</t>
    <phoneticPr fontId="19" type="noConversion"/>
  </si>
  <si>
    <t>6月3日(四)</t>
    <phoneticPr fontId="19" type="noConversion"/>
  </si>
  <si>
    <t>6月4日(五)</t>
    <phoneticPr fontId="19" type="noConversion"/>
  </si>
  <si>
    <t>6月7日(一)</t>
    <phoneticPr fontId="19" type="noConversion"/>
  </si>
  <si>
    <t>6月8日(二)</t>
    <phoneticPr fontId="19" type="noConversion"/>
  </si>
  <si>
    <t>6月9日(三)</t>
    <phoneticPr fontId="19" type="noConversion"/>
  </si>
  <si>
    <t>6月10日(四)</t>
    <phoneticPr fontId="19" type="noConversion"/>
  </si>
  <si>
    <t>6月11日(五)</t>
    <phoneticPr fontId="19" type="noConversion"/>
  </si>
  <si>
    <t>6月14日(一)</t>
    <phoneticPr fontId="19" type="noConversion"/>
  </si>
  <si>
    <t>端午節</t>
    <phoneticPr fontId="19" type="noConversion"/>
  </si>
  <si>
    <t>6月15日(二)</t>
    <phoneticPr fontId="19" type="noConversion"/>
  </si>
  <si>
    <t>6月16日(三)</t>
    <phoneticPr fontId="19" type="noConversion"/>
  </si>
  <si>
    <t>6月17日(四)</t>
    <phoneticPr fontId="19" type="noConversion"/>
  </si>
  <si>
    <t>6月18日(五)</t>
    <phoneticPr fontId="19" type="noConversion"/>
  </si>
  <si>
    <t>6月21日(一)</t>
    <phoneticPr fontId="19" type="noConversion"/>
  </si>
  <si>
    <t>6月22日(二)</t>
    <phoneticPr fontId="19" type="noConversion"/>
  </si>
  <si>
    <t>6月23日(三)</t>
    <phoneticPr fontId="19" type="noConversion"/>
  </si>
  <si>
    <t>6月24日(四)</t>
    <phoneticPr fontId="19" type="noConversion"/>
  </si>
  <si>
    <t>6月25日(五)</t>
    <phoneticPr fontId="19" type="noConversion"/>
  </si>
  <si>
    <t>6月28日(一)</t>
    <phoneticPr fontId="19" type="noConversion"/>
  </si>
  <si>
    <t>6月29日(二)</t>
    <phoneticPr fontId="19" type="noConversion"/>
  </si>
  <si>
    <t>6月30日(三)</t>
    <phoneticPr fontId="19" type="noConversion"/>
  </si>
  <si>
    <t>吉野家燒肉</t>
    <phoneticPr fontId="19" type="noConversion"/>
  </si>
  <si>
    <t>煮</t>
    <phoneticPr fontId="19" type="noConversion"/>
  </si>
  <si>
    <t>炒</t>
    <phoneticPr fontId="19" type="noConversion"/>
  </si>
  <si>
    <t>三杯滷鴨</t>
    <phoneticPr fontId="19" type="noConversion"/>
  </si>
  <si>
    <t>九層塔</t>
    <phoneticPr fontId="19" type="noConversion"/>
  </si>
  <si>
    <t>彩絲炒蛋</t>
    <phoneticPr fontId="19" type="noConversion"/>
  </si>
  <si>
    <t>洋蔥</t>
    <phoneticPr fontId="19" type="noConversion"/>
  </si>
  <si>
    <t>雞蛋</t>
    <phoneticPr fontId="19" type="noConversion"/>
  </si>
  <si>
    <t>海芽湯</t>
    <phoneticPr fontId="19" type="noConversion"/>
  </si>
  <si>
    <t>絲瓜麵線</t>
    <phoneticPr fontId="19" type="noConversion"/>
  </si>
  <si>
    <t>絲瓜</t>
  </si>
  <si>
    <t>麵線</t>
  </si>
  <si>
    <t>薑絲</t>
  </si>
  <si>
    <t>枸杞</t>
  </si>
  <si>
    <t>竹筍</t>
    <phoneticPr fontId="19" type="noConversion"/>
  </si>
  <si>
    <t>豆</t>
    <phoneticPr fontId="19" type="noConversion"/>
  </si>
  <si>
    <t>鮮菇</t>
    <phoneticPr fontId="19" type="noConversion"/>
  </si>
  <si>
    <t>黑胡椒豬柳</t>
    <phoneticPr fontId="19" type="noConversion"/>
  </si>
  <si>
    <t>雞蓉玉米</t>
    <phoneticPr fontId="19" type="noConversion"/>
  </si>
  <si>
    <t>起司黃金咖哩</t>
    <phoneticPr fontId="19" type="noConversion"/>
  </si>
  <si>
    <t>QQ滷蛋</t>
  </si>
  <si>
    <t>雞肉</t>
    <phoneticPr fontId="19" type="noConversion"/>
  </si>
  <si>
    <t>非基改油豆腐</t>
    <phoneticPr fontId="19" type="noConversion"/>
  </si>
  <si>
    <t>鮮菇香筍湯</t>
    <phoneticPr fontId="19" type="noConversion"/>
  </si>
  <si>
    <t>筍片</t>
    <phoneticPr fontId="19" type="noConversion"/>
  </si>
  <si>
    <t>白蘿蔔</t>
    <phoneticPr fontId="19" type="noConversion"/>
  </si>
  <si>
    <t>紅蘿蔔</t>
    <phoneticPr fontId="19" type="noConversion"/>
  </si>
  <si>
    <t>鮮菇</t>
    <phoneticPr fontId="19" type="noConversion"/>
  </si>
  <si>
    <t>柴魚</t>
    <phoneticPr fontId="19" type="noConversion"/>
  </si>
  <si>
    <t>起司</t>
    <phoneticPr fontId="19" type="noConversion"/>
  </si>
  <si>
    <t>鳥蛋</t>
    <phoneticPr fontId="19" type="noConversion"/>
  </si>
  <si>
    <t>薑絲</t>
    <phoneticPr fontId="19" type="noConversion"/>
  </si>
  <si>
    <t>豆干絲</t>
    <phoneticPr fontId="19" type="noConversion"/>
  </si>
  <si>
    <t>麵條</t>
    <phoneticPr fontId="19" type="noConversion"/>
  </si>
  <si>
    <t>豬肉</t>
    <phoneticPr fontId="19" type="noConversion"/>
  </si>
  <si>
    <t>加</t>
  </si>
  <si>
    <t>蒸煮麵</t>
    <phoneticPr fontId="19" type="noConversion"/>
  </si>
  <si>
    <t>百頁豆腐</t>
    <phoneticPr fontId="19" type="noConversion"/>
  </si>
  <si>
    <t>豆</t>
    <phoneticPr fontId="19" type="noConversion"/>
  </si>
  <si>
    <t>百頁拼盤(冷豆)</t>
    <phoneticPr fontId="19" type="noConversion"/>
  </si>
  <si>
    <t>白醬洋芋三色</t>
    <phoneticPr fontId="19" type="noConversion"/>
  </si>
  <si>
    <t>彩繪豆腐煲(豆)</t>
    <phoneticPr fontId="19" type="noConversion"/>
  </si>
  <si>
    <t>玉米粒</t>
    <phoneticPr fontId="19" type="noConversion"/>
  </si>
  <si>
    <t>紅蘿蔔</t>
    <phoneticPr fontId="19" type="noConversion"/>
  </si>
  <si>
    <t>鮮彩玉米筍</t>
    <phoneticPr fontId="19" type="noConversion"/>
  </si>
  <si>
    <t>地瓜飯</t>
  </si>
  <si>
    <t>薑絲冬瓜湯</t>
  </si>
  <si>
    <t>玉米濃湯(芡)</t>
  </si>
  <si>
    <t>板烤孜然豬排</t>
  </si>
  <si>
    <t>7月1日(四)</t>
    <phoneticPr fontId="19" type="noConversion"/>
  </si>
  <si>
    <t>7月2日(五)</t>
    <phoneticPr fontId="19" type="noConversion"/>
  </si>
  <si>
    <t>乾木耳</t>
    <phoneticPr fontId="19" type="noConversion"/>
  </si>
  <si>
    <t>花椰菜</t>
  </si>
  <si>
    <t>甜椒</t>
  </si>
  <si>
    <t>鮮蔬蒸煮麵</t>
    <phoneticPr fontId="19" type="noConversion"/>
  </si>
  <si>
    <t>親子雞肉丼</t>
    <phoneticPr fontId="19" type="noConversion"/>
  </si>
  <si>
    <t>紅蘿蔔</t>
    <phoneticPr fontId="19" type="noConversion"/>
  </si>
  <si>
    <t>洋蔥</t>
    <phoneticPr fontId="19" type="noConversion"/>
  </si>
  <si>
    <t>小瓜嫩豆腐(豆)</t>
    <phoneticPr fontId="19" type="noConversion"/>
  </si>
  <si>
    <t>非基改豆腐</t>
    <phoneticPr fontId="19" type="noConversion"/>
  </si>
  <si>
    <t>永靖國小-冠成6月菜單</t>
    <phoneticPr fontId="19" type="noConversion"/>
  </si>
  <si>
    <t>白米飯</t>
  </si>
  <si>
    <t>卡啦雞腿排(炸)</t>
  </si>
  <si>
    <t>五香碎肉</t>
  </si>
  <si>
    <t>酸甜醬爆魷魚(海)</t>
  </si>
  <si>
    <t>榨菜肉絲湯(醃)</t>
  </si>
  <si>
    <t>麻婆豆腐(豆)</t>
  </si>
  <si>
    <t>總匯海鮮(海)</t>
  </si>
  <si>
    <t>白菜蛋花湯</t>
  </si>
  <si>
    <t>香酥咕咾肉(炸)</t>
  </si>
  <si>
    <t>烤番薯地瓜條(冷)</t>
  </si>
  <si>
    <t>鹹豬肉豆干(豆加)</t>
  </si>
  <si>
    <t>白玉蘿蔔湯</t>
  </si>
  <si>
    <t>脆皮嫩雞腿(炸)</t>
  </si>
  <si>
    <t>什錦關東煮(加)</t>
  </si>
  <si>
    <t>卡滋雞排(炸)</t>
  </si>
  <si>
    <t>小黃瓜豆腐(豆)</t>
  </si>
  <si>
    <t>番茄炒蛋</t>
  </si>
  <si>
    <t>鮮筍湯</t>
  </si>
  <si>
    <t>多汁嫩香雞排</t>
  </si>
  <si>
    <t>炸蔬菜天婦羅(炸)</t>
  </si>
  <si>
    <t>白玉湯</t>
  </si>
  <si>
    <t>塔香雞丁</t>
  </si>
  <si>
    <t>香酥魷魚排(炸海加)</t>
  </si>
  <si>
    <t>味噌豆腐湯(豆)</t>
  </si>
  <si>
    <t>霸氣咖哩炒飯</t>
  </si>
  <si>
    <t>和風棒棒腿</t>
  </si>
  <si>
    <t>魚條碰菇菇(海炸)</t>
  </si>
  <si>
    <t>玉米蛋花湯</t>
  </si>
  <si>
    <t>照燒雞翅</t>
  </si>
  <si>
    <t>干貝椰菜(醃)</t>
  </si>
  <si>
    <t>菜頭湯</t>
  </si>
  <si>
    <t>南瓜</t>
  </si>
  <si>
    <t>玉米粒</t>
  </si>
  <si>
    <t>海</t>
  </si>
  <si>
    <t>柴魚</t>
  </si>
  <si>
    <t>白蘿蔔</t>
  </si>
  <si>
    <t>白蘿蔔</t>
    <phoneticPr fontId="19" type="noConversion"/>
  </si>
  <si>
    <t>生鮮魷魚</t>
  </si>
  <si>
    <t>酸甜醬</t>
  </si>
  <si>
    <t>生鮮蝦仁</t>
  </si>
  <si>
    <t xml:space="preserve">海 </t>
  </si>
  <si>
    <t xml:space="preserve"> </t>
  </si>
  <si>
    <t>馬鈴薯</t>
  </si>
  <si>
    <t>魷魚排</t>
  </si>
  <si>
    <t>九層塔</t>
  </si>
  <si>
    <t>油蔥酥</t>
  </si>
  <si>
    <t>豆干</t>
  </si>
  <si>
    <t>鹹豬肉</t>
  </si>
  <si>
    <t>杏鮑菇</t>
  </si>
  <si>
    <t>咖哩粉</t>
  </si>
  <si>
    <t>肉羹</t>
  </si>
  <si>
    <t>金針菇</t>
  </si>
  <si>
    <t>干貝醬</t>
  </si>
  <si>
    <t>番茄</t>
  </si>
  <si>
    <t>小黃瓜</t>
  </si>
  <si>
    <t>乾木耳</t>
    <phoneticPr fontId="19" type="noConversion"/>
  </si>
  <si>
    <t>紅燒豚肉</t>
    <phoneticPr fontId="19" type="noConversion"/>
  </si>
  <si>
    <t>玉米粒</t>
    <phoneticPr fontId="19" type="noConversion"/>
  </si>
  <si>
    <t>雞蛋</t>
    <phoneticPr fontId="19" type="noConversion"/>
  </si>
  <si>
    <t>豬肉</t>
    <phoneticPr fontId="19" type="noConversion"/>
  </si>
  <si>
    <t>雞排</t>
    <phoneticPr fontId="19" type="noConversion"/>
  </si>
  <si>
    <t>魷魚</t>
    <phoneticPr fontId="19" type="noConversion"/>
  </si>
  <si>
    <t>豬排</t>
    <phoneticPr fontId="19" type="noConversion"/>
  </si>
  <si>
    <t>豬絞肉(自製)</t>
    <phoneticPr fontId="19" type="noConversion"/>
  </si>
  <si>
    <t>雞排</t>
    <phoneticPr fontId="19" type="noConversion"/>
  </si>
  <si>
    <t>雞腿</t>
    <phoneticPr fontId="19" type="noConversion"/>
  </si>
  <si>
    <t>雞蛋</t>
    <phoneticPr fontId="19" type="noConversion"/>
  </si>
  <si>
    <t>翅小腿</t>
    <phoneticPr fontId="19" type="noConversion"/>
  </si>
  <si>
    <t>雞肉</t>
    <phoneticPr fontId="19" type="noConversion"/>
  </si>
  <si>
    <t>豬絞肉</t>
    <phoneticPr fontId="19" type="noConversion"/>
  </si>
  <si>
    <t>鴨肉</t>
    <phoneticPr fontId="19" type="noConversion"/>
  </si>
  <si>
    <t>地瓜</t>
    <phoneticPr fontId="19" type="noConversion"/>
  </si>
  <si>
    <t>魚肉</t>
    <phoneticPr fontId="19" type="noConversion"/>
  </si>
  <si>
    <t>雞翅</t>
    <phoneticPr fontId="19" type="noConversion"/>
  </si>
  <si>
    <t>豬里肌</t>
    <phoneticPr fontId="19" type="noConversion"/>
  </si>
  <si>
    <t>深色蔬菜</t>
    <phoneticPr fontId="19" type="noConversion"/>
  </si>
  <si>
    <t>淺色蔬菜</t>
    <phoneticPr fontId="19" type="noConversion"/>
  </si>
  <si>
    <t>糖醋咕咾肉</t>
    <phoneticPr fontId="19" type="noConversion"/>
  </si>
  <si>
    <t>功夫黃金蛋炒飯</t>
    <phoneticPr fontId="19" type="noConversion"/>
  </si>
  <si>
    <t>非基改玉米粒</t>
    <phoneticPr fontId="19" type="noConversion"/>
  </si>
  <si>
    <t>冷</t>
    <phoneticPr fontId="19" type="noConversion"/>
  </si>
  <si>
    <t>Pasta義大利麵</t>
    <phoneticPr fontId="19" type="noConversion"/>
  </si>
  <si>
    <t>豬絞肉</t>
    <phoneticPr fontId="19" type="noConversion"/>
  </si>
  <si>
    <t>雞塊</t>
    <phoneticPr fontId="19" type="noConversion"/>
  </si>
  <si>
    <t>超值麥克雞塊(炸加)</t>
    <phoneticPr fontId="19" type="noConversion"/>
  </si>
  <si>
    <t>綿綿滑嫩蒸蛋</t>
    <phoneticPr fontId="19" type="noConversion"/>
  </si>
  <si>
    <t>小籠鮮肉包(冷)</t>
    <phoneticPr fontId="19" type="noConversion"/>
  </si>
  <si>
    <t>肉包</t>
    <phoneticPr fontId="19" type="noConversion"/>
  </si>
  <si>
    <t>紫菜湯</t>
    <phoneticPr fontId="19" type="noConversion"/>
  </si>
  <si>
    <t>紫菜</t>
    <phoneticPr fontId="19" type="noConversion"/>
  </si>
  <si>
    <t>薑絲</t>
    <phoneticPr fontId="19" type="noConversion"/>
  </si>
  <si>
    <t>巧達濃湯</t>
    <phoneticPr fontId="19" type="noConversion"/>
  </si>
  <si>
    <t>客香粿仔條</t>
    <phoneticPr fontId="19" type="noConversion"/>
  </si>
  <si>
    <t>板條</t>
    <phoneticPr fontId="19" type="noConversion"/>
  </si>
  <si>
    <t>高麗菜</t>
    <phoneticPr fontId="19" type="noConversion"/>
  </si>
  <si>
    <t>招牌蛋炒飯</t>
    <phoneticPr fontId="19" type="noConversion"/>
  </si>
  <si>
    <t>鮮肉水餃(冷)</t>
    <phoneticPr fontId="19" type="noConversion"/>
  </si>
  <si>
    <t>水餃</t>
    <phoneticPr fontId="19" type="noConversion"/>
  </si>
  <si>
    <t>冷</t>
    <phoneticPr fontId="19" type="noConversion"/>
  </si>
  <si>
    <t>6月第一週菜單明細(永靖國小-冠成廠商)</t>
  </si>
  <si>
    <t>營養師:高沛綺</t>
    <phoneticPr fontId="19" type="noConversion"/>
  </si>
  <si>
    <t>本公司 豬肉 「原料原產地(台灣)」</t>
    <phoneticPr fontId="19" type="noConversion"/>
  </si>
  <si>
    <t>炙燒烤雞腿</t>
    <phoneticPr fontId="19" type="noConversion"/>
  </si>
  <si>
    <t>五香滷蛋</t>
  </si>
  <si>
    <t>雞蛋</t>
    <phoneticPr fontId="19" type="noConversion"/>
  </si>
  <si>
    <t>焗烤洋芋</t>
  </si>
  <si>
    <t>起司</t>
  </si>
  <si>
    <t>水煎包(冷)</t>
  </si>
  <si>
    <t>水煎包</t>
  </si>
  <si>
    <t>蒲燒鯛魚(海加)</t>
    <phoneticPr fontId="19" type="noConversion"/>
  </si>
  <si>
    <t>蒲燒鯛魚</t>
    <phoneticPr fontId="19" type="noConversion"/>
  </si>
  <si>
    <t>海加</t>
    <phoneticPr fontId="19" type="noConversion"/>
  </si>
  <si>
    <t>日式海芽湯</t>
    <phoneticPr fontId="19" type="noConversion"/>
  </si>
  <si>
    <t>雞堡</t>
    <phoneticPr fontId="19" type="noConversion"/>
  </si>
  <si>
    <t>大黃瓜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</si>
</sst>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12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name val="華康少女文字W3"/>
      <family val="3"/>
      <charset val="136"/>
    </font>
    <font>
      <sz val="20"/>
      <color indexed="10"/>
      <name val="新細明體"/>
      <family val="1"/>
      <charset val="136"/>
    </font>
    <font>
      <b/>
      <sz val="50"/>
      <color indexed="8"/>
      <name val="標楷體"/>
      <family val="4"/>
      <charset val="136"/>
    </font>
    <font>
      <sz val="50"/>
      <name val="新細明體"/>
      <family val="1"/>
      <charset val="136"/>
    </font>
    <font>
      <sz val="36"/>
      <name val="華康少女文字W3"/>
      <family val="3"/>
      <charset val="136"/>
    </font>
    <font>
      <b/>
      <sz val="72"/>
      <color indexed="8"/>
      <name val="標楷體"/>
      <family val="4"/>
      <charset val="136"/>
    </font>
    <font>
      <sz val="40"/>
      <name val="新細明體"/>
      <family val="1"/>
      <charset val="136"/>
    </font>
    <font>
      <sz val="48"/>
      <name val="華康少女文字W3"/>
      <family val="3"/>
      <charset val="136"/>
    </font>
    <font>
      <b/>
      <sz val="50"/>
      <name val="標楷體"/>
      <family val="4"/>
      <charset val="136"/>
    </font>
    <font>
      <b/>
      <sz val="24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18"/>
      <name val="微軟正黑體"/>
      <family val="2"/>
      <charset val="136"/>
    </font>
    <font>
      <sz val="20"/>
      <color indexed="10"/>
      <name val="新細明體"/>
      <family val="1"/>
      <charset val="136"/>
    </font>
    <font>
      <sz val="5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40"/>
      <color indexed="8"/>
      <name val="新細明體"/>
      <family val="1"/>
      <charset val="136"/>
    </font>
    <font>
      <b/>
      <sz val="50"/>
      <color indexed="8"/>
      <name val="標楷體"/>
      <family val="4"/>
      <charset val="136"/>
    </font>
    <font>
      <b/>
      <sz val="20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28"/>
      <color indexed="8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28"/>
      <name val="新細明體"/>
      <family val="1"/>
      <charset val="136"/>
    </font>
    <font>
      <sz val="20"/>
      <color indexed="8"/>
      <name val="華康中圓體(P)"/>
      <family val="2"/>
    </font>
    <font>
      <b/>
      <sz val="40"/>
      <name val="微軟正黑體"/>
      <family val="2"/>
      <charset val="136"/>
    </font>
    <font>
      <sz val="12"/>
      <name val="微軟正黑體"/>
      <family val="2"/>
      <charset val="136"/>
    </font>
    <font>
      <sz val="36"/>
      <name val="微軟正黑體"/>
      <family val="2"/>
      <charset val="136"/>
    </font>
    <font>
      <sz val="20"/>
      <name val="微軟正黑體"/>
      <family val="2"/>
      <charset val="136"/>
    </font>
    <font>
      <sz val="50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60"/>
      <color indexed="8"/>
      <name val="微軟正黑體"/>
      <family val="2"/>
      <charset val="136"/>
    </font>
    <font>
      <sz val="60"/>
      <name val="微軟正黑體"/>
      <family val="2"/>
      <charset val="136"/>
    </font>
    <font>
      <b/>
      <sz val="60"/>
      <name val="微軟正黑體"/>
      <family val="2"/>
      <charset val="136"/>
    </font>
    <font>
      <sz val="60"/>
      <color indexed="8"/>
      <name val="微軟正黑體"/>
      <family val="2"/>
      <charset val="136"/>
    </font>
    <font>
      <b/>
      <sz val="10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</font>
    <font>
      <sz val="20"/>
      <name val="華康正顏楷體W5"/>
      <family val="1"/>
      <charset val="136"/>
    </font>
    <font>
      <sz val="20"/>
      <color rgb="FF00B0F0"/>
      <name val="華康正顏楷體W5"/>
      <family val="1"/>
      <charset val="136"/>
    </font>
    <font>
      <sz val="20"/>
      <color theme="9" tint="-0.249977111117893"/>
      <name val="華康正顏楷體W5"/>
      <family val="1"/>
      <charset val="136"/>
    </font>
    <font>
      <sz val="20"/>
      <color rgb="FFFF00FF"/>
      <name val="華康正顏楷體W5"/>
      <family val="1"/>
      <charset val="136"/>
    </font>
    <font>
      <sz val="20"/>
      <color rgb="FFC00000"/>
      <name val="華康正顏楷體W5"/>
      <family val="1"/>
      <charset val="136"/>
    </font>
    <font>
      <b/>
      <sz val="12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4"/>
      <name val="新細明體"/>
      <family val="1"/>
      <charset val="136"/>
    </font>
    <font>
      <b/>
      <sz val="50"/>
      <color rgb="FFFF0000"/>
      <name val="標楷體"/>
      <family val="4"/>
      <charset val="136"/>
    </font>
    <font>
      <b/>
      <sz val="40"/>
      <color theme="1"/>
      <name val="微軟正黑體"/>
      <family val="2"/>
      <charset val="136"/>
    </font>
    <font>
      <b/>
      <sz val="50"/>
      <color theme="1"/>
      <name val="標楷體"/>
      <family val="4"/>
      <charset val="136"/>
    </font>
    <font>
      <sz val="11"/>
      <color indexed="8"/>
      <name val="Calibri"/>
      <family val="2"/>
    </font>
    <font>
      <sz val="20"/>
      <name val="新細明體"/>
      <family val="1"/>
      <charset val="136"/>
      <scheme val="minor"/>
    </font>
    <font>
      <sz val="20"/>
      <color indexed="8"/>
      <name val="新細明體"/>
      <family val="1"/>
      <charset val="136"/>
      <scheme val="minor"/>
    </font>
    <font>
      <sz val="20"/>
      <color rgb="FF00B0F0"/>
      <name val="新細明體"/>
      <family val="1"/>
      <charset val="136"/>
      <scheme val="minor"/>
    </font>
    <font>
      <sz val="20"/>
      <color indexed="1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20"/>
      <color indexed="17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b/>
      <sz val="20"/>
      <name val="新細明體"/>
      <family val="1"/>
      <charset val="136"/>
      <scheme val="minor"/>
    </font>
    <font>
      <sz val="20"/>
      <color rgb="FFC00000"/>
      <name val="新細明體"/>
      <family val="1"/>
      <charset val="136"/>
      <scheme val="minor"/>
    </font>
    <font>
      <sz val="20"/>
      <color rgb="FF7030A0"/>
      <name val="新細明體"/>
      <family val="1"/>
      <charset val="136"/>
      <scheme val="minor"/>
    </font>
    <font>
      <sz val="20"/>
      <name val="新細明體"/>
      <family val="1"/>
      <charset val="136"/>
      <scheme val="major"/>
    </font>
    <font>
      <b/>
      <sz val="20"/>
      <color rgb="FF0070C0"/>
      <name val="新細明體"/>
      <family val="1"/>
      <charset val="136"/>
      <scheme val="minor"/>
    </font>
    <font>
      <b/>
      <sz val="7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36"/>
      <color theme="1"/>
      <name val="華康少女文字W3"/>
      <family val="3"/>
      <charset val="136"/>
    </font>
    <font>
      <sz val="20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  <font>
      <sz val="40"/>
      <color theme="1"/>
      <name val="新細明體"/>
      <family val="1"/>
      <charset val="136"/>
    </font>
    <font>
      <sz val="50"/>
      <color theme="1"/>
      <name val="新細明體"/>
      <family val="1"/>
      <charset val="136"/>
    </font>
    <font>
      <b/>
      <sz val="2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35"/>
      <color theme="1"/>
      <name val="王漢宗綜藝體繁"/>
      <family val="1"/>
      <charset val="136"/>
    </font>
    <font>
      <b/>
      <sz val="18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50"/>
      <color theme="1"/>
      <name val="華康少女文字W3"/>
      <family val="3"/>
      <charset val="136"/>
    </font>
    <font>
      <b/>
      <sz val="50"/>
      <color theme="1"/>
      <name val="華康少女文字W3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8" fillId="0" borderId="0" applyFill="0" applyProtection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60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2" fillId="24" borderId="15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7" xfId="0" applyFont="1" applyFill="1" applyBorder="1" applyAlignment="1">
      <alignment vertical="center" textRotation="180" shrinkToFit="1"/>
    </xf>
    <xf numFmtId="0" fontId="3" fillId="0" borderId="18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8" xfId="0" applyFont="1" applyBorder="1" applyAlignment="1">
      <alignment horizontal="center"/>
    </xf>
    <xf numFmtId="0" fontId="28" fillId="24" borderId="15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7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7" xfId="0" applyFont="1" applyFill="1" applyBorder="1" applyAlignment="1">
      <alignment vertical="center" textRotation="180" shrinkToFit="1"/>
    </xf>
    <xf numFmtId="0" fontId="33" fillId="0" borderId="17" xfId="0" applyFont="1" applyBorder="1" applyAlignment="1">
      <alignment horizontal="left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3" fillId="0" borderId="17" xfId="0" applyFont="1" applyBorder="1" applyAlignment="1">
      <alignment horizontal="left" vertic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27" xfId="0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right"/>
    </xf>
    <xf numFmtId="0" fontId="33" fillId="0" borderId="21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18" xfId="0" applyFont="1" applyFill="1" applyBorder="1" applyAlignment="1">
      <alignment horizontal="center" vertical="center" shrinkToFit="1"/>
    </xf>
    <xf numFmtId="0" fontId="28" fillId="0" borderId="19" xfId="0" applyFont="1" applyBorder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28" fillId="24" borderId="21" xfId="0" applyFont="1" applyFill="1" applyBorder="1" applyAlignment="1">
      <alignment horizontal="center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24" borderId="21" xfId="0" applyFont="1" applyFill="1" applyBorder="1" applyAlignment="1">
      <alignment horizontal="center" vertical="center" shrinkToFit="1"/>
    </xf>
    <xf numFmtId="0" fontId="33" fillId="0" borderId="34" xfId="0" applyFont="1" applyFill="1" applyBorder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/>
    </xf>
    <xf numFmtId="0" fontId="33" fillId="0" borderId="17" xfId="0" applyFont="1" applyFill="1" applyBorder="1" applyAlignment="1">
      <alignment horizontal="center" vertical="center" shrinkToFit="1"/>
    </xf>
    <xf numFmtId="0" fontId="33" fillId="0" borderId="32" xfId="0" applyFont="1" applyFill="1" applyBorder="1">
      <alignment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left"/>
    </xf>
    <xf numFmtId="0" fontId="33" fillId="25" borderId="32" xfId="0" applyFont="1" applyFill="1" applyBorder="1">
      <alignment vertical="center"/>
    </xf>
    <xf numFmtId="0" fontId="33" fillId="25" borderId="32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right"/>
    </xf>
    <xf numFmtId="0" fontId="52" fillId="0" borderId="17" xfId="0" applyFont="1" applyFill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4" fillId="0" borderId="42" xfId="0" applyFont="1" applyFill="1" applyBorder="1">
      <alignment vertical="center"/>
    </xf>
    <xf numFmtId="0" fontId="57" fillId="27" borderId="43" xfId="20" applyFont="1" applyFill="1" applyBorder="1"/>
    <xf numFmtId="0" fontId="57" fillId="27" borderId="44" xfId="20" applyFont="1" applyFill="1" applyBorder="1"/>
    <xf numFmtId="0" fontId="57" fillId="27" borderId="45" xfId="20" applyFont="1" applyFill="1" applyBorder="1"/>
    <xf numFmtId="0" fontId="49" fillId="27" borderId="44" xfId="20" applyFont="1" applyFill="1" applyBorder="1"/>
    <xf numFmtId="0" fontId="49" fillId="27" borderId="45" xfId="20" applyFont="1" applyFill="1" applyBorder="1"/>
    <xf numFmtId="0" fontId="63" fillId="0" borderId="46" xfId="0" applyFont="1" applyFill="1" applyBorder="1" applyAlignment="1" applyProtection="1">
      <alignment vertical="center"/>
    </xf>
    <xf numFmtId="0" fontId="3" fillId="27" borderId="0" xfId="20" applyFill="1"/>
    <xf numFmtId="0" fontId="3" fillId="27" borderId="0" xfId="20" applyFill="1" applyAlignment="1"/>
    <xf numFmtId="0" fontId="45" fillId="27" borderId="0" xfId="20" applyFont="1" applyFill="1"/>
    <xf numFmtId="0" fontId="42" fillId="27" borderId="0" xfId="20" applyFont="1" applyFill="1"/>
    <xf numFmtId="0" fontId="53" fillId="27" borderId="0" xfId="20" applyFont="1" applyFill="1"/>
    <xf numFmtId="0" fontId="54" fillId="27" borderId="0" xfId="20" applyFont="1" applyFill="1"/>
    <xf numFmtId="0" fontId="55" fillId="27" borderId="0" xfId="20" applyFont="1" applyFill="1"/>
    <xf numFmtId="0" fontId="51" fillId="27" borderId="54" xfId="20" applyFont="1" applyFill="1" applyBorder="1"/>
    <xf numFmtId="0" fontId="51" fillId="27" borderId="52" xfId="20" applyFont="1" applyFill="1" applyBorder="1"/>
    <xf numFmtId="0" fontId="51" fillId="27" borderId="53" xfId="20" applyFont="1" applyFill="1" applyBorder="1"/>
    <xf numFmtId="0" fontId="51" fillId="27" borderId="44" xfId="20" applyFont="1" applyFill="1" applyBorder="1"/>
    <xf numFmtId="0" fontId="51" fillId="27" borderId="45" xfId="20" applyFont="1" applyFill="1" applyBorder="1"/>
    <xf numFmtId="0" fontId="51" fillId="27" borderId="55" xfId="20" applyFont="1" applyFill="1" applyBorder="1"/>
    <xf numFmtId="0" fontId="51" fillId="27" borderId="56" xfId="20" applyFont="1" applyFill="1" applyBorder="1"/>
    <xf numFmtId="0" fontId="51" fillId="27" borderId="57" xfId="20" applyFont="1" applyFill="1" applyBorder="1"/>
    <xf numFmtId="0" fontId="65" fillId="0" borderId="0" xfId="20" applyFont="1" applyFill="1"/>
    <xf numFmtId="0" fontId="67" fillId="0" borderId="0" xfId="0" applyFont="1" applyFill="1" applyBorder="1" applyAlignment="1">
      <alignment horizontal="left" shrinkToFit="1"/>
    </xf>
    <xf numFmtId="0" fontId="65" fillId="0" borderId="0" xfId="20" applyFont="1" applyFill="1" applyAlignment="1"/>
    <xf numFmtId="0" fontId="65" fillId="0" borderId="0" xfId="20" applyFont="1" applyFill="1" applyBorder="1"/>
    <xf numFmtId="0" fontId="68" fillId="0" borderId="0" xfId="20" applyFont="1" applyFill="1"/>
    <xf numFmtId="0" fontId="69" fillId="0" borderId="0" xfId="20" applyFont="1" applyFill="1"/>
    <xf numFmtId="0" fontId="57" fillId="0" borderId="47" xfId="20" applyFont="1" applyFill="1" applyBorder="1"/>
    <xf numFmtId="0" fontId="57" fillId="0" borderId="41" xfId="20" applyFont="1" applyFill="1" applyBorder="1"/>
    <xf numFmtId="0" fontId="57" fillId="0" borderId="48" xfId="20" applyFont="1" applyFill="1" applyBorder="1"/>
    <xf numFmtId="0" fontId="57" fillId="0" borderId="49" xfId="20" applyFont="1" applyFill="1" applyBorder="1"/>
    <xf numFmtId="0" fontId="57" fillId="0" borderId="50" xfId="20" applyFont="1" applyFill="1" applyBorder="1"/>
    <xf numFmtId="0" fontId="57" fillId="0" borderId="51" xfId="20" applyFont="1" applyFill="1" applyBorder="1"/>
    <xf numFmtId="0" fontId="57" fillId="0" borderId="52" xfId="20" applyFont="1" applyFill="1" applyBorder="1"/>
    <xf numFmtId="0" fontId="57" fillId="0" borderId="53" xfId="20" applyFont="1" applyFill="1" applyBorder="1"/>
    <xf numFmtId="0" fontId="49" fillId="0" borderId="49" xfId="20" applyFont="1" applyFill="1" applyBorder="1"/>
    <xf numFmtId="0" fontId="49" fillId="0" borderId="52" xfId="20" applyFont="1" applyFill="1" applyBorder="1"/>
    <xf numFmtId="0" fontId="49" fillId="0" borderId="50" xfId="20" applyFont="1" applyFill="1" applyBorder="1"/>
    <xf numFmtId="0" fontId="49" fillId="0" borderId="53" xfId="20" applyFont="1" applyFill="1" applyBorder="1"/>
    <xf numFmtId="0" fontId="57" fillId="0" borderId="43" xfId="20" applyFont="1" applyFill="1" applyBorder="1"/>
    <xf numFmtId="0" fontId="57" fillId="0" borderId="44" xfId="20" applyFont="1" applyFill="1" applyBorder="1"/>
    <xf numFmtId="0" fontId="57" fillId="0" borderId="45" xfId="20" applyFont="1" applyFill="1" applyBorder="1"/>
    <xf numFmtId="0" fontId="49" fillId="0" borderId="43" xfId="20" applyFont="1" applyFill="1" applyBorder="1"/>
    <xf numFmtId="0" fontId="49" fillId="0" borderId="44" xfId="20" applyFont="1" applyFill="1" applyBorder="1"/>
    <xf numFmtId="0" fontId="58" fillId="0" borderId="49" xfId="20" applyFont="1" applyFill="1" applyBorder="1"/>
    <xf numFmtId="0" fontId="58" fillId="0" borderId="52" xfId="20" applyFont="1" applyFill="1" applyBorder="1"/>
    <xf numFmtId="0" fontId="58" fillId="0" borderId="53" xfId="20" applyFont="1" applyFill="1" applyBorder="1"/>
    <xf numFmtId="0" fontId="58" fillId="0" borderId="54" xfId="20" applyFont="1" applyFill="1" applyBorder="1"/>
    <xf numFmtId="0" fontId="51" fillId="0" borderId="54" xfId="20" applyFont="1" applyFill="1" applyBorder="1"/>
    <xf numFmtId="0" fontId="51" fillId="0" borderId="52" xfId="20" applyFont="1" applyFill="1" applyBorder="1"/>
    <xf numFmtId="0" fontId="51" fillId="0" borderId="53" xfId="20" applyFont="1" applyFill="1" applyBorder="1"/>
    <xf numFmtId="0" fontId="57" fillId="0" borderId="61" xfId="20" applyFont="1" applyFill="1" applyBorder="1"/>
    <xf numFmtId="0" fontId="58" fillId="0" borderId="43" xfId="20" applyFont="1" applyFill="1" applyBorder="1"/>
    <xf numFmtId="0" fontId="58" fillId="0" borderId="44" xfId="20" applyFont="1" applyFill="1" applyBorder="1"/>
    <xf numFmtId="0" fontId="58" fillId="0" borderId="45" xfId="20" applyFont="1" applyFill="1" applyBorder="1"/>
    <xf numFmtId="0" fontId="51" fillId="0" borderId="44" xfId="20" applyFont="1" applyFill="1" applyBorder="1"/>
    <xf numFmtId="0" fontId="51" fillId="0" borderId="45" xfId="20" applyFont="1" applyFill="1" applyBorder="1"/>
    <xf numFmtId="0" fontId="58" fillId="0" borderId="51" xfId="20" applyFont="1" applyFill="1" applyBorder="1"/>
    <xf numFmtId="0" fontId="58" fillId="0" borderId="61" xfId="20" applyFont="1" applyFill="1" applyBorder="1"/>
    <xf numFmtId="0" fontId="51" fillId="0" borderId="55" xfId="20" applyFont="1" applyFill="1" applyBorder="1"/>
    <xf numFmtId="0" fontId="51" fillId="0" borderId="56" xfId="20" applyFont="1" applyFill="1" applyBorder="1"/>
    <xf numFmtId="0" fontId="51" fillId="0" borderId="57" xfId="20" applyFont="1" applyFill="1" applyBorder="1"/>
    <xf numFmtId="0" fontId="58" fillId="0" borderId="58" xfId="20" applyFont="1" applyFill="1" applyBorder="1"/>
    <xf numFmtId="0" fontId="58" fillId="0" borderId="59" xfId="20" applyFont="1" applyFill="1" applyBorder="1"/>
    <xf numFmtId="0" fontId="58" fillId="0" borderId="60" xfId="20" applyFont="1" applyFill="1" applyBorder="1"/>
    <xf numFmtId="0" fontId="71" fillId="0" borderId="0" xfId="20" applyFont="1" applyFill="1" applyAlignment="1"/>
    <xf numFmtId="0" fontId="71" fillId="0" borderId="0" xfId="20" applyFont="1" applyFill="1"/>
    <xf numFmtId="0" fontId="73" fillId="0" borderId="0" xfId="20" applyFont="1" applyFill="1"/>
    <xf numFmtId="0" fontId="54" fillId="27" borderId="0" xfId="20" applyFont="1" applyFill="1" applyBorder="1"/>
    <xf numFmtId="0" fontId="55" fillId="27" borderId="0" xfId="20" applyFont="1" applyFill="1" applyBorder="1"/>
    <xf numFmtId="0" fontId="53" fillId="27" borderId="0" xfId="20" applyFont="1" applyFill="1" applyBorder="1"/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9" fillId="0" borderId="17" xfId="0" applyFont="1" applyFill="1" applyBorder="1" applyAlignment="1">
      <alignment horizontal="center" vertical="center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8" fillId="0" borderId="17" xfId="0" applyFont="1" applyFill="1" applyBorder="1" applyAlignment="1">
      <alignment horizontal="center" vertical="center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81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8" fillId="0" borderId="17" xfId="0" applyFont="1" applyBorder="1" applyAlignment="1">
      <alignment horizontal="left" vertical="center" shrinkToFit="1"/>
    </xf>
    <xf numFmtId="0" fontId="79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63" fillId="0" borderId="46" xfId="0" applyFont="1" applyFill="1" applyBorder="1" applyAlignment="1" applyProtection="1">
      <alignment vertical="center"/>
    </xf>
    <xf numFmtId="0" fontId="28" fillId="0" borderId="20" xfId="0" applyFont="1" applyBorder="1" applyAlignment="1">
      <alignment horizontal="left" vertical="center" shrinkToFit="1"/>
    </xf>
    <xf numFmtId="0" fontId="22" fillId="24" borderId="15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wrapText="1" shrinkToFit="1"/>
    </xf>
    <xf numFmtId="0" fontId="28" fillId="24" borderId="15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9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40" fillId="0" borderId="17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49" fillId="27" borderId="44" xfId="20" applyFont="1" applyFill="1" applyBorder="1"/>
    <xf numFmtId="0" fontId="49" fillId="27" borderId="45" xfId="20" applyFont="1" applyFill="1" applyBorder="1"/>
    <xf numFmtId="0" fontId="3" fillId="27" borderId="0" xfId="20" applyFill="1" applyBorder="1"/>
    <xf numFmtId="0" fontId="49" fillId="27" borderId="49" xfId="20" applyFont="1" applyFill="1" applyBorder="1"/>
    <xf numFmtId="0" fontId="49" fillId="27" borderId="50" xfId="20" applyFont="1" applyFill="1" applyBorder="1"/>
    <xf numFmtId="0" fontId="49" fillId="27" borderId="43" xfId="20" applyFont="1" applyFill="1" applyBorder="1"/>
    <xf numFmtId="0" fontId="49" fillId="27" borderId="51" xfId="20" applyFont="1" applyFill="1" applyBorder="1"/>
    <xf numFmtId="0" fontId="27" fillId="24" borderId="85" xfId="0" applyFont="1" applyFill="1" applyBorder="1" applyAlignment="1">
      <alignment horizontal="center" vertical="center" wrapText="1" shrinkToFit="1"/>
    </xf>
    <xf numFmtId="0" fontId="33" fillId="0" borderId="86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 wrapText="1" shrinkToFit="1"/>
    </xf>
    <xf numFmtId="0" fontId="28" fillId="0" borderId="87" xfId="0" applyFont="1" applyFill="1" applyBorder="1" applyAlignment="1">
      <alignment vertical="center" textRotation="180" shrinkToFit="1"/>
    </xf>
    <xf numFmtId="0" fontId="77" fillId="0" borderId="87" xfId="0" applyFont="1" applyFill="1" applyBorder="1" applyAlignment="1">
      <alignment horizontal="left" vertical="center" shrinkToFit="1"/>
    </xf>
    <xf numFmtId="0" fontId="77" fillId="0" borderId="87" xfId="0" applyFont="1" applyFill="1" applyBorder="1" applyAlignment="1">
      <alignment horizontal="center" vertical="center" textRotation="180" shrinkToFit="1"/>
    </xf>
    <xf numFmtId="0" fontId="49" fillId="27" borderId="80" xfId="20" applyFont="1" applyFill="1" applyBorder="1"/>
    <xf numFmtId="0" fontId="49" fillId="27" borderId="58" xfId="20" applyFont="1" applyFill="1" applyBorder="1"/>
    <xf numFmtId="0" fontId="49" fillId="27" borderId="59" xfId="20" applyFont="1" applyFill="1" applyBorder="1"/>
    <xf numFmtId="0" fontId="49" fillId="27" borderId="60" xfId="20" applyFont="1" applyFill="1" applyBorder="1"/>
    <xf numFmtId="0" fontId="49" fillId="27" borderId="79" xfId="20" applyFont="1" applyFill="1" applyBorder="1"/>
    <xf numFmtId="0" fontId="49" fillId="27" borderId="81" xfId="20" applyFont="1" applyFill="1" applyBorder="1"/>
    <xf numFmtId="0" fontId="49" fillId="27" borderId="82" xfId="20" applyFont="1" applyFill="1" applyBorder="1"/>
    <xf numFmtId="0" fontId="49" fillId="27" borderId="83" xfId="20" applyFont="1" applyFill="1" applyBorder="1"/>
    <xf numFmtId="0" fontId="49" fillId="27" borderId="47" xfId="20" applyFont="1" applyFill="1" applyBorder="1"/>
    <xf numFmtId="0" fontId="49" fillId="27" borderId="41" xfId="20" applyFont="1" applyFill="1" applyBorder="1"/>
    <xf numFmtId="0" fontId="49" fillId="27" borderId="48" xfId="20" applyFont="1" applyFill="1" applyBorder="1"/>
    <xf numFmtId="0" fontId="51" fillId="27" borderId="49" xfId="20" applyFont="1" applyFill="1" applyBorder="1"/>
    <xf numFmtId="0" fontId="49" fillId="27" borderId="61" xfId="20" applyFont="1" applyFill="1" applyBorder="1"/>
    <xf numFmtId="0" fontId="51" fillId="27" borderId="43" xfId="20" applyFont="1" applyFill="1" applyBorder="1"/>
    <xf numFmtId="0" fontId="51" fillId="27" borderId="51" xfId="20" applyFont="1" applyFill="1" applyBorder="1"/>
    <xf numFmtId="0" fontId="51" fillId="27" borderId="61" xfId="20" applyFont="1" applyFill="1" applyBorder="1"/>
    <xf numFmtId="0" fontId="51" fillId="27" borderId="58" xfId="20" applyFont="1" applyFill="1" applyBorder="1"/>
    <xf numFmtId="0" fontId="51" fillId="27" borderId="59" xfId="20" applyFont="1" applyFill="1" applyBorder="1"/>
    <xf numFmtId="0" fontId="51" fillId="27" borderId="60" xfId="20" applyFont="1" applyFill="1" applyBorder="1"/>
    <xf numFmtId="0" fontId="0" fillId="27" borderId="0" xfId="20" applyFont="1" applyFill="1"/>
    <xf numFmtId="0" fontId="37" fillId="27" borderId="54" xfId="20" applyFont="1" applyFill="1" applyBorder="1"/>
    <xf numFmtId="0" fontId="84" fillId="27" borderId="52" xfId="20" applyFont="1" applyFill="1" applyBorder="1"/>
    <xf numFmtId="0" fontId="37" fillId="27" borderId="52" xfId="20" applyFont="1" applyFill="1" applyBorder="1"/>
    <xf numFmtId="0" fontId="84" fillId="27" borderId="53" xfId="20" applyFont="1" applyFill="1" applyBorder="1"/>
    <xf numFmtId="0" fontId="37" fillId="27" borderId="43" xfId="20" applyFont="1" applyFill="1" applyBorder="1"/>
    <xf numFmtId="0" fontId="84" fillId="27" borderId="44" xfId="20" applyFont="1" applyFill="1" applyBorder="1"/>
    <xf numFmtId="0" fontId="37" fillId="27" borderId="44" xfId="20" applyFont="1" applyFill="1" applyBorder="1"/>
    <xf numFmtId="0" fontId="84" fillId="27" borderId="45" xfId="20" applyFont="1" applyFill="1" applyBorder="1"/>
    <xf numFmtId="0" fontId="0" fillId="27" borderId="0" xfId="0" applyFont="1" applyFill="1">
      <alignment vertical="center"/>
    </xf>
    <xf numFmtId="0" fontId="0" fillId="27" borderId="0" xfId="20" applyFont="1" applyFill="1" applyAlignment="1"/>
    <xf numFmtId="0" fontId="28" fillId="0" borderId="21" xfId="0" applyFont="1" applyFill="1" applyBorder="1" applyAlignment="1">
      <alignment horizontal="left" vertical="center" shrinkToFit="1"/>
    </xf>
    <xf numFmtId="0" fontId="51" fillId="0" borderId="58" xfId="20" applyFont="1" applyFill="1" applyBorder="1"/>
    <xf numFmtId="0" fontId="51" fillId="0" borderId="59" xfId="20" applyFont="1" applyFill="1" applyBorder="1"/>
    <xf numFmtId="0" fontId="28" fillId="0" borderId="87" xfId="0" applyFont="1" applyBorder="1" applyAlignment="1">
      <alignment horizontal="left" vertical="center" shrinkToFit="1"/>
    </xf>
    <xf numFmtId="0" fontId="33" fillId="0" borderId="87" xfId="0" applyFont="1" applyFill="1" applyBorder="1" applyAlignment="1">
      <alignment horizontal="left" vertical="center"/>
    </xf>
    <xf numFmtId="0" fontId="33" fillId="0" borderId="88" xfId="0" applyFont="1" applyFill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9" fillId="27" borderId="0" xfId="0" applyFont="1" applyFill="1" applyBorder="1" applyAlignment="1">
      <alignment horizontal="left" shrinkToFit="1"/>
    </xf>
    <xf numFmtId="0" fontId="77" fillId="0" borderId="32" xfId="0" applyFont="1" applyFill="1" applyBorder="1" applyAlignment="1">
      <alignment horizontal="left" vertical="center" shrinkToFit="1"/>
    </xf>
    <xf numFmtId="0" fontId="76" fillId="0" borderId="17" xfId="0" applyFont="1" applyFill="1" applyBorder="1" applyAlignment="1">
      <alignment horizontal="left" vertical="center" shrinkToFit="1"/>
    </xf>
    <xf numFmtId="0" fontId="28" fillId="0" borderId="17" xfId="57" applyFont="1" applyBorder="1" applyAlignment="1">
      <alignment horizontal="left" vertical="center" shrinkToFit="1"/>
    </xf>
    <xf numFmtId="0" fontId="89" fillId="24" borderId="15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21" xfId="0" applyFont="1" applyFill="1" applyBorder="1" applyAlignment="1">
      <alignment vertical="center" textRotation="180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21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center" vertical="center" shrinkToFit="1"/>
    </xf>
    <xf numFmtId="0" fontId="91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center" vertical="center" textRotation="180" shrinkToFit="1"/>
    </xf>
    <xf numFmtId="0" fontId="89" fillId="0" borderId="21" xfId="0" applyFont="1" applyFill="1" applyBorder="1" applyAlignment="1">
      <alignment horizontal="left" vertical="center" shrinkToFit="1"/>
    </xf>
    <xf numFmtId="0" fontId="89" fillId="0" borderId="21" xfId="0" applyFont="1" applyFill="1" applyBorder="1" applyAlignment="1">
      <alignment horizontal="center" vertical="center" textRotation="180" shrinkToFit="1"/>
    </xf>
    <xf numFmtId="0" fontId="92" fillId="0" borderId="17" xfId="0" applyFont="1" applyFill="1" applyBorder="1" applyAlignment="1">
      <alignment horizontal="left" vertical="center" shrinkToFit="1"/>
    </xf>
    <xf numFmtId="0" fontId="89" fillId="0" borderId="17" xfId="57" applyFont="1" applyFill="1" applyBorder="1" applyAlignment="1">
      <alignment horizontal="left" vertical="center" shrinkToFit="1"/>
    </xf>
    <xf numFmtId="0" fontId="89" fillId="0" borderId="17" xfId="57" applyFont="1" applyFill="1" applyBorder="1" applyAlignment="1">
      <alignment vertical="center" textRotation="180" shrinkToFit="1"/>
    </xf>
    <xf numFmtId="0" fontId="89" fillId="0" borderId="17" xfId="57" applyFont="1" applyFill="1" applyBorder="1">
      <alignment vertical="center"/>
    </xf>
    <xf numFmtId="0" fontId="89" fillId="0" borderId="17" xfId="57" applyFont="1" applyFill="1" applyBorder="1" applyAlignment="1">
      <alignment vertical="center" shrinkToFit="1"/>
    </xf>
    <xf numFmtId="0" fontId="90" fillId="0" borderId="17" xfId="0" applyFont="1" applyBorder="1" applyAlignment="1">
      <alignment horizontal="left" vertical="center" shrinkToFit="1"/>
    </xf>
    <xf numFmtId="0" fontId="89" fillId="0" borderId="0" xfId="0" applyFont="1">
      <alignment vertical="center"/>
    </xf>
    <xf numFmtId="0" fontId="92" fillId="0" borderId="17" xfId="0" applyFont="1" applyBorder="1" applyAlignment="1">
      <alignment horizontal="left" vertical="center" shrinkToFit="1"/>
    </xf>
    <xf numFmtId="0" fontId="93" fillId="0" borderId="17" xfId="0" applyFont="1" applyFill="1" applyBorder="1" applyAlignment="1">
      <alignment horizontal="left" vertical="center" shrinkToFit="1"/>
    </xf>
    <xf numFmtId="0" fontId="89" fillId="0" borderId="87" xfId="0" applyFont="1" applyBorder="1" applyAlignment="1">
      <alignment horizontal="left" vertical="center" shrinkToFit="1"/>
    </xf>
    <xf numFmtId="0" fontId="89" fillId="24" borderId="21" xfId="0" applyFont="1" applyFill="1" applyBorder="1" applyAlignment="1">
      <alignment horizontal="center" vertical="center" shrinkToFit="1"/>
    </xf>
    <xf numFmtId="0" fontId="90" fillId="24" borderId="15" xfId="0" applyFont="1" applyFill="1" applyBorder="1" applyAlignment="1">
      <alignment horizontal="center" vertical="center" shrinkToFit="1"/>
    </xf>
    <xf numFmtId="0" fontId="93" fillId="0" borderId="25" xfId="0" applyFont="1" applyFill="1" applyBorder="1" applyAlignment="1">
      <alignment vertical="center" shrinkToFit="1"/>
    </xf>
    <xf numFmtId="0" fontId="90" fillId="0" borderId="25" xfId="0" applyFont="1" applyFill="1" applyBorder="1" applyAlignment="1">
      <alignment vertical="center" textRotation="180" shrinkToFit="1"/>
    </xf>
    <xf numFmtId="0" fontId="90" fillId="0" borderId="25" xfId="0" applyFont="1" applyBorder="1" applyAlignment="1">
      <alignment horizontal="left" vertical="center" shrinkToFit="1"/>
    </xf>
    <xf numFmtId="0" fontId="90" fillId="0" borderId="20" xfId="0" applyFont="1" applyFill="1" applyBorder="1" applyAlignment="1">
      <alignment vertical="center" textRotation="180" shrinkToFit="1"/>
    </xf>
    <xf numFmtId="0" fontId="95" fillId="0" borderId="41" xfId="0" applyFont="1" applyBorder="1" applyAlignment="1">
      <alignment horizontal="left" vertical="center" shrinkToFit="1"/>
    </xf>
    <xf numFmtId="0" fontId="90" fillId="24" borderId="21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vertical="center" shrinkToFit="1"/>
    </xf>
    <xf numFmtId="0" fontId="96" fillId="0" borderId="17" xfId="0" applyFont="1" applyBorder="1" applyAlignment="1">
      <alignment horizontal="left" vertical="center" shrinkToFit="1"/>
    </xf>
    <xf numFmtId="0" fontId="97" fillId="0" borderId="17" xfId="0" applyFont="1" applyBorder="1" applyAlignment="1">
      <alignment horizontal="left" vertical="center" shrinkToFit="1"/>
    </xf>
    <xf numFmtId="0" fontId="97" fillId="0" borderId="17" xfId="0" applyFont="1" applyFill="1" applyBorder="1" applyAlignment="1">
      <alignment horizontal="left" vertical="center" shrinkToFit="1"/>
    </xf>
    <xf numFmtId="0" fontId="90" fillId="26" borderId="15" xfId="0" applyFont="1" applyFill="1" applyBorder="1" applyAlignment="1">
      <alignment horizontal="center" vertical="center" shrinkToFit="1"/>
    </xf>
    <xf numFmtId="0" fontId="90" fillId="0" borderId="46" xfId="0" applyFont="1" applyFill="1" applyBorder="1" applyAlignment="1" applyProtection="1">
      <alignment vertical="center"/>
    </xf>
    <xf numFmtId="0" fontId="89" fillId="0" borderId="17" xfId="44" applyFont="1" applyFill="1" applyBorder="1" applyAlignment="1">
      <alignment horizontal="left" vertical="center" shrinkToFit="1"/>
    </xf>
    <xf numFmtId="0" fontId="89" fillId="0" borderId="87" xfId="0" applyFont="1" applyFill="1" applyBorder="1" applyAlignment="1">
      <alignment horizontal="left" vertical="center" shrinkToFit="1"/>
    </xf>
    <xf numFmtId="0" fontId="90" fillId="26" borderId="21" xfId="0" applyFont="1" applyFill="1" applyBorder="1" applyAlignment="1">
      <alignment horizontal="center" vertical="center" shrinkToFit="1"/>
    </xf>
    <xf numFmtId="0" fontId="89" fillId="0" borderId="17" xfId="57" applyFont="1" applyBorder="1" applyAlignment="1">
      <alignment horizontal="left" vertical="center" shrinkToFit="1"/>
    </xf>
    <xf numFmtId="0" fontId="89" fillId="0" borderId="17" xfId="57" applyFont="1" applyBorder="1" applyAlignment="1">
      <alignment vertical="center" textRotation="180" shrinkToFit="1"/>
    </xf>
    <xf numFmtId="0" fontId="100" fillId="0" borderId="17" xfId="0" applyFont="1" applyFill="1" applyBorder="1" applyAlignment="1">
      <alignment horizontal="center" vertical="center" shrinkToFit="1"/>
    </xf>
    <xf numFmtId="0" fontId="89" fillId="24" borderId="52" xfId="0" applyFont="1" applyFill="1" applyBorder="1" applyAlignment="1">
      <alignment horizontal="center" vertical="center" shrinkToFit="1"/>
    </xf>
    <xf numFmtId="0" fontId="90" fillId="0" borderId="17" xfId="0" applyFont="1" applyFill="1" applyBorder="1" applyAlignment="1">
      <alignment horizontal="center" vertical="center" shrinkToFit="1"/>
    </xf>
    <xf numFmtId="0" fontId="90" fillId="24" borderId="84" xfId="0" applyFont="1" applyFill="1" applyBorder="1" applyAlignment="1">
      <alignment horizontal="center" vertical="center" shrinkToFit="1"/>
    </xf>
    <xf numFmtId="0" fontId="89" fillId="0" borderId="40" xfId="0" applyFont="1" applyBorder="1" applyAlignment="1">
      <alignment horizontal="left" vertical="center" shrinkToFit="1"/>
    </xf>
    <xf numFmtId="0" fontId="89" fillId="0" borderId="39" xfId="0" applyFont="1" applyBorder="1" applyAlignment="1">
      <alignment horizontal="left" vertical="center" shrinkToFit="1"/>
    </xf>
    <xf numFmtId="0" fontId="89" fillId="0" borderId="17" xfId="57" applyFont="1" applyFill="1" applyBorder="1" applyAlignment="1">
      <alignment horizontal="center" vertical="center" shrinkToFit="1"/>
    </xf>
    <xf numFmtId="0" fontId="89" fillId="0" borderId="17" xfId="57" applyFont="1" applyFill="1" applyBorder="1" applyAlignment="1">
      <alignment horizontal="center" vertical="center"/>
    </xf>
    <xf numFmtId="0" fontId="28" fillId="0" borderId="89" xfId="0" applyFont="1" applyBorder="1">
      <alignment vertical="center"/>
    </xf>
    <xf numFmtId="0" fontId="89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01" fillId="0" borderId="17" xfId="58" applyFont="1" applyFill="1" applyBorder="1" applyAlignment="1">
      <alignment horizontal="center" vertical="center" shrinkToFit="1"/>
    </xf>
    <xf numFmtId="0" fontId="101" fillId="0" borderId="17" xfId="58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vertical="center" textRotation="180" shrinkToFit="1"/>
    </xf>
    <xf numFmtId="0" fontId="90" fillId="0" borderId="17" xfId="44" applyFont="1" applyFill="1" applyBorder="1" applyAlignment="1">
      <alignment horizontal="left" vertical="center" shrinkToFit="1"/>
    </xf>
    <xf numFmtId="0" fontId="22" fillId="0" borderId="17" xfId="44" applyFont="1" applyFill="1" applyBorder="1" applyAlignment="1">
      <alignment horizontal="left" vertical="center" shrinkToFit="1"/>
    </xf>
    <xf numFmtId="0" fontId="90" fillId="0" borderId="17" xfId="44" applyFont="1" applyFill="1" applyBorder="1" applyAlignment="1">
      <alignment vertical="center" textRotation="180" shrinkToFit="1"/>
    </xf>
    <xf numFmtId="0" fontId="28" fillId="0" borderId="17" xfId="44" applyFont="1" applyFill="1" applyBorder="1" applyAlignment="1">
      <alignment horizontal="left" vertical="center" shrinkToFit="1"/>
    </xf>
    <xf numFmtId="0" fontId="28" fillId="27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center" vertical="center" shrinkToFit="1"/>
    </xf>
    <xf numFmtId="0" fontId="77" fillId="0" borderId="17" xfId="0" applyFont="1" applyBorder="1" applyAlignment="1">
      <alignment horizontal="left" vertical="center" shrinkToFit="1"/>
    </xf>
    <xf numFmtId="0" fontId="91" fillId="0" borderId="17" xfId="0" applyFont="1" applyBorder="1" applyAlignment="1">
      <alignment horizontal="center" vertical="center" shrinkToFit="1"/>
    </xf>
    <xf numFmtId="0" fontId="90" fillId="0" borderId="17" xfId="0" applyFont="1" applyFill="1" applyBorder="1" applyAlignment="1">
      <alignment horizontal="left" vertical="center" wrapText="1" shrinkToFit="1"/>
    </xf>
    <xf numFmtId="0" fontId="28" fillId="0" borderId="17" xfId="0" applyFont="1" applyBorder="1" applyAlignment="1">
      <alignment vertical="center" textRotation="180" shrinkToFit="1"/>
    </xf>
    <xf numFmtId="0" fontId="93" fillId="0" borderId="33" xfId="0" applyFont="1" applyFill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shrinkToFit="1"/>
    </xf>
    <xf numFmtId="0" fontId="92" fillId="0" borderId="33" xfId="0" applyFont="1" applyFill="1" applyBorder="1">
      <alignment vertical="center"/>
    </xf>
    <xf numFmtId="0" fontId="28" fillId="0" borderId="17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89" fillId="0" borderId="20" xfId="0" applyFont="1" applyFill="1" applyBorder="1" applyAlignment="1">
      <alignment horizontal="left" vertical="center" shrinkToFit="1"/>
    </xf>
    <xf numFmtId="0" fontId="0" fillId="0" borderId="0" xfId="0">
      <alignment vertical="center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28" fillId="0" borderId="38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37" xfId="0" applyFont="1" applyFill="1" applyBorder="1">
      <alignment vertical="center"/>
    </xf>
    <xf numFmtId="0" fontId="89" fillId="0" borderId="38" xfId="0" applyFont="1" applyFill="1" applyBorder="1" applyAlignment="1">
      <alignment vertical="center" textRotation="180" shrinkToFit="1"/>
    </xf>
    <xf numFmtId="0" fontId="89" fillId="0" borderId="25" xfId="0" applyFont="1" applyBorder="1" applyAlignment="1">
      <alignment horizontal="left" vertical="center" shrinkToFit="1"/>
    </xf>
    <xf numFmtId="0" fontId="89" fillId="0" borderId="25" xfId="0" applyFont="1" applyFill="1" applyBorder="1" applyAlignment="1">
      <alignment vertical="center" textRotation="180" shrinkToFit="1"/>
    </xf>
    <xf numFmtId="0" fontId="90" fillId="0" borderId="17" xfId="0" applyFont="1" applyBorder="1" applyAlignment="1">
      <alignment horizontal="left" vertical="center" shrinkToFit="1"/>
    </xf>
    <xf numFmtId="0" fontId="89" fillId="0" borderId="0" xfId="0" applyFont="1">
      <alignment vertical="center"/>
    </xf>
    <xf numFmtId="0" fontId="92" fillId="0" borderId="25" xfId="0" applyFont="1" applyBorder="1" applyAlignment="1">
      <alignment horizontal="left" vertical="center" shrinkToFit="1"/>
    </xf>
    <xf numFmtId="0" fontId="9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89" fillId="0" borderId="26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17" xfId="0" applyFont="1" applyBorder="1" applyAlignment="1">
      <alignment horizontal="left" vertical="center" wrapText="1" shrinkToFit="1"/>
    </xf>
    <xf numFmtId="0" fontId="90" fillId="0" borderId="46" xfId="44" applyFont="1" applyFill="1" applyBorder="1" applyAlignment="1" applyProtection="1">
      <alignment vertical="center"/>
    </xf>
    <xf numFmtId="0" fontId="90" fillId="0" borderId="46" xfId="44" applyFont="1" applyFill="1" applyBorder="1" applyAlignment="1" applyProtection="1">
      <alignment horizontal="left" vertical="center"/>
    </xf>
    <xf numFmtId="0" fontId="28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6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28" fillId="0" borderId="8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horizontal="center" vertical="center" shrinkToFit="1"/>
    </xf>
    <xf numFmtId="0" fontId="91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center" vertical="center" textRotation="180" shrinkToFit="1"/>
    </xf>
    <xf numFmtId="0" fontId="89" fillId="0" borderId="21" xfId="0" applyFont="1" applyFill="1" applyBorder="1" applyAlignment="1">
      <alignment horizontal="left" vertical="center" shrinkToFit="1"/>
    </xf>
    <xf numFmtId="0" fontId="89" fillId="0" borderId="21" xfId="0" applyFont="1" applyFill="1" applyBorder="1" applyAlignment="1">
      <alignment horizontal="center" vertical="center" textRotation="180" shrinkToFit="1"/>
    </xf>
    <xf numFmtId="0" fontId="92" fillId="0" borderId="17" xfId="0" applyFont="1" applyFill="1" applyBorder="1" applyAlignment="1">
      <alignment horizontal="left" vertical="center" shrinkToFit="1"/>
    </xf>
    <xf numFmtId="0" fontId="90" fillId="0" borderId="46" xfId="44" applyFont="1" applyFill="1" applyBorder="1" applyAlignment="1" applyProtection="1">
      <alignment vertical="center"/>
    </xf>
    <xf numFmtId="0" fontId="89" fillId="0" borderId="87" xfId="0" applyFont="1" applyFill="1" applyBorder="1" applyAlignment="1">
      <alignment horizontal="left" vertical="center" shrinkToFit="1"/>
    </xf>
    <xf numFmtId="0" fontId="89" fillId="0" borderId="87" xfId="0" applyFont="1" applyFill="1" applyBorder="1" applyAlignment="1">
      <alignment vertical="center" textRotation="180" shrinkToFit="1"/>
    </xf>
    <xf numFmtId="0" fontId="90" fillId="0" borderId="46" xfId="44" applyFont="1" applyFill="1" applyBorder="1" applyAlignment="1" applyProtection="1">
      <alignment horizontal="left" vertical="center"/>
    </xf>
    <xf numFmtId="0" fontId="77" fillId="0" borderId="21" xfId="0" applyFont="1" applyFill="1" applyBorder="1" applyAlignment="1">
      <alignment horizontal="center" vertical="center" textRotation="180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center" vertical="center" textRotation="180" shrinkToFit="1"/>
    </xf>
    <xf numFmtId="0" fontId="80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89" fillId="0" borderId="21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89" fillId="0" borderId="17" xfId="0" applyFont="1" applyBorder="1" applyAlignment="1">
      <alignment horizontal="left" vertical="center" wrapText="1" shrinkToFit="1"/>
    </xf>
    <xf numFmtId="0" fontId="89" fillId="0" borderId="25" xfId="0" applyFont="1" applyBorder="1" applyAlignment="1">
      <alignment horizontal="left" vertical="center" shrinkToFit="1"/>
    </xf>
    <xf numFmtId="0" fontId="89" fillId="0" borderId="25" xfId="0" applyFont="1" applyFill="1" applyBorder="1" applyAlignment="1">
      <alignment vertical="center" textRotation="180" shrinkToFit="1"/>
    </xf>
    <xf numFmtId="0" fontId="90" fillId="0" borderId="17" xfId="0" applyFont="1" applyBorder="1" applyAlignment="1">
      <alignment horizontal="left" vertical="center" shrinkToFit="1"/>
    </xf>
    <xf numFmtId="0" fontId="92" fillId="0" borderId="25" xfId="0" applyFont="1" applyBorder="1" applyAlignment="1">
      <alignment horizontal="left" vertical="center" shrinkToFit="1"/>
    </xf>
    <xf numFmtId="0" fontId="97" fillId="0" borderId="17" xfId="0" applyFont="1" applyBorder="1" applyAlignment="1">
      <alignment horizontal="left" vertical="center" shrinkToFit="1"/>
    </xf>
    <xf numFmtId="0" fontId="97" fillId="0" borderId="17" xfId="0" applyFont="1" applyFill="1" applyBorder="1" applyAlignment="1">
      <alignment horizontal="left" vertical="center" shrinkToFit="1"/>
    </xf>
    <xf numFmtId="0" fontId="96" fillId="0" borderId="17" xfId="0" applyFont="1" applyFill="1" applyBorder="1" applyAlignment="1">
      <alignment horizontal="left" vertical="center" shrinkToFit="1"/>
    </xf>
    <xf numFmtId="0" fontId="98" fillId="0" borderId="17" xfId="0" applyFont="1" applyFill="1" applyBorder="1" applyAlignment="1">
      <alignment horizontal="left" vertical="center" shrinkToFit="1"/>
    </xf>
    <xf numFmtId="0" fontId="102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center" vertical="center" textRotation="180" shrinkToFit="1"/>
    </xf>
    <xf numFmtId="0" fontId="89" fillId="0" borderId="21" xfId="0" applyFont="1" applyFill="1" applyBorder="1" applyAlignment="1">
      <alignment horizontal="left" vertical="center" shrinkToFit="1"/>
    </xf>
    <xf numFmtId="0" fontId="89" fillId="0" borderId="21" xfId="0" applyFont="1" applyFill="1" applyBorder="1" applyAlignment="1">
      <alignment horizontal="center" vertical="center" textRotation="180" shrinkToFit="1"/>
    </xf>
    <xf numFmtId="0" fontId="97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wrapText="1" shrinkToFit="1"/>
    </xf>
    <xf numFmtId="0" fontId="90" fillId="0" borderId="0" xfId="0" applyFont="1" applyFill="1">
      <alignment vertical="center"/>
    </xf>
    <xf numFmtId="0" fontId="99" fillId="0" borderId="17" xfId="0" applyFont="1" applyFill="1" applyBorder="1" applyAlignment="1">
      <alignment horizontal="center" vertical="center" shrinkToFit="1"/>
    </xf>
    <xf numFmtId="0" fontId="102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horizontal="center" vertical="center" shrinkToFit="1"/>
    </xf>
    <xf numFmtId="0" fontId="89" fillId="0" borderId="25" xfId="0" applyFont="1" applyBorder="1" applyAlignment="1">
      <alignment horizontal="left" vertical="center" shrinkToFit="1"/>
    </xf>
    <xf numFmtId="0" fontId="89" fillId="0" borderId="25" xfId="0" applyFont="1" applyFill="1" applyBorder="1" applyAlignment="1">
      <alignment vertical="center" textRotation="180" shrinkToFit="1"/>
    </xf>
    <xf numFmtId="0" fontId="92" fillId="0" borderId="17" xfId="0" applyFont="1" applyFill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shrinkToFit="1"/>
    </xf>
    <xf numFmtId="0" fontId="92" fillId="0" borderId="17" xfId="0" applyFont="1" applyBorder="1" applyAlignment="1">
      <alignment horizontal="left" vertical="center" shrinkToFit="1"/>
    </xf>
    <xf numFmtId="0" fontId="93" fillId="0" borderId="17" xfId="0" applyFont="1" applyFill="1" applyBorder="1" applyAlignment="1">
      <alignment horizontal="left" vertical="center" shrinkToFit="1"/>
    </xf>
    <xf numFmtId="0" fontId="93" fillId="0" borderId="25" xfId="0" applyFont="1" applyFill="1" applyBorder="1" applyAlignment="1">
      <alignment vertical="center" shrinkToFit="1"/>
    </xf>
    <xf numFmtId="0" fontId="90" fillId="0" borderId="25" xfId="0" applyFont="1" applyFill="1" applyBorder="1" applyAlignment="1">
      <alignment vertical="center" textRotation="180" shrinkToFit="1"/>
    </xf>
    <xf numFmtId="0" fontId="97" fillId="0" borderId="17" xfId="0" applyFont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77" fillId="0" borderId="21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center" vertical="center" textRotation="180" shrinkToFit="1"/>
    </xf>
    <xf numFmtId="0" fontId="89" fillId="0" borderId="21" xfId="0" applyFont="1" applyFill="1" applyBorder="1" applyAlignment="1">
      <alignment horizontal="left" vertical="center" shrinkToFit="1"/>
    </xf>
    <xf numFmtId="0" fontId="89" fillId="0" borderId="21" xfId="0" applyFont="1" applyFill="1" applyBorder="1" applyAlignment="1">
      <alignment horizontal="center" vertical="center" textRotation="180" shrinkToFit="1"/>
    </xf>
    <xf numFmtId="0" fontId="90" fillId="0" borderId="17" xfId="0" applyFont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wrapText="1" shrinkToFit="1"/>
    </xf>
    <xf numFmtId="0" fontId="90" fillId="0" borderId="20" xfId="0" applyFont="1" applyFill="1" applyBorder="1" applyAlignment="1">
      <alignment vertical="center" textRotation="180" shrinkToFit="1"/>
    </xf>
    <xf numFmtId="0" fontId="97" fillId="0" borderId="17" xfId="0" applyFont="1" applyFill="1" applyBorder="1" applyAlignment="1">
      <alignment horizontal="left" vertical="center" shrinkToFit="1"/>
    </xf>
    <xf numFmtId="0" fontId="98" fillId="0" borderId="17" xfId="0" applyFont="1" applyBorder="1" applyAlignment="1">
      <alignment horizontal="left" vertical="center" shrinkToFit="1"/>
    </xf>
    <xf numFmtId="0" fontId="94" fillId="0" borderId="17" xfId="0" applyFont="1" applyFill="1" applyBorder="1" applyAlignment="1">
      <alignment horizontal="left" vertical="center" shrinkToFit="1"/>
    </xf>
    <xf numFmtId="0" fontId="92" fillId="0" borderId="33" xfId="0" applyFont="1" applyFill="1" applyBorder="1" applyAlignment="1">
      <alignment horizontal="left" vertical="center" shrinkToFit="1"/>
    </xf>
    <xf numFmtId="0" fontId="95" fillId="0" borderId="41" xfId="0" applyFont="1" applyFill="1" applyBorder="1" applyAlignment="1">
      <alignment horizontal="left" vertical="center" shrinkToFit="1"/>
    </xf>
    <xf numFmtId="0" fontId="96" fillId="0" borderId="17" xfId="0" applyFont="1" applyFill="1" applyBorder="1" applyAlignment="1">
      <alignment horizontal="center" vertical="center" shrinkToFit="1"/>
    </xf>
    <xf numFmtId="0" fontId="102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40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77" fillId="0" borderId="17" xfId="0" applyFont="1" applyFill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horizontal="center" vertical="center" shrinkToFit="1"/>
    </xf>
    <xf numFmtId="0" fontId="91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center" vertical="center" textRotation="180" shrinkToFit="1"/>
    </xf>
    <xf numFmtId="0" fontId="92" fillId="0" borderId="17" xfId="0" applyFont="1" applyFill="1" applyBorder="1" applyAlignment="1">
      <alignment horizontal="left" vertical="center" shrinkToFit="1"/>
    </xf>
    <xf numFmtId="0" fontId="93" fillId="0" borderId="25" xfId="0" applyFont="1" applyFill="1" applyBorder="1" applyAlignment="1">
      <alignment vertical="center" shrinkToFit="1"/>
    </xf>
    <xf numFmtId="0" fontId="90" fillId="0" borderId="25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vertical="center" shrinkToFit="1"/>
    </xf>
    <xf numFmtId="0" fontId="97" fillId="0" borderId="17" xfId="0" applyFont="1" applyFill="1" applyBorder="1" applyAlignment="1">
      <alignment horizontal="left" vertical="center" shrinkToFit="1"/>
    </xf>
    <xf numFmtId="0" fontId="89" fillId="0" borderId="20" xfId="0" applyFont="1" applyFill="1" applyBorder="1" applyAlignment="1">
      <alignment vertical="center" shrinkToFit="1"/>
    </xf>
    <xf numFmtId="0" fontId="97" fillId="0" borderId="33" xfId="0" applyFont="1" applyBorder="1" applyAlignment="1">
      <alignment horizontal="left" vertical="center" shrinkToFit="1"/>
    </xf>
    <xf numFmtId="0" fontId="97" fillId="0" borderId="20" xfId="0" applyFont="1" applyBorder="1" applyAlignment="1">
      <alignment horizontal="left" vertical="center" shrinkToFit="1"/>
    </xf>
    <xf numFmtId="0" fontId="97" fillId="0" borderId="33" xfId="0" applyFont="1" applyBorder="1">
      <alignment vertical="center"/>
    </xf>
    <xf numFmtId="0" fontId="97" fillId="0" borderId="20" xfId="0" applyFont="1" applyFill="1" applyBorder="1" applyAlignment="1">
      <alignment vertical="center" shrinkToFit="1"/>
    </xf>
    <xf numFmtId="0" fontId="102" fillId="0" borderId="17" xfId="0" applyFont="1" applyFill="1" applyBorder="1" applyAlignment="1">
      <alignment horizontal="left" vertical="center" shrinkToFit="1"/>
    </xf>
    <xf numFmtId="0" fontId="90" fillId="0" borderId="17" xfId="44" applyFont="1" applyFill="1" applyBorder="1" applyAlignment="1">
      <alignment horizontal="left" vertical="center" shrinkToFit="1"/>
    </xf>
    <xf numFmtId="0" fontId="22" fillId="0" borderId="17" xfId="44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40" fillId="0" borderId="17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textRotation="180" shrinkToFit="1"/>
    </xf>
    <xf numFmtId="0" fontId="89" fillId="0" borderId="17" xfId="0" applyFont="1" applyFill="1" applyBorder="1" applyAlignment="1">
      <alignment horizontal="center" vertical="center" shrinkToFit="1"/>
    </xf>
    <xf numFmtId="0" fontId="91" fillId="0" borderId="17" xfId="0" applyFont="1" applyFill="1" applyBorder="1" applyAlignment="1">
      <alignment horizontal="center" vertical="center" shrinkToFit="1"/>
    </xf>
    <xf numFmtId="0" fontId="90" fillId="0" borderId="17" xfId="0" applyFont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wrapText="1" shrinkToFit="1"/>
    </xf>
    <xf numFmtId="0" fontId="94" fillId="0" borderId="17" xfId="0" applyFont="1" applyBorder="1" applyAlignment="1">
      <alignment horizontal="left" vertical="center" shrinkToFit="1"/>
    </xf>
    <xf numFmtId="0" fontId="92" fillId="0" borderId="33" xfId="0" applyFont="1" applyBorder="1" applyAlignment="1">
      <alignment horizontal="left" vertical="center" shrinkToFit="1"/>
    </xf>
    <xf numFmtId="0" fontId="90" fillId="0" borderId="20" xfId="0" applyFont="1" applyFill="1" applyBorder="1" applyAlignment="1">
      <alignment vertical="center" textRotation="180" shrinkToFit="1"/>
    </xf>
    <xf numFmtId="0" fontId="104" fillId="0" borderId="0" xfId="20" applyFont="1" applyFill="1"/>
    <xf numFmtId="0" fontId="104" fillId="0" borderId="0" xfId="20" applyFont="1" applyFill="1" applyAlignment="1"/>
    <xf numFmtId="0" fontId="104" fillId="0" borderId="0" xfId="20" applyFont="1" applyFill="1" applyBorder="1"/>
    <xf numFmtId="0" fontId="108" fillId="0" borderId="0" xfId="20" applyFont="1" applyFill="1"/>
    <xf numFmtId="0" fontId="109" fillId="0" borderId="0" xfId="20" applyFont="1" applyFill="1"/>
    <xf numFmtId="0" fontId="111" fillId="0" borderId="49" xfId="20" applyFont="1" applyFill="1" applyBorder="1"/>
    <xf numFmtId="0" fontId="111" fillId="0" borderId="50" xfId="20" applyFont="1" applyFill="1" applyBorder="1"/>
    <xf numFmtId="0" fontId="111" fillId="0" borderId="51" xfId="20" applyFont="1" applyFill="1" applyBorder="1"/>
    <xf numFmtId="0" fontId="111" fillId="0" borderId="80" xfId="20" applyFont="1" applyFill="1" applyBorder="1"/>
    <xf numFmtId="0" fontId="111" fillId="0" borderId="58" xfId="20" applyFont="1" applyFill="1" applyBorder="1"/>
    <xf numFmtId="0" fontId="111" fillId="0" borderId="59" xfId="20" applyFont="1" applyFill="1" applyBorder="1"/>
    <xf numFmtId="0" fontId="111" fillId="0" borderId="60" xfId="20" applyFont="1" applyFill="1" applyBorder="1"/>
    <xf numFmtId="0" fontId="111" fillId="0" borderId="43" xfId="20" applyFont="1" applyFill="1" applyBorder="1"/>
    <xf numFmtId="0" fontId="111" fillId="0" borderId="44" xfId="20" applyFont="1" applyFill="1" applyBorder="1"/>
    <xf numFmtId="0" fontId="111" fillId="0" borderId="45" xfId="20" applyFont="1" applyFill="1" applyBorder="1"/>
    <xf numFmtId="0" fontId="111" fillId="0" borderId="79" xfId="20" applyFont="1" applyFill="1" applyBorder="1"/>
    <xf numFmtId="0" fontId="111" fillId="0" borderId="81" xfId="20" applyFont="1" applyFill="1" applyBorder="1"/>
    <xf numFmtId="0" fontId="111" fillId="0" borderId="82" xfId="20" applyFont="1" applyFill="1" applyBorder="1"/>
    <xf numFmtId="0" fontId="111" fillId="0" borderId="83" xfId="20" applyFont="1" applyFill="1" applyBorder="1"/>
    <xf numFmtId="0" fontId="111" fillId="0" borderId="47" xfId="20" applyFont="1" applyFill="1" applyBorder="1"/>
    <xf numFmtId="0" fontId="111" fillId="0" borderId="41" xfId="20" applyFont="1" applyFill="1" applyBorder="1"/>
    <xf numFmtId="0" fontId="111" fillId="0" borderId="48" xfId="20" applyFont="1" applyFill="1" applyBorder="1"/>
    <xf numFmtId="0" fontId="114" fillId="0" borderId="49" xfId="20" applyFont="1" applyFill="1" applyBorder="1"/>
    <xf numFmtId="0" fontId="114" fillId="0" borderId="52" xfId="20" applyFont="1" applyFill="1" applyBorder="1"/>
    <xf numFmtId="0" fontId="114" fillId="0" borderId="53" xfId="20" applyFont="1" applyFill="1" applyBorder="1"/>
    <xf numFmtId="0" fontId="114" fillId="0" borderId="54" xfId="20" applyFont="1" applyFill="1" applyBorder="1"/>
    <xf numFmtId="0" fontId="111" fillId="0" borderId="61" xfId="20" applyFont="1" applyFill="1" applyBorder="1"/>
    <xf numFmtId="0" fontId="114" fillId="0" borderId="43" xfId="20" applyFont="1" applyFill="1" applyBorder="1"/>
    <xf numFmtId="0" fontId="114" fillId="0" borderId="44" xfId="20" applyFont="1" applyFill="1" applyBorder="1"/>
    <xf numFmtId="0" fontId="114" fillId="0" borderId="45" xfId="20" applyFont="1" applyFill="1" applyBorder="1"/>
    <xf numFmtId="0" fontId="108" fillId="0" borderId="0" xfId="20" applyFont="1" applyFill="1" applyBorder="1"/>
    <xf numFmtId="0" fontId="109" fillId="0" borderId="0" xfId="20" applyFont="1" applyFill="1" applyBorder="1"/>
    <xf numFmtId="0" fontId="114" fillId="0" borderId="51" xfId="20" applyFont="1" applyFill="1" applyBorder="1"/>
    <xf numFmtId="0" fontId="114" fillId="0" borderId="61" xfId="20" applyFont="1" applyFill="1" applyBorder="1"/>
    <xf numFmtId="0" fontId="114" fillId="0" borderId="55" xfId="20" applyFont="1" applyFill="1" applyBorder="1"/>
    <xf numFmtId="0" fontId="114" fillId="0" borderId="56" xfId="20" applyFont="1" applyFill="1" applyBorder="1"/>
    <xf numFmtId="0" fontId="114" fillId="0" borderId="57" xfId="20" applyFont="1" applyFill="1" applyBorder="1"/>
    <xf numFmtId="0" fontId="114" fillId="0" borderId="58" xfId="20" applyFont="1" applyFill="1" applyBorder="1"/>
    <xf numFmtId="0" fontId="114" fillId="0" borderId="59" xfId="20" applyFont="1" applyFill="1" applyBorder="1"/>
    <xf numFmtId="0" fontId="114" fillId="0" borderId="60" xfId="20" applyFont="1" applyFill="1" applyBorder="1"/>
    <xf numFmtId="0" fontId="116" fillId="0" borderId="54" xfId="20" applyFont="1" applyFill="1" applyBorder="1"/>
    <xf numFmtId="0" fontId="117" fillId="0" borderId="52" xfId="20" applyFont="1" applyFill="1" applyBorder="1"/>
    <xf numFmtId="0" fontId="116" fillId="0" borderId="52" xfId="20" applyFont="1" applyFill="1" applyBorder="1"/>
    <xf numFmtId="0" fontId="117" fillId="0" borderId="53" xfId="20" applyFont="1" applyFill="1" applyBorder="1"/>
    <xf numFmtId="0" fontId="116" fillId="0" borderId="43" xfId="20" applyFont="1" applyFill="1" applyBorder="1"/>
    <xf numFmtId="0" fontId="117" fillId="0" borderId="44" xfId="20" applyFont="1" applyFill="1" applyBorder="1"/>
    <xf numFmtId="0" fontId="116" fillId="0" borderId="44" xfId="20" applyFont="1" applyFill="1" applyBorder="1"/>
    <xf numFmtId="0" fontId="117" fillId="0" borderId="45" xfId="20" applyFont="1" applyFill="1" applyBorder="1"/>
    <xf numFmtId="0" fontId="104" fillId="0" borderId="0" xfId="0" applyFont="1" applyFill="1">
      <alignment vertical="center"/>
    </xf>
    <xf numFmtId="0" fontId="28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89" fillId="0" borderId="17" xfId="0" applyFont="1" applyFill="1" applyBorder="1" applyAlignment="1">
      <alignment vertical="center" textRotation="180" shrinkToFit="1"/>
    </xf>
    <xf numFmtId="0" fontId="90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87" fillId="0" borderId="66" xfId="0" applyFont="1" applyFill="1" applyBorder="1" applyAlignment="1">
      <alignment horizontal="center" vertical="center" shrinkToFit="1"/>
    </xf>
    <xf numFmtId="0" fontId="87" fillId="0" borderId="42" xfId="0" applyFont="1" applyFill="1" applyBorder="1" applyAlignment="1">
      <alignment horizontal="center" vertical="center" shrinkToFit="1"/>
    </xf>
    <xf numFmtId="0" fontId="87" fillId="0" borderId="67" xfId="0" applyFont="1" applyFill="1" applyBorder="1" applyAlignment="1">
      <alignment horizontal="center" vertical="center" shrinkToFit="1"/>
    </xf>
    <xf numFmtId="178" fontId="86" fillId="0" borderId="63" xfId="0" applyNumberFormat="1" applyFont="1" applyFill="1" applyBorder="1" applyAlignment="1">
      <alignment horizontal="center" vertical="center" wrapText="1"/>
    </xf>
    <xf numFmtId="178" fontId="86" fillId="0" borderId="64" xfId="0" applyNumberFormat="1" applyFont="1" applyFill="1" applyBorder="1" applyAlignment="1">
      <alignment horizontal="center" vertical="center" wrapText="1"/>
    </xf>
    <xf numFmtId="178" fontId="86" fillId="0" borderId="65" xfId="0" applyNumberFormat="1" applyFont="1" applyFill="1" applyBorder="1" applyAlignment="1">
      <alignment horizontal="center" vertical="center" wrapText="1"/>
    </xf>
    <xf numFmtId="0" fontId="87" fillId="0" borderId="68" xfId="0" applyFont="1" applyFill="1" applyBorder="1" applyAlignment="1">
      <alignment horizontal="center" vertical="center" shrinkToFit="1"/>
    </xf>
    <xf numFmtId="0" fontId="87" fillId="0" borderId="0" xfId="0" applyFont="1" applyFill="1" applyBorder="1" applyAlignment="1">
      <alignment horizontal="center" vertical="center" shrinkToFit="1"/>
    </xf>
    <xf numFmtId="0" fontId="87" fillId="0" borderId="69" xfId="0" applyFont="1" applyFill="1" applyBorder="1" applyAlignment="1">
      <alignment horizontal="center" vertical="center" shrinkToFit="1"/>
    </xf>
    <xf numFmtId="0" fontId="87" fillId="0" borderId="72" xfId="0" applyFont="1" applyFill="1" applyBorder="1" applyAlignment="1">
      <alignment horizontal="center" vertical="center" shrinkToFit="1"/>
    </xf>
    <xf numFmtId="0" fontId="87" fillId="0" borderId="73" xfId="0" applyFont="1" applyFill="1" applyBorder="1" applyAlignment="1">
      <alignment horizontal="center" vertical="center" shrinkToFit="1"/>
    </xf>
    <xf numFmtId="0" fontId="87" fillId="0" borderId="74" xfId="0" applyFont="1" applyFill="1" applyBorder="1" applyAlignment="1">
      <alignment horizontal="center" vertical="center" shrinkToFit="1"/>
    </xf>
    <xf numFmtId="0" fontId="112" fillId="0" borderId="72" xfId="0" applyFont="1" applyFill="1" applyBorder="1" applyAlignment="1">
      <alignment horizontal="center" vertical="center" shrinkToFit="1"/>
    </xf>
    <xf numFmtId="0" fontId="112" fillId="0" borderId="73" xfId="0" applyFont="1" applyFill="1" applyBorder="1" applyAlignment="1">
      <alignment horizontal="center" vertical="center" shrinkToFit="1"/>
    </xf>
    <xf numFmtId="0" fontId="112" fillId="0" borderId="74" xfId="0" applyFont="1" applyFill="1" applyBorder="1" applyAlignment="1">
      <alignment horizontal="center" vertical="center" shrinkToFit="1"/>
    </xf>
    <xf numFmtId="0" fontId="106" fillId="0" borderId="0" xfId="0" applyFont="1" applyFill="1" applyBorder="1" applyAlignment="1">
      <alignment horizontal="left" shrinkToFit="1"/>
    </xf>
    <xf numFmtId="178" fontId="110" fillId="0" borderId="68" xfId="0" applyNumberFormat="1" applyFont="1" applyFill="1" applyBorder="1" applyAlignment="1">
      <alignment horizontal="center" vertical="center" wrapText="1"/>
    </xf>
    <xf numFmtId="178" fontId="110" fillId="0" borderId="0" xfId="0" applyNumberFormat="1" applyFont="1" applyFill="1" applyBorder="1" applyAlignment="1">
      <alignment horizontal="center" vertical="center" wrapText="1"/>
    </xf>
    <xf numFmtId="178" fontId="110" fillId="0" borderId="69" xfId="0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left" shrinkToFit="1"/>
    </xf>
    <xf numFmtId="0" fontId="105" fillId="0" borderId="0" xfId="0" applyFont="1" applyAlignment="1">
      <alignment horizontal="left" shrinkToFit="1"/>
    </xf>
    <xf numFmtId="0" fontId="119" fillId="0" borderId="0" xfId="0" applyFont="1" applyFill="1" applyBorder="1" applyAlignment="1">
      <alignment horizontal="center" shrinkToFit="1"/>
    </xf>
    <xf numFmtId="0" fontId="120" fillId="0" borderId="62" xfId="0" applyFont="1" applyFill="1" applyBorder="1" applyAlignment="1">
      <alignment horizontal="right" shrinkToFit="1"/>
    </xf>
    <xf numFmtId="0" fontId="87" fillId="0" borderId="0" xfId="0" applyFont="1" applyFill="1" applyAlignment="1">
      <alignment horizontal="center" vertical="center" shrinkToFit="1"/>
    </xf>
    <xf numFmtId="0" fontId="118" fillId="0" borderId="0" xfId="20" applyFont="1" applyFill="1" applyAlignment="1">
      <alignment horizontal="center"/>
    </xf>
    <xf numFmtId="0" fontId="103" fillId="0" borderId="0" xfId="0" applyFont="1" applyFill="1" applyBorder="1" applyAlignment="1">
      <alignment horizontal="left" vertical="center"/>
    </xf>
    <xf numFmtId="0" fontId="103" fillId="0" borderId="62" xfId="0" applyFont="1" applyFill="1" applyBorder="1" applyAlignment="1">
      <alignment horizontal="left" vertical="center"/>
    </xf>
    <xf numFmtId="178" fontId="110" fillId="0" borderId="70" xfId="0" applyNumberFormat="1" applyFont="1" applyFill="1" applyBorder="1" applyAlignment="1">
      <alignment horizontal="center" vertical="center" wrapText="1"/>
    </xf>
    <xf numFmtId="178" fontId="110" fillId="0" borderId="62" xfId="0" applyNumberFormat="1" applyFont="1" applyFill="1" applyBorder="1" applyAlignment="1">
      <alignment horizontal="center" vertical="center" wrapText="1"/>
    </xf>
    <xf numFmtId="178" fontId="110" fillId="0" borderId="71" xfId="0" applyNumberFormat="1" applyFont="1" applyFill="1" applyBorder="1" applyAlignment="1">
      <alignment horizontal="center" vertical="center" wrapText="1"/>
    </xf>
    <xf numFmtId="0" fontId="115" fillId="0" borderId="70" xfId="0" applyFont="1" applyFill="1" applyBorder="1" applyAlignment="1">
      <alignment horizontal="center" vertical="center" shrinkToFit="1"/>
    </xf>
    <xf numFmtId="0" fontId="115" fillId="0" borderId="62" xfId="0" applyFont="1" applyFill="1" applyBorder="1" applyAlignment="1">
      <alignment horizontal="center" vertical="center" shrinkToFit="1"/>
    </xf>
    <xf numFmtId="0" fontId="115" fillId="0" borderId="71" xfId="0" applyFont="1" applyFill="1" applyBorder="1" applyAlignment="1">
      <alignment horizontal="center" vertical="center" shrinkToFit="1"/>
    </xf>
    <xf numFmtId="0" fontId="115" fillId="0" borderId="68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5" fillId="0" borderId="69" xfId="0" applyFont="1" applyFill="1" applyBorder="1" applyAlignment="1">
      <alignment horizontal="center" vertical="center"/>
    </xf>
    <xf numFmtId="0" fontId="115" fillId="0" borderId="68" xfId="0" applyFont="1" applyFill="1" applyBorder="1" applyAlignment="1">
      <alignment horizontal="center" vertical="center" shrinkToFit="1"/>
    </xf>
    <xf numFmtId="0" fontId="115" fillId="0" borderId="0" xfId="0" applyFont="1" applyFill="1" applyBorder="1" applyAlignment="1">
      <alignment horizontal="center" vertical="center" shrinkToFit="1"/>
    </xf>
    <xf numFmtId="0" fontId="115" fillId="0" borderId="69" xfId="0" applyFont="1" applyFill="1" applyBorder="1" applyAlignment="1">
      <alignment horizontal="center" vertical="center" shrinkToFit="1"/>
    </xf>
    <xf numFmtId="0" fontId="112" fillId="0" borderId="68" xfId="0" applyFont="1" applyFill="1" applyBorder="1" applyAlignment="1">
      <alignment horizontal="center" vertical="center" shrinkToFit="1"/>
    </xf>
    <xf numFmtId="0" fontId="112" fillId="0" borderId="0" xfId="0" applyFont="1" applyFill="1" applyBorder="1" applyAlignment="1">
      <alignment horizontal="center" vertical="center" shrinkToFit="1"/>
    </xf>
    <xf numFmtId="0" fontId="112" fillId="0" borderId="69" xfId="0" applyFont="1" applyFill="1" applyBorder="1" applyAlignment="1">
      <alignment horizontal="center" vertical="center" shrinkToFit="1"/>
    </xf>
    <xf numFmtId="178" fontId="86" fillId="0" borderId="70" xfId="0" applyNumberFormat="1" applyFont="1" applyFill="1" applyBorder="1" applyAlignment="1">
      <alignment horizontal="center" vertical="center" wrapText="1"/>
    </xf>
    <xf numFmtId="178" fontId="86" fillId="0" borderId="62" xfId="0" applyNumberFormat="1" applyFont="1" applyFill="1" applyBorder="1" applyAlignment="1">
      <alignment horizontal="center" vertical="center" wrapText="1"/>
    </xf>
    <xf numFmtId="178" fontId="86" fillId="0" borderId="71" xfId="0" applyNumberFormat="1" applyFont="1" applyFill="1" applyBorder="1" applyAlignment="1">
      <alignment horizontal="center" vertical="center" wrapText="1"/>
    </xf>
    <xf numFmtId="0" fontId="113" fillId="0" borderId="72" xfId="0" applyFont="1" applyFill="1" applyBorder="1" applyAlignment="1">
      <alignment horizontal="center" vertical="center" shrinkToFit="1"/>
    </xf>
    <xf numFmtId="0" fontId="113" fillId="0" borderId="73" xfId="0" applyFont="1" applyFill="1" applyBorder="1" applyAlignment="1">
      <alignment horizontal="center" vertical="center" shrinkToFit="1"/>
    </xf>
    <xf numFmtId="0" fontId="113" fillId="0" borderId="74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textRotation="180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6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7" fillId="0" borderId="78" xfId="0" applyFont="1" applyBorder="1" applyAlignment="1">
      <alignment horizontal="right" vertical="top"/>
    </xf>
    <xf numFmtId="0" fontId="33" fillId="0" borderId="16" xfId="0" applyFont="1" applyFill="1" applyBorder="1" applyAlignment="1">
      <alignment horizontal="center" vertical="center" textRotation="255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84" xfId="0" applyFont="1" applyBorder="1" applyAlignment="1">
      <alignment horizontal="center" vertical="center" textRotation="180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 textRotation="180" shrinkToFit="1"/>
    </xf>
    <xf numFmtId="0" fontId="24" fillId="0" borderId="78" xfId="0" applyFont="1" applyBorder="1" applyAlignment="1">
      <alignment horizontal="right" vertical="top"/>
    </xf>
    <xf numFmtId="0" fontId="23" fillId="0" borderId="16" xfId="0" applyFont="1" applyBorder="1" applyAlignment="1">
      <alignment horizontal="center" vertical="center" textRotation="255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3" fillId="0" borderId="16" xfId="0" applyFont="1" applyFill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83" fillId="27" borderId="68" xfId="0" applyFont="1" applyFill="1" applyBorder="1" applyAlignment="1">
      <alignment horizontal="center" vertical="center"/>
    </xf>
    <xf numFmtId="0" fontId="83" fillId="27" borderId="0" xfId="0" applyFont="1" applyFill="1" applyBorder="1" applyAlignment="1">
      <alignment horizontal="center" vertical="center"/>
    </xf>
    <xf numFmtId="0" fontId="83" fillId="27" borderId="69" xfId="0" applyFont="1" applyFill="1" applyBorder="1" applyAlignment="1">
      <alignment horizontal="center" vertical="center"/>
    </xf>
    <xf numFmtId="0" fontId="83" fillId="27" borderId="68" xfId="0" applyFont="1" applyFill="1" applyBorder="1" applyAlignment="1">
      <alignment horizontal="center" vertical="center" shrinkToFit="1"/>
    </xf>
    <xf numFmtId="0" fontId="83" fillId="27" borderId="0" xfId="0" applyFont="1" applyFill="1" applyBorder="1" applyAlignment="1">
      <alignment horizontal="center" vertical="center" shrinkToFit="1"/>
    </xf>
    <xf numFmtId="0" fontId="83" fillId="27" borderId="69" xfId="0" applyFont="1" applyFill="1" applyBorder="1" applyAlignment="1">
      <alignment horizontal="center" vertical="center" shrinkToFit="1"/>
    </xf>
    <xf numFmtId="0" fontId="83" fillId="27" borderId="70" xfId="0" applyFont="1" applyFill="1" applyBorder="1" applyAlignment="1">
      <alignment horizontal="center" vertical="center" shrinkToFit="1"/>
    </xf>
    <xf numFmtId="0" fontId="83" fillId="27" borderId="62" xfId="0" applyFont="1" applyFill="1" applyBorder="1" applyAlignment="1">
      <alignment horizontal="center" vertical="center" shrinkToFit="1"/>
    </xf>
    <xf numFmtId="0" fontId="83" fillId="27" borderId="71" xfId="0" applyFont="1" applyFill="1" applyBorder="1" applyAlignment="1">
      <alignment horizontal="center" vertical="center" shrinkToFit="1"/>
    </xf>
    <xf numFmtId="0" fontId="62" fillId="27" borderId="0" xfId="20" applyFont="1" applyFill="1" applyAlignment="1">
      <alignment horizontal="center"/>
    </xf>
    <xf numFmtId="0" fontId="41" fillId="27" borderId="0" xfId="0" applyFont="1" applyFill="1" applyBorder="1" applyAlignment="1">
      <alignment horizontal="center" vertical="center" shrinkToFit="1"/>
    </xf>
    <xf numFmtId="0" fontId="47" fillId="27" borderId="72" xfId="0" applyFont="1" applyFill="1" applyBorder="1" applyAlignment="1">
      <alignment horizontal="center" vertical="center" shrinkToFit="1"/>
    </xf>
    <xf numFmtId="0" fontId="47" fillId="27" borderId="73" xfId="0" applyFont="1" applyFill="1" applyBorder="1" applyAlignment="1">
      <alignment horizontal="center" vertical="center" shrinkToFit="1"/>
    </xf>
    <xf numFmtId="0" fontId="47" fillId="27" borderId="74" xfId="0" applyFont="1" applyFill="1" applyBorder="1" applyAlignment="1">
      <alignment horizontal="center" vertical="center" shrinkToFit="1"/>
    </xf>
    <xf numFmtId="0" fontId="47" fillId="0" borderId="72" xfId="0" applyFont="1" applyFill="1" applyBorder="1" applyAlignment="1">
      <alignment horizontal="center" vertical="center" shrinkToFit="1"/>
    </xf>
    <xf numFmtId="0" fontId="47" fillId="0" borderId="73" xfId="0" applyFont="1" applyFill="1" applyBorder="1" applyAlignment="1">
      <alignment horizontal="center" vertical="center" shrinkToFit="1"/>
    </xf>
    <xf numFmtId="0" fontId="47" fillId="0" borderId="74" xfId="0" applyFont="1" applyFill="1" applyBorder="1" applyAlignment="1">
      <alignment horizontal="center" vertical="center" shrinkToFit="1"/>
    </xf>
    <xf numFmtId="0" fontId="47" fillId="27" borderId="68" xfId="0" applyFont="1" applyFill="1" applyBorder="1" applyAlignment="1">
      <alignment horizontal="center" vertical="center" shrinkToFit="1"/>
    </xf>
    <xf numFmtId="0" fontId="47" fillId="27" borderId="0" xfId="0" applyFont="1" applyFill="1" applyBorder="1" applyAlignment="1">
      <alignment horizontal="center" vertical="center" shrinkToFit="1"/>
    </xf>
    <xf numFmtId="0" fontId="47" fillId="27" borderId="69" xfId="0" applyFont="1" applyFill="1" applyBorder="1" applyAlignment="1">
      <alignment horizontal="center" vertical="center" shrinkToFit="1"/>
    </xf>
    <xf numFmtId="0" fontId="47" fillId="0" borderId="68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69" xfId="0" applyFont="1" applyFill="1" applyBorder="1" applyAlignment="1">
      <alignment horizontal="center" vertical="center" shrinkToFit="1"/>
    </xf>
    <xf numFmtId="0" fontId="85" fillId="27" borderId="68" xfId="0" applyFont="1" applyFill="1" applyBorder="1" applyAlignment="1">
      <alignment horizontal="center" vertical="center" shrinkToFit="1"/>
    </xf>
    <xf numFmtId="0" fontId="85" fillId="27" borderId="0" xfId="0" applyFont="1" applyFill="1" applyBorder="1" applyAlignment="1">
      <alignment horizontal="center" vertical="center" shrinkToFit="1"/>
    </xf>
    <xf numFmtId="0" fontId="85" fillId="27" borderId="69" xfId="0" applyFont="1" applyFill="1" applyBorder="1" applyAlignment="1">
      <alignment horizontal="center" vertical="center" shrinkToFit="1"/>
    </xf>
    <xf numFmtId="0" fontId="56" fillId="27" borderId="0" xfId="0" applyFont="1" applyFill="1" applyBorder="1" applyAlignment="1">
      <alignment horizontal="center" vertical="center" shrinkToFit="1"/>
    </xf>
    <xf numFmtId="0" fontId="47" fillId="29" borderId="68" xfId="0" applyFont="1" applyFill="1" applyBorder="1" applyAlignment="1">
      <alignment horizontal="center" vertical="center" shrinkToFit="1"/>
    </xf>
    <xf numFmtId="0" fontId="47" fillId="29" borderId="0" xfId="0" applyFont="1" applyFill="1" applyBorder="1" applyAlignment="1">
      <alignment horizontal="center" vertical="center" shrinkToFit="1"/>
    </xf>
    <xf numFmtId="0" fontId="47" fillId="29" borderId="69" xfId="0" applyFont="1" applyFill="1" applyBorder="1" applyAlignment="1">
      <alignment horizontal="center" vertical="center" shrinkToFit="1"/>
    </xf>
    <xf numFmtId="0" fontId="47" fillId="27" borderId="66" xfId="0" applyFont="1" applyFill="1" applyBorder="1" applyAlignment="1">
      <alignment horizontal="center" vertical="center" shrinkToFit="1"/>
    </xf>
    <xf numFmtId="0" fontId="47" fillId="27" borderId="42" xfId="0" applyFont="1" applyFill="1" applyBorder="1" applyAlignment="1">
      <alignment horizontal="center" vertical="center" shrinkToFit="1"/>
    </xf>
    <xf numFmtId="0" fontId="47" fillId="27" borderId="67" xfId="0" applyFont="1" applyFill="1" applyBorder="1" applyAlignment="1">
      <alignment horizontal="center" vertical="center" shrinkToFit="1"/>
    </xf>
    <xf numFmtId="0" fontId="47" fillId="0" borderId="66" xfId="0" applyFont="1" applyFill="1" applyBorder="1" applyAlignment="1">
      <alignment horizontal="center" vertical="center" shrinkToFit="1"/>
    </xf>
    <xf numFmtId="0" fontId="47" fillId="0" borderId="42" xfId="0" applyFont="1" applyFill="1" applyBorder="1" applyAlignment="1">
      <alignment horizontal="center" vertical="center" shrinkToFit="1"/>
    </xf>
    <xf numFmtId="0" fontId="47" fillId="0" borderId="67" xfId="0" applyFont="1" applyFill="1" applyBorder="1" applyAlignment="1">
      <alignment horizontal="center" vertical="center" shrinkToFit="1"/>
    </xf>
    <xf numFmtId="0" fontId="85" fillId="27" borderId="66" xfId="0" applyFont="1" applyFill="1" applyBorder="1" applyAlignment="1">
      <alignment horizontal="center" vertical="center" shrinkToFit="1"/>
    </xf>
    <xf numFmtId="0" fontId="85" fillId="27" borderId="42" xfId="0" applyFont="1" applyFill="1" applyBorder="1" applyAlignment="1">
      <alignment horizontal="center" vertical="center" shrinkToFit="1"/>
    </xf>
    <xf numFmtId="0" fontId="85" fillId="27" borderId="67" xfId="0" applyFont="1" applyFill="1" applyBorder="1" applyAlignment="1">
      <alignment horizontal="center" vertical="center" shrinkToFit="1"/>
    </xf>
    <xf numFmtId="178" fontId="64" fillId="28" borderId="63" xfId="0" applyNumberFormat="1" applyFont="1" applyFill="1" applyBorder="1" applyAlignment="1">
      <alignment horizontal="center" vertical="center" wrapText="1"/>
    </xf>
    <xf numFmtId="178" fontId="64" fillId="28" borderId="64" xfId="0" applyNumberFormat="1" applyFont="1" applyFill="1" applyBorder="1" applyAlignment="1">
      <alignment horizontal="center" vertical="center" wrapText="1"/>
    </xf>
    <xf numFmtId="178" fontId="64" fillId="28" borderId="65" xfId="0" applyNumberFormat="1" applyFont="1" applyFill="1" applyBorder="1" applyAlignment="1">
      <alignment horizontal="center" vertical="center" wrapText="1"/>
    </xf>
    <xf numFmtId="178" fontId="64" fillId="27" borderId="63" xfId="0" applyNumberFormat="1" applyFont="1" applyFill="1" applyBorder="1" applyAlignment="1">
      <alignment horizontal="center" vertical="center" wrapText="1"/>
    </xf>
    <xf numFmtId="178" fontId="64" fillId="27" borderId="64" xfId="0" applyNumberFormat="1" applyFont="1" applyFill="1" applyBorder="1" applyAlignment="1">
      <alignment horizontal="center" vertical="center" wrapText="1"/>
    </xf>
    <xf numFmtId="178" fontId="64" fillId="27" borderId="65" xfId="0" applyNumberFormat="1" applyFont="1" applyFill="1" applyBorder="1" applyAlignment="1">
      <alignment horizontal="center" vertical="center" wrapText="1"/>
    </xf>
    <xf numFmtId="178" fontId="64" fillId="0" borderId="63" xfId="0" applyNumberFormat="1" applyFont="1" applyFill="1" applyBorder="1" applyAlignment="1">
      <alignment horizontal="center" vertical="center" wrapText="1"/>
    </xf>
    <xf numFmtId="178" fontId="64" fillId="0" borderId="64" xfId="0" applyNumberFormat="1" applyFont="1" applyFill="1" applyBorder="1" applyAlignment="1">
      <alignment horizontal="center" vertical="center" wrapText="1"/>
    </xf>
    <xf numFmtId="178" fontId="64" fillId="0" borderId="65" xfId="0" applyNumberFormat="1" applyFont="1" applyFill="1" applyBorder="1" applyAlignment="1">
      <alignment horizontal="center" vertical="center" wrapText="1"/>
    </xf>
    <xf numFmtId="0" fontId="47" fillId="28" borderId="72" xfId="0" applyFont="1" applyFill="1" applyBorder="1" applyAlignment="1">
      <alignment horizontal="center" vertical="center" shrinkToFit="1"/>
    </xf>
    <xf numFmtId="0" fontId="47" fillId="28" borderId="73" xfId="0" applyFont="1" applyFill="1" applyBorder="1" applyAlignment="1">
      <alignment horizontal="center" vertical="center" shrinkToFit="1"/>
    </xf>
    <xf numFmtId="0" fontId="47" fillId="28" borderId="74" xfId="0" applyFont="1" applyFill="1" applyBorder="1" applyAlignment="1">
      <alignment horizontal="center" vertical="center" shrinkToFit="1"/>
    </xf>
    <xf numFmtId="0" fontId="47" fillId="28" borderId="68" xfId="0" applyFont="1" applyFill="1" applyBorder="1" applyAlignment="1">
      <alignment horizontal="center" vertical="center" shrinkToFit="1"/>
    </xf>
    <xf numFmtId="0" fontId="47" fillId="28" borderId="0" xfId="0" applyFont="1" applyFill="1" applyBorder="1" applyAlignment="1">
      <alignment horizontal="center" vertical="center" shrinkToFit="1"/>
    </xf>
    <xf numFmtId="0" fontId="47" fillId="28" borderId="69" xfId="0" applyFont="1" applyFill="1" applyBorder="1" applyAlignment="1">
      <alignment horizontal="center" vertical="center" shrinkToFit="1"/>
    </xf>
    <xf numFmtId="0" fontId="47" fillId="28" borderId="66" xfId="0" applyFont="1" applyFill="1" applyBorder="1" applyAlignment="1">
      <alignment horizontal="center" vertical="center" shrinkToFit="1"/>
    </xf>
    <xf numFmtId="0" fontId="47" fillId="28" borderId="42" xfId="0" applyFont="1" applyFill="1" applyBorder="1" applyAlignment="1">
      <alignment horizontal="center" vertical="center" shrinkToFit="1"/>
    </xf>
    <xf numFmtId="0" fontId="47" fillId="28" borderId="67" xfId="0" applyFont="1" applyFill="1" applyBorder="1" applyAlignment="1">
      <alignment horizontal="center" vertical="center" shrinkToFit="1"/>
    </xf>
    <xf numFmtId="0" fontId="50" fillId="27" borderId="68" xfId="0" applyFont="1" applyFill="1" applyBorder="1" applyAlignment="1">
      <alignment horizontal="center" vertical="center" shrinkToFit="1"/>
    </xf>
    <xf numFmtId="0" fontId="50" fillId="27" borderId="0" xfId="0" applyFont="1" applyFill="1" applyBorder="1" applyAlignment="1">
      <alignment horizontal="center" vertical="center" shrinkToFit="1"/>
    </xf>
    <xf numFmtId="0" fontId="50" fillId="27" borderId="69" xfId="0" applyFont="1" applyFill="1" applyBorder="1" applyAlignment="1">
      <alignment horizontal="center" vertical="center" shrinkToFit="1"/>
    </xf>
    <xf numFmtId="0" fontId="50" fillId="27" borderId="72" xfId="0" applyFont="1" applyFill="1" applyBorder="1" applyAlignment="1">
      <alignment horizontal="center" vertical="center" shrinkToFit="1"/>
    </xf>
    <xf numFmtId="0" fontId="50" fillId="27" borderId="73" xfId="0" applyFont="1" applyFill="1" applyBorder="1" applyAlignment="1">
      <alignment horizontal="center" vertical="center" shrinkToFit="1"/>
    </xf>
    <xf numFmtId="0" fontId="50" fillId="27" borderId="74" xfId="0" applyFont="1" applyFill="1" applyBorder="1" applyAlignment="1">
      <alignment horizontal="center" vertical="center" shrinkToFit="1"/>
    </xf>
    <xf numFmtId="0" fontId="47" fillId="29" borderId="66" xfId="0" applyFont="1" applyFill="1" applyBorder="1" applyAlignment="1">
      <alignment horizontal="center" vertical="center" shrinkToFit="1"/>
    </xf>
    <xf numFmtId="0" fontId="47" fillId="29" borderId="42" xfId="0" applyFont="1" applyFill="1" applyBorder="1" applyAlignment="1">
      <alignment horizontal="center" vertical="center" shrinkToFit="1"/>
    </xf>
    <xf numFmtId="0" fontId="47" fillId="29" borderId="67" xfId="0" applyFont="1" applyFill="1" applyBorder="1" applyAlignment="1">
      <alignment horizontal="center" vertical="center" shrinkToFit="1"/>
    </xf>
    <xf numFmtId="0" fontId="82" fillId="27" borderId="72" xfId="0" applyFont="1" applyFill="1" applyBorder="1" applyAlignment="1">
      <alignment horizontal="center" vertical="center" shrinkToFit="1"/>
    </xf>
    <xf numFmtId="0" fontId="82" fillId="27" borderId="73" xfId="0" applyFont="1" applyFill="1" applyBorder="1" applyAlignment="1">
      <alignment horizontal="center" vertical="center" shrinkToFit="1"/>
    </xf>
    <xf numFmtId="0" fontId="82" fillId="27" borderId="74" xfId="0" applyFont="1" applyFill="1" applyBorder="1" applyAlignment="1">
      <alignment horizontal="center" vertical="center" shrinkToFit="1"/>
    </xf>
    <xf numFmtId="178" fontId="48" fillId="27" borderId="68" xfId="0" applyNumberFormat="1" applyFont="1" applyFill="1" applyBorder="1" applyAlignment="1">
      <alignment horizontal="center" vertical="center" wrapText="1"/>
    </xf>
    <xf numFmtId="178" fontId="48" fillId="27" borderId="0" xfId="0" applyNumberFormat="1" applyFont="1" applyFill="1" applyBorder="1" applyAlignment="1">
      <alignment horizontal="center" vertical="center" wrapText="1"/>
    </xf>
    <xf numFmtId="178" fontId="48" fillId="27" borderId="69" xfId="0" applyNumberFormat="1" applyFont="1" applyFill="1" applyBorder="1" applyAlignment="1">
      <alignment horizontal="center" vertical="center" wrapText="1"/>
    </xf>
    <xf numFmtId="178" fontId="48" fillId="27" borderId="70" xfId="0" applyNumberFormat="1" applyFont="1" applyFill="1" applyBorder="1" applyAlignment="1">
      <alignment horizontal="center" vertical="center" wrapText="1"/>
    </xf>
    <xf numFmtId="178" fontId="48" fillId="27" borderId="62" xfId="0" applyNumberFormat="1" applyFont="1" applyFill="1" applyBorder="1" applyAlignment="1">
      <alignment horizontal="center" vertical="center" wrapText="1"/>
    </xf>
    <xf numFmtId="178" fontId="48" fillId="27" borderId="71" xfId="0" applyNumberFormat="1" applyFont="1" applyFill="1" applyBorder="1" applyAlignment="1">
      <alignment horizontal="center" vertical="center" wrapText="1"/>
    </xf>
    <xf numFmtId="178" fontId="64" fillId="27" borderId="70" xfId="0" applyNumberFormat="1" applyFont="1" applyFill="1" applyBorder="1" applyAlignment="1">
      <alignment horizontal="center" vertical="center" wrapText="1"/>
    </xf>
    <xf numFmtId="178" fontId="64" fillId="27" borderId="62" xfId="0" applyNumberFormat="1" applyFont="1" applyFill="1" applyBorder="1" applyAlignment="1">
      <alignment horizontal="center" vertical="center" wrapText="1"/>
    </xf>
    <xf numFmtId="178" fontId="64" fillId="27" borderId="71" xfId="0" applyNumberFormat="1" applyFont="1" applyFill="1" applyBorder="1" applyAlignment="1">
      <alignment horizontal="center" vertical="center" wrapText="1"/>
    </xf>
    <xf numFmtId="0" fontId="44" fillId="27" borderId="0" xfId="0" applyFont="1" applyFill="1" applyBorder="1" applyAlignment="1">
      <alignment horizontal="left" vertical="center"/>
    </xf>
    <xf numFmtId="0" fontId="44" fillId="27" borderId="62" xfId="0" applyFont="1" applyFill="1" applyBorder="1" applyAlignment="1">
      <alignment horizontal="left" vertical="center"/>
    </xf>
    <xf numFmtId="0" fontId="43" fillId="27" borderId="0" xfId="0" applyFont="1" applyFill="1" applyBorder="1" applyAlignment="1">
      <alignment horizontal="left" shrinkToFit="1"/>
    </xf>
    <xf numFmtId="0" fontId="39" fillId="27" borderId="0" xfId="0" applyFont="1" applyFill="1" applyBorder="1" applyAlignment="1">
      <alignment horizontal="left" shrinkToFit="1"/>
    </xf>
    <xf numFmtId="0" fontId="46" fillId="27" borderId="0" xfId="0" applyFont="1" applyFill="1" applyBorder="1" applyAlignment="1">
      <alignment horizontal="left" shrinkToFit="1"/>
    </xf>
    <xf numFmtId="0" fontId="43" fillId="27" borderId="62" xfId="0" applyFont="1" applyFill="1" applyBorder="1" applyAlignment="1">
      <alignment horizontal="left" shrinkToFit="1"/>
    </xf>
    <xf numFmtId="0" fontId="70" fillId="0" borderId="66" xfId="0" applyFont="1" applyFill="1" applyBorder="1" applyAlignment="1">
      <alignment horizontal="center" vertical="center" shrinkToFit="1"/>
    </xf>
    <xf numFmtId="0" fontId="70" fillId="0" borderId="42" xfId="0" applyFont="1" applyFill="1" applyBorder="1" applyAlignment="1">
      <alignment horizontal="center" vertical="center" shrinkToFit="1"/>
    </xf>
    <xf numFmtId="0" fontId="70" fillId="0" borderId="67" xfId="0" applyFont="1" applyFill="1" applyBorder="1" applyAlignment="1">
      <alignment horizontal="center" vertical="center" shrinkToFit="1"/>
    </xf>
    <xf numFmtId="0" fontId="72" fillId="0" borderId="68" xfId="0" applyFont="1" applyFill="1" applyBorder="1" applyAlignment="1">
      <alignment horizontal="center" vertical="center" shrinkToFit="1"/>
    </xf>
    <xf numFmtId="0" fontId="72" fillId="0" borderId="0" xfId="0" applyFont="1" applyFill="1" applyBorder="1" applyAlignment="1">
      <alignment horizontal="center" vertical="center" shrinkToFit="1"/>
    </xf>
    <xf numFmtId="0" fontId="72" fillId="0" borderId="69" xfId="0" applyFont="1" applyFill="1" applyBorder="1" applyAlignment="1">
      <alignment horizontal="center" vertical="center" shrinkToFit="1"/>
    </xf>
    <xf numFmtId="0" fontId="70" fillId="0" borderId="68" xfId="0" applyFont="1" applyFill="1" applyBorder="1" applyAlignment="1">
      <alignment horizontal="center" vertical="center" shrinkToFit="1"/>
    </xf>
    <xf numFmtId="0" fontId="70" fillId="0" borderId="0" xfId="0" applyFont="1" applyFill="1" applyBorder="1" applyAlignment="1">
      <alignment horizontal="center" vertical="center" shrinkToFit="1"/>
    </xf>
    <xf numFmtId="0" fontId="70" fillId="0" borderId="69" xfId="0" applyFont="1" applyFill="1" applyBorder="1" applyAlignment="1">
      <alignment horizontal="center" vertical="center" shrinkToFit="1"/>
    </xf>
    <xf numFmtId="0" fontId="74" fillId="0" borderId="0" xfId="0" applyFont="1" applyFill="1" applyBorder="1" applyAlignment="1">
      <alignment horizontal="left" vertical="center"/>
    </xf>
    <xf numFmtId="0" fontId="74" fillId="0" borderId="62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shrinkToFit="1"/>
    </xf>
    <xf numFmtId="0" fontId="67" fillId="0" borderId="0" xfId="0" applyFont="1" applyFill="1" applyBorder="1" applyAlignment="1">
      <alignment horizontal="left" shrinkToFit="1"/>
    </xf>
    <xf numFmtId="0" fontId="66" fillId="0" borderId="62" xfId="0" applyFont="1" applyFill="1" applyBorder="1" applyAlignment="1">
      <alignment horizontal="left" shrinkToFit="1"/>
    </xf>
    <xf numFmtId="178" fontId="70" fillId="0" borderId="63" xfId="0" applyNumberFormat="1" applyFont="1" applyFill="1" applyBorder="1" applyAlignment="1">
      <alignment horizontal="center" vertical="center" wrapText="1"/>
    </xf>
    <xf numFmtId="178" fontId="70" fillId="0" borderId="64" xfId="0" applyNumberFormat="1" applyFont="1" applyFill="1" applyBorder="1" applyAlignment="1">
      <alignment horizontal="center" vertical="center" wrapText="1"/>
    </xf>
    <xf numFmtId="178" fontId="70" fillId="0" borderId="65" xfId="0" applyNumberFormat="1" applyFont="1" applyFill="1" applyBorder="1" applyAlignment="1">
      <alignment horizontal="center" vertical="center" wrapText="1"/>
    </xf>
    <xf numFmtId="0" fontId="70" fillId="0" borderId="70" xfId="0" applyFont="1" applyFill="1" applyBorder="1" applyAlignment="1">
      <alignment horizontal="center" vertical="center" shrinkToFit="1"/>
    </xf>
    <xf numFmtId="0" fontId="70" fillId="0" borderId="62" xfId="0" applyFont="1" applyFill="1" applyBorder="1" applyAlignment="1">
      <alignment horizontal="center" vertical="center" shrinkToFit="1"/>
    </xf>
    <xf numFmtId="0" fontId="70" fillId="0" borderId="71" xfId="0" applyFont="1" applyFill="1" applyBorder="1" applyAlignment="1">
      <alignment horizontal="center" vertical="center" shrinkToFit="1"/>
    </xf>
    <xf numFmtId="0" fontId="72" fillId="0" borderId="70" xfId="0" applyFont="1" applyFill="1" applyBorder="1" applyAlignment="1">
      <alignment horizontal="center" vertical="center" shrinkToFit="1"/>
    </xf>
    <xf numFmtId="0" fontId="72" fillId="0" borderId="62" xfId="0" applyFont="1" applyFill="1" applyBorder="1" applyAlignment="1">
      <alignment horizontal="center" vertical="center" shrinkToFit="1"/>
    </xf>
    <xf numFmtId="0" fontId="72" fillId="0" borderId="71" xfId="0" applyFont="1" applyFill="1" applyBorder="1" applyAlignment="1">
      <alignment horizontal="center" vertical="center" shrinkToFit="1"/>
    </xf>
    <xf numFmtId="178" fontId="61" fillId="0" borderId="75" xfId="0" applyNumberFormat="1" applyFont="1" applyFill="1" applyBorder="1" applyAlignment="1">
      <alignment horizontal="center" vertical="center" wrapText="1"/>
    </xf>
    <xf numFmtId="178" fontId="61" fillId="0" borderId="76" xfId="0" applyNumberFormat="1" applyFont="1" applyFill="1" applyBorder="1" applyAlignment="1">
      <alignment horizontal="center" vertical="center" wrapText="1"/>
    </xf>
    <xf numFmtId="178" fontId="61" fillId="0" borderId="77" xfId="0" applyNumberFormat="1" applyFont="1" applyFill="1" applyBorder="1" applyAlignment="1">
      <alignment horizontal="center" vertical="center" wrapText="1"/>
    </xf>
    <xf numFmtId="178" fontId="61" fillId="0" borderId="63" xfId="0" applyNumberFormat="1" applyFont="1" applyFill="1" applyBorder="1" applyAlignment="1">
      <alignment horizontal="center" vertical="center" wrapText="1"/>
    </xf>
    <xf numFmtId="178" fontId="61" fillId="0" borderId="64" xfId="0" applyNumberFormat="1" applyFont="1" applyFill="1" applyBorder="1" applyAlignment="1">
      <alignment horizontal="center" vertical="center" wrapText="1"/>
    </xf>
    <xf numFmtId="178" fontId="61" fillId="0" borderId="65" xfId="0" applyNumberFormat="1" applyFont="1" applyFill="1" applyBorder="1" applyAlignment="1">
      <alignment horizontal="center" vertical="center" wrapText="1"/>
    </xf>
    <xf numFmtId="178" fontId="61" fillId="0" borderId="66" xfId="0" applyNumberFormat="1" applyFont="1" applyFill="1" applyBorder="1" applyAlignment="1">
      <alignment horizontal="center" vertical="center" wrapText="1"/>
    </xf>
    <xf numFmtId="178" fontId="61" fillId="0" borderId="42" xfId="0" applyNumberFormat="1" applyFont="1" applyFill="1" applyBorder="1" applyAlignment="1">
      <alignment horizontal="center" vertical="center" wrapText="1"/>
    </xf>
    <xf numFmtId="178" fontId="61" fillId="0" borderId="67" xfId="0" applyNumberFormat="1" applyFont="1" applyFill="1" applyBorder="1" applyAlignment="1">
      <alignment horizontal="center" vertical="center" wrapText="1"/>
    </xf>
    <xf numFmtId="178" fontId="48" fillId="0" borderId="66" xfId="0" applyNumberFormat="1" applyFont="1" applyFill="1" applyBorder="1" applyAlignment="1">
      <alignment horizontal="center" vertical="center" wrapText="1"/>
    </xf>
    <xf numFmtId="178" fontId="48" fillId="0" borderId="42" xfId="0" applyNumberFormat="1" applyFont="1" applyFill="1" applyBorder="1" applyAlignment="1">
      <alignment horizontal="center" vertical="center" wrapText="1"/>
    </xf>
    <xf numFmtId="178" fontId="48" fillId="0" borderId="67" xfId="0" applyNumberFormat="1" applyFont="1" applyFill="1" applyBorder="1" applyAlignment="1">
      <alignment horizontal="center" vertical="center" wrapText="1"/>
    </xf>
    <xf numFmtId="0" fontId="60" fillId="0" borderId="66" xfId="0" applyFont="1" applyFill="1" applyBorder="1" applyAlignment="1">
      <alignment horizontal="center" vertical="center" shrinkToFit="1"/>
    </xf>
    <xf numFmtId="0" fontId="60" fillId="0" borderId="42" xfId="0" applyFont="1" applyFill="1" applyBorder="1" applyAlignment="1">
      <alignment horizontal="center" vertical="center" shrinkToFit="1"/>
    </xf>
    <xf numFmtId="0" fontId="60" fillId="0" borderId="67" xfId="0" applyFont="1" applyFill="1" applyBorder="1" applyAlignment="1">
      <alignment horizontal="center" vertical="center" shrinkToFit="1"/>
    </xf>
    <xf numFmtId="0" fontId="60" fillId="0" borderId="75" xfId="0" applyFont="1" applyFill="1" applyBorder="1" applyAlignment="1">
      <alignment horizontal="center" vertical="center" shrinkToFit="1"/>
    </xf>
    <xf numFmtId="0" fontId="60" fillId="0" borderId="76" xfId="0" applyFont="1" applyFill="1" applyBorder="1" applyAlignment="1">
      <alignment horizontal="center" vertical="center" shrinkToFit="1"/>
    </xf>
    <xf numFmtId="0" fontId="60" fillId="0" borderId="77" xfId="0" applyFont="1" applyFill="1" applyBorder="1" applyAlignment="1">
      <alignment horizontal="center" vertical="center" shrinkToFit="1"/>
    </xf>
    <xf numFmtId="0" fontId="50" fillId="0" borderId="75" xfId="0" applyFont="1" applyFill="1" applyBorder="1" applyAlignment="1">
      <alignment horizontal="center" vertical="center" shrinkToFit="1"/>
    </xf>
    <xf numFmtId="0" fontId="50" fillId="0" borderId="76" xfId="0" applyFont="1" applyFill="1" applyBorder="1" applyAlignment="1">
      <alignment horizontal="center" vertical="center" shrinkToFit="1"/>
    </xf>
    <xf numFmtId="0" fontId="50" fillId="0" borderId="77" xfId="0" applyFont="1" applyFill="1" applyBorder="1" applyAlignment="1">
      <alignment horizontal="center" vertical="center" shrinkToFit="1"/>
    </xf>
    <xf numFmtId="0" fontId="59" fillId="0" borderId="75" xfId="0" applyFont="1" applyFill="1" applyBorder="1" applyAlignment="1">
      <alignment horizontal="center" vertical="center" shrinkToFit="1"/>
    </xf>
    <xf numFmtId="0" fontId="59" fillId="0" borderId="76" xfId="0" applyFont="1" applyFill="1" applyBorder="1" applyAlignment="1">
      <alignment horizontal="center" vertical="center" shrinkToFit="1"/>
    </xf>
    <xf numFmtId="0" fontId="59" fillId="0" borderId="77" xfId="0" applyFont="1" applyFill="1" applyBorder="1" applyAlignment="1">
      <alignment horizontal="center" vertical="center" shrinkToFit="1"/>
    </xf>
  </cellXfs>
  <cellStyles count="59">
    <cellStyle name="20% - 輔色1" xfId="1" builtinId="30" customBuiltin="1"/>
    <cellStyle name="20% - 輔色1 2" xfId="45"/>
    <cellStyle name="20% - 輔色2" xfId="2" builtinId="34" customBuiltin="1"/>
    <cellStyle name="20% - 輔色2 2" xfId="46"/>
    <cellStyle name="20% - 輔色3" xfId="3" builtinId="38" customBuiltin="1"/>
    <cellStyle name="20% - 輔色3 2" xfId="47"/>
    <cellStyle name="20% - 輔色4" xfId="4" builtinId="42" customBuiltin="1"/>
    <cellStyle name="20% - 輔色4 2" xfId="48"/>
    <cellStyle name="20% - 輔色5" xfId="5" builtinId="46" customBuiltin="1"/>
    <cellStyle name="20% - 輔色5 2" xfId="49"/>
    <cellStyle name="20% - 輔色6" xfId="6" builtinId="50" customBuiltin="1"/>
    <cellStyle name="20% - 輔色6 2" xfId="50"/>
    <cellStyle name="40% - 輔色1" xfId="7" builtinId="31" customBuiltin="1"/>
    <cellStyle name="40% - 輔色1 2" xfId="51"/>
    <cellStyle name="40% - 輔色2" xfId="8" builtinId="35" customBuiltin="1"/>
    <cellStyle name="40% - 輔色2 2" xfId="52"/>
    <cellStyle name="40% - 輔色3" xfId="9" builtinId="39" customBuiltin="1"/>
    <cellStyle name="40% - 輔色3 2" xfId="53"/>
    <cellStyle name="40% - 輔色4" xfId="10" builtinId="43" customBuiltin="1"/>
    <cellStyle name="40% - 輔色4 2" xfId="54"/>
    <cellStyle name="40% - 輔色5" xfId="11" builtinId="47" customBuiltin="1"/>
    <cellStyle name="40% - 輔色5 2" xfId="55"/>
    <cellStyle name="40% - 輔色6" xfId="12" builtinId="51" customBuiltin="1"/>
    <cellStyle name="40% - 輔色6 2" xfId="56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2 2" xfId="57"/>
    <cellStyle name="一般 2 2 3" xfId="58"/>
    <cellStyle name="一般 3" xfId="44"/>
    <cellStyle name="一般_新增Microsoft Excel 工作表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10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370" name="圖片 4">
          <a:extLst>
            <a:ext uri="{FF2B5EF4-FFF2-40B4-BE49-F238E27FC236}">
              <a16:creationId xmlns="" xmlns:a16="http://schemas.microsoft.com/office/drawing/2014/main" id="{00000000-0008-0000-0000-00008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70167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371" name="圖片 4">
          <a:extLst>
            <a:ext uri="{FF2B5EF4-FFF2-40B4-BE49-F238E27FC236}">
              <a16:creationId xmlns="" xmlns:a16="http://schemas.microsoft.com/office/drawing/2014/main" id="{00000000-0008-0000-0000-00008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70167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31372" name="圖片 4">
          <a:extLst>
            <a:ext uri="{FF2B5EF4-FFF2-40B4-BE49-F238E27FC236}">
              <a16:creationId xmlns="" xmlns:a16="http://schemas.microsoft.com/office/drawing/2014/main" id="{00000000-0008-0000-0000-00008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4540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31373" name="Picture 1180">
          <a:extLst>
            <a:ext uri="{FF2B5EF4-FFF2-40B4-BE49-F238E27FC236}">
              <a16:creationId xmlns="" xmlns:a16="http://schemas.microsoft.com/office/drawing/2014/main" id="{00000000-0008-0000-0000-00008D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12700" y="789940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374" name="圖片 4">
          <a:extLst>
            <a:ext uri="{FF2B5EF4-FFF2-40B4-BE49-F238E27FC236}">
              <a16:creationId xmlns="" xmlns:a16="http://schemas.microsoft.com/office/drawing/2014/main" id="{00000000-0008-0000-0000-00008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375" name="圖片 4">
          <a:extLst>
            <a:ext uri="{FF2B5EF4-FFF2-40B4-BE49-F238E27FC236}">
              <a16:creationId xmlns="" xmlns:a16="http://schemas.microsoft.com/office/drawing/2014/main" id="{00000000-0008-0000-0000-00008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1155700</xdr:colOff>
      <xdr:row>0</xdr:row>
      <xdr:rowOff>555625</xdr:rowOff>
    </xdr:from>
    <xdr:to>
      <xdr:col>19</xdr:col>
      <xdr:colOff>1555750</xdr:colOff>
      <xdr:row>1</xdr:row>
      <xdr:rowOff>539750</xdr:rowOff>
    </xdr:to>
    <xdr:pic>
      <xdr:nvPicPr>
        <xdr:cNvPr id="31376" name="Picture 2050">
          <a:extLst>
            <a:ext uri="{FF2B5EF4-FFF2-40B4-BE49-F238E27FC236}">
              <a16:creationId xmlns="" xmlns:a16="http://schemas.microsoft.com/office/drawing/2014/main" id="{00000000-0008-0000-0000-000090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645600" y="555625"/>
          <a:ext cx="21526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7" name="圖片 4">
          <a:extLst>
            <a:ext uri="{FF2B5EF4-FFF2-40B4-BE49-F238E27FC236}">
              <a16:creationId xmlns="" xmlns:a16="http://schemas.microsoft.com/office/drawing/2014/main" id="{00000000-0008-0000-0000-00009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8" name="圖片 4">
          <a:extLst>
            <a:ext uri="{FF2B5EF4-FFF2-40B4-BE49-F238E27FC236}">
              <a16:creationId xmlns="" xmlns:a16="http://schemas.microsoft.com/office/drawing/2014/main" id="{00000000-0008-0000-0000-00009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9" name="圖片 4">
          <a:extLst>
            <a:ext uri="{FF2B5EF4-FFF2-40B4-BE49-F238E27FC236}">
              <a16:creationId xmlns="" xmlns:a16="http://schemas.microsoft.com/office/drawing/2014/main" id="{00000000-0008-0000-0000-00009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31380" name="Picture 1180">
          <a:extLst>
            <a:ext uri="{FF2B5EF4-FFF2-40B4-BE49-F238E27FC236}">
              <a16:creationId xmlns="" xmlns:a16="http://schemas.microsoft.com/office/drawing/2014/main" id="{00000000-0008-0000-0000-000094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12700" y="287655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381" name="圖片 4">
          <a:extLst>
            <a:ext uri="{FF2B5EF4-FFF2-40B4-BE49-F238E27FC236}">
              <a16:creationId xmlns="" xmlns:a16="http://schemas.microsoft.com/office/drawing/2014/main" id="{00000000-0008-0000-0000-00009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382" name="圖片 4">
          <a:extLst>
            <a:ext uri="{FF2B5EF4-FFF2-40B4-BE49-F238E27FC236}">
              <a16:creationId xmlns="" xmlns:a16="http://schemas.microsoft.com/office/drawing/2014/main" id="{00000000-0008-0000-0000-00009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762000</xdr:colOff>
      <xdr:row>0</xdr:row>
      <xdr:rowOff>266700</xdr:rowOff>
    </xdr:from>
    <xdr:to>
      <xdr:col>18</xdr:col>
      <xdr:colOff>762000</xdr:colOff>
      <xdr:row>1</xdr:row>
      <xdr:rowOff>685801</xdr:rowOff>
    </xdr:to>
    <xdr:pic>
      <xdr:nvPicPr>
        <xdr:cNvPr id="17" name="圖片 16">
          <a:extLst>
            <a:ext uri="{FF2B5EF4-FFF2-40B4-BE49-F238E27FC236}">
              <a16:creationId xmlns="" xmlns:a16="http://schemas.microsoft.com/office/drawing/2014/main" id="{1572160F-11F7-431C-9F1E-67B00345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9300" y="266700"/>
          <a:ext cx="1752600" cy="1219201"/>
        </a:xfrm>
        <a:prstGeom prst="rect">
          <a:avLst/>
        </a:prstGeom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8" name="圖片 4">
          <a:extLst>
            <a:ext uri="{FF2B5EF4-FFF2-40B4-BE49-F238E27FC236}">
              <a16:creationId xmlns="" xmlns:a16="http://schemas.microsoft.com/office/drawing/2014/main" id="{55480169-0484-41C6-B564-7FFF236D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570430" y="6223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9" name="圖片 4">
          <a:extLst>
            <a:ext uri="{FF2B5EF4-FFF2-40B4-BE49-F238E27FC236}">
              <a16:creationId xmlns="" xmlns:a16="http://schemas.microsoft.com/office/drawing/2014/main" id="{84BC2EEB-41D9-4A37-8576-27FE0B7B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570430" y="6223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228600</xdr:colOff>
      <xdr:row>0</xdr:row>
      <xdr:rowOff>647700</xdr:rowOff>
    </xdr:from>
    <xdr:to>
      <xdr:col>13</xdr:col>
      <xdr:colOff>1104900</xdr:colOff>
      <xdr:row>3</xdr:row>
      <xdr:rowOff>310664</xdr:rowOff>
    </xdr:to>
    <xdr:grpSp>
      <xdr:nvGrpSpPr>
        <xdr:cNvPr id="21" name="群組 33900">
          <a:extLst>
            <a:ext uri="{FF2B5EF4-FFF2-40B4-BE49-F238E27FC236}">
              <a16:creationId xmlns="" xmlns:a16="http://schemas.microsoft.com/office/drawing/2014/main" id="{EF001650-5BE3-4869-8E03-8CBE4F4891F2}"/>
            </a:ext>
          </a:extLst>
        </xdr:cNvPr>
        <xdr:cNvGrpSpPr>
          <a:grpSpLocks/>
        </xdr:cNvGrpSpPr>
      </xdr:nvGrpSpPr>
      <xdr:grpSpPr bwMode="auto">
        <a:xfrm>
          <a:off x="25533350" y="647700"/>
          <a:ext cx="2844800" cy="2298214"/>
          <a:chOff x="500262" y="22791347"/>
          <a:chExt cx="5160892" cy="2950973"/>
        </a:xfrm>
      </xdr:grpSpPr>
      <xdr:pic>
        <xdr:nvPicPr>
          <xdr:cNvPr id="22" name="圖片 33897">
            <a:extLst>
              <a:ext uri="{FF2B5EF4-FFF2-40B4-BE49-F238E27FC236}">
                <a16:creationId xmlns="" xmlns:a16="http://schemas.microsoft.com/office/drawing/2014/main" id="{D167CC18-6ABB-42E4-BF03-A101E12A28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262" y="22791347"/>
            <a:ext cx="4931343" cy="2416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文字方塊 22">
            <a:extLst>
              <a:ext uri="{FF2B5EF4-FFF2-40B4-BE49-F238E27FC236}">
                <a16:creationId xmlns="" xmlns:a16="http://schemas.microsoft.com/office/drawing/2014/main" id="{A2D53D22-171E-456F-98A1-832AFC79E084}"/>
              </a:ext>
            </a:extLst>
          </xdr:cNvPr>
          <xdr:cNvSpPr txBox="1"/>
        </xdr:nvSpPr>
        <xdr:spPr>
          <a:xfrm>
            <a:off x="1740831" y="24033418"/>
            <a:ext cx="3920323" cy="17089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zh-TW" altLang="en-US" sz="5000" b="1">
                <a:solidFill>
                  <a:srgbClr val="FF0000"/>
                </a:solidFill>
              </a:rPr>
              <a:t>   </a:t>
            </a:r>
            <a:r>
              <a:rPr lang="zh-TW" altLang="en-US" sz="3500" b="1">
                <a:solidFill>
                  <a:srgbClr val="FF0000"/>
                </a:solidFill>
              </a:rPr>
              <a:t>臺  灣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2" name="圖片 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4921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" name="圖片 4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4921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4" name="圖片 4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27114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5" name="Picture 1180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03200" y="575945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6" name="圖片 4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946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7" name="圖片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946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1041400</xdr:colOff>
      <xdr:row>0</xdr:row>
      <xdr:rowOff>136525</xdr:rowOff>
    </xdr:from>
    <xdr:to>
      <xdr:col>18</xdr:col>
      <xdr:colOff>1441450</xdr:colOff>
      <xdr:row>1</xdr:row>
      <xdr:rowOff>425450</xdr:rowOff>
    </xdr:to>
    <xdr:pic>
      <xdr:nvPicPr>
        <xdr:cNvPr id="8" name="Picture 2050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58150" y="136525"/>
          <a:ext cx="21907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12" name="Picture 1180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03200" y="120015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3" name="圖片 4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5080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4" name="圖片 4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5080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428625</xdr:colOff>
      <xdr:row>0</xdr:row>
      <xdr:rowOff>95251</xdr:rowOff>
    </xdr:from>
    <xdr:to>
      <xdr:col>17</xdr:col>
      <xdr:colOff>714375</xdr:colOff>
      <xdr:row>2</xdr:row>
      <xdr:rowOff>55028</xdr:rowOff>
    </xdr:to>
    <xdr:pic>
      <xdr:nvPicPr>
        <xdr:cNvPr id="15" name="圖片 14" descr="林菁薇.jpg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054675" y="95251"/>
          <a:ext cx="2076450" cy="893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790" name="圖片 4">
          <a:extLst>
            <a:ext uri="{FF2B5EF4-FFF2-40B4-BE49-F238E27FC236}">
              <a16:creationId xmlns="" xmlns:a16="http://schemas.microsoft.com/office/drawing/2014/main" id="{00000000-0008-0000-0800-00002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86995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791" name="圖片 4">
          <a:extLst>
            <a:ext uri="{FF2B5EF4-FFF2-40B4-BE49-F238E27FC236}">
              <a16:creationId xmlns="" xmlns:a16="http://schemas.microsoft.com/office/drawing/2014/main" id="{00000000-0008-0000-0800-00002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86995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31792" name="圖片 4">
          <a:extLst>
            <a:ext uri="{FF2B5EF4-FFF2-40B4-BE49-F238E27FC236}">
              <a16:creationId xmlns="" xmlns:a16="http://schemas.microsoft.com/office/drawing/2014/main" id="{00000000-0008-0000-0800-00003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58420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31793" name="Picture 1180">
          <a:extLst>
            <a:ext uri="{FF2B5EF4-FFF2-40B4-BE49-F238E27FC236}">
              <a16:creationId xmlns="" xmlns:a16="http://schemas.microsoft.com/office/drawing/2014/main" id="{00000000-0008-0000-0800-00003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93000" y="970915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794" name="圖片 4">
          <a:extLst>
            <a:ext uri="{FF2B5EF4-FFF2-40B4-BE49-F238E27FC236}">
              <a16:creationId xmlns="" xmlns:a16="http://schemas.microsoft.com/office/drawing/2014/main" id="{00000000-0008-0000-0800-00003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795" name="圖片 4">
          <a:extLst>
            <a:ext uri="{FF2B5EF4-FFF2-40B4-BE49-F238E27FC236}">
              <a16:creationId xmlns="" xmlns:a16="http://schemas.microsoft.com/office/drawing/2014/main" id="{00000000-0008-0000-0800-00003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2000250</xdr:colOff>
      <xdr:row>0</xdr:row>
      <xdr:rowOff>374650</xdr:rowOff>
    </xdr:from>
    <xdr:to>
      <xdr:col>19</xdr:col>
      <xdr:colOff>393700</xdr:colOff>
      <xdr:row>2</xdr:row>
      <xdr:rowOff>787400</xdr:rowOff>
    </xdr:to>
    <xdr:pic>
      <xdr:nvPicPr>
        <xdr:cNvPr id="31796" name="Picture 2050">
          <a:extLst>
            <a:ext uri="{FF2B5EF4-FFF2-40B4-BE49-F238E27FC236}">
              <a16:creationId xmlns="" xmlns:a16="http://schemas.microsoft.com/office/drawing/2014/main" id="{00000000-0008-0000-0800-000034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754300" y="374650"/>
          <a:ext cx="2952750" cy="172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7" name="圖片 4">
          <a:extLst>
            <a:ext uri="{FF2B5EF4-FFF2-40B4-BE49-F238E27FC236}">
              <a16:creationId xmlns="" xmlns:a16="http://schemas.microsoft.com/office/drawing/2014/main" id="{00000000-0008-0000-0800-00003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8" name="圖片 4">
          <a:extLst>
            <a:ext uri="{FF2B5EF4-FFF2-40B4-BE49-F238E27FC236}">
              <a16:creationId xmlns="" xmlns:a16="http://schemas.microsoft.com/office/drawing/2014/main" id="{00000000-0008-0000-0800-00003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9" name="圖片 4">
          <a:extLst>
            <a:ext uri="{FF2B5EF4-FFF2-40B4-BE49-F238E27FC236}">
              <a16:creationId xmlns="" xmlns:a16="http://schemas.microsoft.com/office/drawing/2014/main" id="{00000000-0008-0000-0800-00003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31800" name="Picture 1180">
          <a:extLst>
            <a:ext uri="{FF2B5EF4-FFF2-40B4-BE49-F238E27FC236}">
              <a16:creationId xmlns="" xmlns:a16="http://schemas.microsoft.com/office/drawing/2014/main" id="{00000000-0008-0000-0800-00003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93000" y="392430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801" name="圖片 4">
          <a:extLst>
            <a:ext uri="{FF2B5EF4-FFF2-40B4-BE49-F238E27FC236}">
              <a16:creationId xmlns="" xmlns:a16="http://schemas.microsoft.com/office/drawing/2014/main" id="{00000000-0008-0000-0800-00003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802" name="圖片 4">
          <a:extLst>
            <a:ext uri="{FF2B5EF4-FFF2-40B4-BE49-F238E27FC236}">
              <a16:creationId xmlns="" xmlns:a16="http://schemas.microsoft.com/office/drawing/2014/main" id="{00000000-0008-0000-0800-00003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869950</xdr:colOff>
      <xdr:row>0</xdr:row>
      <xdr:rowOff>457200</xdr:rowOff>
    </xdr:from>
    <xdr:to>
      <xdr:col>17</xdr:col>
      <xdr:colOff>1657350</xdr:colOff>
      <xdr:row>2</xdr:row>
      <xdr:rowOff>704850</xdr:rowOff>
    </xdr:to>
    <xdr:pic>
      <xdr:nvPicPr>
        <xdr:cNvPr id="31803" name="圖片 1">
          <a:extLst>
            <a:ext uri="{FF2B5EF4-FFF2-40B4-BE49-F238E27FC236}">
              <a16:creationId xmlns="" xmlns:a16="http://schemas.microsoft.com/office/drawing/2014/main" id="{00000000-0008-0000-0800-00003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344350" y="457200"/>
          <a:ext cx="3067050" cy="155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349250</xdr:colOff>
      <xdr:row>0</xdr:row>
      <xdr:rowOff>0</xdr:rowOff>
    </xdr:from>
    <xdr:to>
      <xdr:col>3</xdr:col>
      <xdr:colOff>1181100</xdr:colOff>
      <xdr:row>2</xdr:row>
      <xdr:rowOff>2476500</xdr:rowOff>
    </xdr:to>
    <xdr:pic>
      <xdr:nvPicPr>
        <xdr:cNvPr id="31804" name="圖片 1">
          <a:extLst>
            <a:ext uri="{FF2B5EF4-FFF2-40B4-BE49-F238E27FC236}">
              <a16:creationId xmlns="" xmlns:a16="http://schemas.microsoft.com/office/drawing/2014/main" id="{00000000-0008-0000-0800-00003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9998" t="18494" r="12027" b="42020"/>
        <a:stretch>
          <a:fillRect/>
        </a:stretch>
      </xdr:blipFill>
      <xdr:spPr bwMode="auto">
        <a:xfrm>
          <a:off x="349250" y="0"/>
          <a:ext cx="7670800" cy="378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21"/>
  <sheetViews>
    <sheetView view="pageBreakPreview" topLeftCell="A31" zoomScale="30" zoomScaleNormal="20" zoomScaleSheetLayoutView="30" workbookViewId="0">
      <selection activeCell="M44" sqref="M44:P44"/>
    </sheetView>
  </sheetViews>
  <sheetFormatPr defaultColWidth="9" defaultRowHeight="16.5"/>
  <cols>
    <col min="1" max="3" width="25.625" style="698" customWidth="1"/>
    <col min="4" max="4" width="33" style="698" customWidth="1"/>
    <col min="5" max="7" width="25.625" style="698" customWidth="1"/>
    <col min="8" max="8" width="36" style="698" customWidth="1"/>
    <col min="9" max="11" width="25.625" style="698" customWidth="1"/>
    <col min="12" max="12" width="30.75" style="698" customWidth="1"/>
    <col min="13" max="15" width="25.625" style="698" customWidth="1"/>
    <col min="16" max="16" width="31.125" style="698" customWidth="1"/>
    <col min="17" max="19" width="25.625" style="698" customWidth="1"/>
    <col min="20" max="20" width="33" style="698" customWidth="1"/>
    <col min="21" max="16384" width="9" style="698"/>
  </cols>
  <sheetData>
    <row r="1" spans="1:28" ht="63" customHeight="1">
      <c r="A1" s="781" t="s">
        <v>514</v>
      </c>
      <c r="B1" s="781"/>
      <c r="C1" s="781"/>
      <c r="D1" s="781"/>
      <c r="E1" s="781"/>
      <c r="F1" s="781"/>
      <c r="G1" s="781"/>
      <c r="H1" s="781"/>
      <c r="O1" s="776" t="s">
        <v>615</v>
      </c>
      <c r="P1" s="776"/>
      <c r="Q1" s="771"/>
      <c r="R1" s="771"/>
      <c r="U1" s="699"/>
      <c r="V1" s="699"/>
    </row>
    <row r="2" spans="1:28" ht="67.150000000000006" customHeight="1">
      <c r="A2" s="781"/>
      <c r="B2" s="781"/>
      <c r="C2" s="781"/>
      <c r="D2" s="781"/>
      <c r="E2" s="781"/>
      <c r="F2" s="781"/>
      <c r="G2" s="781"/>
      <c r="H2" s="781"/>
      <c r="O2" s="775" t="s">
        <v>53</v>
      </c>
      <c r="P2" s="775"/>
      <c r="Q2" s="777"/>
      <c r="R2" s="777"/>
      <c r="S2" s="777"/>
      <c r="T2" s="777"/>
      <c r="U2" s="699"/>
      <c r="V2" s="699"/>
    </row>
    <row r="3" spans="1:28" ht="78" customHeight="1" thickBot="1">
      <c r="A3" s="782"/>
      <c r="B3" s="782"/>
      <c r="C3" s="782"/>
      <c r="D3" s="782"/>
      <c r="E3" s="782"/>
      <c r="F3" s="782"/>
      <c r="G3" s="782"/>
      <c r="H3" s="782"/>
      <c r="N3" s="778" t="s">
        <v>616</v>
      </c>
      <c r="O3" s="778"/>
      <c r="P3" s="778"/>
      <c r="Q3" s="778"/>
      <c r="R3" s="778"/>
      <c r="S3" s="778"/>
      <c r="T3" s="778"/>
      <c r="U3" s="699"/>
      <c r="V3" s="699"/>
    </row>
    <row r="4" spans="1:28" s="701" customFormat="1" ht="60" customHeight="1" thickBot="1">
      <c r="A4" s="759"/>
      <c r="B4" s="760"/>
      <c r="C4" s="760"/>
      <c r="D4" s="761"/>
      <c r="E4" s="759" t="s">
        <v>431</v>
      </c>
      <c r="F4" s="760"/>
      <c r="G4" s="760"/>
      <c r="H4" s="761"/>
      <c r="I4" s="759" t="s">
        <v>432</v>
      </c>
      <c r="J4" s="760"/>
      <c r="K4" s="760"/>
      <c r="L4" s="761"/>
      <c r="M4" s="759" t="s">
        <v>433</v>
      </c>
      <c r="N4" s="760"/>
      <c r="O4" s="760"/>
      <c r="P4" s="761"/>
      <c r="Q4" s="759" t="s">
        <v>434</v>
      </c>
      <c r="R4" s="760"/>
      <c r="S4" s="760"/>
      <c r="T4" s="761"/>
      <c r="U4" s="699"/>
      <c r="V4" s="699"/>
    </row>
    <row r="5" spans="1:28" s="702" customFormat="1" ht="57.95" customHeight="1">
      <c r="A5" s="756"/>
      <c r="B5" s="757"/>
      <c r="C5" s="757"/>
      <c r="D5" s="758"/>
      <c r="E5" s="756" t="s">
        <v>79</v>
      </c>
      <c r="F5" s="757"/>
      <c r="G5" s="757"/>
      <c r="H5" s="758"/>
      <c r="I5" s="756" t="s">
        <v>515</v>
      </c>
      <c r="J5" s="757"/>
      <c r="K5" s="757"/>
      <c r="L5" s="758"/>
      <c r="M5" s="756" t="s">
        <v>124</v>
      </c>
      <c r="N5" s="757"/>
      <c r="O5" s="757"/>
      <c r="P5" s="758"/>
      <c r="Q5" s="756" t="s">
        <v>610</v>
      </c>
      <c r="R5" s="757"/>
      <c r="S5" s="757"/>
      <c r="T5" s="758"/>
      <c r="U5" s="699"/>
      <c r="V5" s="699"/>
    </row>
    <row r="6" spans="1:28" s="702" customFormat="1" ht="57.95" customHeight="1">
      <c r="A6" s="762"/>
      <c r="B6" s="763"/>
      <c r="C6" s="763"/>
      <c r="D6" s="764"/>
      <c r="E6" s="762" t="s">
        <v>471</v>
      </c>
      <c r="F6" s="763"/>
      <c r="G6" s="763"/>
      <c r="H6" s="764"/>
      <c r="I6" s="762" t="s">
        <v>516</v>
      </c>
      <c r="J6" s="763"/>
      <c r="K6" s="763"/>
      <c r="L6" s="764"/>
      <c r="M6" s="762" t="s">
        <v>127</v>
      </c>
      <c r="N6" s="763"/>
      <c r="O6" s="763"/>
      <c r="P6" s="764"/>
      <c r="Q6" s="762" t="s">
        <v>533</v>
      </c>
      <c r="R6" s="763"/>
      <c r="S6" s="763"/>
      <c r="T6" s="764"/>
      <c r="U6" s="699"/>
      <c r="V6" s="699"/>
    </row>
    <row r="7" spans="1:28" s="702" customFormat="1" ht="57.95" customHeight="1">
      <c r="A7" s="762"/>
      <c r="B7" s="763"/>
      <c r="C7" s="763"/>
      <c r="D7" s="764"/>
      <c r="E7" s="762" t="s">
        <v>472</v>
      </c>
      <c r="F7" s="763"/>
      <c r="G7" s="763"/>
      <c r="H7" s="764"/>
      <c r="I7" s="762" t="s">
        <v>517</v>
      </c>
      <c r="J7" s="763"/>
      <c r="K7" s="763"/>
      <c r="L7" s="764"/>
      <c r="M7" s="762" t="s">
        <v>459</v>
      </c>
      <c r="N7" s="763"/>
      <c r="O7" s="763"/>
      <c r="P7" s="764"/>
      <c r="Q7" s="762" t="s">
        <v>534</v>
      </c>
      <c r="R7" s="763"/>
      <c r="S7" s="763"/>
      <c r="T7" s="764"/>
      <c r="U7" s="699"/>
      <c r="V7" s="699"/>
    </row>
    <row r="8" spans="1:28" s="702" customFormat="1" ht="57.95" customHeight="1">
      <c r="A8" s="762"/>
      <c r="B8" s="763"/>
      <c r="C8" s="763"/>
      <c r="D8" s="764"/>
      <c r="E8" s="762" t="s">
        <v>284</v>
      </c>
      <c r="F8" s="763"/>
      <c r="G8" s="763"/>
      <c r="H8" s="764"/>
      <c r="I8" s="762" t="s">
        <v>518</v>
      </c>
      <c r="J8" s="763"/>
      <c r="K8" s="763"/>
      <c r="L8" s="764"/>
      <c r="M8" s="762" t="s">
        <v>302</v>
      </c>
      <c r="N8" s="763"/>
      <c r="O8" s="763"/>
      <c r="P8" s="764"/>
      <c r="Q8" s="762" t="s">
        <v>611</v>
      </c>
      <c r="R8" s="763"/>
      <c r="S8" s="763"/>
      <c r="T8" s="764"/>
      <c r="U8" s="699"/>
      <c r="V8" s="699"/>
    </row>
    <row r="9" spans="1:28" s="702" customFormat="1" ht="61.5" customHeight="1">
      <c r="A9" s="762"/>
      <c r="B9" s="763"/>
      <c r="C9" s="763"/>
      <c r="D9" s="764"/>
      <c r="E9" s="762" t="s">
        <v>590</v>
      </c>
      <c r="F9" s="763"/>
      <c r="G9" s="763"/>
      <c r="H9" s="764"/>
      <c r="I9" s="762" t="s">
        <v>591</v>
      </c>
      <c r="J9" s="763"/>
      <c r="K9" s="763"/>
      <c r="L9" s="764"/>
      <c r="M9" s="762" t="s">
        <v>591</v>
      </c>
      <c r="N9" s="763"/>
      <c r="O9" s="763"/>
      <c r="P9" s="764"/>
      <c r="Q9" s="762" t="s">
        <v>590</v>
      </c>
      <c r="R9" s="763"/>
      <c r="S9" s="763"/>
      <c r="T9" s="764"/>
      <c r="U9" s="699"/>
      <c r="V9" s="699"/>
    </row>
    <row r="10" spans="1:28" s="702" customFormat="1" ht="57.95" customHeight="1" thickBot="1">
      <c r="A10" s="765"/>
      <c r="B10" s="766"/>
      <c r="C10" s="766"/>
      <c r="D10" s="767"/>
      <c r="E10" s="765" t="s">
        <v>477</v>
      </c>
      <c r="F10" s="766"/>
      <c r="G10" s="766"/>
      <c r="H10" s="767"/>
      <c r="I10" s="765" t="s">
        <v>519</v>
      </c>
      <c r="J10" s="766"/>
      <c r="K10" s="766"/>
      <c r="L10" s="767"/>
      <c r="M10" s="765" t="s">
        <v>304</v>
      </c>
      <c r="N10" s="766"/>
      <c r="O10" s="766"/>
      <c r="P10" s="767"/>
      <c r="Q10" s="765" t="s">
        <v>535</v>
      </c>
      <c r="R10" s="766"/>
      <c r="S10" s="766"/>
      <c r="T10" s="767"/>
      <c r="U10" s="699"/>
      <c r="V10" s="699"/>
    </row>
    <row r="11" spans="1:28" ht="31.5" hidden="1" customHeight="1" thickBot="1">
      <c r="A11" s="772"/>
      <c r="B11" s="773"/>
      <c r="C11" s="773"/>
      <c r="D11" s="774"/>
      <c r="E11" s="783"/>
      <c r="F11" s="784"/>
      <c r="G11" s="784"/>
      <c r="H11" s="785"/>
      <c r="I11" s="772"/>
      <c r="J11" s="773"/>
      <c r="K11" s="773"/>
      <c r="L11" s="774"/>
      <c r="M11" s="772"/>
      <c r="N11" s="773"/>
      <c r="O11" s="773"/>
      <c r="P11" s="774"/>
      <c r="Q11" s="772"/>
      <c r="R11" s="773"/>
      <c r="S11" s="773"/>
      <c r="T11" s="774"/>
      <c r="U11" s="699"/>
      <c r="V11" s="699"/>
    </row>
    <row r="12" spans="1:28" ht="25.5" customHeight="1" thickBot="1">
      <c r="A12" s="703" t="s">
        <v>306</v>
      </c>
      <c r="B12" s="704">
        <f>第一週明細!W12</f>
        <v>0</v>
      </c>
      <c r="C12" s="704" t="s">
        <v>9</v>
      </c>
      <c r="D12" s="705">
        <f>第一週明細!W8</f>
        <v>0</v>
      </c>
      <c r="E12" s="706" t="s">
        <v>307</v>
      </c>
      <c r="F12" s="704">
        <f>第一週明細!W20</f>
        <v>751.8</v>
      </c>
      <c r="G12" s="704" t="s">
        <v>9</v>
      </c>
      <c r="H12" s="705">
        <f>第一週明細!W16</f>
        <v>23</v>
      </c>
      <c r="I12" s="703" t="s">
        <v>307</v>
      </c>
      <c r="J12" s="704">
        <f>第一週明細!W28</f>
        <v>754.2</v>
      </c>
      <c r="K12" s="704" t="s">
        <v>9</v>
      </c>
      <c r="L12" s="705">
        <f>第一週明細!W24</f>
        <v>27</v>
      </c>
      <c r="M12" s="703" t="s">
        <v>307</v>
      </c>
      <c r="N12" s="704">
        <f>第一週明細!W36</f>
        <v>734.4</v>
      </c>
      <c r="O12" s="704" t="s">
        <v>9</v>
      </c>
      <c r="P12" s="705">
        <f>第一週明細!W32</f>
        <v>24</v>
      </c>
      <c r="Q12" s="707" t="s">
        <v>307</v>
      </c>
      <c r="R12" s="708">
        <f>第一週明細!W44</f>
        <v>730.4</v>
      </c>
      <c r="S12" s="708" t="s">
        <v>9</v>
      </c>
      <c r="T12" s="709">
        <f>第一週明細!W40</f>
        <v>24</v>
      </c>
      <c r="U12" s="699"/>
      <c r="V12" s="699"/>
    </row>
    <row r="13" spans="1:28" ht="30.75" customHeight="1" thickBot="1">
      <c r="A13" s="710" t="s">
        <v>7</v>
      </c>
      <c r="B13" s="711">
        <f>第一週明細!W6</f>
        <v>0</v>
      </c>
      <c r="C13" s="711" t="s">
        <v>11</v>
      </c>
      <c r="D13" s="712">
        <f>第一週明細!W10</f>
        <v>0</v>
      </c>
      <c r="E13" s="713" t="s">
        <v>308</v>
      </c>
      <c r="F13" s="711">
        <f>第一週明細!W14</f>
        <v>106</v>
      </c>
      <c r="G13" s="711" t="s">
        <v>309</v>
      </c>
      <c r="H13" s="712">
        <f>第一週明細!W18</f>
        <v>30.200000000000003</v>
      </c>
      <c r="I13" s="710" t="s">
        <v>308</v>
      </c>
      <c r="J13" s="711">
        <f>第一週明細!W22</f>
        <v>95.5</v>
      </c>
      <c r="K13" s="711" t="s">
        <v>11</v>
      </c>
      <c r="L13" s="712">
        <f>第一週明細!W26</f>
        <v>32.300000000000004</v>
      </c>
      <c r="M13" s="710" t="s">
        <v>308</v>
      </c>
      <c r="N13" s="711">
        <f>第一週明細!W30</f>
        <v>99.5</v>
      </c>
      <c r="O13" s="711" t="s">
        <v>11</v>
      </c>
      <c r="P13" s="712">
        <f>第一週明細!W34</f>
        <v>30.099999999999998</v>
      </c>
      <c r="Q13" s="714" t="s">
        <v>308</v>
      </c>
      <c r="R13" s="715">
        <f>第一週明細!W38</f>
        <v>100.5</v>
      </c>
      <c r="S13" s="715" t="s">
        <v>11</v>
      </c>
      <c r="T13" s="716">
        <f>第一週明細!W42</f>
        <v>28.1</v>
      </c>
      <c r="U13" s="699"/>
      <c r="V13" s="699"/>
    </row>
    <row r="14" spans="1:28" s="701" customFormat="1" ht="60" customHeight="1" thickBot="1">
      <c r="A14" s="798" t="s">
        <v>435</v>
      </c>
      <c r="B14" s="799"/>
      <c r="C14" s="799"/>
      <c r="D14" s="800"/>
      <c r="E14" s="759" t="s">
        <v>436</v>
      </c>
      <c r="F14" s="760"/>
      <c r="G14" s="760"/>
      <c r="H14" s="761"/>
      <c r="I14" s="759" t="s">
        <v>437</v>
      </c>
      <c r="J14" s="760"/>
      <c r="K14" s="760"/>
      <c r="L14" s="761"/>
      <c r="M14" s="759" t="s">
        <v>438</v>
      </c>
      <c r="N14" s="760"/>
      <c r="O14" s="760"/>
      <c r="P14" s="761"/>
      <c r="Q14" s="759" t="s">
        <v>439</v>
      </c>
      <c r="R14" s="760"/>
      <c r="S14" s="760"/>
      <c r="T14" s="761"/>
      <c r="U14" s="699"/>
      <c r="V14" s="699"/>
      <c r="AB14" s="701" t="s">
        <v>69</v>
      </c>
    </row>
    <row r="15" spans="1:28" s="702" customFormat="1" ht="57.95" customHeight="1">
      <c r="A15" s="756" t="s">
        <v>316</v>
      </c>
      <c r="B15" s="757"/>
      <c r="C15" s="757"/>
      <c r="D15" s="758"/>
      <c r="E15" s="756" t="s">
        <v>356</v>
      </c>
      <c r="F15" s="757"/>
      <c r="G15" s="757"/>
      <c r="H15" s="758"/>
      <c r="I15" s="756" t="s">
        <v>515</v>
      </c>
      <c r="J15" s="757"/>
      <c r="K15" s="757"/>
      <c r="L15" s="758"/>
      <c r="M15" s="756" t="s">
        <v>318</v>
      </c>
      <c r="N15" s="757"/>
      <c r="O15" s="757"/>
      <c r="P15" s="758"/>
      <c r="Q15" s="756" t="s">
        <v>607</v>
      </c>
      <c r="R15" s="757"/>
      <c r="S15" s="757"/>
      <c r="T15" s="758"/>
      <c r="U15" s="699"/>
      <c r="V15" s="699"/>
    </row>
    <row r="16" spans="1:28" s="702" customFormat="1" ht="57.95" customHeight="1">
      <c r="A16" s="762" t="s">
        <v>400</v>
      </c>
      <c r="B16" s="763"/>
      <c r="C16" s="763"/>
      <c r="D16" s="764"/>
      <c r="E16" s="762" t="s">
        <v>403</v>
      </c>
      <c r="F16" s="763"/>
      <c r="G16" s="763"/>
      <c r="H16" s="764"/>
      <c r="I16" s="762" t="s">
        <v>617</v>
      </c>
      <c r="J16" s="763"/>
      <c r="K16" s="763"/>
      <c r="L16" s="764"/>
      <c r="M16" s="762" t="s">
        <v>571</v>
      </c>
      <c r="N16" s="779"/>
      <c r="O16" s="779"/>
      <c r="P16" s="764"/>
      <c r="Q16" s="762" t="s">
        <v>536</v>
      </c>
      <c r="R16" s="763"/>
      <c r="S16" s="763"/>
      <c r="T16" s="764"/>
      <c r="U16" s="699"/>
      <c r="V16" s="699"/>
    </row>
    <row r="17" spans="1:49" s="702" customFormat="1" ht="57.95" customHeight="1">
      <c r="A17" s="762" t="s">
        <v>473</v>
      </c>
      <c r="B17" s="763"/>
      <c r="C17" s="763"/>
      <c r="D17" s="764"/>
      <c r="E17" s="762" t="s">
        <v>404</v>
      </c>
      <c r="F17" s="763"/>
      <c r="G17" s="763"/>
      <c r="H17" s="764"/>
      <c r="I17" s="762" t="s">
        <v>520</v>
      </c>
      <c r="J17" s="763"/>
      <c r="K17" s="763"/>
      <c r="L17" s="764"/>
      <c r="M17" s="762" t="s">
        <v>361</v>
      </c>
      <c r="N17" s="763"/>
      <c r="O17" s="763"/>
      <c r="P17" s="764"/>
      <c r="Q17" s="762" t="s">
        <v>537</v>
      </c>
      <c r="R17" s="763"/>
      <c r="S17" s="763"/>
      <c r="T17" s="764"/>
      <c r="U17" s="699"/>
      <c r="V17" s="699"/>
    </row>
    <row r="18" spans="1:49" s="702" customFormat="1" ht="57.95" customHeight="1">
      <c r="A18" s="762" t="s">
        <v>402</v>
      </c>
      <c r="B18" s="763"/>
      <c r="C18" s="763"/>
      <c r="D18" s="764"/>
      <c r="E18" s="762" t="s">
        <v>498</v>
      </c>
      <c r="F18" s="763"/>
      <c r="G18" s="763"/>
      <c r="H18" s="764"/>
      <c r="I18" s="762" t="s">
        <v>521</v>
      </c>
      <c r="J18" s="763"/>
      <c r="K18" s="763"/>
      <c r="L18" s="764"/>
      <c r="M18" s="762" t="s">
        <v>363</v>
      </c>
      <c r="N18" s="763"/>
      <c r="O18" s="763"/>
      <c r="P18" s="764"/>
      <c r="Q18" s="762" t="s">
        <v>618</v>
      </c>
      <c r="R18" s="763"/>
      <c r="S18" s="763"/>
      <c r="T18" s="764"/>
    </row>
    <row r="19" spans="1:49" s="702" customFormat="1" ht="57.95" customHeight="1">
      <c r="A19" s="762" t="s">
        <v>590</v>
      </c>
      <c r="B19" s="763"/>
      <c r="C19" s="763"/>
      <c r="D19" s="764"/>
      <c r="E19" s="762" t="s">
        <v>590</v>
      </c>
      <c r="F19" s="763"/>
      <c r="G19" s="763"/>
      <c r="H19" s="764"/>
      <c r="I19" s="762" t="s">
        <v>590</v>
      </c>
      <c r="J19" s="763"/>
      <c r="K19" s="763"/>
      <c r="L19" s="764"/>
      <c r="M19" s="762" t="s">
        <v>591</v>
      </c>
      <c r="N19" s="763"/>
      <c r="O19" s="763"/>
      <c r="P19" s="764"/>
      <c r="Q19" s="762" t="s">
        <v>591</v>
      </c>
      <c r="R19" s="763"/>
      <c r="S19" s="763"/>
      <c r="T19" s="764"/>
    </row>
    <row r="20" spans="1:49" s="702" customFormat="1" ht="57.95" customHeight="1">
      <c r="A20" s="765" t="s">
        <v>365</v>
      </c>
      <c r="B20" s="766"/>
      <c r="C20" s="766"/>
      <c r="D20" s="767"/>
      <c r="E20" s="765" t="s">
        <v>603</v>
      </c>
      <c r="F20" s="766"/>
      <c r="G20" s="766"/>
      <c r="H20" s="767"/>
      <c r="I20" s="765" t="s">
        <v>522</v>
      </c>
      <c r="J20" s="766"/>
      <c r="K20" s="766"/>
      <c r="L20" s="767"/>
      <c r="M20" s="765" t="s">
        <v>140</v>
      </c>
      <c r="N20" s="766"/>
      <c r="O20" s="766"/>
      <c r="P20" s="767"/>
      <c r="Q20" s="765" t="s">
        <v>538</v>
      </c>
      <c r="R20" s="766"/>
      <c r="S20" s="766"/>
      <c r="T20" s="767"/>
    </row>
    <row r="21" spans="1:49" ht="1.5" customHeight="1" thickBot="1">
      <c r="A21" s="717" t="s">
        <v>307</v>
      </c>
      <c r="B21" s="718"/>
      <c r="C21" s="718" t="s">
        <v>9</v>
      </c>
      <c r="D21" s="719" t="str">
        <f>第一週明細!W17</f>
        <v>蛋白質：</v>
      </c>
      <c r="E21" s="795"/>
      <c r="F21" s="796"/>
      <c r="G21" s="796"/>
      <c r="H21" s="797"/>
      <c r="I21" s="768"/>
      <c r="J21" s="769"/>
      <c r="K21" s="769"/>
      <c r="L21" s="770"/>
      <c r="M21" s="768"/>
      <c r="N21" s="769"/>
      <c r="O21" s="769"/>
      <c r="P21" s="770"/>
      <c r="Q21" s="801" t="s">
        <v>310</v>
      </c>
      <c r="R21" s="802"/>
      <c r="S21" s="802"/>
      <c r="T21" s="803"/>
      <c r="U21" s="702"/>
      <c r="V21" s="702"/>
      <c r="W21" s="702"/>
      <c r="X21" s="702"/>
      <c r="Y21" s="702"/>
    </row>
    <row r="22" spans="1:49" ht="29.25" customHeight="1">
      <c r="A22" s="717" t="s">
        <v>307</v>
      </c>
      <c r="B22" s="718">
        <f>第二週明細!W12</f>
        <v>731.6</v>
      </c>
      <c r="C22" s="718" t="s">
        <v>9</v>
      </c>
      <c r="D22" s="719">
        <f>第二週明細!W8</f>
        <v>26</v>
      </c>
      <c r="E22" s="720" t="s">
        <v>307</v>
      </c>
      <c r="F22" s="721">
        <f>第二週明細!W20</f>
        <v>710.1</v>
      </c>
      <c r="G22" s="721" t="s">
        <v>9</v>
      </c>
      <c r="H22" s="722">
        <f>第二週明細!W16</f>
        <v>23</v>
      </c>
      <c r="I22" s="723" t="s">
        <v>307</v>
      </c>
      <c r="J22" s="721">
        <f>第二週明細!W28</f>
        <v>752.7</v>
      </c>
      <c r="K22" s="721" t="s">
        <v>9</v>
      </c>
      <c r="L22" s="722">
        <f>第二週明細!W24</f>
        <v>25.5</v>
      </c>
      <c r="M22" s="723" t="s">
        <v>307</v>
      </c>
      <c r="N22" s="721">
        <f>第二週明細!W36</f>
        <v>744.2</v>
      </c>
      <c r="O22" s="721" t="s">
        <v>9</v>
      </c>
      <c r="P22" s="722">
        <f>第二週明細!W32</f>
        <v>25</v>
      </c>
      <c r="Q22" s="723" t="s">
        <v>307</v>
      </c>
      <c r="R22" s="721">
        <f>第二週明細!W44</f>
        <v>747.9</v>
      </c>
      <c r="S22" s="721" t="s">
        <v>9</v>
      </c>
      <c r="T22" s="722">
        <f>第二週明細!W40</f>
        <v>27.5</v>
      </c>
      <c r="U22" s="699"/>
      <c r="V22" s="699"/>
    </row>
    <row r="23" spans="1:49" ht="39.75" customHeight="1" thickBot="1">
      <c r="A23" s="724" t="s">
        <v>308</v>
      </c>
      <c r="B23" s="712">
        <f>第二週明細!W6</f>
        <v>92.5</v>
      </c>
      <c r="C23" s="711" t="s">
        <v>11</v>
      </c>
      <c r="D23" s="712">
        <f>第二週明細!W10</f>
        <v>31.900000000000002</v>
      </c>
      <c r="E23" s="725" t="s">
        <v>308</v>
      </c>
      <c r="F23" s="726">
        <f>第二週明細!W14</f>
        <v>99</v>
      </c>
      <c r="G23" s="726" t="s">
        <v>11</v>
      </c>
      <c r="H23" s="727">
        <f>第二週明細!W18</f>
        <v>27.900000000000002</v>
      </c>
      <c r="I23" s="725" t="s">
        <v>308</v>
      </c>
      <c r="J23" s="726">
        <f>第二週明細!W22</f>
        <v>100</v>
      </c>
      <c r="K23" s="726" t="s">
        <v>11</v>
      </c>
      <c r="L23" s="726">
        <f>第二週明細!W26</f>
        <v>30.8</v>
      </c>
      <c r="M23" s="726" t="s">
        <v>308</v>
      </c>
      <c r="N23" s="726">
        <f>第二週明細!W30</f>
        <v>98.5</v>
      </c>
      <c r="O23" s="726" t="s">
        <v>11</v>
      </c>
      <c r="P23" s="727">
        <f>第二週明細!W34</f>
        <v>31.3</v>
      </c>
      <c r="Q23" s="725" t="s">
        <v>308</v>
      </c>
      <c r="R23" s="726">
        <f>第二週明細!W38</f>
        <v>92.5</v>
      </c>
      <c r="S23" s="726" t="s">
        <v>11</v>
      </c>
      <c r="T23" s="727">
        <f>第二週明細!W42</f>
        <v>32.599999999999994</v>
      </c>
      <c r="U23" s="699"/>
      <c r="V23" s="699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700"/>
      <c r="AL23" s="700"/>
    </row>
    <row r="24" spans="1:49" s="701" customFormat="1" ht="52.5" customHeight="1" thickBot="1">
      <c r="A24" s="759" t="s">
        <v>440</v>
      </c>
      <c r="B24" s="760"/>
      <c r="C24" s="760"/>
      <c r="D24" s="761"/>
      <c r="E24" s="759" t="s">
        <v>442</v>
      </c>
      <c r="F24" s="760"/>
      <c r="G24" s="760"/>
      <c r="H24" s="761"/>
      <c r="I24" s="759" t="s">
        <v>443</v>
      </c>
      <c r="J24" s="760"/>
      <c r="K24" s="760"/>
      <c r="L24" s="761"/>
      <c r="M24" s="759" t="s">
        <v>444</v>
      </c>
      <c r="N24" s="760"/>
      <c r="O24" s="760"/>
      <c r="P24" s="761"/>
      <c r="Q24" s="759" t="s">
        <v>445</v>
      </c>
      <c r="R24" s="760"/>
      <c r="S24" s="760"/>
      <c r="T24" s="761"/>
      <c r="U24" s="699"/>
      <c r="V24" s="699"/>
      <c r="Z24" s="728"/>
      <c r="AA24" s="728"/>
      <c r="AB24" s="728"/>
      <c r="AC24" s="728"/>
      <c r="AD24" s="728"/>
      <c r="AE24" s="728"/>
      <c r="AF24" s="728"/>
      <c r="AG24" s="728"/>
      <c r="AH24" s="728"/>
      <c r="AI24" s="728"/>
      <c r="AJ24" s="728"/>
      <c r="AK24" s="728"/>
      <c r="AL24" s="728"/>
    </row>
    <row r="25" spans="1:49" s="702" customFormat="1" ht="57.95" customHeight="1">
      <c r="A25" s="756"/>
      <c r="B25" s="757"/>
      <c r="C25" s="757"/>
      <c r="D25" s="758"/>
      <c r="E25" s="756" t="s">
        <v>317</v>
      </c>
      <c r="F25" s="757"/>
      <c r="G25" s="757"/>
      <c r="H25" s="758"/>
      <c r="I25" s="756" t="s">
        <v>515</v>
      </c>
      <c r="J25" s="757"/>
      <c r="K25" s="757"/>
      <c r="L25" s="758"/>
      <c r="M25" s="756" t="s">
        <v>318</v>
      </c>
      <c r="N25" s="757"/>
      <c r="O25" s="757"/>
      <c r="P25" s="758"/>
      <c r="Q25" s="756" t="s">
        <v>539</v>
      </c>
      <c r="R25" s="757"/>
      <c r="S25" s="757"/>
      <c r="T25" s="758"/>
      <c r="U25" s="699"/>
      <c r="V25" s="699"/>
      <c r="Z25" s="729"/>
      <c r="AA25" s="729"/>
      <c r="AB25" s="729"/>
      <c r="AC25" s="729"/>
      <c r="AD25" s="729"/>
      <c r="AE25" s="763"/>
      <c r="AF25" s="763"/>
      <c r="AG25" s="763"/>
      <c r="AH25" s="763"/>
      <c r="AI25" s="763"/>
      <c r="AJ25" s="763"/>
      <c r="AK25" s="763"/>
      <c r="AL25" s="763"/>
    </row>
    <row r="26" spans="1:49" s="702" customFormat="1" ht="57.95" customHeight="1">
      <c r="A26" s="762"/>
      <c r="B26" s="763"/>
      <c r="C26" s="763"/>
      <c r="D26" s="764"/>
      <c r="E26" s="762" t="s">
        <v>457</v>
      </c>
      <c r="F26" s="763"/>
      <c r="G26" s="763"/>
      <c r="H26" s="764"/>
      <c r="I26" s="762" t="s">
        <v>523</v>
      </c>
      <c r="J26" s="763"/>
      <c r="K26" s="763"/>
      <c r="L26" s="764"/>
      <c r="M26" s="762" t="s">
        <v>321</v>
      </c>
      <c r="N26" s="763"/>
      <c r="O26" s="763"/>
      <c r="P26" s="764"/>
      <c r="Q26" s="762" t="s">
        <v>540</v>
      </c>
      <c r="R26" s="763"/>
      <c r="S26" s="763"/>
      <c r="T26" s="764"/>
      <c r="U26" s="699"/>
      <c r="V26" s="699"/>
      <c r="Z26" s="729"/>
      <c r="AA26" s="729"/>
      <c r="AB26" s="729"/>
      <c r="AC26" s="729"/>
      <c r="AD26" s="729"/>
      <c r="AE26" s="763"/>
      <c r="AF26" s="763"/>
      <c r="AG26" s="763"/>
      <c r="AH26" s="763"/>
      <c r="AI26" s="763"/>
      <c r="AJ26" s="763"/>
      <c r="AK26" s="763"/>
      <c r="AL26" s="763"/>
    </row>
    <row r="27" spans="1:49" s="702" customFormat="1" ht="57.95" customHeight="1">
      <c r="A27" s="762" t="s">
        <v>441</v>
      </c>
      <c r="B27" s="763"/>
      <c r="C27" s="763"/>
      <c r="D27" s="764"/>
      <c r="E27" s="762" t="s">
        <v>322</v>
      </c>
      <c r="F27" s="763"/>
      <c r="G27" s="763"/>
      <c r="H27" s="764"/>
      <c r="I27" s="762" t="s">
        <v>524</v>
      </c>
      <c r="J27" s="763"/>
      <c r="K27" s="763"/>
      <c r="L27" s="764"/>
      <c r="M27" s="762" t="s">
        <v>600</v>
      </c>
      <c r="N27" s="763"/>
      <c r="O27" s="763"/>
      <c r="P27" s="764"/>
      <c r="Q27" s="762" t="s">
        <v>620</v>
      </c>
      <c r="R27" s="763"/>
      <c r="S27" s="763"/>
      <c r="T27" s="764"/>
      <c r="U27" s="699"/>
      <c r="V27" s="699"/>
      <c r="Z27" s="729"/>
      <c r="AA27" s="728"/>
      <c r="AB27" s="728"/>
      <c r="AC27" s="728"/>
      <c r="AD27" s="728"/>
      <c r="AE27" s="763"/>
      <c r="AF27" s="763"/>
      <c r="AG27" s="763"/>
      <c r="AH27" s="763"/>
      <c r="AI27" s="763"/>
      <c r="AJ27" s="763"/>
      <c r="AK27" s="763"/>
      <c r="AL27" s="763"/>
    </row>
    <row r="28" spans="1:49" s="702" customFormat="1" ht="57.95" customHeight="1">
      <c r="A28" s="762"/>
      <c r="B28" s="763"/>
      <c r="C28" s="763"/>
      <c r="D28" s="764"/>
      <c r="E28" s="762" t="s">
        <v>512</v>
      </c>
      <c r="F28" s="779"/>
      <c r="G28" s="779"/>
      <c r="H28" s="764"/>
      <c r="I28" s="762" t="s">
        <v>525</v>
      </c>
      <c r="J28" s="763"/>
      <c r="K28" s="763"/>
      <c r="L28" s="764"/>
      <c r="M28" s="762" t="s">
        <v>463</v>
      </c>
      <c r="N28" s="763"/>
      <c r="O28" s="763"/>
      <c r="P28" s="764"/>
      <c r="Q28" s="762" t="s">
        <v>541</v>
      </c>
      <c r="R28" s="763"/>
      <c r="S28" s="763"/>
      <c r="T28" s="764"/>
      <c r="U28" s="699"/>
      <c r="V28" s="699"/>
      <c r="Z28" s="729"/>
      <c r="AA28" s="729"/>
      <c r="AB28" s="729"/>
      <c r="AC28" s="729"/>
      <c r="AD28" s="729"/>
      <c r="AE28" s="763"/>
      <c r="AF28" s="763"/>
      <c r="AG28" s="763"/>
      <c r="AH28" s="763"/>
      <c r="AI28" s="763"/>
      <c r="AJ28" s="763"/>
      <c r="AK28" s="763"/>
      <c r="AL28" s="763"/>
    </row>
    <row r="29" spans="1:49" s="702" customFormat="1" ht="57.95" customHeight="1">
      <c r="A29" s="762"/>
      <c r="B29" s="763"/>
      <c r="C29" s="763"/>
      <c r="D29" s="764"/>
      <c r="E29" s="762" t="s">
        <v>591</v>
      </c>
      <c r="F29" s="763"/>
      <c r="G29" s="763"/>
      <c r="H29" s="764"/>
      <c r="I29" s="762" t="s">
        <v>590</v>
      </c>
      <c r="J29" s="763"/>
      <c r="K29" s="763"/>
      <c r="L29" s="764"/>
      <c r="M29" s="762" t="s">
        <v>590</v>
      </c>
      <c r="N29" s="763"/>
      <c r="O29" s="763"/>
      <c r="P29" s="764"/>
      <c r="Q29" s="762" t="s">
        <v>590</v>
      </c>
      <c r="R29" s="763"/>
      <c r="S29" s="763"/>
      <c r="T29" s="764"/>
      <c r="U29" s="699"/>
      <c r="V29" s="699"/>
      <c r="Z29" s="729"/>
      <c r="AA29" s="729"/>
      <c r="AB29" s="729"/>
      <c r="AC29" s="729"/>
      <c r="AD29" s="729"/>
      <c r="AE29" s="763"/>
      <c r="AF29" s="763"/>
      <c r="AG29" s="763"/>
      <c r="AH29" s="763"/>
      <c r="AI29" s="763"/>
      <c r="AJ29" s="763"/>
      <c r="AK29" s="763"/>
      <c r="AL29" s="763"/>
      <c r="AM29" s="729"/>
      <c r="AN29" s="729"/>
      <c r="AO29" s="729"/>
      <c r="AP29" s="729"/>
      <c r="AQ29" s="729"/>
      <c r="AR29" s="729"/>
      <c r="AS29" s="729"/>
      <c r="AT29" s="729"/>
      <c r="AU29" s="729"/>
      <c r="AV29" s="729"/>
      <c r="AW29" s="729"/>
    </row>
    <row r="30" spans="1:49" s="702" customFormat="1" ht="57.95" customHeight="1">
      <c r="A30" s="765"/>
      <c r="B30" s="766"/>
      <c r="C30" s="766"/>
      <c r="D30" s="767"/>
      <c r="E30" s="762" t="s">
        <v>462</v>
      </c>
      <c r="F30" s="763"/>
      <c r="G30" s="763"/>
      <c r="H30" s="764"/>
      <c r="I30" s="762" t="s">
        <v>526</v>
      </c>
      <c r="J30" s="763"/>
      <c r="K30" s="763"/>
      <c r="L30" s="764"/>
      <c r="M30" s="765" t="s">
        <v>399</v>
      </c>
      <c r="N30" s="766"/>
      <c r="O30" s="766"/>
      <c r="P30" s="767"/>
      <c r="Q30" s="765" t="s">
        <v>542</v>
      </c>
      <c r="R30" s="766"/>
      <c r="S30" s="766"/>
      <c r="T30" s="767"/>
      <c r="U30" s="699"/>
      <c r="V30" s="699"/>
      <c r="Z30" s="729"/>
      <c r="AA30" s="729"/>
      <c r="AB30" s="729"/>
      <c r="AC30" s="729"/>
      <c r="AD30" s="729"/>
      <c r="AE30" s="763"/>
      <c r="AF30" s="763"/>
      <c r="AG30" s="763"/>
      <c r="AH30" s="763"/>
      <c r="AI30" s="763"/>
      <c r="AJ30" s="763"/>
      <c r="AK30" s="763"/>
      <c r="AL30" s="763"/>
      <c r="AM30" s="729"/>
      <c r="AN30" s="729"/>
      <c r="AO30" s="729"/>
      <c r="AP30" s="729"/>
      <c r="AQ30" s="729"/>
      <c r="AR30" s="729"/>
      <c r="AS30" s="729"/>
      <c r="AT30" s="729"/>
      <c r="AU30" s="729"/>
      <c r="AV30" s="729"/>
      <c r="AW30" s="729"/>
    </row>
    <row r="31" spans="1:49" ht="2.25" customHeight="1" thickBot="1">
      <c r="A31" s="795"/>
      <c r="B31" s="796"/>
      <c r="C31" s="796"/>
      <c r="D31" s="797"/>
      <c r="E31" s="768"/>
      <c r="F31" s="769"/>
      <c r="G31" s="769"/>
      <c r="H31" s="770"/>
      <c r="I31" s="768"/>
      <c r="J31" s="769"/>
      <c r="K31" s="769"/>
      <c r="L31" s="770"/>
      <c r="M31" s="768"/>
      <c r="N31" s="769"/>
      <c r="O31" s="769"/>
      <c r="P31" s="770"/>
      <c r="Q31" s="768"/>
      <c r="R31" s="769"/>
      <c r="S31" s="769"/>
      <c r="T31" s="770"/>
      <c r="U31" s="699"/>
      <c r="V31" s="699"/>
      <c r="Z31" s="700"/>
      <c r="AA31" s="700"/>
      <c r="AB31" s="700"/>
      <c r="AC31" s="700"/>
      <c r="AD31" s="700"/>
      <c r="AE31" s="700"/>
      <c r="AF31" s="700"/>
      <c r="AG31" s="700"/>
      <c r="AH31" s="700"/>
      <c r="AI31" s="700"/>
      <c r="AJ31" s="700"/>
      <c r="AK31" s="700"/>
      <c r="AL31" s="700"/>
      <c r="AM31" s="700"/>
      <c r="AN31" s="700"/>
      <c r="AO31" s="700"/>
      <c r="AP31" s="700"/>
      <c r="AQ31" s="700"/>
      <c r="AR31" s="700"/>
      <c r="AS31" s="700"/>
      <c r="AT31" s="700"/>
      <c r="AU31" s="700"/>
      <c r="AV31" s="700"/>
      <c r="AW31" s="700"/>
    </row>
    <row r="32" spans="1:49" ht="25.5" customHeight="1">
      <c r="A32" s="723" t="s">
        <v>307</v>
      </c>
      <c r="B32" s="721">
        <f>第三週明細!W12</f>
        <v>0</v>
      </c>
      <c r="C32" s="721" t="s">
        <v>9</v>
      </c>
      <c r="D32" s="730">
        <f>第三週明細!W8</f>
        <v>0</v>
      </c>
      <c r="E32" s="723" t="s">
        <v>307</v>
      </c>
      <c r="F32" s="721">
        <f>第三週明細!W20</f>
        <v>738.4</v>
      </c>
      <c r="G32" s="721" t="s">
        <v>9</v>
      </c>
      <c r="H32" s="722">
        <f>第三週明細!W16</f>
        <v>23</v>
      </c>
      <c r="I32" s="723" t="s">
        <v>307</v>
      </c>
      <c r="J32" s="721">
        <f>第三週明細!W28</f>
        <v>715.5</v>
      </c>
      <c r="K32" s="721" t="s">
        <v>9</v>
      </c>
      <c r="L32" s="722">
        <f>第三週明細!W24</f>
        <v>23.5</v>
      </c>
      <c r="M32" s="723" t="s">
        <v>307</v>
      </c>
      <c r="N32" s="721">
        <v>735</v>
      </c>
      <c r="O32" s="721" t="s">
        <v>9</v>
      </c>
      <c r="P32" s="722" t="s">
        <v>330</v>
      </c>
      <c r="Q32" s="723" t="s">
        <v>307</v>
      </c>
      <c r="R32" s="721">
        <f>第三週明細!W44</f>
        <v>727</v>
      </c>
      <c r="S32" s="721" t="s">
        <v>9</v>
      </c>
      <c r="T32" s="722">
        <f>第三週明細!W40</f>
        <v>25</v>
      </c>
      <c r="U32" s="699"/>
      <c r="V32" s="699"/>
      <c r="Z32" s="700"/>
      <c r="AA32" s="700"/>
      <c r="AB32" s="700"/>
      <c r="AC32" s="700"/>
      <c r="AD32" s="700"/>
      <c r="AE32" s="700"/>
      <c r="AF32" s="700"/>
      <c r="AG32" s="700"/>
      <c r="AH32" s="700"/>
      <c r="AI32" s="700"/>
      <c r="AJ32" s="700"/>
      <c r="AK32" s="700"/>
      <c r="AL32" s="700"/>
      <c r="AM32" s="700"/>
      <c r="AN32" s="700"/>
      <c r="AO32" s="700"/>
      <c r="AP32" s="700"/>
      <c r="AQ32" s="700"/>
      <c r="AR32" s="700"/>
      <c r="AS32" s="700"/>
      <c r="AT32" s="700"/>
      <c r="AU32" s="700"/>
      <c r="AV32" s="700"/>
      <c r="AW32" s="700"/>
    </row>
    <row r="33" spans="1:49" ht="28.5" customHeight="1" thickBot="1">
      <c r="A33" s="731" t="s">
        <v>308</v>
      </c>
      <c r="B33" s="727">
        <f>第三週明細!W6</f>
        <v>0</v>
      </c>
      <c r="C33" s="726" t="s">
        <v>11</v>
      </c>
      <c r="D33" s="727">
        <f>第三週明細!W10</f>
        <v>0</v>
      </c>
      <c r="E33" s="725" t="s">
        <v>308</v>
      </c>
      <c r="F33" s="726">
        <f>第三週明細!W14</f>
        <v>94</v>
      </c>
      <c r="G33" s="726" t="s">
        <v>11</v>
      </c>
      <c r="H33" s="727">
        <f>第三週明細!W18</f>
        <v>32.1</v>
      </c>
      <c r="I33" s="725" t="s">
        <v>308</v>
      </c>
      <c r="J33" s="726">
        <f>第三週明細!W22</f>
        <v>97</v>
      </c>
      <c r="K33" s="726" t="s">
        <v>11</v>
      </c>
      <c r="L33" s="727">
        <f>第三週明細!W26</f>
        <v>29</v>
      </c>
      <c r="M33" s="725" t="s">
        <v>308</v>
      </c>
      <c r="N33" s="726">
        <v>103</v>
      </c>
      <c r="O33" s="726" t="s">
        <v>11</v>
      </c>
      <c r="P33" s="727" t="s">
        <v>331</v>
      </c>
      <c r="Q33" s="725" t="s">
        <v>308</v>
      </c>
      <c r="R33" s="726">
        <f>第三週明細!W38</f>
        <v>98.5</v>
      </c>
      <c r="S33" s="726" t="s">
        <v>11</v>
      </c>
      <c r="T33" s="727">
        <f>第三週明細!W42</f>
        <v>27</v>
      </c>
      <c r="U33" s="699"/>
      <c r="V33" s="699"/>
      <c r="Z33" s="700"/>
      <c r="AA33" s="700"/>
      <c r="AB33" s="700"/>
      <c r="AC33" s="700"/>
      <c r="AD33" s="700"/>
      <c r="AE33" s="700"/>
      <c r="AF33" s="700"/>
      <c r="AG33" s="700"/>
      <c r="AH33" s="700"/>
      <c r="AI33" s="700"/>
      <c r="AJ33" s="700"/>
      <c r="AK33" s="700"/>
      <c r="AL33" s="700"/>
      <c r="AM33" s="700"/>
      <c r="AN33" s="700"/>
      <c r="AO33" s="700"/>
      <c r="AP33" s="700"/>
      <c r="AQ33" s="700"/>
      <c r="AR33" s="700"/>
      <c r="AS33" s="700"/>
      <c r="AT33" s="700"/>
      <c r="AU33" s="700"/>
      <c r="AV33" s="700"/>
      <c r="AW33" s="700"/>
    </row>
    <row r="34" spans="1:49" s="701" customFormat="1" ht="60" customHeight="1" thickBot="1">
      <c r="A34" s="759" t="s">
        <v>446</v>
      </c>
      <c r="B34" s="760"/>
      <c r="C34" s="760"/>
      <c r="D34" s="761"/>
      <c r="E34" s="759" t="s">
        <v>447</v>
      </c>
      <c r="F34" s="760"/>
      <c r="G34" s="760"/>
      <c r="H34" s="761"/>
      <c r="I34" s="759" t="s">
        <v>448</v>
      </c>
      <c r="J34" s="760"/>
      <c r="K34" s="760"/>
      <c r="L34" s="761"/>
      <c r="M34" s="759" t="s">
        <v>449</v>
      </c>
      <c r="N34" s="760"/>
      <c r="O34" s="760"/>
      <c r="P34" s="761"/>
      <c r="Q34" s="759" t="s">
        <v>450</v>
      </c>
      <c r="R34" s="760"/>
      <c r="S34" s="760"/>
      <c r="T34" s="761"/>
      <c r="U34" s="699"/>
      <c r="V34" s="699"/>
      <c r="Z34" s="728"/>
      <c r="AA34" s="728"/>
      <c r="AB34" s="763"/>
      <c r="AC34" s="763"/>
      <c r="AD34" s="763"/>
      <c r="AE34" s="763"/>
      <c r="AF34" s="728"/>
      <c r="AG34" s="728"/>
      <c r="AH34" s="763"/>
      <c r="AI34" s="763"/>
      <c r="AJ34" s="763"/>
      <c r="AK34" s="763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</row>
    <row r="35" spans="1:49" s="702" customFormat="1" ht="57.95" customHeight="1">
      <c r="A35" s="756" t="s">
        <v>316</v>
      </c>
      <c r="B35" s="757"/>
      <c r="C35" s="757"/>
      <c r="D35" s="758"/>
      <c r="E35" s="756" t="s">
        <v>334</v>
      </c>
      <c r="F35" s="757"/>
      <c r="G35" s="757"/>
      <c r="H35" s="758"/>
      <c r="I35" s="756" t="s">
        <v>515</v>
      </c>
      <c r="J35" s="757"/>
      <c r="K35" s="757"/>
      <c r="L35" s="758"/>
      <c r="M35" s="756" t="s">
        <v>124</v>
      </c>
      <c r="N35" s="757"/>
      <c r="O35" s="757"/>
      <c r="P35" s="758"/>
      <c r="Q35" s="756" t="s">
        <v>596</v>
      </c>
      <c r="R35" s="757"/>
      <c r="S35" s="757"/>
      <c r="T35" s="758"/>
      <c r="U35" s="699"/>
      <c r="V35" s="699"/>
      <c r="Z35" s="729"/>
      <c r="AA35" s="729"/>
      <c r="AB35" s="763"/>
      <c r="AC35" s="763"/>
      <c r="AD35" s="763"/>
      <c r="AE35" s="763"/>
      <c r="AF35" s="729"/>
      <c r="AG35" s="729"/>
      <c r="AH35" s="763"/>
      <c r="AI35" s="763"/>
      <c r="AJ35" s="763"/>
      <c r="AK35" s="763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29"/>
      <c r="AW35" s="729"/>
    </row>
    <row r="36" spans="1:49" s="702" customFormat="1" ht="57.95" customHeight="1">
      <c r="A36" s="762" t="s">
        <v>335</v>
      </c>
      <c r="B36" s="763"/>
      <c r="C36" s="763"/>
      <c r="D36" s="764"/>
      <c r="E36" s="762" t="s">
        <v>210</v>
      </c>
      <c r="F36" s="763"/>
      <c r="G36" s="763"/>
      <c r="H36" s="764"/>
      <c r="I36" s="762" t="s">
        <v>527</v>
      </c>
      <c r="J36" s="763"/>
      <c r="K36" s="763"/>
      <c r="L36" s="764"/>
      <c r="M36" s="762" t="s">
        <v>454</v>
      </c>
      <c r="N36" s="763"/>
      <c r="O36" s="763"/>
      <c r="P36" s="764"/>
      <c r="Q36" s="762" t="s">
        <v>543</v>
      </c>
      <c r="R36" s="763"/>
      <c r="S36" s="763"/>
      <c r="T36" s="764"/>
      <c r="U36" s="699"/>
      <c r="V36" s="699"/>
      <c r="Z36" s="729"/>
      <c r="AA36" s="729"/>
      <c r="AB36" s="763"/>
      <c r="AC36" s="763"/>
      <c r="AD36" s="763"/>
      <c r="AE36" s="763"/>
      <c r="AF36" s="729"/>
      <c r="AG36" s="729"/>
      <c r="AH36" s="763"/>
      <c r="AI36" s="763"/>
      <c r="AJ36" s="763"/>
      <c r="AK36" s="763"/>
      <c r="AL36" s="729"/>
      <c r="AM36" s="729"/>
      <c r="AN36" s="729"/>
      <c r="AO36" s="729"/>
      <c r="AP36" s="729"/>
      <c r="AQ36" s="729"/>
      <c r="AR36" s="729"/>
      <c r="AS36" s="729"/>
      <c r="AT36" s="729"/>
      <c r="AU36" s="729"/>
      <c r="AV36" s="729"/>
      <c r="AW36" s="729"/>
    </row>
    <row r="37" spans="1:49" s="702" customFormat="1" ht="57.95" customHeight="1">
      <c r="A37" s="762" t="s">
        <v>337</v>
      </c>
      <c r="B37" s="763"/>
      <c r="C37" s="763"/>
      <c r="D37" s="764"/>
      <c r="E37" s="762" t="s">
        <v>338</v>
      </c>
      <c r="F37" s="763"/>
      <c r="G37" s="763"/>
      <c r="H37" s="764"/>
      <c r="I37" s="762" t="s">
        <v>624</v>
      </c>
      <c r="J37" s="763"/>
      <c r="K37" s="763"/>
      <c r="L37" s="764"/>
      <c r="M37" s="762" t="s">
        <v>495</v>
      </c>
      <c r="N37" s="763"/>
      <c r="O37" s="763"/>
      <c r="P37" s="764"/>
      <c r="Q37" s="763" t="s">
        <v>622</v>
      </c>
      <c r="R37" s="763"/>
      <c r="S37" s="763"/>
      <c r="T37" s="763"/>
      <c r="U37" s="699"/>
      <c r="V37" s="699"/>
      <c r="Z37" s="729"/>
      <c r="AA37" s="729"/>
      <c r="AB37" s="763"/>
      <c r="AC37" s="763"/>
      <c r="AD37" s="763"/>
      <c r="AE37" s="763"/>
      <c r="AF37" s="729"/>
      <c r="AG37" s="729"/>
      <c r="AH37" s="763"/>
      <c r="AI37" s="763"/>
      <c r="AJ37" s="763"/>
      <c r="AK37" s="763"/>
      <c r="AL37" s="729"/>
      <c r="AM37" s="729"/>
      <c r="AN37" s="729"/>
      <c r="AO37" s="729"/>
      <c r="AP37" s="729"/>
      <c r="AQ37" s="729"/>
      <c r="AR37" s="729"/>
      <c r="AS37" s="729"/>
      <c r="AT37" s="729"/>
      <c r="AU37" s="729"/>
      <c r="AV37" s="729"/>
      <c r="AW37" s="729"/>
    </row>
    <row r="38" spans="1:49" s="702" customFormat="1" ht="57.95" customHeight="1">
      <c r="A38" s="762" t="s">
        <v>493</v>
      </c>
      <c r="B38" s="763"/>
      <c r="C38" s="763"/>
      <c r="D38" s="764"/>
      <c r="E38" s="762" t="s">
        <v>261</v>
      </c>
      <c r="F38" s="763"/>
      <c r="G38" s="763"/>
      <c r="H38" s="764"/>
      <c r="I38" s="762" t="s">
        <v>528</v>
      </c>
      <c r="J38" s="763"/>
      <c r="K38" s="763"/>
      <c r="L38" s="764"/>
      <c r="M38" s="762" t="s">
        <v>474</v>
      </c>
      <c r="N38" s="763"/>
      <c r="O38" s="763"/>
      <c r="P38" s="764"/>
      <c r="Q38" s="762" t="s">
        <v>544</v>
      </c>
      <c r="R38" s="763"/>
      <c r="S38" s="763"/>
      <c r="T38" s="764"/>
      <c r="U38" s="699"/>
      <c r="V38" s="699"/>
      <c r="Z38" s="729"/>
      <c r="AA38" s="729"/>
      <c r="AB38" s="763"/>
      <c r="AC38" s="763"/>
      <c r="AD38" s="763"/>
      <c r="AE38" s="763"/>
      <c r="AF38" s="729"/>
      <c r="AG38" s="729"/>
      <c r="AH38" s="763"/>
      <c r="AI38" s="763"/>
      <c r="AJ38" s="763"/>
      <c r="AK38" s="763"/>
      <c r="AL38" s="729"/>
      <c r="AM38" s="729"/>
      <c r="AN38" s="729"/>
      <c r="AO38" s="729"/>
      <c r="AP38" s="729"/>
      <c r="AQ38" s="729"/>
      <c r="AR38" s="729"/>
      <c r="AS38" s="729"/>
      <c r="AT38" s="729"/>
      <c r="AU38" s="729"/>
      <c r="AV38" s="729"/>
      <c r="AW38" s="729"/>
    </row>
    <row r="39" spans="1:49" s="702" customFormat="1" ht="57.95" customHeight="1">
      <c r="A39" s="762" t="s">
        <v>590</v>
      </c>
      <c r="B39" s="763"/>
      <c r="C39" s="763"/>
      <c r="D39" s="764"/>
      <c r="E39" s="762" t="s">
        <v>590</v>
      </c>
      <c r="F39" s="763"/>
      <c r="G39" s="763"/>
      <c r="H39" s="764"/>
      <c r="I39" s="762" t="s">
        <v>590</v>
      </c>
      <c r="J39" s="763"/>
      <c r="K39" s="763"/>
      <c r="L39" s="764"/>
      <c r="M39" s="762" t="s">
        <v>591</v>
      </c>
      <c r="N39" s="763"/>
      <c r="O39" s="763"/>
      <c r="P39" s="764"/>
      <c r="Q39" s="762" t="s">
        <v>591</v>
      </c>
      <c r="R39" s="763"/>
      <c r="S39" s="763"/>
      <c r="T39" s="764"/>
      <c r="U39" s="699"/>
      <c r="V39" s="699"/>
      <c r="Z39" s="729"/>
      <c r="AA39" s="729"/>
      <c r="AB39" s="763"/>
      <c r="AC39" s="763"/>
      <c r="AD39" s="763"/>
      <c r="AE39" s="763"/>
      <c r="AF39" s="729"/>
      <c r="AG39" s="729"/>
      <c r="AH39" s="763"/>
      <c r="AI39" s="763"/>
      <c r="AJ39" s="763"/>
      <c r="AK39" s="763"/>
      <c r="AL39" s="729"/>
      <c r="AM39" s="729"/>
      <c r="AN39" s="729"/>
      <c r="AO39" s="729"/>
      <c r="AP39" s="729"/>
      <c r="AQ39" s="729"/>
      <c r="AR39" s="729"/>
      <c r="AS39" s="729"/>
      <c r="AT39" s="729"/>
      <c r="AU39" s="729"/>
      <c r="AV39" s="729"/>
      <c r="AW39" s="729"/>
    </row>
    <row r="40" spans="1:49" s="702" customFormat="1" ht="57.95" customHeight="1">
      <c r="A40" s="765" t="s">
        <v>138</v>
      </c>
      <c r="B40" s="766"/>
      <c r="C40" s="766"/>
      <c r="D40" s="767"/>
      <c r="E40" s="765" t="s">
        <v>606</v>
      </c>
      <c r="F40" s="766"/>
      <c r="G40" s="766"/>
      <c r="H40" s="767"/>
      <c r="I40" s="765" t="s">
        <v>627</v>
      </c>
      <c r="J40" s="766"/>
      <c r="K40" s="766"/>
      <c r="L40" s="767"/>
      <c r="M40" s="765" t="s">
        <v>375</v>
      </c>
      <c r="N40" s="766"/>
      <c r="O40" s="766"/>
      <c r="P40" s="767"/>
      <c r="Q40" s="765" t="s">
        <v>545</v>
      </c>
      <c r="R40" s="766"/>
      <c r="S40" s="766"/>
      <c r="T40" s="767"/>
      <c r="U40" s="699"/>
      <c r="V40" s="699"/>
      <c r="Z40" s="729"/>
      <c r="AA40" s="729"/>
      <c r="AB40" s="763"/>
      <c r="AC40" s="763"/>
      <c r="AD40" s="763"/>
      <c r="AE40" s="763"/>
      <c r="AF40" s="729"/>
      <c r="AG40" s="729"/>
      <c r="AH40" s="763"/>
      <c r="AI40" s="763"/>
      <c r="AJ40" s="763"/>
      <c r="AK40" s="763"/>
      <c r="AL40" s="729"/>
      <c r="AM40" s="729"/>
      <c r="AN40" s="729"/>
      <c r="AO40" s="729"/>
      <c r="AP40" s="729"/>
      <c r="AQ40" s="729"/>
      <c r="AR40" s="729"/>
      <c r="AS40" s="729"/>
      <c r="AT40" s="729"/>
      <c r="AU40" s="729"/>
      <c r="AV40" s="729"/>
      <c r="AW40" s="729"/>
    </row>
    <row r="41" spans="1:49" ht="25.5" customHeight="1" thickBot="1">
      <c r="A41" s="723" t="s">
        <v>307</v>
      </c>
      <c r="B41" s="721">
        <f>第四周明細!W12</f>
        <v>751</v>
      </c>
      <c r="C41" s="721" t="s">
        <v>9</v>
      </c>
      <c r="D41" s="722">
        <f>第四周明細!W8</f>
        <v>25</v>
      </c>
      <c r="E41" s="723" t="s">
        <v>307</v>
      </c>
      <c r="F41" s="721">
        <f>第四周明細!W20</f>
        <v>729.1</v>
      </c>
      <c r="G41" s="721" t="s">
        <v>9</v>
      </c>
      <c r="H41" s="722">
        <f>第四周明細!W16</f>
        <v>23</v>
      </c>
      <c r="I41" s="723" t="s">
        <v>307</v>
      </c>
      <c r="J41" s="721">
        <f>第四周明細!W28</f>
        <v>717.7</v>
      </c>
      <c r="K41" s="721" t="s">
        <v>9</v>
      </c>
      <c r="L41" s="722">
        <f>第四周明細!W24</f>
        <v>24.5</v>
      </c>
      <c r="M41" s="732" t="s">
        <v>307</v>
      </c>
      <c r="N41" s="733">
        <f>第四周明細!W36</f>
        <v>745.2</v>
      </c>
      <c r="O41" s="721" t="s">
        <v>344</v>
      </c>
      <c r="P41" s="721">
        <f>第四周明細!W32</f>
        <v>26</v>
      </c>
      <c r="Q41" s="732" t="s">
        <v>307</v>
      </c>
      <c r="R41" s="733">
        <f>第四周明細!W44</f>
        <v>715</v>
      </c>
      <c r="S41" s="733" t="s">
        <v>9</v>
      </c>
      <c r="T41" s="734">
        <f>第四周明細!W40</f>
        <v>25</v>
      </c>
      <c r="U41" s="699"/>
      <c r="V41" s="699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700"/>
      <c r="AL41" s="700"/>
      <c r="AM41" s="700"/>
      <c r="AN41" s="700"/>
      <c r="AO41" s="700"/>
      <c r="AP41" s="700"/>
      <c r="AQ41" s="700"/>
      <c r="AR41" s="700"/>
      <c r="AS41" s="700"/>
      <c r="AT41" s="700"/>
      <c r="AU41" s="700"/>
      <c r="AV41" s="700"/>
      <c r="AW41" s="700"/>
    </row>
    <row r="42" spans="1:49" ht="24.75" customHeight="1" thickBot="1">
      <c r="A42" s="725" t="s">
        <v>308</v>
      </c>
      <c r="B42" s="726">
        <f>第四周明細!W6</f>
        <v>100</v>
      </c>
      <c r="C42" s="726" t="s">
        <v>11</v>
      </c>
      <c r="D42" s="727">
        <f>第四周明細!W10</f>
        <v>31.5</v>
      </c>
      <c r="E42" s="726" t="s">
        <v>308</v>
      </c>
      <c r="F42" s="726">
        <f>第四周明細!W14</f>
        <v>100</v>
      </c>
      <c r="G42" s="726" t="s">
        <v>11</v>
      </c>
      <c r="H42" s="727">
        <f>第四周明細!W18</f>
        <v>29.400000000000002</v>
      </c>
      <c r="I42" s="725" t="s">
        <v>7</v>
      </c>
      <c r="J42" s="726">
        <f>第四周明細!W22</f>
        <v>95.5</v>
      </c>
      <c r="K42" s="726" t="s">
        <v>11</v>
      </c>
      <c r="L42" s="727">
        <f>第四周明細!W26</f>
        <v>28.800000000000004</v>
      </c>
      <c r="M42" s="735" t="s">
        <v>7</v>
      </c>
      <c r="N42" s="736">
        <f>第四周明細!W30</f>
        <v>95.5</v>
      </c>
      <c r="O42" s="736" t="s">
        <v>11</v>
      </c>
      <c r="P42" s="737">
        <f>第四周明細!W34</f>
        <v>32.300000000000004</v>
      </c>
      <c r="Q42" s="735" t="s">
        <v>7</v>
      </c>
      <c r="R42" s="736">
        <f>第四周明細!W38</f>
        <v>92</v>
      </c>
      <c r="S42" s="736" t="s">
        <v>11</v>
      </c>
      <c r="T42" s="737">
        <f>第四周明細!W42</f>
        <v>30.5</v>
      </c>
      <c r="U42" s="699"/>
      <c r="V42" s="699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0"/>
      <c r="AL42" s="700"/>
      <c r="AM42" s="700"/>
      <c r="AN42" s="700"/>
      <c r="AO42" s="700"/>
      <c r="AP42" s="700"/>
      <c r="AQ42" s="700"/>
      <c r="AR42" s="700"/>
      <c r="AS42" s="700"/>
      <c r="AT42" s="700"/>
      <c r="AU42" s="700"/>
      <c r="AV42" s="700"/>
      <c r="AW42" s="700"/>
    </row>
    <row r="43" spans="1:49" s="701" customFormat="1" ht="52.5" customHeight="1" thickBot="1">
      <c r="A43" s="759" t="s">
        <v>451</v>
      </c>
      <c r="B43" s="760"/>
      <c r="C43" s="760"/>
      <c r="D43" s="761"/>
      <c r="E43" s="759" t="s">
        <v>452</v>
      </c>
      <c r="F43" s="760"/>
      <c r="G43" s="760"/>
      <c r="H43" s="761"/>
      <c r="I43" s="759" t="s">
        <v>453</v>
      </c>
      <c r="J43" s="760"/>
      <c r="K43" s="760"/>
      <c r="L43" s="761"/>
      <c r="M43" s="759" t="s">
        <v>503</v>
      </c>
      <c r="N43" s="760"/>
      <c r="O43" s="760"/>
      <c r="P43" s="761"/>
      <c r="Q43" s="759" t="s">
        <v>504</v>
      </c>
      <c r="R43" s="760"/>
      <c r="S43" s="760"/>
      <c r="T43" s="761"/>
      <c r="U43" s="699"/>
      <c r="V43" s="699"/>
      <c r="Z43" s="728"/>
      <c r="AA43" s="728"/>
      <c r="AB43" s="763"/>
      <c r="AC43" s="763"/>
      <c r="AD43" s="763"/>
      <c r="AE43" s="763"/>
      <c r="AF43" s="728"/>
      <c r="AG43" s="728"/>
      <c r="AH43" s="763"/>
      <c r="AI43" s="763"/>
      <c r="AJ43" s="763"/>
      <c r="AK43" s="763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8"/>
      <c r="AW43" s="728"/>
    </row>
    <row r="44" spans="1:49" s="702" customFormat="1" ht="57.95" customHeight="1">
      <c r="A44" s="756" t="s">
        <v>316</v>
      </c>
      <c r="B44" s="757"/>
      <c r="C44" s="757"/>
      <c r="D44" s="758"/>
      <c r="E44" s="756" t="s">
        <v>346</v>
      </c>
      <c r="F44" s="757"/>
      <c r="G44" s="757"/>
      <c r="H44" s="758"/>
      <c r="I44" s="756" t="s">
        <v>515</v>
      </c>
      <c r="J44" s="757"/>
      <c r="K44" s="757"/>
      <c r="L44" s="758"/>
      <c r="M44" s="756" t="s">
        <v>499</v>
      </c>
      <c r="N44" s="757"/>
      <c r="O44" s="757"/>
      <c r="P44" s="758"/>
      <c r="Q44" s="756" t="s">
        <v>593</v>
      </c>
      <c r="R44" s="757"/>
      <c r="S44" s="757"/>
      <c r="T44" s="758"/>
      <c r="U44" s="699"/>
      <c r="V44" s="699"/>
      <c r="Z44" s="729"/>
      <c r="AA44" s="729"/>
      <c r="AB44" s="763"/>
      <c r="AC44" s="763"/>
      <c r="AD44" s="763"/>
      <c r="AE44" s="763"/>
      <c r="AF44" s="729"/>
      <c r="AG44" s="729"/>
      <c r="AH44" s="763"/>
      <c r="AI44" s="763"/>
      <c r="AJ44" s="763"/>
      <c r="AK44" s="763"/>
      <c r="AL44" s="729"/>
      <c r="AM44" s="729"/>
      <c r="AN44" s="729"/>
      <c r="AO44" s="729"/>
      <c r="AP44" s="729"/>
      <c r="AQ44" s="729"/>
      <c r="AR44" s="729"/>
      <c r="AS44" s="729"/>
      <c r="AT44" s="729"/>
      <c r="AU44" s="729"/>
      <c r="AV44" s="729"/>
      <c r="AW44" s="729"/>
    </row>
    <row r="45" spans="1:49" s="702" customFormat="1" ht="57.95" customHeight="1">
      <c r="A45" s="762" t="s">
        <v>420</v>
      </c>
      <c r="B45" s="763"/>
      <c r="C45" s="763"/>
      <c r="D45" s="764"/>
      <c r="E45" s="762" t="s">
        <v>260</v>
      </c>
      <c r="F45" s="763"/>
      <c r="G45" s="763"/>
      <c r="H45" s="764"/>
      <c r="I45" s="762" t="s">
        <v>529</v>
      </c>
      <c r="J45" s="763"/>
      <c r="K45" s="763"/>
      <c r="L45" s="764"/>
      <c r="M45" s="762" t="s">
        <v>502</v>
      </c>
      <c r="N45" s="763"/>
      <c r="O45" s="763"/>
      <c r="P45" s="764"/>
      <c r="Q45" s="762" t="s">
        <v>592</v>
      </c>
      <c r="R45" s="763"/>
      <c r="S45" s="763"/>
      <c r="T45" s="764"/>
      <c r="U45" s="699"/>
      <c r="V45" s="699"/>
      <c r="Z45" s="729"/>
      <c r="AA45" s="729"/>
      <c r="AB45" s="763"/>
      <c r="AC45" s="763"/>
      <c r="AD45" s="763"/>
      <c r="AE45" s="763"/>
      <c r="AF45" s="729"/>
      <c r="AG45" s="729"/>
      <c r="AH45" s="763"/>
      <c r="AI45" s="763"/>
      <c r="AJ45" s="763"/>
      <c r="AK45" s="763"/>
      <c r="AL45" s="729"/>
      <c r="AM45" s="729"/>
      <c r="AN45" s="729"/>
      <c r="AO45" s="729"/>
      <c r="AP45" s="729"/>
      <c r="AQ45" s="729"/>
      <c r="AR45" s="729"/>
      <c r="AS45" s="729"/>
      <c r="AT45" s="729"/>
      <c r="AU45" s="729"/>
      <c r="AV45" s="729"/>
      <c r="AW45" s="729"/>
    </row>
    <row r="46" spans="1:49" s="702" customFormat="1" ht="57.95" customHeight="1">
      <c r="A46" s="762" t="s">
        <v>494</v>
      </c>
      <c r="B46" s="763"/>
      <c r="C46" s="763"/>
      <c r="D46" s="764"/>
      <c r="E46" s="762" t="s">
        <v>428</v>
      </c>
      <c r="F46" s="763"/>
      <c r="G46" s="763"/>
      <c r="H46" s="764"/>
      <c r="I46" s="762" t="s">
        <v>530</v>
      </c>
      <c r="J46" s="763"/>
      <c r="K46" s="763"/>
      <c r="L46" s="764"/>
      <c r="M46" s="762" t="s">
        <v>509</v>
      </c>
      <c r="N46" s="763"/>
      <c r="O46" s="763"/>
      <c r="P46" s="764"/>
      <c r="Q46" s="762" t="s">
        <v>599</v>
      </c>
      <c r="R46" s="763"/>
      <c r="S46" s="763"/>
      <c r="T46" s="764"/>
      <c r="U46" s="699"/>
      <c r="V46" s="699"/>
      <c r="Z46" s="729"/>
      <c r="AA46" s="729"/>
      <c r="AB46" s="763"/>
      <c r="AC46" s="763"/>
      <c r="AD46" s="763"/>
      <c r="AE46" s="763"/>
      <c r="AF46" s="729"/>
      <c r="AG46" s="729"/>
      <c r="AH46" s="763"/>
      <c r="AI46" s="763"/>
      <c r="AJ46" s="763"/>
      <c r="AK46" s="763"/>
      <c r="AL46" s="729"/>
      <c r="AM46" s="729"/>
      <c r="AN46" s="729"/>
      <c r="AO46" s="729"/>
      <c r="AP46" s="729"/>
      <c r="AQ46" s="729"/>
      <c r="AR46" s="729"/>
      <c r="AS46" s="729"/>
      <c r="AT46" s="729"/>
      <c r="AU46" s="729"/>
      <c r="AV46" s="729"/>
      <c r="AW46" s="729"/>
    </row>
    <row r="47" spans="1:49" s="702" customFormat="1" ht="57.95" customHeight="1">
      <c r="A47" s="762" t="s">
        <v>348</v>
      </c>
      <c r="B47" s="763"/>
      <c r="C47" s="763"/>
      <c r="D47" s="764"/>
      <c r="E47" s="762" t="s">
        <v>349</v>
      </c>
      <c r="F47" s="763"/>
      <c r="G47" s="763"/>
      <c r="H47" s="764"/>
      <c r="I47" s="762" t="s">
        <v>531</v>
      </c>
      <c r="J47" s="763"/>
      <c r="K47" s="763"/>
      <c r="L47" s="764"/>
      <c r="M47" s="762" t="s">
        <v>508</v>
      </c>
      <c r="N47" s="763"/>
      <c r="O47" s="763"/>
      <c r="P47" s="764"/>
      <c r="Q47" s="762" t="s">
        <v>601</v>
      </c>
      <c r="R47" s="763"/>
      <c r="S47" s="763"/>
      <c r="T47" s="764"/>
      <c r="U47" s="699"/>
      <c r="V47" s="699"/>
      <c r="Z47" s="729"/>
      <c r="AA47" s="729"/>
      <c r="AB47" s="763"/>
      <c r="AC47" s="763"/>
      <c r="AD47" s="763"/>
      <c r="AE47" s="763"/>
      <c r="AF47" s="729"/>
      <c r="AG47" s="729"/>
      <c r="AH47" s="763"/>
      <c r="AI47" s="763"/>
      <c r="AJ47" s="763"/>
      <c r="AK47" s="763"/>
      <c r="AL47" s="729"/>
      <c r="AM47" s="729"/>
      <c r="AN47" s="729"/>
      <c r="AO47" s="729"/>
      <c r="AP47" s="729"/>
      <c r="AQ47" s="729"/>
      <c r="AR47" s="729"/>
      <c r="AS47" s="729"/>
      <c r="AT47" s="729"/>
      <c r="AU47" s="729"/>
      <c r="AV47" s="729"/>
      <c r="AW47" s="729"/>
    </row>
    <row r="48" spans="1:49" s="702" customFormat="1" ht="57.95" customHeight="1">
      <c r="A48" s="762" t="s">
        <v>591</v>
      </c>
      <c r="B48" s="763"/>
      <c r="C48" s="763"/>
      <c r="D48" s="764"/>
      <c r="E48" s="762" t="s">
        <v>590</v>
      </c>
      <c r="F48" s="763"/>
      <c r="G48" s="763"/>
      <c r="H48" s="764"/>
      <c r="I48" s="762" t="s">
        <v>591</v>
      </c>
      <c r="J48" s="763"/>
      <c r="K48" s="763"/>
      <c r="L48" s="764"/>
      <c r="M48" s="762" t="s">
        <v>591</v>
      </c>
      <c r="N48" s="763"/>
      <c r="O48" s="763"/>
      <c r="P48" s="764"/>
      <c r="Q48" s="762" t="s">
        <v>590</v>
      </c>
      <c r="R48" s="763"/>
      <c r="S48" s="763"/>
      <c r="T48" s="764"/>
      <c r="U48" s="699"/>
      <c r="V48" s="699"/>
      <c r="Z48" s="729"/>
      <c r="AA48" s="729"/>
      <c r="AB48" s="763"/>
      <c r="AC48" s="763"/>
      <c r="AD48" s="763"/>
      <c r="AE48" s="763"/>
      <c r="AF48" s="729"/>
      <c r="AG48" s="729"/>
      <c r="AH48" s="763"/>
      <c r="AI48" s="763"/>
      <c r="AJ48" s="763"/>
      <c r="AK48" s="763"/>
      <c r="AL48" s="729"/>
      <c r="AM48" s="729"/>
      <c r="AN48" s="729"/>
      <c r="AO48" s="729"/>
      <c r="AP48" s="729"/>
      <c r="AQ48" s="729"/>
      <c r="AR48" s="729"/>
      <c r="AS48" s="729"/>
      <c r="AT48" s="729"/>
      <c r="AU48" s="729"/>
      <c r="AV48" s="729"/>
      <c r="AW48" s="729"/>
    </row>
    <row r="49" spans="1:49" s="702" customFormat="1" ht="57.95" customHeight="1">
      <c r="A49" s="765" t="s">
        <v>418</v>
      </c>
      <c r="B49" s="766"/>
      <c r="C49" s="766"/>
      <c r="D49" s="767"/>
      <c r="E49" s="765" t="s">
        <v>427</v>
      </c>
      <c r="F49" s="766"/>
      <c r="G49" s="766"/>
      <c r="H49" s="767"/>
      <c r="I49" s="765" t="s">
        <v>532</v>
      </c>
      <c r="J49" s="766"/>
      <c r="K49" s="766"/>
      <c r="L49" s="767"/>
      <c r="M49" s="765" t="s">
        <v>500</v>
      </c>
      <c r="N49" s="766"/>
      <c r="O49" s="766"/>
      <c r="P49" s="767"/>
      <c r="Q49" s="765" t="s">
        <v>501</v>
      </c>
      <c r="R49" s="766"/>
      <c r="S49" s="766"/>
      <c r="T49" s="767"/>
      <c r="U49" s="699"/>
      <c r="V49" s="699"/>
      <c r="Z49" s="729"/>
      <c r="AA49" s="729"/>
      <c r="AB49" s="763"/>
      <c r="AC49" s="763"/>
      <c r="AD49" s="763"/>
      <c r="AE49" s="763"/>
      <c r="AF49" s="729"/>
      <c r="AG49" s="729"/>
      <c r="AH49" s="763"/>
      <c r="AI49" s="763"/>
      <c r="AJ49" s="763"/>
      <c r="AK49" s="763"/>
      <c r="AL49" s="729"/>
      <c r="AM49" s="729"/>
      <c r="AN49" s="729"/>
      <c r="AO49" s="729"/>
      <c r="AP49" s="729"/>
      <c r="AQ49" s="729"/>
      <c r="AR49" s="729"/>
      <c r="AS49" s="729"/>
      <c r="AT49" s="729"/>
      <c r="AU49" s="729"/>
      <c r="AV49" s="729"/>
      <c r="AW49" s="729"/>
    </row>
    <row r="50" spans="1:49" ht="25.5" customHeight="1" thickBot="1">
      <c r="A50" s="723" t="s">
        <v>307</v>
      </c>
      <c r="B50" s="721">
        <f>第四周明細!W22</f>
        <v>95.5</v>
      </c>
      <c r="C50" s="721" t="s">
        <v>9</v>
      </c>
      <c r="D50" s="722">
        <f>第四周明細!W18</f>
        <v>29.400000000000002</v>
      </c>
      <c r="E50" s="723" t="s">
        <v>307</v>
      </c>
      <c r="F50" s="721">
        <f>第四周明細!W30</f>
        <v>95.5</v>
      </c>
      <c r="G50" s="721" t="s">
        <v>9</v>
      </c>
      <c r="H50" s="722">
        <f>第四周明細!W26</f>
        <v>28.800000000000004</v>
      </c>
      <c r="I50" s="723" t="s">
        <v>307</v>
      </c>
      <c r="J50" s="721">
        <f>第四周明細!W38</f>
        <v>92</v>
      </c>
      <c r="K50" s="721" t="s">
        <v>9</v>
      </c>
      <c r="L50" s="722">
        <f>第四周明細!W34</f>
        <v>32.300000000000004</v>
      </c>
      <c r="M50" s="732" t="s">
        <v>307</v>
      </c>
      <c r="N50" s="733">
        <f>第四周明細!W46</f>
        <v>0</v>
      </c>
      <c r="O50" s="721" t="s">
        <v>344</v>
      </c>
      <c r="P50" s="721">
        <f>第四周明細!W42</f>
        <v>30.5</v>
      </c>
      <c r="Q50" s="732" t="s">
        <v>307</v>
      </c>
      <c r="R50" s="733">
        <f>第四周明細!W54</f>
        <v>0</v>
      </c>
      <c r="S50" s="733" t="s">
        <v>9</v>
      </c>
      <c r="T50" s="734">
        <f>第四周明細!W50</f>
        <v>0</v>
      </c>
      <c r="U50" s="699"/>
      <c r="V50" s="699"/>
      <c r="Z50" s="700"/>
      <c r="AA50" s="700"/>
      <c r="AB50" s="700"/>
      <c r="AC50" s="700"/>
      <c r="AD50" s="700"/>
      <c r="AE50" s="700"/>
      <c r="AF50" s="700"/>
      <c r="AG50" s="700"/>
      <c r="AH50" s="700"/>
      <c r="AI50" s="700"/>
      <c r="AJ50" s="700"/>
      <c r="AK50" s="700"/>
      <c r="AL50" s="700"/>
      <c r="AM50" s="700"/>
      <c r="AN50" s="700"/>
      <c r="AO50" s="700"/>
      <c r="AP50" s="700"/>
      <c r="AQ50" s="700"/>
      <c r="AR50" s="700"/>
      <c r="AS50" s="700"/>
      <c r="AT50" s="700"/>
      <c r="AU50" s="700"/>
      <c r="AV50" s="700"/>
      <c r="AW50" s="700"/>
    </row>
    <row r="51" spans="1:49" ht="24.75" customHeight="1" thickBot="1">
      <c r="A51" s="725" t="s">
        <v>308</v>
      </c>
      <c r="B51" s="726">
        <f>第四周明細!W16</f>
        <v>23</v>
      </c>
      <c r="C51" s="726" t="s">
        <v>11</v>
      </c>
      <c r="D51" s="727">
        <f>第四周明細!W20</f>
        <v>729.1</v>
      </c>
      <c r="E51" s="726" t="s">
        <v>308</v>
      </c>
      <c r="F51" s="726">
        <f>第四周明細!W24</f>
        <v>24.5</v>
      </c>
      <c r="G51" s="726" t="s">
        <v>11</v>
      </c>
      <c r="H51" s="727">
        <f>第四周明細!W28</f>
        <v>717.7</v>
      </c>
      <c r="I51" s="725" t="s">
        <v>7</v>
      </c>
      <c r="J51" s="726">
        <f>第四周明細!W32</f>
        <v>26</v>
      </c>
      <c r="K51" s="726" t="s">
        <v>11</v>
      </c>
      <c r="L51" s="727">
        <f>第四周明細!W36</f>
        <v>745.2</v>
      </c>
      <c r="M51" s="735" t="s">
        <v>7</v>
      </c>
      <c r="N51" s="736">
        <f>第四周明細!W40</f>
        <v>25</v>
      </c>
      <c r="O51" s="736" t="s">
        <v>11</v>
      </c>
      <c r="P51" s="737">
        <f>第四周明細!W44</f>
        <v>715</v>
      </c>
      <c r="Q51" s="735" t="s">
        <v>7</v>
      </c>
      <c r="R51" s="736">
        <f>第四周明細!W48</f>
        <v>0</v>
      </c>
      <c r="S51" s="736" t="s">
        <v>11</v>
      </c>
      <c r="T51" s="737">
        <f>第四周明細!W52</f>
        <v>0</v>
      </c>
      <c r="U51" s="699"/>
      <c r="V51" s="699"/>
      <c r="Z51" s="700"/>
      <c r="AA51" s="700"/>
      <c r="AB51" s="700"/>
      <c r="AC51" s="700"/>
      <c r="AD51" s="700"/>
      <c r="AE51" s="700"/>
      <c r="AF51" s="700"/>
      <c r="AG51" s="700"/>
      <c r="AH51" s="700"/>
      <c r="AI51" s="700"/>
      <c r="AJ51" s="700"/>
      <c r="AK51" s="700"/>
      <c r="AL51" s="700"/>
      <c r="AM51" s="700"/>
      <c r="AN51" s="700"/>
      <c r="AO51" s="700"/>
      <c r="AP51" s="700"/>
      <c r="AQ51" s="700"/>
      <c r="AR51" s="700"/>
      <c r="AS51" s="700"/>
      <c r="AT51" s="700"/>
      <c r="AU51" s="700"/>
      <c r="AV51" s="700"/>
      <c r="AW51" s="700"/>
    </row>
    <row r="52" spans="1:49" ht="24.75" customHeight="1">
      <c r="U52" s="699"/>
      <c r="V52" s="699"/>
      <c r="Z52" s="700"/>
      <c r="AA52" s="700"/>
      <c r="AB52" s="700"/>
      <c r="AC52" s="700"/>
      <c r="AD52" s="700"/>
      <c r="AE52" s="700"/>
      <c r="AF52" s="700"/>
      <c r="AG52" s="700"/>
      <c r="AH52" s="700"/>
      <c r="AI52" s="700"/>
      <c r="AJ52" s="700"/>
      <c r="AK52" s="700"/>
      <c r="AL52" s="700"/>
      <c r="AM52" s="700"/>
      <c r="AN52" s="700"/>
      <c r="AO52" s="700"/>
      <c r="AP52" s="700"/>
      <c r="AQ52" s="700"/>
      <c r="AR52" s="700"/>
      <c r="AS52" s="700"/>
      <c r="AT52" s="700"/>
      <c r="AU52" s="700"/>
      <c r="AV52" s="700"/>
      <c r="AW52" s="700"/>
    </row>
    <row r="53" spans="1:49" ht="45.75" hidden="1" customHeight="1">
      <c r="A53" s="789"/>
      <c r="B53" s="790"/>
      <c r="C53" s="790"/>
      <c r="D53" s="791"/>
      <c r="U53" s="699"/>
      <c r="V53" s="699"/>
      <c r="Z53" s="700"/>
      <c r="AA53" s="700"/>
      <c r="AB53" s="700"/>
      <c r="AC53" s="700"/>
      <c r="AD53" s="700"/>
      <c r="AE53" s="700"/>
      <c r="AF53" s="700"/>
      <c r="AG53" s="700"/>
      <c r="AH53" s="700"/>
      <c r="AI53" s="700"/>
      <c r="AJ53" s="700"/>
      <c r="AK53" s="700"/>
      <c r="AL53" s="700"/>
      <c r="AM53" s="700"/>
      <c r="AN53" s="700"/>
      <c r="AO53" s="700"/>
      <c r="AP53" s="700"/>
      <c r="AQ53" s="700"/>
      <c r="AR53" s="700"/>
      <c r="AS53" s="700"/>
      <c r="AT53" s="700"/>
      <c r="AU53" s="700"/>
      <c r="AV53" s="700"/>
      <c r="AW53" s="700"/>
    </row>
    <row r="54" spans="1:49" ht="45.75" hidden="1" customHeight="1">
      <c r="A54" s="792"/>
      <c r="B54" s="793"/>
      <c r="C54" s="793"/>
      <c r="D54" s="794"/>
      <c r="U54" s="699"/>
      <c r="V54" s="699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</row>
    <row r="55" spans="1:49" ht="45.75" hidden="1" customHeight="1">
      <c r="A55" s="792"/>
      <c r="B55" s="793"/>
      <c r="C55" s="793"/>
      <c r="D55" s="794"/>
      <c r="U55" s="699"/>
      <c r="V55" s="699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  <c r="AN55" s="700"/>
      <c r="AO55" s="700"/>
      <c r="AP55" s="700"/>
      <c r="AQ55" s="700"/>
      <c r="AR55" s="700"/>
      <c r="AS55" s="700"/>
      <c r="AT55" s="700"/>
      <c r="AU55" s="700"/>
      <c r="AV55" s="700"/>
      <c r="AW55" s="700"/>
    </row>
    <row r="56" spans="1:49" ht="45.75" hidden="1" customHeight="1">
      <c r="A56" s="792"/>
      <c r="B56" s="793"/>
      <c r="C56" s="793"/>
      <c r="D56" s="794"/>
      <c r="U56" s="699"/>
      <c r="V56" s="699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700"/>
      <c r="AL56" s="700"/>
      <c r="AM56" s="700"/>
      <c r="AN56" s="700"/>
      <c r="AO56" s="700"/>
      <c r="AP56" s="700"/>
      <c r="AQ56" s="700"/>
      <c r="AR56" s="700"/>
      <c r="AS56" s="700"/>
      <c r="AT56" s="700"/>
      <c r="AU56" s="700"/>
      <c r="AV56" s="700"/>
      <c r="AW56" s="700"/>
    </row>
    <row r="57" spans="1:49" ht="46.5" hidden="1" customHeight="1" thickBot="1">
      <c r="A57" s="786"/>
      <c r="B57" s="787"/>
      <c r="C57" s="787"/>
      <c r="D57" s="788"/>
      <c r="U57" s="699"/>
      <c r="V57" s="699"/>
      <c r="Z57" s="700"/>
      <c r="AA57" s="700"/>
      <c r="AB57" s="700"/>
      <c r="AC57" s="700"/>
      <c r="AD57" s="700"/>
      <c r="AE57" s="700"/>
      <c r="AF57" s="700"/>
      <c r="AG57" s="700"/>
      <c r="AH57" s="700"/>
      <c r="AI57" s="700"/>
      <c r="AJ57" s="700"/>
      <c r="AK57" s="700"/>
      <c r="AL57" s="700"/>
      <c r="AM57" s="700"/>
      <c r="AN57" s="700"/>
      <c r="AO57" s="700"/>
      <c r="AP57" s="700"/>
      <c r="AQ57" s="700"/>
      <c r="AR57" s="700"/>
      <c r="AS57" s="700"/>
      <c r="AT57" s="700"/>
      <c r="AU57" s="700"/>
      <c r="AV57" s="700"/>
      <c r="AW57" s="700"/>
    </row>
    <row r="58" spans="1:49" ht="25.5" hidden="1" customHeight="1">
      <c r="A58" s="738"/>
      <c r="B58" s="739"/>
      <c r="C58" s="740"/>
      <c r="D58" s="741"/>
      <c r="U58" s="699"/>
      <c r="V58" s="699"/>
      <c r="Z58" s="700"/>
      <c r="AA58" s="700"/>
      <c r="AB58" s="700"/>
      <c r="AC58" s="700"/>
      <c r="AD58" s="700"/>
      <c r="AE58" s="700"/>
      <c r="AF58" s="700"/>
      <c r="AG58" s="700"/>
      <c r="AH58" s="700"/>
      <c r="AI58" s="700"/>
      <c r="AJ58" s="700"/>
      <c r="AK58" s="700"/>
      <c r="AL58" s="700"/>
      <c r="AM58" s="700"/>
      <c r="AN58" s="700"/>
      <c r="AO58" s="700"/>
      <c r="AP58" s="700"/>
      <c r="AQ58" s="700"/>
      <c r="AR58" s="700"/>
      <c r="AS58" s="700"/>
      <c r="AT58" s="700"/>
      <c r="AU58" s="700"/>
      <c r="AV58" s="700"/>
      <c r="AW58" s="700"/>
    </row>
    <row r="59" spans="1:49" ht="26.25" hidden="1" customHeight="1" thickBot="1">
      <c r="A59" s="742"/>
      <c r="B59" s="743"/>
      <c r="C59" s="744"/>
      <c r="D59" s="745"/>
      <c r="U59" s="699"/>
      <c r="V59" s="699"/>
      <c r="Z59" s="700"/>
      <c r="AA59" s="700"/>
      <c r="AB59" s="700"/>
      <c r="AC59" s="700"/>
      <c r="AD59" s="700"/>
      <c r="AE59" s="700"/>
      <c r="AF59" s="700"/>
      <c r="AG59" s="700"/>
      <c r="AH59" s="700"/>
      <c r="AI59" s="700"/>
      <c r="AJ59" s="700"/>
      <c r="AK59" s="700"/>
      <c r="AL59" s="700"/>
      <c r="AM59" s="700"/>
      <c r="AN59" s="700"/>
      <c r="AO59" s="700"/>
      <c r="AP59" s="700"/>
      <c r="AQ59" s="700"/>
      <c r="AR59" s="700"/>
      <c r="AS59" s="700"/>
      <c r="AT59" s="700"/>
      <c r="AU59" s="700"/>
      <c r="AV59" s="700"/>
      <c r="AW59" s="700"/>
    </row>
    <row r="60" spans="1:49" ht="16.5" hidden="1" customHeight="1">
      <c r="U60" s="699"/>
      <c r="V60" s="699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  <c r="AN60" s="700"/>
      <c r="AO60" s="700"/>
      <c r="AP60" s="700"/>
      <c r="AQ60" s="700"/>
      <c r="AR60" s="700"/>
      <c r="AS60" s="700"/>
      <c r="AT60" s="700"/>
      <c r="AU60" s="700"/>
      <c r="AV60" s="700"/>
      <c r="AW60" s="700"/>
    </row>
    <row r="61" spans="1:49">
      <c r="U61" s="699"/>
      <c r="V61" s="699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  <c r="AN61" s="700"/>
      <c r="AO61" s="700"/>
      <c r="AP61" s="700"/>
      <c r="AQ61" s="700"/>
      <c r="AR61" s="700"/>
      <c r="AS61" s="700"/>
      <c r="AT61" s="700"/>
      <c r="AU61" s="700"/>
      <c r="AV61" s="700"/>
      <c r="AW61" s="700"/>
    </row>
    <row r="62" spans="1:49">
      <c r="U62" s="699"/>
      <c r="V62" s="699"/>
      <c r="Z62" s="700"/>
      <c r="AA62" s="700"/>
      <c r="AB62" s="700"/>
      <c r="AC62" s="700"/>
      <c r="AD62" s="700"/>
      <c r="AE62" s="700"/>
      <c r="AF62" s="700"/>
      <c r="AG62" s="700"/>
      <c r="AH62" s="700"/>
      <c r="AI62" s="700"/>
      <c r="AJ62" s="700"/>
      <c r="AK62" s="700"/>
      <c r="AL62" s="700"/>
      <c r="AM62" s="700"/>
      <c r="AN62" s="700"/>
      <c r="AO62" s="700"/>
      <c r="AP62" s="700"/>
      <c r="AQ62" s="700"/>
      <c r="AR62" s="700"/>
      <c r="AS62" s="700"/>
      <c r="AT62" s="700"/>
      <c r="AU62" s="700"/>
      <c r="AV62" s="700"/>
      <c r="AW62" s="700"/>
    </row>
    <row r="63" spans="1:49">
      <c r="I63" s="746"/>
      <c r="J63" s="746"/>
      <c r="U63" s="699"/>
      <c r="V63" s="699"/>
      <c r="Z63" s="700"/>
      <c r="AA63" s="700"/>
      <c r="AB63" s="700"/>
      <c r="AC63" s="700"/>
      <c r="AD63" s="700"/>
      <c r="AE63" s="700"/>
      <c r="AF63" s="700"/>
      <c r="AG63" s="700"/>
      <c r="AH63" s="700"/>
      <c r="AI63" s="700"/>
      <c r="AJ63" s="700"/>
      <c r="AK63" s="700"/>
      <c r="AL63" s="700"/>
      <c r="AM63" s="700"/>
      <c r="AN63" s="700"/>
      <c r="AO63" s="700"/>
      <c r="AP63" s="700"/>
      <c r="AQ63" s="700"/>
      <c r="AR63" s="700"/>
      <c r="AS63" s="700"/>
      <c r="AT63" s="700"/>
      <c r="AU63" s="700"/>
      <c r="AV63" s="700"/>
      <c r="AW63" s="700"/>
    </row>
    <row r="64" spans="1:49"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U64" s="699"/>
      <c r="V64" s="699"/>
      <c r="Z64" s="700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700"/>
      <c r="AL64" s="700"/>
      <c r="AM64" s="700"/>
      <c r="AN64" s="700"/>
      <c r="AO64" s="700"/>
      <c r="AP64" s="700"/>
      <c r="AQ64" s="700"/>
      <c r="AR64" s="700"/>
      <c r="AS64" s="700"/>
      <c r="AT64" s="700"/>
      <c r="AU64" s="700"/>
      <c r="AV64" s="700"/>
      <c r="AW64" s="700"/>
    </row>
    <row r="65" spans="3:49">
      <c r="C65" s="780"/>
      <c r="D65" s="780"/>
      <c r="E65" s="780"/>
      <c r="F65" s="780"/>
      <c r="G65" s="780"/>
      <c r="H65" s="780"/>
      <c r="I65" s="780"/>
      <c r="J65" s="780"/>
      <c r="K65" s="780"/>
      <c r="L65" s="780"/>
      <c r="M65" s="780"/>
      <c r="U65" s="699"/>
      <c r="V65" s="699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0"/>
      <c r="AQ65" s="700"/>
      <c r="AR65" s="700"/>
      <c r="AS65" s="700"/>
      <c r="AT65" s="700"/>
      <c r="AU65" s="700"/>
      <c r="AV65" s="700"/>
      <c r="AW65" s="700"/>
    </row>
    <row r="66" spans="3:49">
      <c r="C66" s="780"/>
      <c r="D66" s="780"/>
      <c r="E66" s="780"/>
      <c r="F66" s="780"/>
      <c r="G66" s="780"/>
      <c r="H66" s="780"/>
      <c r="I66" s="780"/>
      <c r="J66" s="780"/>
      <c r="K66" s="780"/>
      <c r="L66" s="780"/>
      <c r="M66" s="780"/>
      <c r="U66" s="699"/>
      <c r="V66" s="699"/>
      <c r="Z66" s="700"/>
      <c r="AA66" s="700"/>
      <c r="AB66" s="700"/>
      <c r="AC66" s="700"/>
      <c r="AD66" s="700"/>
      <c r="AE66" s="700"/>
      <c r="AF66" s="700"/>
      <c r="AG66" s="700"/>
      <c r="AH66" s="700"/>
      <c r="AI66" s="700"/>
      <c r="AJ66" s="700"/>
      <c r="AK66" s="700"/>
      <c r="AL66" s="700"/>
      <c r="AM66" s="700"/>
      <c r="AN66" s="700"/>
      <c r="AO66" s="700"/>
      <c r="AP66" s="700"/>
      <c r="AQ66" s="700"/>
      <c r="AR66" s="700"/>
      <c r="AS66" s="700"/>
      <c r="AT66" s="700"/>
      <c r="AU66" s="700"/>
      <c r="AV66" s="700"/>
      <c r="AW66" s="700"/>
    </row>
    <row r="67" spans="3:49">
      <c r="C67" s="780"/>
      <c r="D67" s="780"/>
      <c r="E67" s="780"/>
      <c r="F67" s="780"/>
      <c r="G67" s="780"/>
      <c r="H67" s="780"/>
      <c r="I67" s="780"/>
      <c r="J67" s="780"/>
      <c r="K67" s="780"/>
      <c r="L67" s="780"/>
      <c r="M67" s="780"/>
      <c r="U67" s="699"/>
      <c r="V67" s="699"/>
      <c r="Z67" s="700"/>
      <c r="AA67" s="700"/>
      <c r="AB67" s="700"/>
      <c r="AC67" s="700"/>
      <c r="AD67" s="700"/>
      <c r="AE67" s="700"/>
      <c r="AF67" s="700"/>
      <c r="AG67" s="700"/>
      <c r="AH67" s="700"/>
      <c r="AI67" s="700"/>
      <c r="AJ67" s="700"/>
      <c r="AK67" s="700"/>
      <c r="AL67" s="700"/>
      <c r="AM67" s="700"/>
      <c r="AN67" s="700"/>
      <c r="AO67" s="700"/>
      <c r="AP67" s="700"/>
      <c r="AQ67" s="700"/>
      <c r="AR67" s="700"/>
      <c r="AS67" s="700"/>
      <c r="AT67" s="700"/>
      <c r="AU67" s="700"/>
      <c r="AV67" s="700"/>
      <c r="AW67" s="700"/>
    </row>
    <row r="68" spans="3:49">
      <c r="C68" s="780"/>
      <c r="D68" s="780"/>
      <c r="E68" s="780"/>
      <c r="F68" s="780"/>
      <c r="G68" s="780"/>
      <c r="H68" s="780"/>
      <c r="I68" s="780"/>
      <c r="J68" s="780"/>
      <c r="K68" s="780"/>
      <c r="L68" s="780"/>
      <c r="M68" s="780"/>
      <c r="U68" s="699"/>
      <c r="V68" s="699"/>
      <c r="Z68" s="700"/>
      <c r="AA68" s="700"/>
      <c r="AB68" s="700"/>
      <c r="AC68" s="700"/>
      <c r="AD68" s="700"/>
      <c r="AE68" s="700"/>
      <c r="AF68" s="700"/>
      <c r="AG68" s="700"/>
      <c r="AH68" s="700"/>
      <c r="AI68" s="700"/>
      <c r="AJ68" s="700"/>
      <c r="AK68" s="700"/>
      <c r="AL68" s="700"/>
      <c r="AM68" s="700"/>
      <c r="AN68" s="700"/>
      <c r="AO68" s="700"/>
      <c r="AP68" s="700"/>
      <c r="AQ68" s="700"/>
      <c r="AR68" s="700"/>
      <c r="AS68" s="700"/>
      <c r="AT68" s="700"/>
      <c r="AU68" s="700"/>
      <c r="AV68" s="700"/>
      <c r="AW68" s="700"/>
    </row>
    <row r="69" spans="3:49"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U69" s="699"/>
      <c r="V69" s="699"/>
      <c r="Z69" s="700"/>
      <c r="AA69" s="700"/>
      <c r="AB69" s="700"/>
      <c r="AC69" s="700"/>
      <c r="AD69" s="700"/>
      <c r="AE69" s="700"/>
      <c r="AF69" s="700"/>
      <c r="AG69" s="700"/>
      <c r="AH69" s="700"/>
      <c r="AI69" s="700"/>
      <c r="AJ69" s="700"/>
      <c r="AK69" s="700"/>
      <c r="AL69" s="700"/>
      <c r="AM69" s="700"/>
      <c r="AN69" s="700"/>
      <c r="AO69" s="700"/>
      <c r="AP69" s="700"/>
      <c r="AQ69" s="700"/>
      <c r="AR69" s="700"/>
      <c r="AS69" s="700"/>
      <c r="AT69" s="700"/>
      <c r="AU69" s="700"/>
      <c r="AV69" s="700"/>
      <c r="AW69" s="700"/>
    </row>
    <row r="70" spans="3:49">
      <c r="U70" s="699"/>
      <c r="V70" s="699"/>
    </row>
    <row r="71" spans="3:49">
      <c r="U71" s="699"/>
      <c r="V71" s="699"/>
    </row>
    <row r="72" spans="3:49">
      <c r="U72" s="699"/>
      <c r="V72" s="699"/>
    </row>
    <row r="73" spans="3:49">
      <c r="U73" s="699"/>
      <c r="V73" s="699"/>
    </row>
    <row r="74" spans="3:49">
      <c r="U74" s="699"/>
      <c r="V74" s="699"/>
    </row>
    <row r="75" spans="3:49">
      <c r="U75" s="699"/>
      <c r="V75" s="699"/>
    </row>
    <row r="76" spans="3:49">
      <c r="N76" s="699"/>
      <c r="O76" s="699"/>
      <c r="P76" s="699"/>
      <c r="Q76" s="699"/>
      <c r="R76" s="699"/>
      <c r="S76" s="699"/>
    </row>
    <row r="77" spans="3:49">
      <c r="N77" s="699"/>
      <c r="O77" s="699"/>
      <c r="P77" s="699"/>
      <c r="Q77" s="699"/>
      <c r="R77" s="699"/>
      <c r="S77" s="699"/>
    </row>
    <row r="78" spans="3:49">
      <c r="N78" s="699"/>
      <c r="O78" s="699"/>
      <c r="P78" s="699"/>
      <c r="Q78" s="699"/>
      <c r="R78" s="699"/>
      <c r="S78" s="699"/>
    </row>
    <row r="79" spans="3:49">
      <c r="N79" s="699"/>
      <c r="O79" s="699"/>
      <c r="P79" s="699"/>
      <c r="Q79" s="699"/>
      <c r="R79" s="699"/>
      <c r="S79" s="699"/>
    </row>
    <row r="80" spans="3:49">
      <c r="N80" s="699"/>
      <c r="O80" s="699"/>
      <c r="P80" s="699"/>
      <c r="Q80" s="699"/>
      <c r="R80" s="699"/>
      <c r="S80" s="699"/>
    </row>
    <row r="81" spans="14:22">
      <c r="N81" s="699"/>
      <c r="O81" s="699"/>
      <c r="P81" s="699"/>
      <c r="Q81" s="699"/>
      <c r="R81" s="699"/>
      <c r="S81" s="699"/>
    </row>
    <row r="82" spans="14:22">
      <c r="N82" s="699"/>
      <c r="O82" s="699"/>
      <c r="P82" s="699"/>
      <c r="Q82" s="699"/>
      <c r="R82" s="699"/>
      <c r="S82" s="699"/>
    </row>
    <row r="83" spans="14:22">
      <c r="N83" s="699"/>
      <c r="O83" s="699"/>
      <c r="P83" s="699"/>
      <c r="Q83" s="699"/>
      <c r="R83" s="699"/>
      <c r="S83" s="699"/>
    </row>
    <row r="84" spans="14:22">
      <c r="N84" s="699"/>
      <c r="O84" s="699"/>
      <c r="P84" s="699"/>
      <c r="Q84" s="699"/>
      <c r="R84" s="699"/>
      <c r="S84" s="699"/>
    </row>
    <row r="85" spans="14:22">
      <c r="N85" s="699"/>
      <c r="O85" s="699"/>
      <c r="P85" s="699"/>
      <c r="Q85" s="699"/>
      <c r="R85" s="699"/>
      <c r="S85" s="699"/>
    </row>
    <row r="86" spans="14:22">
      <c r="N86" s="699"/>
      <c r="O86" s="699"/>
      <c r="P86" s="699"/>
      <c r="Q86" s="699"/>
      <c r="R86" s="699"/>
      <c r="S86" s="699"/>
    </row>
    <row r="87" spans="14:22">
      <c r="N87" s="699"/>
      <c r="O87" s="699"/>
      <c r="P87" s="699"/>
      <c r="Q87" s="699"/>
      <c r="R87" s="699"/>
      <c r="S87" s="699"/>
    </row>
    <row r="88" spans="14:22">
      <c r="N88" s="699"/>
      <c r="O88" s="699"/>
      <c r="P88" s="699"/>
      <c r="Q88" s="699"/>
      <c r="R88" s="699"/>
      <c r="S88" s="699"/>
    </row>
    <row r="89" spans="14:22">
      <c r="U89" s="699"/>
      <c r="V89" s="699"/>
    </row>
    <row r="90" spans="14:22">
      <c r="U90" s="699"/>
      <c r="V90" s="699"/>
    </row>
    <row r="91" spans="14:22">
      <c r="U91" s="699"/>
      <c r="V91" s="699"/>
    </row>
    <row r="92" spans="14:22">
      <c r="U92" s="699"/>
      <c r="V92" s="699"/>
    </row>
    <row r="93" spans="14:22">
      <c r="U93" s="699"/>
      <c r="V93" s="699"/>
    </row>
    <row r="94" spans="14:22">
      <c r="U94" s="699"/>
      <c r="V94" s="699"/>
    </row>
    <row r="95" spans="14:22">
      <c r="U95" s="699"/>
      <c r="V95" s="699"/>
    </row>
    <row r="96" spans="14:22">
      <c r="U96" s="699"/>
      <c r="V96" s="699"/>
    </row>
    <row r="97" spans="21:22">
      <c r="U97" s="699"/>
      <c r="V97" s="699"/>
    </row>
    <row r="98" spans="21:22">
      <c r="U98" s="699"/>
      <c r="V98" s="699"/>
    </row>
    <row r="99" spans="21:22">
      <c r="U99" s="699"/>
      <c r="V99" s="699"/>
    </row>
    <row r="100" spans="21:22">
      <c r="U100" s="699"/>
      <c r="V100" s="699"/>
    </row>
    <row r="101" spans="21:22">
      <c r="U101" s="699"/>
      <c r="V101" s="699"/>
    </row>
    <row r="102" spans="21:22">
      <c r="U102" s="699"/>
      <c r="V102" s="699"/>
    </row>
    <row r="103" spans="21:22">
      <c r="U103" s="699"/>
      <c r="V103" s="699"/>
    </row>
    <row r="104" spans="21:22">
      <c r="U104" s="699"/>
      <c r="V104" s="699"/>
    </row>
    <row r="105" spans="21:22">
      <c r="U105" s="699"/>
      <c r="V105" s="699"/>
    </row>
    <row r="106" spans="21:22">
      <c r="U106" s="699"/>
      <c r="V106" s="699"/>
    </row>
    <row r="107" spans="21:22">
      <c r="U107" s="699"/>
      <c r="V107" s="699"/>
    </row>
    <row r="108" spans="21:22">
      <c r="U108" s="699"/>
      <c r="V108" s="699"/>
    </row>
    <row r="109" spans="21:22">
      <c r="U109" s="699"/>
      <c r="V109" s="699"/>
    </row>
    <row r="110" spans="21:22">
      <c r="U110" s="699"/>
      <c r="V110" s="699"/>
    </row>
    <row r="111" spans="21:22">
      <c r="U111" s="699"/>
      <c r="V111" s="699"/>
    </row>
    <row r="112" spans="21:22">
      <c r="U112" s="699"/>
      <c r="V112" s="699"/>
    </row>
    <row r="113" spans="21:22">
      <c r="U113" s="699"/>
      <c r="V113" s="699"/>
    </row>
    <row r="114" spans="21:22">
      <c r="U114" s="699"/>
      <c r="V114" s="699"/>
    </row>
    <row r="115" spans="21:22">
      <c r="U115" s="699"/>
      <c r="V115" s="699"/>
    </row>
    <row r="116" spans="21:22">
      <c r="U116" s="699"/>
      <c r="V116" s="699"/>
    </row>
    <row r="117" spans="21:22">
      <c r="U117" s="699"/>
      <c r="V117" s="699"/>
    </row>
    <row r="118" spans="21:22">
      <c r="U118" s="699"/>
      <c r="V118" s="699"/>
    </row>
    <row r="119" spans="21:22">
      <c r="U119" s="699"/>
      <c r="V119" s="699"/>
    </row>
    <row r="120" spans="21:22">
      <c r="U120" s="699"/>
      <c r="V120" s="699"/>
    </row>
    <row r="121" spans="21:22">
      <c r="U121" s="699"/>
      <c r="V121" s="699"/>
    </row>
    <row r="122" spans="21:22">
      <c r="U122" s="699"/>
      <c r="V122" s="699"/>
    </row>
    <row r="123" spans="21:22">
      <c r="U123" s="699"/>
      <c r="V123" s="699"/>
    </row>
    <row r="124" spans="21:22">
      <c r="U124" s="699"/>
      <c r="V124" s="699"/>
    </row>
    <row r="125" spans="21:22">
      <c r="U125" s="699"/>
      <c r="V125" s="699"/>
    </row>
    <row r="126" spans="21:22">
      <c r="U126" s="699"/>
      <c r="V126" s="699"/>
    </row>
    <row r="127" spans="21:22">
      <c r="U127" s="699"/>
      <c r="V127" s="699"/>
    </row>
    <row r="128" spans="21:22">
      <c r="U128" s="699"/>
      <c r="V128" s="699"/>
    </row>
    <row r="129" spans="21:22">
      <c r="U129" s="699"/>
      <c r="V129" s="699"/>
    </row>
    <row r="130" spans="21:22">
      <c r="U130" s="699"/>
      <c r="V130" s="699"/>
    </row>
    <row r="131" spans="21:22">
      <c r="U131" s="699"/>
      <c r="V131" s="699"/>
    </row>
    <row r="132" spans="21:22">
      <c r="U132" s="699"/>
      <c r="V132" s="699"/>
    </row>
    <row r="133" spans="21:22">
      <c r="U133" s="699"/>
      <c r="V133" s="699"/>
    </row>
    <row r="134" spans="21:22">
      <c r="U134" s="699"/>
      <c r="V134" s="699"/>
    </row>
    <row r="135" spans="21:22">
      <c r="U135" s="699"/>
      <c r="V135" s="699"/>
    </row>
    <row r="136" spans="21:22">
      <c r="U136" s="699"/>
      <c r="V136" s="699"/>
    </row>
    <row r="137" spans="21:22">
      <c r="U137" s="699"/>
      <c r="V137" s="699"/>
    </row>
    <row r="138" spans="21:22">
      <c r="U138" s="699"/>
      <c r="V138" s="699"/>
    </row>
    <row r="139" spans="21:22">
      <c r="U139" s="699"/>
      <c r="V139" s="699"/>
    </row>
    <row r="140" spans="21:22">
      <c r="U140" s="699"/>
      <c r="V140" s="699"/>
    </row>
    <row r="141" spans="21:22">
      <c r="U141" s="699"/>
      <c r="V141" s="699"/>
    </row>
    <row r="142" spans="21:22">
      <c r="U142" s="699"/>
      <c r="V142" s="699"/>
    </row>
    <row r="143" spans="21:22">
      <c r="U143" s="699"/>
      <c r="V143" s="699"/>
    </row>
    <row r="144" spans="21:22">
      <c r="U144" s="699"/>
      <c r="V144" s="699"/>
    </row>
    <row r="145" spans="21:22">
      <c r="U145" s="699"/>
      <c r="V145" s="699"/>
    </row>
    <row r="146" spans="21:22">
      <c r="U146" s="699"/>
      <c r="V146" s="699"/>
    </row>
    <row r="147" spans="21:22">
      <c r="U147" s="699"/>
      <c r="V147" s="699"/>
    </row>
    <row r="148" spans="21:22">
      <c r="U148" s="699"/>
      <c r="V148" s="699"/>
    </row>
    <row r="149" spans="21:22">
      <c r="U149" s="699"/>
      <c r="V149" s="699"/>
    </row>
    <row r="150" spans="21:22">
      <c r="U150" s="699"/>
      <c r="V150" s="699"/>
    </row>
    <row r="151" spans="21:22">
      <c r="U151" s="699"/>
      <c r="V151" s="699"/>
    </row>
    <row r="152" spans="21:22">
      <c r="U152" s="699"/>
      <c r="V152" s="699"/>
    </row>
    <row r="153" spans="21:22">
      <c r="U153" s="699"/>
      <c r="V153" s="699"/>
    </row>
    <row r="154" spans="21:22">
      <c r="U154" s="699"/>
      <c r="V154" s="699"/>
    </row>
    <row r="155" spans="21:22">
      <c r="U155" s="699"/>
      <c r="V155" s="699"/>
    </row>
    <row r="156" spans="21:22">
      <c r="U156" s="699"/>
      <c r="V156" s="699"/>
    </row>
    <row r="157" spans="21:22">
      <c r="U157" s="699"/>
      <c r="V157" s="699"/>
    </row>
    <row r="158" spans="21:22">
      <c r="U158" s="699"/>
      <c r="V158" s="699"/>
    </row>
    <row r="159" spans="21:22">
      <c r="U159" s="699"/>
      <c r="V159" s="699"/>
    </row>
    <row r="160" spans="21:22">
      <c r="U160" s="699"/>
      <c r="V160" s="699"/>
    </row>
    <row r="161" spans="21:22">
      <c r="U161" s="699"/>
      <c r="V161" s="699"/>
    </row>
    <row r="162" spans="21:22">
      <c r="U162" s="699"/>
      <c r="V162" s="699"/>
    </row>
    <row r="163" spans="21:22">
      <c r="U163" s="699"/>
      <c r="V163" s="699"/>
    </row>
    <row r="164" spans="21:22">
      <c r="U164" s="699"/>
      <c r="V164" s="699"/>
    </row>
    <row r="165" spans="21:22">
      <c r="U165" s="699"/>
      <c r="V165" s="699"/>
    </row>
    <row r="166" spans="21:22">
      <c r="U166" s="699"/>
      <c r="V166" s="699"/>
    </row>
    <row r="167" spans="21:22">
      <c r="U167" s="699"/>
      <c r="V167" s="699"/>
    </row>
    <row r="168" spans="21:22">
      <c r="U168" s="699"/>
      <c r="V168" s="699"/>
    </row>
    <row r="169" spans="21:22">
      <c r="U169" s="699"/>
      <c r="V169" s="699"/>
    </row>
    <row r="170" spans="21:22">
      <c r="U170" s="699"/>
      <c r="V170" s="699"/>
    </row>
    <row r="171" spans="21:22">
      <c r="U171" s="699"/>
      <c r="V171" s="699"/>
    </row>
    <row r="172" spans="21:22">
      <c r="U172" s="699"/>
      <c r="V172" s="699"/>
    </row>
    <row r="173" spans="21:22">
      <c r="U173" s="699"/>
      <c r="V173" s="699"/>
    </row>
    <row r="174" spans="21:22">
      <c r="U174" s="699"/>
      <c r="V174" s="699"/>
    </row>
    <row r="175" spans="21:22">
      <c r="U175" s="699"/>
      <c r="V175" s="699"/>
    </row>
    <row r="176" spans="21:22">
      <c r="U176" s="699"/>
      <c r="V176" s="699"/>
    </row>
    <row r="177" spans="21:22">
      <c r="U177" s="699"/>
      <c r="V177" s="699"/>
    </row>
    <row r="178" spans="21:22">
      <c r="U178" s="699"/>
      <c r="V178" s="699"/>
    </row>
    <row r="179" spans="21:22">
      <c r="U179" s="699"/>
      <c r="V179" s="699"/>
    </row>
    <row r="180" spans="21:22">
      <c r="U180" s="699"/>
      <c r="V180" s="699"/>
    </row>
    <row r="181" spans="21:22">
      <c r="U181" s="699"/>
      <c r="V181" s="699"/>
    </row>
    <row r="182" spans="21:22">
      <c r="U182" s="699"/>
      <c r="V182" s="699"/>
    </row>
    <row r="183" spans="21:22">
      <c r="U183" s="699"/>
      <c r="V183" s="699"/>
    </row>
    <row r="184" spans="21:22">
      <c r="U184" s="699"/>
      <c r="V184" s="699"/>
    </row>
    <row r="185" spans="21:22">
      <c r="U185" s="699"/>
      <c r="V185" s="699"/>
    </row>
    <row r="186" spans="21:22">
      <c r="U186" s="699"/>
      <c r="V186" s="699"/>
    </row>
    <row r="187" spans="21:22">
      <c r="U187" s="699"/>
      <c r="V187" s="699"/>
    </row>
    <row r="188" spans="21:22">
      <c r="U188" s="699"/>
      <c r="V188" s="699"/>
    </row>
    <row r="189" spans="21:22">
      <c r="U189" s="699"/>
      <c r="V189" s="699"/>
    </row>
    <row r="190" spans="21:22">
      <c r="U190" s="699"/>
      <c r="V190" s="699"/>
    </row>
    <row r="191" spans="21:22">
      <c r="U191" s="699"/>
      <c r="V191" s="699"/>
    </row>
    <row r="192" spans="21:22">
      <c r="U192" s="699"/>
      <c r="V192" s="699"/>
    </row>
    <row r="193" spans="21:22">
      <c r="U193" s="699"/>
      <c r="V193" s="699"/>
    </row>
    <row r="194" spans="21:22">
      <c r="U194" s="699"/>
      <c r="V194" s="699"/>
    </row>
    <row r="195" spans="21:22">
      <c r="U195" s="699"/>
      <c r="V195" s="699"/>
    </row>
    <row r="196" spans="21:22">
      <c r="U196" s="699"/>
      <c r="V196" s="699"/>
    </row>
    <row r="197" spans="21:22">
      <c r="U197" s="699"/>
      <c r="V197" s="699"/>
    </row>
    <row r="198" spans="21:22">
      <c r="U198" s="699"/>
      <c r="V198" s="699"/>
    </row>
    <row r="199" spans="21:22">
      <c r="U199" s="699"/>
      <c r="V199" s="699"/>
    </row>
    <row r="200" spans="21:22">
      <c r="U200" s="699"/>
      <c r="V200" s="699"/>
    </row>
    <row r="201" spans="21:22">
      <c r="U201" s="699"/>
      <c r="V201" s="699"/>
    </row>
    <row r="202" spans="21:22">
      <c r="U202" s="699"/>
      <c r="V202" s="699"/>
    </row>
    <row r="203" spans="21:22">
      <c r="U203" s="699"/>
      <c r="V203" s="699"/>
    </row>
    <row r="204" spans="21:22">
      <c r="U204" s="699"/>
      <c r="V204" s="699"/>
    </row>
    <row r="205" spans="21:22">
      <c r="U205" s="699"/>
      <c r="V205" s="699"/>
    </row>
    <row r="206" spans="21:22">
      <c r="U206" s="699"/>
      <c r="V206" s="699"/>
    </row>
    <row r="207" spans="21:22">
      <c r="U207" s="699"/>
      <c r="V207" s="699"/>
    </row>
    <row r="208" spans="21:22">
      <c r="U208" s="699"/>
      <c r="V208" s="699"/>
    </row>
    <row r="209" spans="21:22">
      <c r="U209" s="699"/>
      <c r="V209" s="699"/>
    </row>
    <row r="210" spans="21:22">
      <c r="U210" s="699"/>
      <c r="V210" s="699"/>
    </row>
    <row r="211" spans="21:22">
      <c r="U211" s="699"/>
      <c r="V211" s="699"/>
    </row>
    <row r="212" spans="21:22">
      <c r="U212" s="699"/>
      <c r="V212" s="699"/>
    </row>
    <row r="213" spans="21:22">
      <c r="U213" s="699"/>
      <c r="V213" s="699"/>
    </row>
    <row r="214" spans="21:22">
      <c r="U214" s="699"/>
      <c r="V214" s="699"/>
    </row>
    <row r="215" spans="21:22">
      <c r="U215" s="699"/>
      <c r="V215" s="699"/>
    </row>
    <row r="216" spans="21:22">
      <c r="U216" s="699"/>
      <c r="V216" s="699"/>
    </row>
    <row r="217" spans="21:22">
      <c r="U217" s="699"/>
      <c r="V217" s="699"/>
    </row>
    <row r="218" spans="21:22">
      <c r="U218" s="699"/>
      <c r="V218" s="699"/>
    </row>
    <row r="219" spans="21:22">
      <c r="U219" s="699"/>
      <c r="V219" s="699"/>
    </row>
    <row r="220" spans="21:22">
      <c r="U220" s="699"/>
      <c r="V220" s="699"/>
    </row>
    <row r="221" spans="21:22">
      <c r="U221" s="699"/>
      <c r="V221" s="699"/>
    </row>
  </sheetData>
  <mergeCells count="241">
    <mergeCell ref="Q39:T39"/>
    <mergeCell ref="Q40:T40"/>
    <mergeCell ref="Q20:T20"/>
    <mergeCell ref="Q15:T15"/>
    <mergeCell ref="Q29:T29"/>
    <mergeCell ref="Q25:T25"/>
    <mergeCell ref="Q28:T28"/>
    <mergeCell ref="Q26:T26"/>
    <mergeCell ref="Q30:T30"/>
    <mergeCell ref="Q24:T24"/>
    <mergeCell ref="Q34:T34"/>
    <mergeCell ref="Q36:T36"/>
    <mergeCell ref="Q27:T27"/>
    <mergeCell ref="Q37:T37"/>
    <mergeCell ref="Q21:T21"/>
    <mergeCell ref="Q16:T16"/>
    <mergeCell ref="Q19:T19"/>
    <mergeCell ref="Q17:T17"/>
    <mergeCell ref="Q18:T18"/>
    <mergeCell ref="I18:L18"/>
    <mergeCell ref="I17:L17"/>
    <mergeCell ref="I15:L15"/>
    <mergeCell ref="Q38:T38"/>
    <mergeCell ref="Q35:T35"/>
    <mergeCell ref="E44:H44"/>
    <mergeCell ref="M44:P44"/>
    <mergeCell ref="Q44:T44"/>
    <mergeCell ref="AH44:AK44"/>
    <mergeCell ref="AE25:AH25"/>
    <mergeCell ref="AI25:AL25"/>
    <mergeCell ref="AB35:AE35"/>
    <mergeCell ref="AB38:AE38"/>
    <mergeCell ref="AB39:AE39"/>
    <mergeCell ref="AB40:AE40"/>
    <mergeCell ref="AE26:AH26"/>
    <mergeCell ref="Q31:T31"/>
    <mergeCell ref="M34:P34"/>
    <mergeCell ref="M40:P40"/>
    <mergeCell ref="M35:P35"/>
    <mergeCell ref="M37:P37"/>
    <mergeCell ref="AH35:AK35"/>
    <mergeCell ref="AH36:AK36"/>
    <mergeCell ref="AH37:AK37"/>
    <mergeCell ref="I44:L44"/>
    <mergeCell ref="AI26:AL26"/>
    <mergeCell ref="AI27:AL27"/>
    <mergeCell ref="M27:P27"/>
    <mergeCell ref="M26:P26"/>
    <mergeCell ref="M45:P45"/>
    <mergeCell ref="M36:P36"/>
    <mergeCell ref="AH43:AK43"/>
    <mergeCell ref="Q45:T45"/>
    <mergeCell ref="AB45:AE45"/>
    <mergeCell ref="AH45:AK45"/>
    <mergeCell ref="A44:D44"/>
    <mergeCell ref="E40:H40"/>
    <mergeCell ref="E39:H39"/>
    <mergeCell ref="M38:P38"/>
    <mergeCell ref="E38:H38"/>
    <mergeCell ref="I36:L36"/>
    <mergeCell ref="I40:L40"/>
    <mergeCell ref="A39:D39"/>
    <mergeCell ref="A38:D38"/>
    <mergeCell ref="A40:D40"/>
    <mergeCell ref="A37:D37"/>
    <mergeCell ref="A36:D36"/>
    <mergeCell ref="E36:H36"/>
    <mergeCell ref="AB44:AE44"/>
    <mergeCell ref="E45:H45"/>
    <mergeCell ref="AB36:AE36"/>
    <mergeCell ref="AB37:AE37"/>
    <mergeCell ref="I45:L45"/>
    <mergeCell ref="AH48:AK48"/>
    <mergeCell ref="A49:D49"/>
    <mergeCell ref="E49:H49"/>
    <mergeCell ref="M49:P49"/>
    <mergeCell ref="Q49:T49"/>
    <mergeCell ref="AB49:AE49"/>
    <mergeCell ref="AH49:AK49"/>
    <mergeCell ref="A48:D48"/>
    <mergeCell ref="E48:H48"/>
    <mergeCell ref="I48:L48"/>
    <mergeCell ref="M48:P48"/>
    <mergeCell ref="Q48:T48"/>
    <mergeCell ref="AB48:AE48"/>
    <mergeCell ref="I49:L49"/>
    <mergeCell ref="A47:D47"/>
    <mergeCell ref="E47:H47"/>
    <mergeCell ref="M47:P47"/>
    <mergeCell ref="Q47:T47"/>
    <mergeCell ref="AB47:AE47"/>
    <mergeCell ref="AH47:AK47"/>
    <mergeCell ref="A46:D46"/>
    <mergeCell ref="E46:H46"/>
    <mergeCell ref="M46:P46"/>
    <mergeCell ref="Q46:T46"/>
    <mergeCell ref="AB46:AE46"/>
    <mergeCell ref="I47:L47"/>
    <mergeCell ref="I46:L46"/>
    <mergeCell ref="A55:D55"/>
    <mergeCell ref="A27:D27"/>
    <mergeCell ref="AE28:AH28"/>
    <mergeCell ref="AB34:AE34"/>
    <mergeCell ref="AH34:AK34"/>
    <mergeCell ref="A43:D43"/>
    <mergeCell ref="E43:H43"/>
    <mergeCell ref="I43:L43"/>
    <mergeCell ref="M43:P43"/>
    <mergeCell ref="Q43:T43"/>
    <mergeCell ref="AB43:AE43"/>
    <mergeCell ref="A31:D31"/>
    <mergeCell ref="M39:P39"/>
    <mergeCell ref="I39:L39"/>
    <mergeCell ref="E35:H35"/>
    <mergeCell ref="AI28:AL28"/>
    <mergeCell ref="AE29:AH29"/>
    <mergeCell ref="AI29:AL29"/>
    <mergeCell ref="AE30:AH30"/>
    <mergeCell ref="AI30:AL30"/>
    <mergeCell ref="AH38:AK38"/>
    <mergeCell ref="AH39:AK39"/>
    <mergeCell ref="AH40:AK40"/>
    <mergeCell ref="AH46:AK46"/>
    <mergeCell ref="AE27:AH27"/>
    <mergeCell ref="E4:H4"/>
    <mergeCell ref="E8:H8"/>
    <mergeCell ref="A17:D17"/>
    <mergeCell ref="A20:D20"/>
    <mergeCell ref="A28:D28"/>
    <mergeCell ref="A29:D29"/>
    <mergeCell ref="A26:D26"/>
    <mergeCell ref="A5:D5"/>
    <mergeCell ref="E7:H7"/>
    <mergeCell ref="A6:D6"/>
    <mergeCell ref="A7:D7"/>
    <mergeCell ref="E6:H6"/>
    <mergeCell ref="E16:H16"/>
    <mergeCell ref="E9:H9"/>
    <mergeCell ref="E15:H15"/>
    <mergeCell ref="E14:H14"/>
    <mergeCell ref="A15:D15"/>
    <mergeCell ref="A25:D25"/>
    <mergeCell ref="E24:H24"/>
    <mergeCell ref="A18:D18"/>
    <mergeCell ref="E21:H21"/>
    <mergeCell ref="E27:H27"/>
    <mergeCell ref="A14:D14"/>
    <mergeCell ref="C64:M69"/>
    <mergeCell ref="A1:H3"/>
    <mergeCell ref="A4:D4"/>
    <mergeCell ref="I11:L11"/>
    <mergeCell ref="E5:H5"/>
    <mergeCell ref="I4:L4"/>
    <mergeCell ref="E10:H10"/>
    <mergeCell ref="A8:D8"/>
    <mergeCell ref="A9:D9"/>
    <mergeCell ref="E25:H25"/>
    <mergeCell ref="E20:H20"/>
    <mergeCell ref="E17:H17"/>
    <mergeCell ref="A11:D11"/>
    <mergeCell ref="E19:H19"/>
    <mergeCell ref="E11:H11"/>
    <mergeCell ref="E18:H18"/>
    <mergeCell ref="A57:D57"/>
    <mergeCell ref="A53:D53"/>
    <mergeCell ref="A54:D54"/>
    <mergeCell ref="A10:D10"/>
    <mergeCell ref="A45:D45"/>
    <mergeCell ref="A56:D56"/>
    <mergeCell ref="E29:H29"/>
    <mergeCell ref="M28:P28"/>
    <mergeCell ref="M15:P15"/>
    <mergeCell ref="I9:L9"/>
    <mergeCell ref="I5:L5"/>
    <mergeCell ref="I7:L7"/>
    <mergeCell ref="I10:L10"/>
    <mergeCell ref="I8:L8"/>
    <mergeCell ref="M19:P19"/>
    <mergeCell ref="M18:P18"/>
    <mergeCell ref="M17:P17"/>
    <mergeCell ref="M16:P16"/>
    <mergeCell ref="I6:L6"/>
    <mergeCell ref="I16:L16"/>
    <mergeCell ref="I19:L19"/>
    <mergeCell ref="I14:L14"/>
    <mergeCell ref="A19:D19"/>
    <mergeCell ref="A16:D16"/>
    <mergeCell ref="E28:H28"/>
    <mergeCell ref="M30:P30"/>
    <mergeCell ref="A24:D24"/>
    <mergeCell ref="M29:P29"/>
    <mergeCell ref="E30:H30"/>
    <mergeCell ref="M20:P20"/>
    <mergeCell ref="I21:L21"/>
    <mergeCell ref="I24:L24"/>
    <mergeCell ref="I20:L20"/>
    <mergeCell ref="I30:L30"/>
    <mergeCell ref="I26:L26"/>
    <mergeCell ref="I27:L27"/>
    <mergeCell ref="I28:L28"/>
    <mergeCell ref="I25:L25"/>
    <mergeCell ref="I29:L29"/>
    <mergeCell ref="Q1:R1"/>
    <mergeCell ref="M4:P4"/>
    <mergeCell ref="M5:P5"/>
    <mergeCell ref="M14:P14"/>
    <mergeCell ref="M9:P9"/>
    <mergeCell ref="Q11:T11"/>
    <mergeCell ref="O2:P2"/>
    <mergeCell ref="Q4:T4"/>
    <mergeCell ref="M6:P6"/>
    <mergeCell ref="M7:P7"/>
    <mergeCell ref="Q14:T14"/>
    <mergeCell ref="M8:P8"/>
    <mergeCell ref="O1:P1"/>
    <mergeCell ref="M10:P10"/>
    <mergeCell ref="M11:P11"/>
    <mergeCell ref="Q2:T2"/>
    <mergeCell ref="N3:T3"/>
    <mergeCell ref="Q5:T5"/>
    <mergeCell ref="Q10:T10"/>
    <mergeCell ref="Q6:T6"/>
    <mergeCell ref="Q7:T7"/>
    <mergeCell ref="Q8:T8"/>
    <mergeCell ref="Q9:T9"/>
    <mergeCell ref="A35:D35"/>
    <mergeCell ref="A34:D34"/>
    <mergeCell ref="I35:L35"/>
    <mergeCell ref="I38:L38"/>
    <mergeCell ref="I37:L37"/>
    <mergeCell ref="A30:D30"/>
    <mergeCell ref="M24:P24"/>
    <mergeCell ref="M25:P25"/>
    <mergeCell ref="M21:P21"/>
    <mergeCell ref="E34:H34"/>
    <mergeCell ref="I31:L31"/>
    <mergeCell ref="I34:L34"/>
    <mergeCell ref="E26:H26"/>
    <mergeCell ref="M31:P31"/>
    <mergeCell ref="E31:H31"/>
    <mergeCell ref="E37:H37"/>
  </mergeCells>
  <phoneticPr fontId="19" type="noConversion"/>
  <pageMargins left="0.43307086614173229" right="0" top="0" bottom="0" header="0.31496062992125984" footer="0.31496062992125984"/>
  <pageSetup paperSize="9" scale="24" orientation="landscape" r:id="rId1"/>
  <headerFooter alignWithMargins="0"/>
  <rowBreaks count="1" manualBreakCount="1">
    <brk id="5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22" zoomScale="60" zoomScaleNormal="55" workbookViewId="0">
      <selection activeCell="I42" sqref="I42"/>
    </sheetView>
  </sheetViews>
  <sheetFormatPr defaultColWidth="9" defaultRowHeight="20.25"/>
  <cols>
    <col min="1" max="1" width="1.875" style="99" customWidth="1"/>
    <col min="2" max="2" width="4.875" style="138" customWidth="1"/>
    <col min="3" max="3" width="0" style="99" hidden="1" customWidth="1"/>
    <col min="4" max="4" width="18.625" style="99" customWidth="1"/>
    <col min="5" max="5" width="5.625" style="139" customWidth="1"/>
    <col min="6" max="6" width="11.25" style="99" customWidth="1"/>
    <col min="7" max="7" width="18.625" style="99" customWidth="1"/>
    <col min="8" max="8" width="5.625" style="139" customWidth="1"/>
    <col min="9" max="9" width="11.875" style="99" customWidth="1"/>
    <col min="10" max="10" width="18.625" style="99" customWidth="1"/>
    <col min="11" max="11" width="5.625" style="139" customWidth="1"/>
    <col min="12" max="12" width="11.75" style="99" customWidth="1"/>
    <col min="13" max="13" width="18.625" style="99" customWidth="1"/>
    <col min="14" max="14" width="5.625" style="139" customWidth="1"/>
    <col min="15" max="15" width="12.125" style="99" customWidth="1"/>
    <col min="16" max="16" width="18.625" style="99" customWidth="1"/>
    <col min="17" max="17" width="5.625" style="139" customWidth="1"/>
    <col min="18" max="18" width="11.75" style="99" customWidth="1"/>
    <col min="19" max="19" width="18.625" style="99" customWidth="1"/>
    <col min="20" max="20" width="5.625" style="139" customWidth="1"/>
    <col min="21" max="21" width="12.75" style="99" customWidth="1"/>
    <col min="22" max="22" width="5.25" style="147" customWidth="1"/>
    <col min="23" max="23" width="11.75" style="144" customWidth="1"/>
    <col min="24" max="24" width="11.25" style="145" customWidth="1"/>
    <col min="25" max="25" width="6.625" style="148" customWidth="1"/>
    <col min="26" max="26" width="6.625" style="99" customWidth="1"/>
    <col min="27" max="27" width="6" style="76" customWidth="1"/>
    <col min="28" max="28" width="5.5" style="77" customWidth="1"/>
    <col min="29" max="29" width="7.75" style="76" customWidth="1"/>
    <col min="30" max="30" width="8" style="76" customWidth="1"/>
    <col min="31" max="31" width="7.875" style="76" customWidth="1"/>
    <col min="32" max="32" width="7.5" style="76" customWidth="1"/>
    <col min="33" max="34" width="9" style="99" customWidth="1"/>
    <col min="35" max="16384" width="9" style="99"/>
  </cols>
  <sheetData>
    <row r="1" spans="2:32" s="63" customFormat="1" ht="38.25">
      <c r="B1" s="809" t="s">
        <v>614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62"/>
      <c r="AB1" s="64"/>
    </row>
    <row r="2" spans="2:32" s="63" customFormat="1" ht="18.95" customHeight="1">
      <c r="B2" s="810"/>
      <c r="C2" s="811"/>
      <c r="D2" s="811"/>
      <c r="E2" s="811"/>
      <c r="F2" s="811"/>
      <c r="G2" s="811"/>
      <c r="H2" s="65"/>
      <c r="I2" s="62"/>
      <c r="J2" s="62"/>
      <c r="K2" s="65"/>
      <c r="L2" s="62"/>
      <c r="M2" s="62"/>
      <c r="N2" s="65"/>
      <c r="O2" s="62"/>
      <c r="P2" s="62"/>
      <c r="Q2" s="65"/>
      <c r="R2" s="62"/>
      <c r="S2" s="62"/>
      <c r="T2" s="65"/>
      <c r="U2" s="62"/>
      <c r="V2" s="66"/>
      <c r="W2" s="67"/>
      <c r="X2" s="68"/>
      <c r="Y2" s="67"/>
      <c r="Z2" s="62"/>
      <c r="AB2" s="64"/>
    </row>
    <row r="3" spans="2:32" s="76" customFormat="1" ht="30" customHeight="1" thickBot="1">
      <c r="B3" s="150" t="s">
        <v>40</v>
      </c>
      <c r="C3" s="150"/>
      <c r="D3" s="15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3"/>
      <c r="T3" s="70"/>
      <c r="U3" s="70"/>
      <c r="V3" s="71"/>
      <c r="W3" s="72"/>
      <c r="X3" s="73"/>
      <c r="Y3" s="74"/>
      <c r="Z3" s="75"/>
      <c r="AB3" s="77"/>
    </row>
    <row r="4" spans="2:32" s="91" customFormat="1" ht="99">
      <c r="B4" s="78" t="s">
        <v>0</v>
      </c>
      <c r="C4" s="79" t="s">
        <v>1</v>
      </c>
      <c r="D4" s="80" t="s">
        <v>2</v>
      </c>
      <c r="E4" s="81" t="s">
        <v>38</v>
      </c>
      <c r="F4" s="80"/>
      <c r="G4" s="80" t="s">
        <v>3</v>
      </c>
      <c r="H4" s="81" t="s">
        <v>38</v>
      </c>
      <c r="I4" s="80"/>
      <c r="J4" s="80" t="s">
        <v>4</v>
      </c>
      <c r="K4" s="81" t="s">
        <v>38</v>
      </c>
      <c r="L4" s="80"/>
      <c r="M4" s="80" t="s">
        <v>4</v>
      </c>
      <c r="N4" s="81" t="s">
        <v>38</v>
      </c>
      <c r="O4" s="80"/>
      <c r="P4" s="80" t="s">
        <v>4</v>
      </c>
      <c r="Q4" s="81" t="s">
        <v>38</v>
      </c>
      <c r="R4" s="80"/>
      <c r="S4" s="83" t="s">
        <v>5</v>
      </c>
      <c r="T4" s="81" t="s">
        <v>38</v>
      </c>
      <c r="U4" s="80"/>
      <c r="V4" s="152" t="s">
        <v>41</v>
      </c>
      <c r="W4" s="84" t="s">
        <v>6</v>
      </c>
      <c r="X4" s="85" t="s">
        <v>13</v>
      </c>
      <c r="Y4" s="86" t="s">
        <v>14</v>
      </c>
      <c r="Z4" s="87"/>
      <c r="AA4" s="88"/>
      <c r="AB4" s="89"/>
      <c r="AC4" s="90"/>
      <c r="AD4" s="90"/>
      <c r="AE4" s="90"/>
      <c r="AF4" s="90"/>
    </row>
    <row r="5" spans="2:32" s="95" customFormat="1" ht="42">
      <c r="B5" s="92"/>
      <c r="C5" s="804"/>
      <c r="D5" s="419">
        <f>'109年6月菜單'!A5</f>
        <v>0</v>
      </c>
      <c r="E5" s="419" t="s">
        <v>80</v>
      </c>
      <c r="F5" s="24" t="s">
        <v>15</v>
      </c>
      <c r="G5" s="419">
        <f>'109年6月菜單'!A6</f>
        <v>0</v>
      </c>
      <c r="H5" s="419" t="s">
        <v>92</v>
      </c>
      <c r="I5" s="24" t="s">
        <v>15</v>
      </c>
      <c r="J5" s="419">
        <f>'109年6月菜單'!A7</f>
        <v>0</v>
      </c>
      <c r="K5" s="419" t="s">
        <v>93</v>
      </c>
      <c r="L5" s="24" t="s">
        <v>15</v>
      </c>
      <c r="M5" s="419">
        <f>'109年6月菜單'!A8</f>
        <v>0</v>
      </c>
      <c r="N5" s="419" t="s">
        <v>93</v>
      </c>
      <c r="O5" s="24" t="s">
        <v>15</v>
      </c>
      <c r="P5" s="419">
        <f>'109年6月菜單'!A9</f>
        <v>0</v>
      </c>
      <c r="Q5" s="23" t="s">
        <v>42</v>
      </c>
      <c r="R5" s="24" t="s">
        <v>15</v>
      </c>
      <c r="S5" s="419">
        <f>'109年6月菜單'!A10</f>
        <v>0</v>
      </c>
      <c r="T5" s="93" t="s">
        <v>16</v>
      </c>
      <c r="U5" s="24" t="s">
        <v>15</v>
      </c>
      <c r="V5" s="805"/>
      <c r="W5" s="156" t="s">
        <v>7</v>
      </c>
      <c r="X5" s="157" t="s">
        <v>17</v>
      </c>
      <c r="Y5" s="165">
        <f>AB6</f>
        <v>0</v>
      </c>
      <c r="Z5" s="76"/>
      <c r="AA5" s="76"/>
      <c r="AB5" s="77"/>
      <c r="AC5" s="76" t="s">
        <v>18</v>
      </c>
      <c r="AD5" s="76" t="s">
        <v>19</v>
      </c>
      <c r="AE5" s="76" t="s">
        <v>20</v>
      </c>
      <c r="AF5" s="76" t="s">
        <v>21</v>
      </c>
    </row>
    <row r="6" spans="2:32" ht="27.95" customHeight="1">
      <c r="B6" s="96" t="s">
        <v>8</v>
      </c>
      <c r="C6" s="804"/>
      <c r="D6" s="420"/>
      <c r="E6" s="421"/>
      <c r="F6" s="28"/>
      <c r="G6" s="420"/>
      <c r="H6" s="420"/>
      <c r="I6" s="363"/>
      <c r="J6" s="420"/>
      <c r="K6" s="432"/>
      <c r="L6" s="363"/>
      <c r="M6" s="420"/>
      <c r="N6" s="420"/>
      <c r="O6" s="363"/>
      <c r="P6" s="420"/>
      <c r="Q6" s="363"/>
      <c r="R6" s="363"/>
      <c r="S6" s="420"/>
      <c r="T6" s="363"/>
      <c r="U6" s="363"/>
      <c r="V6" s="806"/>
      <c r="W6" s="158">
        <f>AE11</f>
        <v>0</v>
      </c>
      <c r="X6" s="159" t="s">
        <v>22</v>
      </c>
      <c r="Y6" s="165">
        <f>AB7</f>
        <v>0</v>
      </c>
      <c r="Z6" s="75"/>
      <c r="AA6" s="98" t="s">
        <v>23</v>
      </c>
      <c r="AC6" s="77">
        <f>AB6*2</f>
        <v>0</v>
      </c>
      <c r="AD6" s="77"/>
      <c r="AE6" s="77">
        <f>AB6*15</f>
        <v>0</v>
      </c>
      <c r="AF6" s="77">
        <f>AC6*4+AE6*4</f>
        <v>0</v>
      </c>
    </row>
    <row r="7" spans="2:32" ht="27.95" customHeight="1">
      <c r="B7" s="96"/>
      <c r="C7" s="804"/>
      <c r="D7" s="420"/>
      <c r="E7" s="420"/>
      <c r="F7" s="30"/>
      <c r="G7" s="423"/>
      <c r="H7" s="420"/>
      <c r="I7" s="363"/>
      <c r="J7" s="420"/>
      <c r="K7" s="420"/>
      <c r="L7" s="363"/>
      <c r="M7" s="420"/>
      <c r="N7" s="420"/>
      <c r="O7" s="363"/>
      <c r="P7" s="420"/>
      <c r="Q7" s="363"/>
      <c r="R7" s="363"/>
      <c r="S7" s="440"/>
      <c r="T7" s="363"/>
      <c r="U7" s="363"/>
      <c r="V7" s="806"/>
      <c r="W7" s="160" t="s">
        <v>9</v>
      </c>
      <c r="X7" s="161" t="s">
        <v>24</v>
      </c>
      <c r="Y7" s="165">
        <f>AB8</f>
        <v>0</v>
      </c>
      <c r="Z7" s="76"/>
      <c r="AA7" s="101" t="s">
        <v>25</v>
      </c>
      <c r="AC7" s="102">
        <f>AB7*7</f>
        <v>0</v>
      </c>
      <c r="AD7" s="77">
        <f>AB7*5</f>
        <v>0</v>
      </c>
      <c r="AE7" s="77" t="s">
        <v>26</v>
      </c>
      <c r="AF7" s="103">
        <f>AC7*4+AD7*9</f>
        <v>0</v>
      </c>
    </row>
    <row r="8" spans="2:32" ht="27.95" customHeight="1">
      <c r="B8" s="96" t="s">
        <v>10</v>
      </c>
      <c r="C8" s="804"/>
      <c r="D8" s="420"/>
      <c r="E8" s="420"/>
      <c r="F8" s="30"/>
      <c r="G8" s="423"/>
      <c r="H8" s="420"/>
      <c r="I8" s="363"/>
      <c r="J8" s="420"/>
      <c r="K8" s="420"/>
      <c r="L8" s="363"/>
      <c r="M8" s="420"/>
      <c r="N8" s="421"/>
      <c r="O8" s="361"/>
      <c r="P8" s="420"/>
      <c r="Q8" s="363"/>
      <c r="R8" s="363"/>
      <c r="S8" s="420"/>
      <c r="T8" s="363"/>
      <c r="U8" s="362"/>
      <c r="V8" s="806"/>
      <c r="W8" s="158">
        <f>AD11</f>
        <v>0</v>
      </c>
      <c r="X8" s="161" t="s">
        <v>27</v>
      </c>
      <c r="Y8" s="165">
        <f>AB9</f>
        <v>0</v>
      </c>
      <c r="Z8" s="75"/>
      <c r="AA8" s="76" t="s">
        <v>28</v>
      </c>
      <c r="AC8" s="77">
        <f>AB8*1</f>
        <v>0</v>
      </c>
      <c r="AD8" s="77" t="s">
        <v>26</v>
      </c>
      <c r="AE8" s="77">
        <f>AB8*5</f>
        <v>0</v>
      </c>
      <c r="AF8" s="77">
        <f>AC8*4+AE8*4</f>
        <v>0</v>
      </c>
    </row>
    <row r="9" spans="2:32" ht="27.95" customHeight="1">
      <c r="B9" s="808"/>
      <c r="C9" s="804"/>
      <c r="D9" s="420"/>
      <c r="E9" s="420"/>
      <c r="F9" s="30"/>
      <c r="G9" s="423"/>
      <c r="H9" s="420"/>
      <c r="I9" s="363"/>
      <c r="J9" s="420"/>
      <c r="K9" s="424"/>
      <c r="L9" s="363"/>
      <c r="M9" s="420"/>
      <c r="N9" s="420"/>
      <c r="O9" s="363"/>
      <c r="P9" s="420"/>
      <c r="Q9" s="363"/>
      <c r="R9" s="363"/>
      <c r="S9" s="420"/>
      <c r="T9" s="363"/>
      <c r="U9" s="363"/>
      <c r="V9" s="806"/>
      <c r="W9" s="160" t="s">
        <v>11</v>
      </c>
      <c r="X9" s="161" t="s">
        <v>30</v>
      </c>
      <c r="Y9" s="165">
        <f>AB10</f>
        <v>0</v>
      </c>
      <c r="Z9" s="76"/>
      <c r="AA9" s="76" t="s">
        <v>31</v>
      </c>
      <c r="AC9" s="77"/>
      <c r="AD9" s="77">
        <f>AB9*5</f>
        <v>0</v>
      </c>
      <c r="AE9" s="77" t="s">
        <v>26</v>
      </c>
      <c r="AF9" s="77">
        <f>AD9*9</f>
        <v>0</v>
      </c>
    </row>
    <row r="10" spans="2:32" ht="27.95" customHeight="1">
      <c r="B10" s="808"/>
      <c r="C10" s="804"/>
      <c r="D10" s="420"/>
      <c r="E10" s="420"/>
      <c r="F10" s="30"/>
      <c r="G10" s="423"/>
      <c r="H10" s="420"/>
      <c r="I10" s="363"/>
      <c r="J10" s="420"/>
      <c r="K10" s="424"/>
      <c r="L10" s="363"/>
      <c r="M10" s="420"/>
      <c r="N10" s="420"/>
      <c r="O10" s="363"/>
      <c r="P10" s="420"/>
      <c r="Q10" s="363"/>
      <c r="R10" s="363"/>
      <c r="S10" s="420"/>
      <c r="T10" s="363"/>
      <c r="U10" s="363"/>
      <c r="V10" s="806"/>
      <c r="W10" s="158">
        <f>AC11</f>
        <v>0</v>
      </c>
      <c r="X10" s="162" t="s">
        <v>39</v>
      </c>
      <c r="Y10" s="165">
        <v>0</v>
      </c>
      <c r="Z10" s="75"/>
      <c r="AA10" s="76" t="s">
        <v>32</v>
      </c>
      <c r="AE10" s="76">
        <f>AB10*15</f>
        <v>0</v>
      </c>
    </row>
    <row r="11" spans="2:32" ht="27.95" customHeight="1">
      <c r="B11" s="106" t="s">
        <v>33</v>
      </c>
      <c r="C11" s="107"/>
      <c r="D11" s="420"/>
      <c r="E11" s="420"/>
      <c r="F11" s="30"/>
      <c r="G11" s="423"/>
      <c r="H11" s="420"/>
      <c r="I11" s="363"/>
      <c r="J11" s="420"/>
      <c r="K11" s="420"/>
      <c r="L11" s="363"/>
      <c r="M11" s="420"/>
      <c r="N11" s="425"/>
      <c r="O11" s="361"/>
      <c r="P11" s="420"/>
      <c r="Q11" s="363"/>
      <c r="R11" s="363"/>
      <c r="S11" s="420"/>
      <c r="T11" s="363"/>
      <c r="U11" s="363"/>
      <c r="V11" s="806"/>
      <c r="W11" s="160"/>
      <c r="X11" s="163"/>
      <c r="Y11" s="166"/>
      <c r="Z11" s="76"/>
      <c r="AC11" s="76">
        <f>SUM(AC6:AC10)</f>
        <v>0</v>
      </c>
      <c r="AD11" s="76">
        <f>SUM(AD6:AD10)</f>
        <v>0</v>
      </c>
      <c r="AE11" s="76">
        <f>SUM(AE6:AE10)</f>
        <v>0</v>
      </c>
      <c r="AF11" s="76">
        <f>AC11*4+AD11*9+AE11*4</f>
        <v>0</v>
      </c>
    </row>
    <row r="12" spans="2:32" ht="27.95" customHeight="1">
      <c r="B12" s="112"/>
      <c r="C12" s="113"/>
      <c r="D12" s="422"/>
      <c r="E12" s="420"/>
      <c r="F12" s="41"/>
      <c r="G12" s="426"/>
      <c r="H12" s="420"/>
      <c r="I12" s="408"/>
      <c r="J12" s="430"/>
      <c r="K12" s="420"/>
      <c r="L12" s="408"/>
      <c r="M12" s="430"/>
      <c r="N12" s="420"/>
      <c r="O12" s="408"/>
      <c r="P12" s="430"/>
      <c r="Q12" s="363"/>
      <c r="R12" s="408"/>
      <c r="S12" s="420"/>
      <c r="T12" s="363"/>
      <c r="U12" s="362"/>
      <c r="V12" s="807"/>
      <c r="W12" s="158">
        <f>(W6*4)+(W8*9)+(W10*4)</f>
        <v>0</v>
      </c>
      <c r="X12" s="169"/>
      <c r="Y12" s="166"/>
      <c r="Z12" s="75"/>
      <c r="AC12" s="111" t="e">
        <f>AC11*4/AF11</f>
        <v>#DIV/0!</v>
      </c>
      <c r="AD12" s="111" t="e">
        <f>AD11*9/AF11</f>
        <v>#DIV/0!</v>
      </c>
      <c r="AE12" s="111" t="e">
        <f>AE11*4/AF11</f>
        <v>#DIV/0!</v>
      </c>
    </row>
    <row r="13" spans="2:32" s="95" customFormat="1" ht="42">
      <c r="B13" s="92">
        <v>6</v>
      </c>
      <c r="C13" s="804"/>
      <c r="D13" s="419" t="str">
        <f>'109年6月菜單'!E5</f>
        <v>紫米飯</v>
      </c>
      <c r="E13" s="419" t="s">
        <v>80</v>
      </c>
      <c r="F13" s="24" t="s">
        <v>15</v>
      </c>
      <c r="G13" s="419" t="str">
        <f>'109年6月菜單'!E6</f>
        <v>黑胡椒豬柳</v>
      </c>
      <c r="H13" s="419" t="s">
        <v>93</v>
      </c>
      <c r="I13" s="24" t="s">
        <v>15</v>
      </c>
      <c r="J13" s="419" t="str">
        <f>'109年6月菜單'!E7</f>
        <v>雞蓉玉米</v>
      </c>
      <c r="K13" s="419" t="s">
        <v>252</v>
      </c>
      <c r="L13" s="24" t="s">
        <v>15</v>
      </c>
      <c r="M13" s="419" t="str">
        <f>'109年6月菜單'!E8</f>
        <v>海帶豆腐(豆)</v>
      </c>
      <c r="N13" s="419" t="s">
        <v>93</v>
      </c>
      <c r="O13" s="24" t="s">
        <v>15</v>
      </c>
      <c r="P13" s="419" t="str">
        <f>'109年6月菜單'!E9</f>
        <v>深色蔬菜</v>
      </c>
      <c r="Q13" s="23" t="s">
        <v>42</v>
      </c>
      <c r="R13" s="24" t="s">
        <v>15</v>
      </c>
      <c r="S13" s="419" t="str">
        <f>'109年6月菜單'!E10</f>
        <v>鮮菇香筍湯</v>
      </c>
      <c r="T13" s="93" t="s">
        <v>16</v>
      </c>
      <c r="U13" s="24" t="s">
        <v>15</v>
      </c>
      <c r="V13" s="805"/>
      <c r="W13" s="156" t="s">
        <v>7</v>
      </c>
      <c r="X13" s="157" t="s">
        <v>17</v>
      </c>
      <c r="Y13" s="165">
        <f>AB14</f>
        <v>6.4</v>
      </c>
      <c r="Z13" s="76"/>
      <c r="AA13" s="76"/>
      <c r="AB13" s="77"/>
      <c r="AC13" s="76" t="s">
        <v>18</v>
      </c>
      <c r="AD13" s="76" t="s">
        <v>19</v>
      </c>
      <c r="AE13" s="76" t="s">
        <v>20</v>
      </c>
      <c r="AF13" s="76" t="s">
        <v>21</v>
      </c>
    </row>
    <row r="14" spans="2:32" ht="27.95" customHeight="1">
      <c r="B14" s="96" t="s">
        <v>8</v>
      </c>
      <c r="C14" s="804"/>
      <c r="D14" s="420" t="s">
        <v>81</v>
      </c>
      <c r="E14" s="420"/>
      <c r="F14" s="29">
        <v>80</v>
      </c>
      <c r="G14" s="473" t="s">
        <v>574</v>
      </c>
      <c r="H14" s="420"/>
      <c r="I14" s="472">
        <v>40</v>
      </c>
      <c r="J14" s="473" t="s">
        <v>106</v>
      </c>
      <c r="K14" s="420"/>
      <c r="L14" s="472">
        <v>15</v>
      </c>
      <c r="M14" s="420" t="s">
        <v>476</v>
      </c>
      <c r="N14" s="427" t="s">
        <v>246</v>
      </c>
      <c r="O14" s="345">
        <v>40</v>
      </c>
      <c r="P14" s="420" t="str">
        <f>P13</f>
        <v>深色蔬菜</v>
      </c>
      <c r="Q14" s="250"/>
      <c r="R14" s="251">
        <v>100</v>
      </c>
      <c r="S14" s="420" t="s">
        <v>470</v>
      </c>
      <c r="T14" s="417"/>
      <c r="U14" s="363">
        <v>15</v>
      </c>
      <c r="V14" s="806"/>
      <c r="W14" s="158">
        <f>AE19</f>
        <v>106</v>
      </c>
      <c r="X14" s="159" t="s">
        <v>22</v>
      </c>
      <c r="Y14" s="166">
        <f>AB15</f>
        <v>2.2000000000000002</v>
      </c>
      <c r="Z14" s="75"/>
      <c r="AA14" s="98" t="s">
        <v>23</v>
      </c>
      <c r="AB14" s="77">
        <v>6.4</v>
      </c>
      <c r="AC14" s="77">
        <f>AB14*2</f>
        <v>12.8</v>
      </c>
      <c r="AD14" s="77"/>
      <c r="AE14" s="77">
        <f>AB14*15</f>
        <v>96</v>
      </c>
      <c r="AF14" s="77">
        <f>AC14*4+AE14*4</f>
        <v>435.2</v>
      </c>
    </row>
    <row r="15" spans="2:32" ht="27.95" customHeight="1">
      <c r="B15" s="96">
        <v>1</v>
      </c>
      <c r="C15" s="804"/>
      <c r="D15" s="423" t="s">
        <v>280</v>
      </c>
      <c r="E15" s="420"/>
      <c r="F15" s="29">
        <v>40</v>
      </c>
      <c r="G15" s="473" t="s">
        <v>111</v>
      </c>
      <c r="H15" s="420"/>
      <c r="I15" s="472">
        <v>20</v>
      </c>
      <c r="J15" s="473" t="s">
        <v>112</v>
      </c>
      <c r="K15" s="420"/>
      <c r="L15" s="472">
        <v>5</v>
      </c>
      <c r="M15" s="420" t="s">
        <v>245</v>
      </c>
      <c r="N15" s="427"/>
      <c r="O15" s="345">
        <v>15</v>
      </c>
      <c r="P15" s="420"/>
      <c r="Q15" s="250"/>
      <c r="R15" s="251"/>
      <c r="S15" s="420" t="s">
        <v>478</v>
      </c>
      <c r="T15" s="363"/>
      <c r="U15" s="363">
        <v>10</v>
      </c>
      <c r="V15" s="806"/>
      <c r="W15" s="160" t="s">
        <v>9</v>
      </c>
      <c r="X15" s="161" t="s">
        <v>24</v>
      </c>
      <c r="Y15" s="166">
        <f>AB16</f>
        <v>2</v>
      </c>
      <c r="Z15" s="76"/>
      <c r="AA15" s="101" t="s">
        <v>25</v>
      </c>
      <c r="AB15" s="77">
        <v>2.2000000000000002</v>
      </c>
      <c r="AC15" s="102">
        <f>AB15*7</f>
        <v>15.400000000000002</v>
      </c>
      <c r="AD15" s="77">
        <f>AB15*5</f>
        <v>11</v>
      </c>
      <c r="AE15" s="77" t="s">
        <v>26</v>
      </c>
      <c r="AF15" s="103">
        <f>AC15*4+AD15*9</f>
        <v>160.60000000000002</v>
      </c>
    </row>
    <row r="16" spans="2:32" ht="27.95" customHeight="1">
      <c r="B16" s="96" t="s">
        <v>60</v>
      </c>
      <c r="C16" s="804"/>
      <c r="D16" s="424"/>
      <c r="E16" s="420"/>
      <c r="F16" s="29"/>
      <c r="G16" s="473" t="s">
        <v>106</v>
      </c>
      <c r="H16" s="420"/>
      <c r="I16" s="472">
        <v>5</v>
      </c>
      <c r="J16" s="473" t="s">
        <v>475</v>
      </c>
      <c r="K16" s="420"/>
      <c r="L16" s="472">
        <v>10</v>
      </c>
      <c r="M16" s="420" t="s">
        <v>269</v>
      </c>
      <c r="N16" s="427"/>
      <c r="O16" s="251">
        <v>5</v>
      </c>
      <c r="P16" s="420"/>
      <c r="Q16" s="250"/>
      <c r="R16" s="251"/>
      <c r="S16" s="420"/>
      <c r="T16" s="363"/>
      <c r="U16" s="363"/>
      <c r="V16" s="806"/>
      <c r="W16" s="158">
        <v>23</v>
      </c>
      <c r="X16" s="161" t="s">
        <v>27</v>
      </c>
      <c r="Y16" s="166">
        <f>AB17</f>
        <v>2.4</v>
      </c>
      <c r="Z16" s="75"/>
      <c r="AA16" s="76" t="s">
        <v>28</v>
      </c>
      <c r="AB16" s="77">
        <v>2</v>
      </c>
      <c r="AC16" s="77">
        <f>AB16*1</f>
        <v>2</v>
      </c>
      <c r="AD16" s="77" t="s">
        <v>26</v>
      </c>
      <c r="AE16" s="77">
        <f>AB16*5</f>
        <v>10</v>
      </c>
      <c r="AF16" s="77">
        <f>AC16*4+AE16*4</f>
        <v>48</v>
      </c>
    </row>
    <row r="17" spans="2:32" ht="27.95" customHeight="1">
      <c r="B17" s="808" t="s">
        <v>35</v>
      </c>
      <c r="C17" s="804"/>
      <c r="D17" s="424"/>
      <c r="E17" s="420"/>
      <c r="F17" s="29"/>
      <c r="G17" s="420"/>
      <c r="H17" s="420"/>
      <c r="I17" s="345"/>
      <c r="J17" s="473" t="s">
        <v>244</v>
      </c>
      <c r="K17" s="420"/>
      <c r="L17" s="472">
        <v>30</v>
      </c>
      <c r="M17" s="420"/>
      <c r="N17" s="427"/>
      <c r="O17" s="251"/>
      <c r="P17" s="420"/>
      <c r="Q17" s="250"/>
      <c r="R17" s="251"/>
      <c r="S17" s="420"/>
      <c r="T17" s="363"/>
      <c r="U17" s="363"/>
      <c r="V17" s="806"/>
      <c r="W17" s="160" t="s">
        <v>11</v>
      </c>
      <c r="X17" s="161" t="s">
        <v>30</v>
      </c>
      <c r="Y17" s="166">
        <f>AB18</f>
        <v>0</v>
      </c>
      <c r="Z17" s="76"/>
      <c r="AA17" s="76" t="s">
        <v>31</v>
      </c>
      <c r="AB17" s="77">
        <v>2.4</v>
      </c>
      <c r="AC17" s="77"/>
      <c r="AD17" s="77">
        <f>AB17*5</f>
        <v>12</v>
      </c>
      <c r="AE17" s="77" t="s">
        <v>26</v>
      </c>
      <c r="AF17" s="77">
        <f>AD17*9</f>
        <v>108</v>
      </c>
    </row>
    <row r="18" spans="2:32" ht="27.95" customHeight="1">
      <c r="B18" s="808"/>
      <c r="C18" s="804"/>
      <c r="D18" s="424"/>
      <c r="E18" s="420"/>
      <c r="F18" s="29"/>
      <c r="G18" s="420"/>
      <c r="H18" s="420"/>
      <c r="I18" s="345"/>
      <c r="J18" s="473"/>
      <c r="K18" s="420"/>
      <c r="L18" s="472"/>
      <c r="M18" s="420"/>
      <c r="N18" s="427"/>
      <c r="O18" s="251"/>
      <c r="P18" s="420"/>
      <c r="Q18" s="250"/>
      <c r="R18" s="251"/>
      <c r="S18" s="432"/>
      <c r="T18" s="364"/>
      <c r="U18" s="363"/>
      <c r="V18" s="806"/>
      <c r="W18" s="158">
        <f>AC19</f>
        <v>30.200000000000003</v>
      </c>
      <c r="X18" s="162" t="s">
        <v>39</v>
      </c>
      <c r="Y18" s="166">
        <v>0</v>
      </c>
      <c r="Z18" s="75"/>
      <c r="AA18" s="76" t="s">
        <v>32</v>
      </c>
      <c r="AE18" s="76">
        <f>AB18*15</f>
        <v>0</v>
      </c>
    </row>
    <row r="19" spans="2:32" ht="27.95" customHeight="1">
      <c r="B19" s="106" t="s">
        <v>33</v>
      </c>
      <c r="C19" s="107"/>
      <c r="D19" s="424"/>
      <c r="E19" s="420"/>
      <c r="F19" s="29"/>
      <c r="G19" s="420"/>
      <c r="H19" s="420"/>
      <c r="I19" s="345"/>
      <c r="J19" s="420"/>
      <c r="K19" s="420"/>
      <c r="L19" s="345"/>
      <c r="M19" s="420"/>
      <c r="N19" s="429"/>
      <c r="O19" s="251"/>
      <c r="P19" s="420"/>
      <c r="Q19" s="252"/>
      <c r="R19" s="251"/>
      <c r="S19" s="420"/>
      <c r="T19" s="364"/>
      <c r="U19" s="363"/>
      <c r="V19" s="806"/>
      <c r="W19" s="160" t="s">
        <v>12</v>
      </c>
      <c r="X19" s="163"/>
      <c r="Y19" s="166"/>
      <c r="Z19" s="76"/>
      <c r="AC19" s="76">
        <f>SUM(AC14:AC18)</f>
        <v>30.200000000000003</v>
      </c>
      <c r="AD19" s="76">
        <f>SUM(AD14:AD18)</f>
        <v>23</v>
      </c>
      <c r="AE19" s="76">
        <f>SUM(AE14:AE18)</f>
        <v>106</v>
      </c>
      <c r="AF19" s="76">
        <f>AC19*4+AD19*9+AE19*4</f>
        <v>751.8</v>
      </c>
    </row>
    <row r="20" spans="2:32" ht="27.95" customHeight="1">
      <c r="B20" s="109"/>
      <c r="C20" s="110"/>
      <c r="D20" s="424"/>
      <c r="E20" s="424"/>
      <c r="F20" s="29"/>
      <c r="G20" s="430"/>
      <c r="H20" s="424"/>
      <c r="I20" s="348"/>
      <c r="J20" s="430"/>
      <c r="K20" s="424"/>
      <c r="L20" s="348"/>
      <c r="M20" s="430"/>
      <c r="N20" s="431"/>
      <c r="O20" s="254"/>
      <c r="P20" s="430"/>
      <c r="Q20" s="253"/>
      <c r="R20" s="254"/>
      <c r="S20" s="441"/>
      <c r="T20" s="375"/>
      <c r="U20" s="411"/>
      <c r="V20" s="807"/>
      <c r="W20" s="158">
        <f>AF19</f>
        <v>751.8</v>
      </c>
      <c r="X20" s="412"/>
      <c r="Y20" s="413"/>
      <c r="Z20" s="75"/>
      <c r="AC20" s="111">
        <f>AC19*4/AF19</f>
        <v>0.1606810321894121</v>
      </c>
      <c r="AD20" s="111">
        <f>AD19*9/AF19</f>
        <v>0.2753391859537111</v>
      </c>
      <c r="AE20" s="111">
        <f>AE19*4/AF19</f>
        <v>0.56397978185687692</v>
      </c>
    </row>
    <row r="21" spans="2:32" s="95" customFormat="1" ht="42">
      <c r="B21" s="92">
        <v>6</v>
      </c>
      <c r="C21" s="804"/>
      <c r="D21" s="470" t="str">
        <f>'109年6月菜單'!I5</f>
        <v>白米飯</v>
      </c>
      <c r="E21" s="470" t="s">
        <v>80</v>
      </c>
      <c r="F21" s="471" t="s">
        <v>15</v>
      </c>
      <c r="G21" s="470" t="str">
        <f>'109年6月菜單'!I6</f>
        <v>卡啦雞腿排(炸)</v>
      </c>
      <c r="H21" s="419" t="s">
        <v>100</v>
      </c>
      <c r="I21" s="24" t="s">
        <v>15</v>
      </c>
      <c r="J21" s="419" t="str">
        <f>'109年6月菜單'!I7</f>
        <v>五香碎肉</v>
      </c>
      <c r="K21" s="419" t="s">
        <v>253</v>
      </c>
      <c r="L21" s="24" t="s">
        <v>15</v>
      </c>
      <c r="M21" s="419" t="str">
        <f>'109年6月菜單'!I8</f>
        <v>酸甜醬爆魷魚(海)</v>
      </c>
      <c r="N21" s="419" t="s">
        <v>73</v>
      </c>
      <c r="O21" s="24" t="s">
        <v>15</v>
      </c>
      <c r="P21" s="419" t="str">
        <f>'109年6月菜單'!I9</f>
        <v>淺色蔬菜</v>
      </c>
      <c r="Q21" s="23" t="s">
        <v>42</v>
      </c>
      <c r="R21" s="24" t="s">
        <v>15</v>
      </c>
      <c r="S21" s="442" t="str">
        <f>'109年6月菜單'!I10</f>
        <v>榨菜肉絲湯(醃)</v>
      </c>
      <c r="T21" s="153" t="s">
        <v>16</v>
      </c>
      <c r="U21" s="374" t="s">
        <v>15</v>
      </c>
      <c r="V21" s="805"/>
      <c r="W21" s="156" t="s">
        <v>72</v>
      </c>
      <c r="X21" s="100" t="s">
        <v>17</v>
      </c>
      <c r="Y21" s="132">
        <f>AB22</f>
        <v>5.7</v>
      </c>
      <c r="Z21" s="76"/>
      <c r="AA21" s="76"/>
      <c r="AB21" s="77"/>
      <c r="AC21" s="76" t="s">
        <v>18</v>
      </c>
      <c r="AD21" s="76" t="s">
        <v>19</v>
      </c>
      <c r="AE21" s="76" t="s">
        <v>20</v>
      </c>
      <c r="AF21" s="76" t="s">
        <v>21</v>
      </c>
    </row>
    <row r="22" spans="2:32" s="119" customFormat="1" ht="27.75" customHeight="1">
      <c r="B22" s="115" t="s">
        <v>8</v>
      </c>
      <c r="C22" s="816"/>
      <c r="D22" s="518" t="s">
        <v>110</v>
      </c>
      <c r="E22" s="519"/>
      <c r="F22" s="514">
        <v>115</v>
      </c>
      <c r="G22" s="520" t="s">
        <v>575</v>
      </c>
      <c r="H22" s="520"/>
      <c r="I22" s="515">
        <v>60</v>
      </c>
      <c r="J22" s="518" t="s">
        <v>574</v>
      </c>
      <c r="K22" s="522"/>
      <c r="L22" s="516">
        <v>25</v>
      </c>
      <c r="M22" s="524" t="s">
        <v>576</v>
      </c>
      <c r="N22" s="524" t="s">
        <v>548</v>
      </c>
      <c r="O22" s="525">
        <v>40</v>
      </c>
      <c r="P22" s="420" t="str">
        <f>P21</f>
        <v>淺色蔬菜</v>
      </c>
      <c r="Q22" s="255"/>
      <c r="R22" s="345">
        <v>150</v>
      </c>
      <c r="S22" s="530" t="s">
        <v>256</v>
      </c>
      <c r="T22" s="529" t="s">
        <v>251</v>
      </c>
      <c r="U22" s="526">
        <v>20</v>
      </c>
      <c r="V22" s="806"/>
      <c r="W22" s="158">
        <f>AE27</f>
        <v>95.5</v>
      </c>
      <c r="X22" s="97" t="s">
        <v>22</v>
      </c>
      <c r="Y22" s="132">
        <f>AB23</f>
        <v>2.7</v>
      </c>
      <c r="Z22" s="116"/>
      <c r="AA22" s="117" t="s">
        <v>23</v>
      </c>
      <c r="AB22" s="118">
        <v>5.7</v>
      </c>
      <c r="AC22" s="118">
        <f>AB22*2</f>
        <v>11.4</v>
      </c>
      <c r="AD22" s="118"/>
      <c r="AE22" s="118">
        <f>AB22*15</f>
        <v>85.5</v>
      </c>
      <c r="AF22" s="118">
        <f>AC22*4+AE22*4</f>
        <v>387.6</v>
      </c>
    </row>
    <row r="23" spans="2:32" s="119" customFormat="1" ht="27.95" customHeight="1">
      <c r="B23" s="115">
        <v>2</v>
      </c>
      <c r="C23" s="816"/>
      <c r="D23" s="520"/>
      <c r="E23" s="520"/>
      <c r="F23" s="515"/>
      <c r="G23" s="520"/>
      <c r="H23" s="520"/>
      <c r="I23" s="515"/>
      <c r="J23" s="518" t="s">
        <v>106</v>
      </c>
      <c r="K23" s="518"/>
      <c r="L23" s="516">
        <v>10</v>
      </c>
      <c r="M23" s="524" t="s">
        <v>550</v>
      </c>
      <c r="N23" s="524"/>
      <c r="O23" s="525">
        <v>20</v>
      </c>
      <c r="P23" s="420"/>
      <c r="Q23" s="255"/>
      <c r="R23" s="256"/>
      <c r="S23" s="530" t="s">
        <v>574</v>
      </c>
      <c r="T23" s="526"/>
      <c r="U23" s="526">
        <v>10</v>
      </c>
      <c r="V23" s="806"/>
      <c r="W23" s="160" t="s">
        <v>9</v>
      </c>
      <c r="X23" s="100" t="s">
        <v>24</v>
      </c>
      <c r="Y23" s="132">
        <f>AB24</f>
        <v>2</v>
      </c>
      <c r="Z23" s="120"/>
      <c r="AA23" s="121" t="s">
        <v>25</v>
      </c>
      <c r="AB23" s="118">
        <v>2.7</v>
      </c>
      <c r="AC23" s="122">
        <f>AB23*7</f>
        <v>18.900000000000002</v>
      </c>
      <c r="AD23" s="118">
        <f>AB23*5</f>
        <v>13.5</v>
      </c>
      <c r="AE23" s="118" t="s">
        <v>26</v>
      </c>
      <c r="AF23" s="123">
        <f>AC23*4+AD23*9</f>
        <v>197.10000000000002</v>
      </c>
    </row>
    <row r="24" spans="2:32" s="119" customFormat="1" ht="27.95" customHeight="1">
      <c r="B24" s="115" t="s">
        <v>10</v>
      </c>
      <c r="C24" s="816"/>
      <c r="D24" s="520"/>
      <c r="E24" s="518"/>
      <c r="F24" s="515"/>
      <c r="G24" s="520"/>
      <c r="H24" s="521"/>
      <c r="I24" s="515"/>
      <c r="J24" s="518"/>
      <c r="K24" s="522"/>
      <c r="L24" s="516"/>
      <c r="M24" s="524" t="s">
        <v>106</v>
      </c>
      <c r="N24" s="524"/>
      <c r="O24" s="525">
        <v>10</v>
      </c>
      <c r="P24" s="420"/>
      <c r="Q24" s="255"/>
      <c r="R24" s="256"/>
      <c r="S24" s="530" t="s">
        <v>106</v>
      </c>
      <c r="T24" s="527"/>
      <c r="U24" s="528">
        <v>5</v>
      </c>
      <c r="V24" s="806"/>
      <c r="W24" s="158">
        <f>AD27</f>
        <v>27</v>
      </c>
      <c r="X24" s="100" t="s">
        <v>27</v>
      </c>
      <c r="Y24" s="132">
        <f>AB25</f>
        <v>2.7</v>
      </c>
      <c r="Z24" s="116"/>
      <c r="AA24" s="124" t="s">
        <v>28</v>
      </c>
      <c r="AB24" s="118">
        <v>2</v>
      </c>
      <c r="AC24" s="118">
        <f>AB24*1</f>
        <v>2</v>
      </c>
      <c r="AD24" s="118" t="s">
        <v>26</v>
      </c>
      <c r="AE24" s="118">
        <f>AB24*5</f>
        <v>10</v>
      </c>
      <c r="AF24" s="118">
        <f>AC24*4+AE24*4</f>
        <v>48</v>
      </c>
    </row>
    <row r="25" spans="2:32" s="119" customFormat="1" ht="27.95" customHeight="1">
      <c r="B25" s="813" t="s">
        <v>36</v>
      </c>
      <c r="C25" s="816"/>
      <c r="D25" s="518"/>
      <c r="E25" s="518"/>
      <c r="F25" s="516"/>
      <c r="G25" s="520"/>
      <c r="H25" s="521"/>
      <c r="I25" s="515"/>
      <c r="J25" s="519"/>
      <c r="K25" s="522"/>
      <c r="L25" s="517"/>
      <c r="M25" s="524" t="s">
        <v>250</v>
      </c>
      <c r="N25" s="524"/>
      <c r="O25" s="525">
        <v>10</v>
      </c>
      <c r="P25" s="420"/>
      <c r="Q25" s="255"/>
      <c r="R25" s="256"/>
      <c r="S25" s="420"/>
      <c r="T25" s="344"/>
      <c r="U25" s="345"/>
      <c r="V25" s="806"/>
      <c r="W25" s="160" t="s">
        <v>11</v>
      </c>
      <c r="X25" s="100" t="s">
        <v>30</v>
      </c>
      <c r="Y25" s="132">
        <f>AB26</f>
        <v>0</v>
      </c>
      <c r="Z25" s="120"/>
      <c r="AA25" s="124" t="s">
        <v>31</v>
      </c>
      <c r="AB25" s="118">
        <v>2.7</v>
      </c>
      <c r="AC25" s="118"/>
      <c r="AD25" s="118">
        <f>AB25*5</f>
        <v>13.5</v>
      </c>
      <c r="AE25" s="118" t="s">
        <v>26</v>
      </c>
      <c r="AF25" s="118">
        <f>AD25*9</f>
        <v>121.5</v>
      </c>
    </row>
    <row r="26" spans="2:32" s="119" customFormat="1" ht="27.95" customHeight="1">
      <c r="B26" s="813"/>
      <c r="C26" s="816"/>
      <c r="D26" s="518"/>
      <c r="E26" s="518"/>
      <c r="F26" s="516"/>
      <c r="G26" s="523"/>
      <c r="H26" s="521"/>
      <c r="I26" s="515"/>
      <c r="J26" s="518"/>
      <c r="K26" s="519"/>
      <c r="L26" s="516"/>
      <c r="M26" s="524" t="s">
        <v>553</v>
      </c>
      <c r="N26" s="524"/>
      <c r="O26" s="525">
        <v>2</v>
      </c>
      <c r="P26" s="420"/>
      <c r="Q26" s="255"/>
      <c r="R26" s="256"/>
      <c r="S26" s="420"/>
      <c r="T26" s="344"/>
      <c r="U26" s="345"/>
      <c r="V26" s="806"/>
      <c r="W26" s="158">
        <f>AC27</f>
        <v>32.300000000000004</v>
      </c>
      <c r="X26" s="149" t="s">
        <v>39</v>
      </c>
      <c r="Y26" s="132">
        <v>0</v>
      </c>
      <c r="Z26" s="116"/>
      <c r="AA26" s="124" t="s">
        <v>32</v>
      </c>
      <c r="AB26" s="118"/>
      <c r="AC26" s="124"/>
      <c r="AD26" s="124"/>
      <c r="AE26" s="124">
        <f>AB26*15</f>
        <v>0</v>
      </c>
      <c r="AF26" s="124"/>
    </row>
    <row r="27" spans="2:32" s="119" customFormat="1" ht="27.95" customHeight="1">
      <c r="B27" s="125" t="s">
        <v>33</v>
      </c>
      <c r="C27" s="469"/>
      <c r="D27" s="518"/>
      <c r="E27" s="518"/>
      <c r="F27" s="516"/>
      <c r="G27" s="520"/>
      <c r="H27" s="521"/>
      <c r="I27" s="515"/>
      <c r="J27" s="518"/>
      <c r="K27" s="522"/>
      <c r="L27" s="516"/>
      <c r="M27" s="518"/>
      <c r="N27" s="521"/>
      <c r="O27" s="515"/>
      <c r="P27" s="420"/>
      <c r="Q27" s="257"/>
      <c r="R27" s="256"/>
      <c r="S27" s="420"/>
      <c r="T27" s="257"/>
      <c r="U27" s="256"/>
      <c r="V27" s="806"/>
      <c r="W27" s="170" t="s">
        <v>12</v>
      </c>
      <c r="X27" s="108"/>
      <c r="Y27" s="132"/>
      <c r="Z27" s="120"/>
      <c r="AA27" s="124"/>
      <c r="AB27" s="118"/>
      <c r="AC27" s="124">
        <f>SUM(AC22:AC26)</f>
        <v>32.300000000000004</v>
      </c>
      <c r="AD27" s="124">
        <f>SUM(AD22:AD26)</f>
        <v>27</v>
      </c>
      <c r="AE27" s="124">
        <f>SUM(AE22:AE26)</f>
        <v>95.5</v>
      </c>
      <c r="AF27" s="124">
        <f>AC27*4+AD27*9+AE27*4</f>
        <v>754.2</v>
      </c>
    </row>
    <row r="28" spans="2:32" s="119" customFormat="1" ht="27.95" customHeight="1" thickBot="1">
      <c r="B28" s="127"/>
      <c r="C28" s="128"/>
      <c r="D28" s="521"/>
      <c r="E28" s="521"/>
      <c r="F28" s="515"/>
      <c r="G28" s="520"/>
      <c r="H28" s="521"/>
      <c r="I28" s="515"/>
      <c r="J28" s="518"/>
      <c r="K28" s="522"/>
      <c r="L28" s="516"/>
      <c r="M28" s="520"/>
      <c r="N28" s="521"/>
      <c r="O28" s="515"/>
      <c r="P28" s="430"/>
      <c r="Q28" s="258"/>
      <c r="R28" s="259"/>
      <c r="S28" s="430"/>
      <c r="T28" s="258"/>
      <c r="U28" s="259"/>
      <c r="V28" s="807"/>
      <c r="W28" s="171">
        <f>(W22*4)+(W24*9)+(W26*4)</f>
        <v>754.2</v>
      </c>
      <c r="X28" s="105"/>
      <c r="Y28" s="132"/>
      <c r="Z28" s="116"/>
      <c r="AA28" s="120"/>
      <c r="AB28" s="129"/>
      <c r="AC28" s="130">
        <f>AC27*4/AF27</f>
        <v>0.17130734553168922</v>
      </c>
      <c r="AD28" s="130">
        <f>AD27*9/AF27</f>
        <v>0.32219570405727921</v>
      </c>
      <c r="AE28" s="130">
        <f>AE27*4/AF27</f>
        <v>0.50649695041103149</v>
      </c>
      <c r="AF28" s="120"/>
    </row>
    <row r="29" spans="2:32" s="95" customFormat="1" ht="42">
      <c r="B29" s="92">
        <v>6</v>
      </c>
      <c r="C29" s="804"/>
      <c r="D29" s="419" t="str">
        <f>'109年6月菜單'!M5</f>
        <v>地瓜飯</v>
      </c>
      <c r="E29" s="419" t="s">
        <v>101</v>
      </c>
      <c r="F29" s="24" t="s">
        <v>15</v>
      </c>
      <c r="G29" s="419" t="str">
        <f>'109年6月菜單'!M6</f>
        <v>芝麻豬排</v>
      </c>
      <c r="H29" s="419" t="s">
        <v>92</v>
      </c>
      <c r="I29" s="24" t="s">
        <v>15</v>
      </c>
      <c r="J29" s="419" t="str">
        <f>'109年6月菜單'!M7</f>
        <v>彩絲炒蛋</v>
      </c>
      <c r="K29" s="419" t="s">
        <v>98</v>
      </c>
      <c r="L29" s="24" t="s">
        <v>15</v>
      </c>
      <c r="M29" s="419" t="str">
        <f>'109年6月菜單'!M8</f>
        <v>竹筍菇菇</v>
      </c>
      <c r="N29" s="419" t="s">
        <v>98</v>
      </c>
      <c r="O29" s="24" t="s">
        <v>15</v>
      </c>
      <c r="P29" s="419" t="str">
        <f>'109年6月菜單'!M9</f>
        <v>淺色蔬菜</v>
      </c>
      <c r="Q29" s="23" t="s">
        <v>42</v>
      </c>
      <c r="R29" s="24" t="s">
        <v>15</v>
      </c>
      <c r="S29" s="419" t="str">
        <f>'109年6月菜單'!M10</f>
        <v>味噌豆腐湯(豆)</v>
      </c>
      <c r="T29" s="93" t="s">
        <v>16</v>
      </c>
      <c r="U29" s="24" t="s">
        <v>15</v>
      </c>
      <c r="V29" s="805"/>
      <c r="W29" s="156" t="s">
        <v>7</v>
      </c>
      <c r="X29" s="94" t="s">
        <v>17</v>
      </c>
      <c r="Y29" s="131">
        <f>AB30</f>
        <v>5.9</v>
      </c>
      <c r="Z29" s="76"/>
      <c r="AA29" s="76"/>
      <c r="AB29" s="77"/>
      <c r="AC29" s="76" t="s">
        <v>18</v>
      </c>
      <c r="AD29" s="76" t="s">
        <v>19</v>
      </c>
      <c r="AE29" s="76" t="s">
        <v>20</v>
      </c>
      <c r="AF29" s="76" t="s">
        <v>21</v>
      </c>
    </row>
    <row r="30" spans="2:32" ht="27.95" customHeight="1">
      <c r="B30" s="96" t="s">
        <v>8</v>
      </c>
      <c r="C30" s="804"/>
      <c r="D30" s="420" t="s">
        <v>99</v>
      </c>
      <c r="E30" s="421"/>
      <c r="F30" s="28">
        <v>100</v>
      </c>
      <c r="G30" s="423" t="s">
        <v>577</v>
      </c>
      <c r="H30" s="423"/>
      <c r="I30" s="29">
        <v>60</v>
      </c>
      <c r="J30" s="433" t="s">
        <v>460</v>
      </c>
      <c r="K30" s="434"/>
      <c r="L30" s="467">
        <v>20</v>
      </c>
      <c r="M30" s="420" t="s">
        <v>468</v>
      </c>
      <c r="N30" s="420"/>
      <c r="O30" s="362">
        <v>30</v>
      </c>
      <c r="P30" s="423" t="str">
        <f>P29</f>
        <v>淺色蔬菜</v>
      </c>
      <c r="Q30" s="29"/>
      <c r="R30" s="345">
        <v>100</v>
      </c>
      <c r="S30" s="421" t="s">
        <v>266</v>
      </c>
      <c r="T30" s="356" t="s">
        <v>415</v>
      </c>
      <c r="U30" s="28">
        <v>24</v>
      </c>
      <c r="V30" s="806"/>
      <c r="W30" s="158">
        <f>AE35</f>
        <v>99.5</v>
      </c>
      <c r="X30" s="97" t="s">
        <v>22</v>
      </c>
      <c r="Y30" s="132">
        <f>AB31</f>
        <v>2.2999999999999998</v>
      </c>
      <c r="Z30" s="75"/>
      <c r="AA30" s="98" t="s">
        <v>23</v>
      </c>
      <c r="AB30" s="77">
        <v>5.9</v>
      </c>
      <c r="AC30" s="77">
        <f>AB30*2</f>
        <v>11.8</v>
      </c>
      <c r="AD30" s="77"/>
      <c r="AE30" s="77">
        <f>AB30*15</f>
        <v>88.5</v>
      </c>
      <c r="AF30" s="77">
        <f>AC30*4+AE30*4</f>
        <v>401.2</v>
      </c>
    </row>
    <row r="31" spans="2:32" ht="27.95" customHeight="1">
      <c r="B31" s="96">
        <v>3</v>
      </c>
      <c r="C31" s="804"/>
      <c r="D31" s="420" t="s">
        <v>102</v>
      </c>
      <c r="E31" s="420"/>
      <c r="F31" s="30">
        <v>50</v>
      </c>
      <c r="G31" s="423" t="s">
        <v>103</v>
      </c>
      <c r="H31" s="423"/>
      <c r="I31" s="29">
        <v>1</v>
      </c>
      <c r="J31" s="433" t="s">
        <v>106</v>
      </c>
      <c r="K31" s="433"/>
      <c r="L31" s="467">
        <v>10</v>
      </c>
      <c r="M31" s="421" t="s">
        <v>288</v>
      </c>
      <c r="N31" s="437"/>
      <c r="O31" s="356">
        <v>15</v>
      </c>
      <c r="P31" s="423"/>
      <c r="Q31" s="29"/>
      <c r="R31" s="29"/>
      <c r="S31" s="421" t="s">
        <v>267</v>
      </c>
      <c r="T31" s="28"/>
      <c r="U31" s="28">
        <v>10</v>
      </c>
      <c r="V31" s="806"/>
      <c r="W31" s="160" t="s">
        <v>9</v>
      </c>
      <c r="X31" s="100" t="s">
        <v>24</v>
      </c>
      <c r="Y31" s="132">
        <f>AB32</f>
        <v>2.2000000000000002</v>
      </c>
      <c r="Z31" s="76"/>
      <c r="AA31" s="101" t="s">
        <v>25</v>
      </c>
      <c r="AB31" s="77">
        <v>2.2999999999999998</v>
      </c>
      <c r="AC31" s="102">
        <f>AB31*7</f>
        <v>16.099999999999998</v>
      </c>
      <c r="AD31" s="77">
        <f>AB31*5</f>
        <v>11.5</v>
      </c>
      <c r="AE31" s="77" t="s">
        <v>26</v>
      </c>
      <c r="AF31" s="103">
        <f>AC31*4+AD31*9</f>
        <v>167.89999999999998</v>
      </c>
    </row>
    <row r="32" spans="2:32" ht="27.95" customHeight="1">
      <c r="B32" s="96" t="s">
        <v>60</v>
      </c>
      <c r="C32" s="804"/>
      <c r="D32" s="420"/>
      <c r="E32" s="420"/>
      <c r="F32" s="30"/>
      <c r="G32" s="423"/>
      <c r="H32" s="424"/>
      <c r="I32" s="29"/>
      <c r="J32" s="433" t="s">
        <v>461</v>
      </c>
      <c r="K32" s="434"/>
      <c r="L32" s="467">
        <v>30</v>
      </c>
      <c r="M32" s="421" t="s">
        <v>481</v>
      </c>
      <c r="N32" s="437"/>
      <c r="O32" s="356">
        <v>10</v>
      </c>
      <c r="P32" s="423"/>
      <c r="Q32" s="104"/>
      <c r="R32" s="29"/>
      <c r="S32" s="421"/>
      <c r="T32" s="35"/>
      <c r="U32" s="28"/>
      <c r="V32" s="806"/>
      <c r="W32" s="158">
        <f>AD35</f>
        <v>24</v>
      </c>
      <c r="X32" s="100" t="s">
        <v>27</v>
      </c>
      <c r="Y32" s="132">
        <f>AB33</f>
        <v>2.5</v>
      </c>
      <c r="Z32" s="75"/>
      <c r="AA32" s="76" t="s">
        <v>28</v>
      </c>
      <c r="AB32" s="77">
        <v>2.2000000000000002</v>
      </c>
      <c r="AC32" s="77">
        <f>AB32*1</f>
        <v>2.2000000000000002</v>
      </c>
      <c r="AD32" s="77" t="s">
        <v>26</v>
      </c>
      <c r="AE32" s="77">
        <f>AB32*5</f>
        <v>11</v>
      </c>
      <c r="AF32" s="77">
        <f>AC32*4+AE32*4</f>
        <v>52.8</v>
      </c>
    </row>
    <row r="33" spans="2:32" ht="27.95" customHeight="1">
      <c r="B33" s="808" t="s">
        <v>37</v>
      </c>
      <c r="C33" s="804"/>
      <c r="D33" s="420"/>
      <c r="E33" s="420"/>
      <c r="F33" s="30"/>
      <c r="G33" s="423"/>
      <c r="H33" s="424"/>
      <c r="I33" s="29"/>
      <c r="J33" s="435" t="s">
        <v>254</v>
      </c>
      <c r="K33" s="436"/>
      <c r="L33" s="468">
        <v>5</v>
      </c>
      <c r="M33" s="421" t="s">
        <v>488</v>
      </c>
      <c r="N33" s="421"/>
      <c r="O33" s="361">
        <v>10</v>
      </c>
      <c r="P33" s="423"/>
      <c r="Q33" s="104"/>
      <c r="R33" s="29"/>
      <c r="S33" s="421"/>
      <c r="T33" s="35"/>
      <c r="U33" s="28"/>
      <c r="V33" s="806"/>
      <c r="W33" s="160" t="s">
        <v>11</v>
      </c>
      <c r="X33" s="100" t="s">
        <v>30</v>
      </c>
      <c r="Y33" s="132">
        <f>AB34</f>
        <v>0</v>
      </c>
      <c r="Z33" s="76"/>
      <c r="AA33" s="76" t="s">
        <v>31</v>
      </c>
      <c r="AB33" s="77">
        <v>2.5</v>
      </c>
      <c r="AC33" s="77"/>
      <c r="AD33" s="77">
        <f>AB33*5</f>
        <v>12.5</v>
      </c>
      <c r="AE33" s="77" t="s">
        <v>26</v>
      </c>
      <c r="AF33" s="77">
        <f>AD33*9</f>
        <v>112.5</v>
      </c>
    </row>
    <row r="34" spans="2:32" ht="27.95" customHeight="1">
      <c r="B34" s="808"/>
      <c r="C34" s="804"/>
      <c r="D34" s="424"/>
      <c r="E34" s="424"/>
      <c r="F34" s="29"/>
      <c r="G34" s="423"/>
      <c r="H34" s="424"/>
      <c r="I34" s="29"/>
      <c r="J34" s="437"/>
      <c r="K34" s="437"/>
      <c r="L34" s="437"/>
      <c r="M34" s="420"/>
      <c r="N34" s="424"/>
      <c r="O34" s="29"/>
      <c r="P34" s="423"/>
      <c r="Q34" s="104"/>
      <c r="R34" s="29"/>
      <c r="S34" s="420"/>
      <c r="T34" s="104"/>
      <c r="U34" s="29"/>
      <c r="V34" s="806"/>
      <c r="W34" s="158">
        <f>AC35</f>
        <v>30.099999999999998</v>
      </c>
      <c r="X34" s="149" t="s">
        <v>39</v>
      </c>
      <c r="Y34" s="132">
        <v>0</v>
      </c>
      <c r="Z34" s="75"/>
      <c r="AA34" s="76" t="s">
        <v>32</v>
      </c>
      <c r="AE34" s="76">
        <f>AB34*15</f>
        <v>0</v>
      </c>
    </row>
    <row r="35" spans="2:32" ht="27.95" customHeight="1">
      <c r="B35" s="106" t="s">
        <v>33</v>
      </c>
      <c r="C35" s="107"/>
      <c r="D35" s="424"/>
      <c r="E35" s="424"/>
      <c r="F35" s="29"/>
      <c r="G35" s="423"/>
      <c r="H35" s="424"/>
      <c r="I35" s="29"/>
      <c r="J35" s="437"/>
      <c r="K35" s="437"/>
      <c r="L35" s="356"/>
      <c r="M35" s="420"/>
      <c r="N35" s="421"/>
      <c r="O35" s="29"/>
      <c r="P35" s="423"/>
      <c r="Q35" s="104"/>
      <c r="R35" s="29"/>
      <c r="S35" s="423"/>
      <c r="T35" s="104"/>
      <c r="U35" s="29"/>
      <c r="V35" s="806"/>
      <c r="W35" s="160" t="s">
        <v>12</v>
      </c>
      <c r="X35" s="108"/>
      <c r="Y35" s="132"/>
      <c r="Z35" s="76"/>
      <c r="AC35" s="76">
        <f>SUM(AC30:AC34)</f>
        <v>30.099999999999998</v>
      </c>
      <c r="AD35" s="76">
        <f>SUM(AD30:AD34)</f>
        <v>24</v>
      </c>
      <c r="AE35" s="76">
        <f>SUM(AE30:AE34)</f>
        <v>99.5</v>
      </c>
      <c r="AF35" s="76">
        <f>AC35*4+AD35*9+AE35*4</f>
        <v>734.4</v>
      </c>
    </row>
    <row r="36" spans="2:32" ht="27.95" customHeight="1">
      <c r="B36" s="109"/>
      <c r="C36" s="110"/>
      <c r="D36" s="424"/>
      <c r="E36" s="424"/>
      <c r="F36" s="29"/>
      <c r="G36" s="423"/>
      <c r="H36" s="424"/>
      <c r="I36" s="29"/>
      <c r="J36" s="438"/>
      <c r="K36" s="421"/>
      <c r="L36" s="356"/>
      <c r="M36" s="420"/>
      <c r="N36" s="424"/>
      <c r="O36" s="29"/>
      <c r="P36" s="423"/>
      <c r="Q36" s="104"/>
      <c r="R36" s="29"/>
      <c r="S36" s="423"/>
      <c r="T36" s="104"/>
      <c r="U36" s="29"/>
      <c r="V36" s="807"/>
      <c r="W36" s="158">
        <f>(W30*4)+(W32*9)+(W34*4)</f>
        <v>734.4</v>
      </c>
      <c r="X36" s="105"/>
      <c r="Y36" s="414"/>
      <c r="Z36" s="75"/>
      <c r="AC36" s="111">
        <f>AC35*4/AF35</f>
        <v>0.16394335511982569</v>
      </c>
      <c r="AD36" s="111">
        <f>AD35*9/AF35</f>
        <v>0.29411764705882354</v>
      </c>
      <c r="AE36" s="111">
        <f>AE35*4/AF35</f>
        <v>0.5419389978213508</v>
      </c>
    </row>
    <row r="37" spans="2:32" s="95" customFormat="1" ht="42">
      <c r="B37" s="92">
        <v>6</v>
      </c>
      <c r="C37" s="804"/>
      <c r="D37" s="419" t="str">
        <f>'109年6月菜單'!Q5</f>
        <v>招牌蛋炒飯</v>
      </c>
      <c r="E37" s="419" t="s">
        <v>113</v>
      </c>
      <c r="F37" s="24" t="s">
        <v>15</v>
      </c>
      <c r="G37" s="419" t="str">
        <f>'109年6月菜單'!Q6</f>
        <v>多汁嫩香雞排</v>
      </c>
      <c r="H37" s="419" t="s">
        <v>92</v>
      </c>
      <c r="I37" s="24" t="s">
        <v>15</v>
      </c>
      <c r="J37" s="419" t="str">
        <f>'109年6月菜單'!Q7</f>
        <v>炸蔬菜天婦羅(炸)</v>
      </c>
      <c r="K37" s="419" t="s">
        <v>100</v>
      </c>
      <c r="L37" s="24" t="s">
        <v>15</v>
      </c>
      <c r="M37" s="419" t="str">
        <f>'109年6月菜單'!Q8</f>
        <v>鮮肉水餃(冷)</v>
      </c>
      <c r="N37" s="419" t="s">
        <v>16</v>
      </c>
      <c r="O37" s="24" t="s">
        <v>15</v>
      </c>
      <c r="P37" s="419" t="str">
        <f>'109年6月菜單'!Q9</f>
        <v>深色蔬菜</v>
      </c>
      <c r="Q37" s="23" t="s">
        <v>42</v>
      </c>
      <c r="R37" s="24" t="s">
        <v>15</v>
      </c>
      <c r="S37" s="419" t="str">
        <f>'109年6月菜單'!Q10</f>
        <v>白玉湯</v>
      </c>
      <c r="T37" s="93" t="s">
        <v>16</v>
      </c>
      <c r="U37" s="24" t="s">
        <v>15</v>
      </c>
      <c r="V37" s="805"/>
      <c r="W37" s="156" t="s">
        <v>7</v>
      </c>
      <c r="X37" s="94" t="s">
        <v>17</v>
      </c>
      <c r="Y37" s="132">
        <f>AB38</f>
        <v>6</v>
      </c>
      <c r="Z37" s="76"/>
      <c r="AA37" s="76"/>
      <c r="AB37" s="77"/>
      <c r="AC37" s="76" t="s">
        <v>18</v>
      </c>
      <c r="AD37" s="76" t="s">
        <v>19</v>
      </c>
      <c r="AE37" s="76" t="s">
        <v>20</v>
      </c>
      <c r="AF37" s="76" t="s">
        <v>21</v>
      </c>
    </row>
    <row r="38" spans="2:32" ht="27.95" customHeight="1">
      <c r="B38" s="96" t="s">
        <v>8</v>
      </c>
      <c r="C38" s="804"/>
      <c r="D38" s="499" t="s">
        <v>110</v>
      </c>
      <c r="E38" s="500"/>
      <c r="F38" s="492">
        <v>100</v>
      </c>
      <c r="G38" s="501" t="s">
        <v>575</v>
      </c>
      <c r="H38" s="499"/>
      <c r="I38" s="493">
        <v>60</v>
      </c>
      <c r="J38" s="501" t="s">
        <v>546</v>
      </c>
      <c r="K38" s="501"/>
      <c r="L38" s="494">
        <v>35</v>
      </c>
      <c r="M38" s="501" t="s">
        <v>612</v>
      </c>
      <c r="N38" s="501" t="s">
        <v>613</v>
      </c>
      <c r="O38" s="494">
        <v>30</v>
      </c>
      <c r="P38" s="423" t="str">
        <f>P37</f>
        <v>深色蔬菜</v>
      </c>
      <c r="Q38" s="29"/>
      <c r="R38" s="345">
        <v>100</v>
      </c>
      <c r="S38" s="513" t="s">
        <v>551</v>
      </c>
      <c r="T38" s="512"/>
      <c r="U38" s="512">
        <v>30</v>
      </c>
      <c r="V38" s="806"/>
      <c r="W38" s="158">
        <f>AE43</f>
        <v>100.5</v>
      </c>
      <c r="X38" s="97" t="s">
        <v>22</v>
      </c>
      <c r="Y38" s="132">
        <f>AB39</f>
        <v>2</v>
      </c>
      <c r="Z38" s="75"/>
      <c r="AA38" s="98" t="s">
        <v>23</v>
      </c>
      <c r="AB38" s="77">
        <v>6</v>
      </c>
      <c r="AC38" s="77">
        <f>AB38*2</f>
        <v>12</v>
      </c>
      <c r="AD38" s="77"/>
      <c r="AE38" s="77">
        <f>AB38*15</f>
        <v>90</v>
      </c>
      <c r="AF38" s="77">
        <f>AC38*4+AE38*4</f>
        <v>408</v>
      </c>
    </row>
    <row r="39" spans="2:32" ht="27.95" customHeight="1">
      <c r="B39" s="96">
        <v>4</v>
      </c>
      <c r="C39" s="804"/>
      <c r="D39" s="500" t="s">
        <v>547</v>
      </c>
      <c r="E39" s="500"/>
      <c r="F39" s="492">
        <v>15</v>
      </c>
      <c r="G39" s="501"/>
      <c r="H39" s="499"/>
      <c r="I39" s="493"/>
      <c r="J39" s="501" t="s">
        <v>263</v>
      </c>
      <c r="K39" s="501"/>
      <c r="L39" s="494">
        <v>25</v>
      </c>
      <c r="M39" s="508"/>
      <c r="N39" s="501"/>
      <c r="O39" s="493"/>
      <c r="P39" s="423"/>
      <c r="Q39" s="104"/>
      <c r="R39" s="29"/>
      <c r="S39" s="421"/>
      <c r="T39" s="29"/>
      <c r="U39" s="29"/>
      <c r="V39" s="806"/>
      <c r="W39" s="160" t="s">
        <v>9</v>
      </c>
      <c r="X39" s="100" t="s">
        <v>24</v>
      </c>
      <c r="Y39" s="132">
        <f>AB40</f>
        <v>2.1</v>
      </c>
      <c r="Z39" s="76"/>
      <c r="AA39" s="101" t="s">
        <v>25</v>
      </c>
      <c r="AB39" s="77">
        <v>2</v>
      </c>
      <c r="AC39" s="102">
        <f>AB39*7</f>
        <v>14</v>
      </c>
      <c r="AD39" s="77">
        <f>AB39*5</f>
        <v>10</v>
      </c>
      <c r="AE39" s="77" t="s">
        <v>26</v>
      </c>
      <c r="AF39" s="103">
        <f>AC39*4+AD39*9</f>
        <v>146</v>
      </c>
    </row>
    <row r="40" spans="2:32" ht="27.95" customHeight="1">
      <c r="B40" s="96" t="s">
        <v>10</v>
      </c>
      <c r="C40" s="804"/>
      <c r="D40" s="500" t="s">
        <v>108</v>
      </c>
      <c r="E40" s="503"/>
      <c r="F40" s="492">
        <v>20</v>
      </c>
      <c r="G40" s="501"/>
      <c r="H40" s="499"/>
      <c r="I40" s="493"/>
      <c r="J40" s="501"/>
      <c r="K40" s="501"/>
      <c r="L40" s="498"/>
      <c r="M40" s="501"/>
      <c r="N40" s="501"/>
      <c r="O40" s="494"/>
      <c r="P40" s="423"/>
      <c r="Q40" s="104"/>
      <c r="R40" s="29"/>
      <c r="S40" s="420"/>
      <c r="T40" s="29"/>
      <c r="U40" s="29"/>
      <c r="V40" s="806"/>
      <c r="W40" s="158">
        <f>(Y38*5)+(Y40*5)</f>
        <v>24</v>
      </c>
      <c r="X40" s="100" t="s">
        <v>27</v>
      </c>
      <c r="Y40" s="132">
        <f>AB41</f>
        <v>2.8</v>
      </c>
      <c r="Z40" s="75"/>
      <c r="AA40" s="76" t="s">
        <v>28</v>
      </c>
      <c r="AB40" s="77">
        <v>2.1</v>
      </c>
      <c r="AC40" s="77">
        <f>AB40*1</f>
        <v>2.1</v>
      </c>
      <c r="AD40" s="77" t="s">
        <v>26</v>
      </c>
      <c r="AE40" s="77">
        <f>AB40*5</f>
        <v>10.5</v>
      </c>
      <c r="AF40" s="77">
        <f>AC40*4+AE40*4</f>
        <v>50.4</v>
      </c>
    </row>
    <row r="41" spans="2:32" ht="27.95" customHeight="1">
      <c r="B41" s="808" t="s">
        <v>70</v>
      </c>
      <c r="C41" s="804"/>
      <c r="D41" s="500" t="s">
        <v>106</v>
      </c>
      <c r="E41" s="503"/>
      <c r="F41" s="492">
        <v>5</v>
      </c>
      <c r="G41" s="501"/>
      <c r="H41" s="499"/>
      <c r="I41" s="493"/>
      <c r="J41" s="499"/>
      <c r="K41" s="501"/>
      <c r="L41" s="498"/>
      <c r="M41" s="501"/>
      <c r="N41" s="501"/>
      <c r="O41" s="494"/>
      <c r="P41" s="29"/>
      <c r="Q41" s="30"/>
      <c r="R41" s="29"/>
      <c r="S41" s="30"/>
      <c r="T41" s="29"/>
      <c r="U41" s="29"/>
      <c r="V41" s="806"/>
      <c r="W41" s="160" t="s">
        <v>11</v>
      </c>
      <c r="X41" s="100" t="s">
        <v>30</v>
      </c>
      <c r="Y41" s="132">
        <f>AB42</f>
        <v>0</v>
      </c>
      <c r="Z41" s="76"/>
      <c r="AA41" s="76" t="s">
        <v>31</v>
      </c>
      <c r="AB41" s="77">
        <v>2.8</v>
      </c>
      <c r="AC41" s="77"/>
      <c r="AD41" s="77">
        <f>AB41*5</f>
        <v>14</v>
      </c>
      <c r="AE41" s="77" t="s">
        <v>26</v>
      </c>
      <c r="AF41" s="77">
        <f>AD41*9</f>
        <v>126</v>
      </c>
    </row>
    <row r="42" spans="2:32" ht="27.95" customHeight="1">
      <c r="B42" s="808"/>
      <c r="C42" s="804"/>
      <c r="D42" s="500" t="s">
        <v>112</v>
      </c>
      <c r="E42" s="503"/>
      <c r="F42" s="492">
        <v>5</v>
      </c>
      <c r="G42" s="501"/>
      <c r="H42" s="502"/>
      <c r="I42" s="493"/>
      <c r="J42" s="499"/>
      <c r="K42" s="501"/>
      <c r="L42" s="497"/>
      <c r="M42" s="509"/>
      <c r="N42" s="502"/>
      <c r="O42" s="491"/>
      <c r="P42" s="29"/>
      <c r="Q42" s="104"/>
      <c r="R42" s="29"/>
      <c r="S42" s="30"/>
      <c r="T42" s="104"/>
      <c r="U42" s="30"/>
      <c r="V42" s="806"/>
      <c r="W42" s="158">
        <f>(Y38*7)+(Y37*2)+(Y39*1)</f>
        <v>28.1</v>
      </c>
      <c r="X42" s="149" t="s">
        <v>39</v>
      </c>
      <c r="Y42" s="132">
        <v>0</v>
      </c>
      <c r="Z42" s="75"/>
      <c r="AA42" s="76" t="s">
        <v>32</v>
      </c>
      <c r="AB42" s="77">
        <v>0</v>
      </c>
      <c r="AE42" s="76">
        <f>AB42*15</f>
        <v>0</v>
      </c>
    </row>
    <row r="43" spans="2:32" ht="27.95" customHeight="1">
      <c r="B43" s="106" t="s">
        <v>33</v>
      </c>
      <c r="C43" s="107"/>
      <c r="D43" s="499" t="s">
        <v>109</v>
      </c>
      <c r="E43" s="502"/>
      <c r="F43" s="493">
        <v>2</v>
      </c>
      <c r="G43" s="501"/>
      <c r="H43" s="502"/>
      <c r="I43" s="493"/>
      <c r="J43" s="499"/>
      <c r="K43" s="502"/>
      <c r="L43" s="493"/>
      <c r="M43" s="511"/>
      <c r="N43" s="502"/>
      <c r="O43" s="493"/>
      <c r="P43" s="29"/>
      <c r="Q43" s="104"/>
      <c r="R43" s="29"/>
      <c r="S43" s="30"/>
      <c r="T43" s="104"/>
      <c r="U43" s="30"/>
      <c r="V43" s="806"/>
      <c r="W43" s="160" t="s">
        <v>12</v>
      </c>
      <c r="X43" s="108"/>
      <c r="Y43" s="132"/>
      <c r="Z43" s="76"/>
      <c r="AC43" s="76">
        <f>SUM(AC38:AC42)</f>
        <v>28.1</v>
      </c>
      <c r="AD43" s="76">
        <f>SUM(AD38:AD42)</f>
        <v>24</v>
      </c>
      <c r="AE43" s="76">
        <f>SUM(AE38:AE42)</f>
        <v>100.5</v>
      </c>
      <c r="AF43" s="76">
        <f>AC43*4+AD43*9+AE43*4</f>
        <v>730.4</v>
      </c>
    </row>
    <row r="44" spans="2:32" ht="27.95" customHeight="1" thickBot="1">
      <c r="B44" s="174"/>
      <c r="C44" s="175"/>
      <c r="D44" s="504" t="s">
        <v>549</v>
      </c>
      <c r="E44" s="505"/>
      <c r="F44" s="496">
        <v>2</v>
      </c>
      <c r="G44" s="506"/>
      <c r="H44" s="507"/>
      <c r="I44" s="495"/>
      <c r="J44" s="510"/>
      <c r="K44" s="507"/>
      <c r="L44" s="495"/>
      <c r="M44" s="510"/>
      <c r="N44" s="507"/>
      <c r="O44" s="495"/>
      <c r="P44" s="135"/>
      <c r="Q44" s="134"/>
      <c r="R44" s="135"/>
      <c r="S44" s="135"/>
      <c r="T44" s="134"/>
      <c r="U44" s="135"/>
      <c r="V44" s="807"/>
      <c r="W44" s="158">
        <f>(W38*4)+(W40*9)+(W42*4)</f>
        <v>730.4</v>
      </c>
      <c r="X44" s="136"/>
      <c r="Y44" s="137"/>
      <c r="Z44" s="75"/>
      <c r="AC44" s="111">
        <f>AC43*4/AF43</f>
        <v>0.15388828039430449</v>
      </c>
      <c r="AD44" s="111">
        <f>AD43*9/AF43</f>
        <v>0.29572836801752467</v>
      </c>
      <c r="AE44" s="111">
        <f>AE43*4/AF43</f>
        <v>0.55038335158817087</v>
      </c>
    </row>
    <row r="45" spans="2:32" s="141" customFormat="1" ht="21.75" customHeight="1">
      <c r="B45" s="138"/>
      <c r="C45" s="76"/>
      <c r="D45" s="172"/>
      <c r="E45" s="173"/>
      <c r="F45" s="99"/>
      <c r="G45" s="99"/>
      <c r="H45" s="139"/>
      <c r="I45" s="99"/>
      <c r="J45" s="812"/>
      <c r="K45" s="812"/>
      <c r="L45" s="812"/>
      <c r="M45" s="812"/>
      <c r="N45" s="812"/>
      <c r="O45" s="812"/>
      <c r="P45" s="812"/>
      <c r="Q45" s="812"/>
      <c r="R45" s="812"/>
      <c r="S45" s="812"/>
      <c r="T45" s="812"/>
      <c r="U45" s="812"/>
      <c r="V45" s="812"/>
      <c r="W45" s="812"/>
      <c r="X45" s="812"/>
      <c r="Y45" s="812"/>
      <c r="Z45" s="140"/>
      <c r="AA45" s="124"/>
      <c r="AB45" s="118"/>
      <c r="AC45" s="124"/>
      <c r="AD45" s="124"/>
      <c r="AE45" s="124"/>
      <c r="AF45" s="124"/>
    </row>
    <row r="46" spans="2:32">
      <c r="B46" s="118"/>
      <c r="C46" s="141"/>
      <c r="D46" s="814"/>
      <c r="E46" s="814"/>
      <c r="F46" s="815"/>
      <c r="G46" s="815"/>
      <c r="H46" s="142"/>
      <c r="I46" s="76"/>
      <c r="J46" s="76"/>
      <c r="K46" s="142"/>
      <c r="L46" s="76"/>
      <c r="N46" s="142"/>
      <c r="O46" s="76"/>
      <c r="Q46" s="142"/>
      <c r="R46" s="76"/>
      <c r="T46" s="142"/>
      <c r="U46" s="76"/>
      <c r="V46" s="143"/>
      <c r="Y46" s="146"/>
    </row>
    <row r="47" spans="2:32" ht="27.75">
      <c r="P47" s="119"/>
      <c r="Y47" s="146"/>
    </row>
    <row r="48" spans="2:32">
      <c r="Y48" s="146"/>
    </row>
    <row r="49" spans="25:25">
      <c r="Y49" s="146"/>
    </row>
    <row r="50" spans="25:25">
      <c r="Y50" s="146"/>
    </row>
    <row r="51" spans="25:25">
      <c r="Y51" s="146"/>
    </row>
    <row r="52" spans="25:25">
      <c r="Y52" s="146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view="pageBreakPreview" topLeftCell="A31" zoomScale="69" zoomScaleNormal="55" zoomScaleSheetLayoutView="69" workbookViewId="0">
      <selection activeCell="M40" sqref="M40"/>
    </sheetView>
  </sheetViews>
  <sheetFormatPr defaultColWidth="9" defaultRowHeight="20.25"/>
  <cols>
    <col min="1" max="1" width="1.875" style="99" customWidth="1"/>
    <col min="2" max="2" width="4.875" style="138" customWidth="1"/>
    <col min="3" max="3" width="0" style="99" hidden="1" customWidth="1"/>
    <col min="4" max="4" width="18.625" style="99" customWidth="1"/>
    <col min="5" max="5" width="5.625" style="139" customWidth="1"/>
    <col min="6" max="6" width="9.625" style="99" customWidth="1"/>
    <col min="7" max="7" width="18.625" style="99" customWidth="1"/>
    <col min="8" max="8" width="5.625" style="139" customWidth="1"/>
    <col min="9" max="9" width="9.625" style="99" customWidth="1"/>
    <col min="10" max="10" width="18.625" style="99" customWidth="1"/>
    <col min="11" max="11" width="5.625" style="139" customWidth="1"/>
    <col min="12" max="12" width="9.625" style="99" customWidth="1"/>
    <col min="13" max="13" width="18.625" style="99" customWidth="1"/>
    <col min="14" max="14" width="5.625" style="139" customWidth="1"/>
    <col min="15" max="15" width="9.625" style="99" customWidth="1"/>
    <col min="16" max="16" width="18.625" style="99" customWidth="1"/>
    <col min="17" max="17" width="5.625" style="139" customWidth="1"/>
    <col min="18" max="18" width="9.625" style="99" customWidth="1"/>
    <col min="19" max="19" width="18.625" style="99" customWidth="1"/>
    <col min="20" max="20" width="5.625" style="139" customWidth="1"/>
    <col min="21" max="21" width="9.625" style="99" customWidth="1"/>
    <col min="22" max="22" width="5.25" style="147" customWidth="1"/>
    <col min="23" max="23" width="11.75" style="144" customWidth="1"/>
    <col min="24" max="24" width="11.25" style="145" customWidth="1"/>
    <col min="25" max="25" width="6.625" style="148" customWidth="1"/>
    <col min="26" max="26" width="6.625" style="99" customWidth="1"/>
    <col min="27" max="27" width="6" style="76" customWidth="1"/>
    <col min="28" max="28" width="5.5" style="77" customWidth="1"/>
    <col min="29" max="29" width="7.75" style="76" customWidth="1"/>
    <col min="30" max="30" width="8" style="76" customWidth="1"/>
    <col min="31" max="31" width="7.875" style="76" customWidth="1"/>
    <col min="32" max="32" width="7.5" style="76" customWidth="1"/>
    <col min="33" max="33" width="9" style="99" customWidth="1"/>
    <col min="34" max="16384" width="9" style="99"/>
  </cols>
  <sheetData>
    <row r="1" spans="2:32" s="63" customFormat="1" ht="38.25">
      <c r="B1" s="809" t="s">
        <v>614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62"/>
      <c r="AB1" s="64"/>
    </row>
    <row r="2" spans="2:32" s="63" customFormat="1" ht="9.75" customHeight="1">
      <c r="B2" s="810"/>
      <c r="C2" s="811"/>
      <c r="D2" s="811"/>
      <c r="E2" s="811"/>
      <c r="F2" s="811"/>
      <c r="G2" s="811"/>
      <c r="H2" s="65"/>
      <c r="I2" s="62"/>
      <c r="J2" s="62"/>
      <c r="K2" s="65"/>
      <c r="L2" s="62"/>
      <c r="M2" s="62"/>
      <c r="N2" s="65"/>
      <c r="O2" s="62"/>
      <c r="P2" s="62"/>
      <c r="Q2" s="65"/>
      <c r="R2" s="62"/>
      <c r="S2" s="62"/>
      <c r="T2" s="65"/>
      <c r="U2" s="62"/>
      <c r="V2" s="66"/>
      <c r="W2" s="67"/>
      <c r="X2" s="68"/>
      <c r="Y2" s="67"/>
      <c r="Z2" s="62"/>
      <c r="AB2" s="64"/>
    </row>
    <row r="3" spans="2:32" s="76" customFormat="1" ht="31.5" customHeight="1" thickBot="1">
      <c r="B3" s="150" t="s">
        <v>40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3"/>
      <c r="T3" s="70"/>
      <c r="U3" s="70"/>
      <c r="V3" s="71"/>
      <c r="W3" s="72"/>
      <c r="X3" s="73"/>
      <c r="Y3" s="74"/>
      <c r="Z3" s="75"/>
      <c r="AB3" s="77"/>
    </row>
    <row r="4" spans="2:32" s="91" customFormat="1" ht="157.5">
      <c r="B4" s="78" t="s">
        <v>0</v>
      </c>
      <c r="C4" s="79" t="s">
        <v>1</v>
      </c>
      <c r="D4" s="80" t="s">
        <v>2</v>
      </c>
      <c r="E4" s="81" t="s">
        <v>38</v>
      </c>
      <c r="F4" s="80"/>
      <c r="G4" s="80" t="s">
        <v>3</v>
      </c>
      <c r="H4" s="81" t="s">
        <v>38</v>
      </c>
      <c r="I4" s="80"/>
      <c r="J4" s="80" t="s">
        <v>4</v>
      </c>
      <c r="K4" s="81" t="s">
        <v>38</v>
      </c>
      <c r="L4" s="82"/>
      <c r="M4" s="80" t="s">
        <v>4</v>
      </c>
      <c r="N4" s="81" t="s">
        <v>38</v>
      </c>
      <c r="O4" s="80"/>
      <c r="P4" s="80" t="s">
        <v>4</v>
      </c>
      <c r="Q4" s="81" t="s">
        <v>38</v>
      </c>
      <c r="R4" s="80"/>
      <c r="S4" s="83" t="s">
        <v>5</v>
      </c>
      <c r="T4" s="81" t="s">
        <v>38</v>
      </c>
      <c r="U4" s="80"/>
      <c r="V4" s="152" t="s">
        <v>44</v>
      </c>
      <c r="W4" s="84" t="s">
        <v>6</v>
      </c>
      <c r="X4" s="85" t="s">
        <v>13</v>
      </c>
      <c r="Y4" s="86" t="s">
        <v>14</v>
      </c>
      <c r="Z4" s="87"/>
      <c r="AA4" s="88"/>
      <c r="AB4" s="89"/>
      <c r="AC4" s="90"/>
      <c r="AD4" s="90"/>
      <c r="AE4" s="90"/>
      <c r="AF4" s="90"/>
    </row>
    <row r="5" spans="2:32" s="95" customFormat="1" ht="65.099999999999994" customHeight="1">
      <c r="B5" s="92">
        <v>6</v>
      </c>
      <c r="C5" s="804"/>
      <c r="D5" s="419" t="str">
        <f>'109年6月菜單'!A15</f>
        <v>白米飯</v>
      </c>
      <c r="E5" s="443" t="s">
        <v>101</v>
      </c>
      <c r="F5" s="24" t="s">
        <v>15</v>
      </c>
      <c r="G5" s="419" t="str">
        <f>'109年6月菜單'!A16</f>
        <v>鐵路大排</v>
      </c>
      <c r="H5" s="419" t="s">
        <v>92</v>
      </c>
      <c r="I5" s="24" t="s">
        <v>15</v>
      </c>
      <c r="J5" s="419" t="str">
        <f>'109年6月菜單'!A17</f>
        <v>起司黃金咖哩</v>
      </c>
      <c r="K5" s="419" t="s">
        <v>16</v>
      </c>
      <c r="L5" s="24" t="s">
        <v>15</v>
      </c>
      <c r="M5" s="419" t="str">
        <f>'109年6月菜單'!A18</f>
        <v>三杯鮑菇鴿蛋</v>
      </c>
      <c r="N5" s="419" t="s">
        <v>16</v>
      </c>
      <c r="O5" s="24" t="s">
        <v>15</v>
      </c>
      <c r="P5" s="419" t="str">
        <f>'109年6月菜單'!A19</f>
        <v>深色蔬菜</v>
      </c>
      <c r="Q5" s="23" t="s">
        <v>62</v>
      </c>
      <c r="R5" s="24" t="s">
        <v>15</v>
      </c>
      <c r="S5" s="419" t="str">
        <f>'109年6月菜單'!A20</f>
        <v>退火冬瓜湯</v>
      </c>
      <c r="T5" s="93" t="s">
        <v>61</v>
      </c>
      <c r="U5" s="24" t="s">
        <v>15</v>
      </c>
      <c r="V5" s="805"/>
      <c r="W5" s="156" t="s">
        <v>7</v>
      </c>
      <c r="X5" s="157" t="s">
        <v>17</v>
      </c>
      <c r="Y5" s="165">
        <f>AB6</f>
        <v>5.5</v>
      </c>
      <c r="Z5" s="76"/>
      <c r="AA5" s="76"/>
      <c r="AB5" s="77"/>
      <c r="AC5" s="76" t="s">
        <v>18</v>
      </c>
      <c r="AD5" s="76" t="s">
        <v>19</v>
      </c>
      <c r="AE5" s="76" t="s">
        <v>20</v>
      </c>
      <c r="AF5" s="76" t="s">
        <v>21</v>
      </c>
    </row>
    <row r="6" spans="2:32" ht="27.95" customHeight="1">
      <c r="B6" s="96" t="s">
        <v>8</v>
      </c>
      <c r="C6" s="804"/>
      <c r="D6" s="420" t="s">
        <v>99</v>
      </c>
      <c r="E6" s="421"/>
      <c r="F6" s="28">
        <v>100</v>
      </c>
      <c r="G6" s="420" t="s">
        <v>577</v>
      </c>
      <c r="H6" s="461"/>
      <c r="I6" s="345">
        <v>60</v>
      </c>
      <c r="J6" s="423" t="s">
        <v>273</v>
      </c>
      <c r="K6" s="439"/>
      <c r="L6" s="362">
        <v>45</v>
      </c>
      <c r="M6" s="423" t="s">
        <v>95</v>
      </c>
      <c r="N6" s="439"/>
      <c r="O6" s="362">
        <v>40</v>
      </c>
      <c r="P6" s="423" t="str">
        <f>P5</f>
        <v>深色蔬菜</v>
      </c>
      <c r="Q6" s="260"/>
      <c r="R6" s="261">
        <v>110</v>
      </c>
      <c r="S6" s="420" t="s">
        <v>249</v>
      </c>
      <c r="T6" s="264"/>
      <c r="U6" s="261">
        <v>30</v>
      </c>
      <c r="V6" s="806"/>
      <c r="W6" s="158">
        <f>AE11</f>
        <v>92.5</v>
      </c>
      <c r="X6" s="159" t="s">
        <v>22</v>
      </c>
      <c r="Y6" s="166">
        <f>AB7</f>
        <v>2.7</v>
      </c>
      <c r="Z6" s="75"/>
      <c r="AA6" s="98" t="s">
        <v>23</v>
      </c>
      <c r="AB6" s="77">
        <v>5.5</v>
      </c>
      <c r="AC6" s="77">
        <f>AB6*2</f>
        <v>11</v>
      </c>
      <c r="AD6" s="77"/>
      <c r="AE6" s="77">
        <f>AB6*15</f>
        <v>82.5</v>
      </c>
      <c r="AF6" s="77">
        <f>AC6*4+AE6*4</f>
        <v>374</v>
      </c>
    </row>
    <row r="7" spans="2:32" ht="27.95" customHeight="1">
      <c r="B7" s="96">
        <v>7</v>
      </c>
      <c r="C7" s="804"/>
      <c r="D7" s="420"/>
      <c r="E7" s="420"/>
      <c r="F7" s="30"/>
      <c r="G7" s="420"/>
      <c r="H7" s="428"/>
      <c r="I7" s="261"/>
      <c r="J7" s="423" t="s">
        <v>475</v>
      </c>
      <c r="K7" s="425"/>
      <c r="L7" s="362">
        <v>15</v>
      </c>
      <c r="M7" s="423" t="s">
        <v>484</v>
      </c>
      <c r="N7" s="439"/>
      <c r="O7" s="362">
        <v>10</v>
      </c>
      <c r="P7" s="420"/>
      <c r="Q7" s="260"/>
      <c r="R7" s="261"/>
      <c r="S7" s="420" t="s">
        <v>485</v>
      </c>
      <c r="T7" s="260"/>
      <c r="U7" s="261">
        <v>2</v>
      </c>
      <c r="V7" s="806"/>
      <c r="W7" s="160" t="s">
        <v>9</v>
      </c>
      <c r="X7" s="161" t="s">
        <v>24</v>
      </c>
      <c r="Y7" s="166">
        <f>AB8</f>
        <v>2</v>
      </c>
      <c r="Z7" s="76"/>
      <c r="AA7" s="101" t="s">
        <v>25</v>
      </c>
      <c r="AB7" s="77">
        <v>2.7</v>
      </c>
      <c r="AC7" s="102">
        <f>AB7*7</f>
        <v>18.900000000000002</v>
      </c>
      <c r="AD7" s="77">
        <f>AB7*5</f>
        <v>13.5</v>
      </c>
      <c r="AE7" s="77" t="s">
        <v>26</v>
      </c>
      <c r="AF7" s="103">
        <f>AC7*4+AD7*9</f>
        <v>197.10000000000002</v>
      </c>
    </row>
    <row r="8" spans="2:32" ht="27.95" customHeight="1">
      <c r="B8" s="96" t="s">
        <v>10</v>
      </c>
      <c r="C8" s="804"/>
      <c r="D8" s="420"/>
      <c r="E8" s="420"/>
      <c r="F8" s="30"/>
      <c r="G8" s="420"/>
      <c r="H8" s="427"/>
      <c r="I8" s="261"/>
      <c r="J8" s="423" t="s">
        <v>94</v>
      </c>
      <c r="K8" s="439"/>
      <c r="L8" s="362">
        <v>10</v>
      </c>
      <c r="M8" s="423" t="s">
        <v>94</v>
      </c>
      <c r="N8" s="425"/>
      <c r="O8" s="362">
        <v>10</v>
      </c>
      <c r="P8" s="420"/>
      <c r="Q8" s="344"/>
      <c r="R8" s="345"/>
      <c r="S8" s="420"/>
      <c r="T8" s="260"/>
      <c r="U8" s="261"/>
      <c r="V8" s="806"/>
      <c r="W8" s="158">
        <f>AD11</f>
        <v>26</v>
      </c>
      <c r="X8" s="161" t="s">
        <v>27</v>
      </c>
      <c r="Y8" s="166">
        <f>AB9</f>
        <v>2.5</v>
      </c>
      <c r="Z8" s="75"/>
      <c r="AA8" s="76" t="s">
        <v>28</v>
      </c>
      <c r="AB8" s="77">
        <v>2</v>
      </c>
      <c r="AC8" s="77">
        <f>AB8*1</f>
        <v>2</v>
      </c>
      <c r="AD8" s="77" t="s">
        <v>26</v>
      </c>
      <c r="AE8" s="77">
        <f>AB8*5</f>
        <v>10</v>
      </c>
      <c r="AF8" s="77">
        <f>AC8*4+AE8*4</f>
        <v>48</v>
      </c>
    </row>
    <row r="9" spans="2:32" ht="27.95" customHeight="1">
      <c r="B9" s="808" t="s">
        <v>34</v>
      </c>
      <c r="C9" s="804"/>
      <c r="D9" s="420"/>
      <c r="E9" s="420"/>
      <c r="F9" s="30"/>
      <c r="G9" s="420"/>
      <c r="H9" s="427"/>
      <c r="I9" s="261"/>
      <c r="J9" s="420" t="s">
        <v>483</v>
      </c>
      <c r="K9" s="450"/>
      <c r="L9" s="363">
        <v>2</v>
      </c>
      <c r="M9" s="420" t="s">
        <v>479</v>
      </c>
      <c r="N9" s="427"/>
      <c r="O9" s="345">
        <v>20</v>
      </c>
      <c r="P9" s="423"/>
      <c r="Q9" s="351"/>
      <c r="R9" s="362"/>
      <c r="S9" s="420"/>
      <c r="T9" s="260"/>
      <c r="U9" s="261"/>
      <c r="V9" s="806"/>
      <c r="W9" s="160" t="s">
        <v>11</v>
      </c>
      <c r="X9" s="161" t="s">
        <v>30</v>
      </c>
      <c r="Y9" s="166">
        <f>AB10</f>
        <v>0</v>
      </c>
      <c r="Z9" s="76"/>
      <c r="AA9" s="76" t="s">
        <v>31</v>
      </c>
      <c r="AB9" s="77">
        <v>2.5</v>
      </c>
      <c r="AC9" s="77"/>
      <c r="AD9" s="77">
        <f>AB9*5</f>
        <v>12.5</v>
      </c>
      <c r="AE9" s="77" t="s">
        <v>26</v>
      </c>
      <c r="AF9" s="77">
        <f>AD9*9</f>
        <v>112.5</v>
      </c>
    </row>
    <row r="10" spans="2:32" ht="27.95" customHeight="1">
      <c r="B10" s="808"/>
      <c r="C10" s="804"/>
      <c r="D10" s="420"/>
      <c r="E10" s="420"/>
      <c r="F10" s="30"/>
      <c r="G10" s="420"/>
      <c r="H10" s="427"/>
      <c r="I10" s="261"/>
      <c r="J10" s="420"/>
      <c r="K10" s="427"/>
      <c r="L10" s="345"/>
      <c r="M10" s="420"/>
      <c r="N10" s="427"/>
      <c r="O10" s="345"/>
      <c r="P10" s="423"/>
      <c r="Q10" s="351"/>
      <c r="R10" s="362"/>
      <c r="S10" s="420"/>
      <c r="T10" s="260"/>
      <c r="U10" s="261"/>
      <c r="V10" s="806"/>
      <c r="W10" s="158">
        <f>AC11</f>
        <v>31.900000000000002</v>
      </c>
      <c r="X10" s="162" t="s">
        <v>39</v>
      </c>
      <c r="Y10" s="166">
        <v>0</v>
      </c>
      <c r="Z10" s="75"/>
      <c r="AA10" s="76" t="s">
        <v>32</v>
      </c>
      <c r="AE10" s="76">
        <f>AB10*15</f>
        <v>0</v>
      </c>
    </row>
    <row r="11" spans="2:32" ht="27.95" customHeight="1">
      <c r="B11" s="106" t="s">
        <v>33</v>
      </c>
      <c r="C11" s="107"/>
      <c r="D11" s="420"/>
      <c r="E11" s="424"/>
      <c r="F11" s="30"/>
      <c r="G11" s="420"/>
      <c r="H11" s="429"/>
      <c r="I11" s="261"/>
      <c r="J11" s="420"/>
      <c r="K11" s="429"/>
      <c r="L11" s="345"/>
      <c r="M11" s="421"/>
      <c r="N11" s="425"/>
      <c r="O11" s="361"/>
      <c r="P11" s="423"/>
      <c r="Q11" s="354"/>
      <c r="R11" s="362"/>
      <c r="S11" s="420"/>
      <c r="T11" s="262"/>
      <c r="U11" s="261"/>
      <c r="V11" s="806"/>
      <c r="W11" s="160" t="s">
        <v>12</v>
      </c>
      <c r="X11" s="163"/>
      <c r="Y11" s="166"/>
      <c r="Z11" s="76"/>
      <c r="AC11" s="76">
        <f>SUM(AC6:AC10)</f>
        <v>31.900000000000002</v>
      </c>
      <c r="AD11" s="76">
        <f>SUM(AD6:AD10)</f>
        <v>26</v>
      </c>
      <c r="AE11" s="76">
        <f>SUM(AE6:AE10)</f>
        <v>92.5</v>
      </c>
      <c r="AF11" s="76">
        <f>AC11*4+AD11*9+AE11*4</f>
        <v>731.6</v>
      </c>
    </row>
    <row r="12" spans="2:32" ht="27.95" customHeight="1">
      <c r="B12" s="109"/>
      <c r="C12" s="110"/>
      <c r="D12" s="423"/>
      <c r="E12" s="424"/>
      <c r="F12" s="29"/>
      <c r="G12" s="430"/>
      <c r="H12" s="431"/>
      <c r="I12" s="265"/>
      <c r="J12" s="430"/>
      <c r="K12" s="431"/>
      <c r="L12" s="348"/>
      <c r="M12" s="421"/>
      <c r="N12" s="425"/>
      <c r="O12" s="361"/>
      <c r="P12" s="420"/>
      <c r="Q12" s="344"/>
      <c r="R12" s="345"/>
      <c r="S12" s="430"/>
      <c r="T12" s="263"/>
      <c r="U12" s="265"/>
      <c r="V12" s="807"/>
      <c r="W12" s="158">
        <f>(W6*4)+(W8*9)+(W10*4)</f>
        <v>731.6</v>
      </c>
      <c r="X12" s="164"/>
      <c r="Y12" s="373"/>
      <c r="Z12" s="75"/>
      <c r="AC12" s="111">
        <f>AC11*4/AF11</f>
        <v>0.17441224712957901</v>
      </c>
      <c r="AD12" s="111">
        <f>AD11*9/AF11</f>
        <v>0.3198469108802624</v>
      </c>
      <c r="AE12" s="111">
        <f>AE11*4/AF11</f>
        <v>0.50574084199015856</v>
      </c>
    </row>
    <row r="13" spans="2:32" s="95" customFormat="1" ht="42" customHeight="1">
      <c r="B13" s="92">
        <v>6</v>
      </c>
      <c r="C13" s="804"/>
      <c r="D13" s="419" t="str">
        <f>'109年6月菜單'!E15</f>
        <v>燕麥飯</v>
      </c>
      <c r="E13" s="443" t="s">
        <v>101</v>
      </c>
      <c r="F13" s="24" t="s">
        <v>15</v>
      </c>
      <c r="G13" s="419" t="str">
        <f>'109年6月菜單'!E16</f>
        <v>菲力雞排</v>
      </c>
      <c r="H13" s="419" t="s">
        <v>290</v>
      </c>
      <c r="I13" s="24" t="s">
        <v>15</v>
      </c>
      <c r="J13" s="419" t="str">
        <f>'109年6月菜單'!E17</f>
        <v>紅燒獅子頭</v>
      </c>
      <c r="K13" s="462" t="s">
        <v>416</v>
      </c>
      <c r="L13" s="24" t="s">
        <v>15</v>
      </c>
      <c r="M13" s="464" t="str">
        <f>'109年6月菜單'!E18</f>
        <v>鮮彩玉米筍</v>
      </c>
      <c r="N13" s="462" t="s">
        <v>93</v>
      </c>
      <c r="O13" s="372" t="s">
        <v>15</v>
      </c>
      <c r="P13" s="419" t="str">
        <f>'109年6月菜單'!E19</f>
        <v>深色蔬菜</v>
      </c>
      <c r="Q13" s="23" t="s">
        <v>62</v>
      </c>
      <c r="R13" s="24" t="s">
        <v>15</v>
      </c>
      <c r="S13" s="419" t="str">
        <f>'109年6月菜單'!E20</f>
        <v>紫菜湯</v>
      </c>
      <c r="T13" s="93" t="s">
        <v>16</v>
      </c>
      <c r="U13" s="24" t="s">
        <v>15</v>
      </c>
      <c r="V13" s="805"/>
      <c r="W13" s="156" t="s">
        <v>7</v>
      </c>
      <c r="X13" s="157" t="s">
        <v>17</v>
      </c>
      <c r="Y13" s="166">
        <f>AB14</f>
        <v>5.9</v>
      </c>
      <c r="Z13" s="76"/>
      <c r="AA13" s="76"/>
      <c r="AB13" s="77"/>
      <c r="AC13" s="76" t="s">
        <v>18</v>
      </c>
      <c r="AD13" s="76" t="s">
        <v>19</v>
      </c>
      <c r="AE13" s="76" t="s">
        <v>20</v>
      </c>
      <c r="AF13" s="76" t="s">
        <v>21</v>
      </c>
    </row>
    <row r="14" spans="2:32" ht="27.95" customHeight="1">
      <c r="B14" s="96" t="s">
        <v>8</v>
      </c>
      <c r="C14" s="804"/>
      <c r="D14" s="420" t="s">
        <v>99</v>
      </c>
      <c r="E14" s="420"/>
      <c r="F14" s="29">
        <v>70</v>
      </c>
      <c r="G14" s="420" t="s">
        <v>579</v>
      </c>
      <c r="H14" s="461"/>
      <c r="I14" s="345">
        <v>60</v>
      </c>
      <c r="J14" s="420" t="s">
        <v>105</v>
      </c>
      <c r="K14" s="463"/>
      <c r="L14" s="363">
        <v>40</v>
      </c>
      <c r="M14" s="420" t="s">
        <v>270</v>
      </c>
      <c r="N14" s="427"/>
      <c r="O14" s="345">
        <v>30</v>
      </c>
      <c r="P14" s="423" t="str">
        <f>P13</f>
        <v>深色蔬菜</v>
      </c>
      <c r="Q14" s="30"/>
      <c r="R14" s="29">
        <v>100</v>
      </c>
      <c r="S14" s="423" t="s">
        <v>604</v>
      </c>
      <c r="T14" s="338"/>
      <c r="U14" s="338">
        <v>3</v>
      </c>
      <c r="V14" s="806"/>
      <c r="W14" s="158">
        <f>AE19</f>
        <v>99</v>
      </c>
      <c r="X14" s="159" t="s">
        <v>22</v>
      </c>
      <c r="Y14" s="166">
        <f>AB15</f>
        <v>2</v>
      </c>
      <c r="Z14" s="75"/>
      <c r="AA14" s="98" t="s">
        <v>23</v>
      </c>
      <c r="AB14" s="77">
        <v>5.9</v>
      </c>
      <c r="AC14" s="77">
        <f>AB14*2</f>
        <v>11.8</v>
      </c>
      <c r="AD14" s="77"/>
      <c r="AE14" s="77">
        <f>AB14*15</f>
        <v>88.5</v>
      </c>
      <c r="AF14" s="77">
        <f>AC14*4+AE14*4</f>
        <v>401.2</v>
      </c>
    </row>
    <row r="15" spans="2:32" ht="27.95" customHeight="1">
      <c r="B15" s="96">
        <v>8</v>
      </c>
      <c r="C15" s="804"/>
      <c r="D15" s="423" t="s">
        <v>274</v>
      </c>
      <c r="E15" s="420"/>
      <c r="F15" s="29">
        <v>35</v>
      </c>
      <c r="G15" s="420"/>
      <c r="H15" s="461"/>
      <c r="I15" s="345"/>
      <c r="J15" s="420" t="s">
        <v>578</v>
      </c>
      <c r="K15" s="420"/>
      <c r="L15" s="363">
        <v>15</v>
      </c>
      <c r="M15" s="420" t="s">
        <v>271</v>
      </c>
      <c r="N15" s="427"/>
      <c r="O15" s="345">
        <v>15</v>
      </c>
      <c r="P15" s="423"/>
      <c r="Q15" s="30"/>
      <c r="R15" s="29"/>
      <c r="S15" s="420" t="s">
        <v>605</v>
      </c>
      <c r="T15" s="339"/>
      <c r="U15" s="338">
        <v>1</v>
      </c>
      <c r="V15" s="806"/>
      <c r="W15" s="160" t="s">
        <v>9</v>
      </c>
      <c r="X15" s="161" t="s">
        <v>24</v>
      </c>
      <c r="Y15" s="166">
        <f>AB16</f>
        <v>2.1</v>
      </c>
      <c r="Z15" s="76"/>
      <c r="AA15" s="101" t="s">
        <v>25</v>
      </c>
      <c r="AB15" s="77">
        <v>2</v>
      </c>
      <c r="AC15" s="102">
        <f>AB15*7</f>
        <v>14</v>
      </c>
      <c r="AD15" s="77">
        <f>AB15*5</f>
        <v>10</v>
      </c>
      <c r="AE15" s="77" t="s">
        <v>26</v>
      </c>
      <c r="AF15" s="103">
        <f>AC15*4+AD15*9</f>
        <v>146</v>
      </c>
    </row>
    <row r="16" spans="2:32" ht="27.95" customHeight="1">
      <c r="B16" s="96" t="s">
        <v>10</v>
      </c>
      <c r="C16" s="804"/>
      <c r="D16" s="424"/>
      <c r="E16" s="420"/>
      <c r="F16" s="29"/>
      <c r="G16" s="420"/>
      <c r="H16" s="461"/>
      <c r="I16" s="345"/>
      <c r="J16" s="420" t="s">
        <v>94</v>
      </c>
      <c r="K16" s="450"/>
      <c r="L16" s="363">
        <v>5</v>
      </c>
      <c r="M16" s="420" t="s">
        <v>272</v>
      </c>
      <c r="N16" s="427"/>
      <c r="O16" s="345">
        <v>10</v>
      </c>
      <c r="P16" s="423"/>
      <c r="Q16" s="30"/>
      <c r="R16" s="29"/>
      <c r="S16" s="420"/>
      <c r="T16" s="310"/>
      <c r="U16" s="309"/>
      <c r="V16" s="806"/>
      <c r="W16" s="158">
        <v>23</v>
      </c>
      <c r="X16" s="161" t="s">
        <v>27</v>
      </c>
      <c r="Y16" s="166">
        <f>AB17</f>
        <v>2.5</v>
      </c>
      <c r="Z16" s="75"/>
      <c r="AA16" s="76" t="s">
        <v>28</v>
      </c>
      <c r="AB16" s="77">
        <v>2.1</v>
      </c>
      <c r="AC16" s="77">
        <f>AB16*1</f>
        <v>2.1</v>
      </c>
      <c r="AD16" s="77" t="s">
        <v>26</v>
      </c>
      <c r="AE16" s="77">
        <f>AB16*5</f>
        <v>10.5</v>
      </c>
      <c r="AF16" s="77">
        <f>AC16*4+AE16*4</f>
        <v>50.4</v>
      </c>
    </row>
    <row r="17" spans="2:32" ht="27.95" customHeight="1">
      <c r="B17" s="808" t="s">
        <v>35</v>
      </c>
      <c r="C17" s="804"/>
      <c r="D17" s="424"/>
      <c r="E17" s="420"/>
      <c r="F17" s="29"/>
      <c r="G17" s="420"/>
      <c r="H17" s="427"/>
      <c r="I17" s="266"/>
      <c r="J17" s="420" t="s">
        <v>96</v>
      </c>
      <c r="K17" s="450"/>
      <c r="L17" s="363">
        <v>5</v>
      </c>
      <c r="M17" s="420" t="s">
        <v>468</v>
      </c>
      <c r="N17" s="427"/>
      <c r="O17" s="345">
        <v>5</v>
      </c>
      <c r="P17" s="423"/>
      <c r="Q17" s="30"/>
      <c r="R17" s="29"/>
      <c r="S17" s="420"/>
      <c r="T17" s="310"/>
      <c r="U17" s="309"/>
      <c r="V17" s="806"/>
      <c r="W17" s="160" t="s">
        <v>11</v>
      </c>
      <c r="X17" s="161" t="s">
        <v>30</v>
      </c>
      <c r="Y17" s="166">
        <f>AB18</f>
        <v>0</v>
      </c>
      <c r="Z17" s="76"/>
      <c r="AA17" s="76" t="s">
        <v>31</v>
      </c>
      <c r="AB17" s="77">
        <v>2.5</v>
      </c>
      <c r="AC17" s="77"/>
      <c r="AD17" s="77">
        <f>AB17*5</f>
        <v>12.5</v>
      </c>
      <c r="AE17" s="77" t="s">
        <v>26</v>
      </c>
      <c r="AF17" s="77">
        <f>AD17*9</f>
        <v>112.5</v>
      </c>
    </row>
    <row r="18" spans="2:32" ht="27.95" customHeight="1">
      <c r="B18" s="808"/>
      <c r="C18" s="804"/>
      <c r="D18" s="424"/>
      <c r="E18" s="420"/>
      <c r="F18" s="29"/>
      <c r="G18" s="420"/>
      <c r="H18" s="427"/>
      <c r="I18" s="266"/>
      <c r="J18" s="420"/>
      <c r="K18" s="420"/>
      <c r="L18" s="363"/>
      <c r="M18" s="420"/>
      <c r="N18" s="427"/>
      <c r="O18" s="345"/>
      <c r="P18" s="423"/>
      <c r="Q18" s="30"/>
      <c r="R18" s="29"/>
      <c r="S18" s="420"/>
      <c r="T18" s="310"/>
      <c r="U18" s="309"/>
      <c r="V18" s="806"/>
      <c r="W18" s="158">
        <f>AC19</f>
        <v>27.900000000000002</v>
      </c>
      <c r="X18" s="162" t="s">
        <v>39</v>
      </c>
      <c r="Y18" s="166">
        <v>0</v>
      </c>
      <c r="Z18" s="75"/>
      <c r="AA18" s="76" t="s">
        <v>32</v>
      </c>
      <c r="AE18" s="76">
        <f>AB18*15</f>
        <v>0</v>
      </c>
    </row>
    <row r="19" spans="2:32" ht="27.95" customHeight="1">
      <c r="B19" s="106" t="s">
        <v>33</v>
      </c>
      <c r="C19" s="107"/>
      <c r="D19" s="424"/>
      <c r="E19" s="420"/>
      <c r="F19" s="29"/>
      <c r="G19" s="420"/>
      <c r="H19" s="461"/>
      <c r="I19" s="317"/>
      <c r="J19" s="420"/>
      <c r="K19" s="450"/>
      <c r="L19" s="363"/>
      <c r="M19" s="421"/>
      <c r="N19" s="425"/>
      <c r="O19" s="361"/>
      <c r="P19" s="423"/>
      <c r="Q19" s="30"/>
      <c r="R19" s="29"/>
      <c r="S19" s="423"/>
      <c r="T19" s="338"/>
      <c r="U19" s="338"/>
      <c r="V19" s="806"/>
      <c r="W19" s="160" t="s">
        <v>12</v>
      </c>
      <c r="X19" s="163"/>
      <c r="Y19" s="166"/>
      <c r="Z19" s="76"/>
      <c r="AC19" s="76">
        <f>SUM(AC14:AC18)</f>
        <v>27.900000000000002</v>
      </c>
      <c r="AD19" s="76">
        <f>SUM(AD14:AD18)</f>
        <v>22.5</v>
      </c>
      <c r="AE19" s="76">
        <f>SUM(AE14:AE18)</f>
        <v>99</v>
      </c>
      <c r="AF19" s="76">
        <f>AC19*4+AD19*9+AE19*4</f>
        <v>710.1</v>
      </c>
    </row>
    <row r="20" spans="2:32" ht="27.95" customHeight="1">
      <c r="B20" s="109"/>
      <c r="C20" s="110"/>
      <c r="D20" s="424"/>
      <c r="E20" s="424"/>
      <c r="F20" s="29"/>
      <c r="G20" s="420"/>
      <c r="H20" s="428"/>
      <c r="I20" s="317"/>
      <c r="J20" s="420"/>
      <c r="K20" s="450"/>
      <c r="L20" s="363"/>
      <c r="M20" s="421"/>
      <c r="N20" s="425"/>
      <c r="O20" s="361"/>
      <c r="P20" s="423"/>
      <c r="Q20" s="104"/>
      <c r="R20" s="29"/>
      <c r="S20" s="420"/>
      <c r="T20" s="339"/>
      <c r="U20" s="338"/>
      <c r="V20" s="807"/>
      <c r="W20" s="158">
        <f>AF19</f>
        <v>710.1</v>
      </c>
      <c r="X20" s="169"/>
      <c r="Y20" s="373"/>
      <c r="Z20" s="75"/>
      <c r="AC20" s="111">
        <f>AC19*4/AF19</f>
        <v>0.15716096324461346</v>
      </c>
      <c r="AD20" s="111">
        <f>AD19*9/AF19</f>
        <v>0.28517110266159695</v>
      </c>
      <c r="AE20" s="111">
        <f>AE19*4/AF19</f>
        <v>0.55766793409378956</v>
      </c>
    </row>
    <row r="21" spans="2:32" s="95" customFormat="1" ht="42">
      <c r="B21" s="92">
        <v>6</v>
      </c>
      <c r="C21" s="804"/>
      <c r="D21" s="419" t="str">
        <f>'109年6月菜單'!I15</f>
        <v>白米飯</v>
      </c>
      <c r="E21" s="443" t="s">
        <v>80</v>
      </c>
      <c r="F21" s="24" t="s">
        <v>15</v>
      </c>
      <c r="G21" s="419" t="str">
        <f>'109年6月菜單'!I16</f>
        <v>炙燒烤雞腿</v>
      </c>
      <c r="H21" s="419" t="s">
        <v>92</v>
      </c>
      <c r="I21" s="24" t="s">
        <v>15</v>
      </c>
      <c r="J21" s="419" t="str">
        <f>'109年6月菜單'!I17</f>
        <v>麻婆豆腐(豆)</v>
      </c>
      <c r="K21" s="419" t="s">
        <v>253</v>
      </c>
      <c r="L21" s="24" t="s">
        <v>15</v>
      </c>
      <c r="M21" s="419" t="str">
        <f>'109年6月菜單'!I18</f>
        <v>總匯海鮮(海)</v>
      </c>
      <c r="N21" s="419" t="s">
        <v>16</v>
      </c>
      <c r="O21" s="24" t="s">
        <v>15</v>
      </c>
      <c r="P21" s="419" t="str">
        <f>'109年6月菜單'!I19</f>
        <v>深色蔬菜</v>
      </c>
      <c r="Q21" s="23" t="s">
        <v>42</v>
      </c>
      <c r="R21" s="24" t="s">
        <v>15</v>
      </c>
      <c r="S21" s="419" t="str">
        <f>'109年6月菜單'!I20</f>
        <v>白菜蛋花湯</v>
      </c>
      <c r="T21" s="333" t="s">
        <v>73</v>
      </c>
      <c r="U21" s="332" t="s">
        <v>15</v>
      </c>
      <c r="V21" s="805"/>
      <c r="W21" s="156" t="s">
        <v>72</v>
      </c>
      <c r="X21" s="94" t="s">
        <v>17</v>
      </c>
      <c r="Y21" s="132">
        <f>AB22</f>
        <v>6</v>
      </c>
      <c r="Z21" s="76"/>
      <c r="AA21" s="76"/>
      <c r="AB21" s="77"/>
      <c r="AC21" s="76" t="s">
        <v>18</v>
      </c>
      <c r="AD21" s="76" t="s">
        <v>19</v>
      </c>
      <c r="AE21" s="76" t="s">
        <v>20</v>
      </c>
      <c r="AF21" s="76" t="s">
        <v>21</v>
      </c>
    </row>
    <row r="22" spans="2:32" s="119" customFormat="1" ht="27.75" customHeight="1">
      <c r="B22" s="115" t="s">
        <v>43</v>
      </c>
      <c r="C22" s="804"/>
      <c r="D22" s="538" t="s">
        <v>110</v>
      </c>
      <c r="E22" s="539"/>
      <c r="F22" s="532">
        <v>120</v>
      </c>
      <c r="G22" s="538" t="s">
        <v>580</v>
      </c>
      <c r="H22" s="542"/>
      <c r="I22" s="536">
        <v>60</v>
      </c>
      <c r="J22" s="538" t="s">
        <v>255</v>
      </c>
      <c r="K22" s="538"/>
      <c r="L22" s="534">
        <v>40</v>
      </c>
      <c r="M22" s="548" t="s">
        <v>554</v>
      </c>
      <c r="N22" s="548" t="s">
        <v>555</v>
      </c>
      <c r="O22" s="551">
        <v>5</v>
      </c>
      <c r="P22" s="420" t="str">
        <f>P21</f>
        <v>深色蔬菜</v>
      </c>
      <c r="Q22" s="344"/>
      <c r="R22" s="345">
        <v>100</v>
      </c>
      <c r="S22" s="558" t="s">
        <v>250</v>
      </c>
      <c r="T22" s="557"/>
      <c r="U22" s="555">
        <v>20</v>
      </c>
      <c r="V22" s="806"/>
      <c r="W22" s="158">
        <f>AE27</f>
        <v>100</v>
      </c>
      <c r="X22" s="97" t="s">
        <v>22</v>
      </c>
      <c r="Y22" s="132">
        <f>AB23</f>
        <v>2.4</v>
      </c>
      <c r="Z22" s="116"/>
      <c r="AA22" s="117" t="s">
        <v>23</v>
      </c>
      <c r="AB22" s="118">
        <v>6</v>
      </c>
      <c r="AC22" s="118">
        <f>AB22*2</f>
        <v>12</v>
      </c>
      <c r="AD22" s="118"/>
      <c r="AE22" s="118">
        <f>AB22*15</f>
        <v>90</v>
      </c>
      <c r="AF22" s="118">
        <f>AC22*4+AE22*4</f>
        <v>408</v>
      </c>
    </row>
    <row r="23" spans="2:32" s="119" customFormat="1" ht="27.95" customHeight="1">
      <c r="B23" s="115">
        <v>9</v>
      </c>
      <c r="C23" s="804"/>
      <c r="D23" s="540"/>
      <c r="E23" s="540"/>
      <c r="F23" s="533"/>
      <c r="G23" s="538"/>
      <c r="H23" s="543"/>
      <c r="I23" s="536"/>
      <c r="J23" s="538" t="s">
        <v>106</v>
      </c>
      <c r="K23" s="538"/>
      <c r="L23" s="534">
        <v>10</v>
      </c>
      <c r="M23" s="548" t="s">
        <v>244</v>
      </c>
      <c r="N23" s="548" t="s">
        <v>556</v>
      </c>
      <c r="O23" s="551">
        <v>20</v>
      </c>
      <c r="P23" s="420"/>
      <c r="Q23" s="344"/>
      <c r="R23" s="345"/>
      <c r="S23" s="558" t="s">
        <v>581</v>
      </c>
      <c r="T23" s="554"/>
      <c r="U23" s="555">
        <v>10</v>
      </c>
      <c r="V23" s="806"/>
      <c r="W23" s="160" t="s">
        <v>9</v>
      </c>
      <c r="X23" s="100" t="s">
        <v>24</v>
      </c>
      <c r="Y23" s="132">
        <f>AB24</f>
        <v>2</v>
      </c>
      <c r="Z23" s="120"/>
      <c r="AA23" s="121" t="s">
        <v>25</v>
      </c>
      <c r="AB23" s="118">
        <v>2.4</v>
      </c>
      <c r="AC23" s="122">
        <f>AB23*7</f>
        <v>16.8</v>
      </c>
      <c r="AD23" s="118">
        <f>AB23*5</f>
        <v>12</v>
      </c>
      <c r="AE23" s="118" t="s">
        <v>26</v>
      </c>
      <c r="AF23" s="123">
        <f>AC23*4+AD23*9</f>
        <v>175.2</v>
      </c>
    </row>
    <row r="24" spans="2:32" s="119" customFormat="1" ht="27.95" customHeight="1">
      <c r="B24" s="115" t="s">
        <v>10</v>
      </c>
      <c r="C24" s="804"/>
      <c r="D24" s="540"/>
      <c r="E24" s="541"/>
      <c r="F24" s="533"/>
      <c r="G24" s="538"/>
      <c r="H24" s="542"/>
      <c r="I24" s="536"/>
      <c r="J24" s="538"/>
      <c r="K24" s="541"/>
      <c r="L24" s="534"/>
      <c r="M24" s="548" t="s">
        <v>552</v>
      </c>
      <c r="N24" s="548" t="s">
        <v>548</v>
      </c>
      <c r="O24" s="551">
        <v>20</v>
      </c>
      <c r="P24" s="420"/>
      <c r="Q24" s="344"/>
      <c r="R24" s="345"/>
      <c r="S24" s="558" t="s">
        <v>106</v>
      </c>
      <c r="T24" s="554"/>
      <c r="U24" s="555">
        <v>5</v>
      </c>
      <c r="V24" s="806"/>
      <c r="W24" s="158">
        <f>AD27</f>
        <v>25.5</v>
      </c>
      <c r="X24" s="100" t="s">
        <v>27</v>
      </c>
      <c r="Y24" s="132">
        <f>AB25</f>
        <v>2.7</v>
      </c>
      <c r="Z24" s="116"/>
      <c r="AA24" s="124" t="s">
        <v>28</v>
      </c>
      <c r="AB24" s="118">
        <v>2</v>
      </c>
      <c r="AC24" s="118">
        <f>AB24*1</f>
        <v>2</v>
      </c>
      <c r="AD24" s="118" t="s">
        <v>26</v>
      </c>
      <c r="AE24" s="118">
        <f>AB24*5</f>
        <v>10</v>
      </c>
      <c r="AF24" s="118">
        <f>AC24*4+AE24*4</f>
        <v>48</v>
      </c>
    </row>
    <row r="25" spans="2:32" s="119" customFormat="1" ht="27.95" customHeight="1">
      <c r="B25" s="813" t="s">
        <v>36</v>
      </c>
      <c r="C25" s="804"/>
      <c r="D25" s="540"/>
      <c r="E25" s="541"/>
      <c r="F25" s="533"/>
      <c r="G25" s="538"/>
      <c r="H25" s="542"/>
      <c r="I25" s="536"/>
      <c r="J25" s="538"/>
      <c r="K25" s="541"/>
      <c r="L25" s="534"/>
      <c r="M25" s="548" t="s">
        <v>557</v>
      </c>
      <c r="N25" s="548" t="s">
        <v>556</v>
      </c>
      <c r="O25" s="551">
        <v>10</v>
      </c>
      <c r="P25" s="420"/>
      <c r="Q25" s="344"/>
      <c r="R25" s="345"/>
      <c r="S25" s="558"/>
      <c r="T25" s="554"/>
      <c r="U25" s="555"/>
      <c r="V25" s="806"/>
      <c r="W25" s="160" t="s">
        <v>11</v>
      </c>
      <c r="X25" s="100" t="s">
        <v>30</v>
      </c>
      <c r="Y25" s="132">
        <f>AB26</f>
        <v>0</v>
      </c>
      <c r="Z25" s="120"/>
      <c r="AA25" s="124" t="s">
        <v>31</v>
      </c>
      <c r="AB25" s="118">
        <v>2.7</v>
      </c>
      <c r="AC25" s="118"/>
      <c r="AD25" s="118">
        <f>AB25*5</f>
        <v>13.5</v>
      </c>
      <c r="AE25" s="118" t="s">
        <v>26</v>
      </c>
      <c r="AF25" s="118">
        <f>AD25*9</f>
        <v>121.5</v>
      </c>
    </row>
    <row r="26" spans="2:32" s="119" customFormat="1" ht="27.95" customHeight="1">
      <c r="B26" s="813"/>
      <c r="C26" s="804"/>
      <c r="D26" s="540"/>
      <c r="E26" s="541"/>
      <c r="F26" s="533"/>
      <c r="G26" s="538"/>
      <c r="H26" s="542"/>
      <c r="I26" s="536"/>
      <c r="J26" s="539"/>
      <c r="K26" s="539"/>
      <c r="L26" s="531"/>
      <c r="M26" s="548" t="s">
        <v>106</v>
      </c>
      <c r="N26" s="548" t="s">
        <v>556</v>
      </c>
      <c r="O26" s="551">
        <v>10</v>
      </c>
      <c r="P26" s="420"/>
      <c r="Q26" s="344"/>
      <c r="R26" s="345"/>
      <c r="S26" s="558"/>
      <c r="T26" s="554"/>
      <c r="U26" s="555"/>
      <c r="V26" s="806"/>
      <c r="W26" s="158">
        <f>AC27</f>
        <v>30.8</v>
      </c>
      <c r="X26" s="149" t="s">
        <v>39</v>
      </c>
      <c r="Y26" s="132">
        <v>0</v>
      </c>
      <c r="Z26" s="116"/>
      <c r="AA26" s="124" t="s">
        <v>32</v>
      </c>
      <c r="AB26" s="118"/>
      <c r="AC26" s="124"/>
      <c r="AD26" s="124"/>
      <c r="AE26" s="124">
        <f>AB26*15</f>
        <v>0</v>
      </c>
      <c r="AF26" s="124"/>
    </row>
    <row r="27" spans="2:32" s="119" customFormat="1" ht="27.95" customHeight="1">
      <c r="B27" s="125" t="s">
        <v>33</v>
      </c>
      <c r="C27" s="126"/>
      <c r="D27" s="540"/>
      <c r="E27" s="541"/>
      <c r="F27" s="533"/>
      <c r="G27" s="538"/>
      <c r="H27" s="544"/>
      <c r="I27" s="536"/>
      <c r="J27" s="547"/>
      <c r="K27" s="541"/>
      <c r="L27" s="534"/>
      <c r="M27" s="538"/>
      <c r="N27" s="544"/>
      <c r="O27" s="536"/>
      <c r="P27" s="420"/>
      <c r="Q27" s="346"/>
      <c r="R27" s="345"/>
      <c r="S27" s="558"/>
      <c r="T27" s="556"/>
      <c r="U27" s="555"/>
      <c r="V27" s="806"/>
      <c r="W27" s="170" t="s">
        <v>12</v>
      </c>
      <c r="X27" s="108"/>
      <c r="Y27" s="132"/>
      <c r="Z27" s="120"/>
      <c r="AA27" s="124"/>
      <c r="AB27" s="118"/>
      <c r="AC27" s="124">
        <f>SUM(AC22:AC26)</f>
        <v>30.8</v>
      </c>
      <c r="AD27" s="124">
        <f>SUM(AD22:AD26)</f>
        <v>25.5</v>
      </c>
      <c r="AE27" s="124">
        <f>SUM(AE22:AE26)</f>
        <v>100</v>
      </c>
      <c r="AF27" s="124">
        <f>AC27*4+AD27*9+AE27*4</f>
        <v>752.7</v>
      </c>
    </row>
    <row r="28" spans="2:32" s="119" customFormat="1" ht="27.95" customHeight="1" thickBot="1">
      <c r="B28" s="127"/>
      <c r="C28" s="128"/>
      <c r="D28" s="541"/>
      <c r="E28" s="541"/>
      <c r="F28" s="533"/>
      <c r="G28" s="545"/>
      <c r="H28" s="546"/>
      <c r="I28" s="535"/>
      <c r="J28" s="549"/>
      <c r="K28" s="550"/>
      <c r="L28" s="537"/>
      <c r="M28" s="545"/>
      <c r="N28" s="546"/>
      <c r="O28" s="535"/>
      <c r="P28" s="430"/>
      <c r="Q28" s="347"/>
      <c r="R28" s="348"/>
      <c r="S28" s="559"/>
      <c r="T28" s="552"/>
      <c r="U28" s="553"/>
      <c r="V28" s="807"/>
      <c r="W28" s="171">
        <f>(W22*4)+(W24*9)+(W26*4)</f>
        <v>752.7</v>
      </c>
      <c r="X28" s="105"/>
      <c r="Y28" s="132"/>
      <c r="Z28" s="116"/>
      <c r="AA28" s="120"/>
      <c r="AB28" s="129"/>
      <c r="AC28" s="130">
        <f>AC27*4/AF27</f>
        <v>0.16367742792613257</v>
      </c>
      <c r="AD28" s="130">
        <f>AD27*9/AF27</f>
        <v>0.30490235153447587</v>
      </c>
      <c r="AE28" s="130">
        <f>AE27*4/AF27</f>
        <v>0.53142022053939153</v>
      </c>
      <c r="AF28" s="120"/>
    </row>
    <row r="29" spans="2:32" s="95" customFormat="1" ht="42">
      <c r="B29" s="92">
        <v>6</v>
      </c>
      <c r="C29" s="804"/>
      <c r="D29" s="419" t="str">
        <f>'109年6月菜單'!M15</f>
        <v>地瓜飯</v>
      </c>
      <c r="E29" s="443" t="s">
        <v>101</v>
      </c>
      <c r="F29" s="24" t="s">
        <v>15</v>
      </c>
      <c r="G29" s="419" t="str">
        <f>'109年6月菜單'!M16</f>
        <v>紅燒豚肉</v>
      </c>
      <c r="H29" s="419" t="s">
        <v>289</v>
      </c>
      <c r="I29" s="24" t="s">
        <v>15</v>
      </c>
      <c r="J29" s="442" t="str">
        <f>'109年6月菜單'!M17</f>
        <v>蜜汁翅小腿</v>
      </c>
      <c r="K29" s="442" t="s">
        <v>292</v>
      </c>
      <c r="L29" s="374" t="s">
        <v>15</v>
      </c>
      <c r="M29" s="419" t="str">
        <f>'109年6月菜單'!M18</f>
        <v>家常小菜</v>
      </c>
      <c r="N29" s="419" t="s">
        <v>98</v>
      </c>
      <c r="O29" s="24" t="s">
        <v>15</v>
      </c>
      <c r="P29" s="419" t="str">
        <f>'109年6月菜單'!M19</f>
        <v>淺色蔬菜</v>
      </c>
      <c r="Q29" s="23" t="s">
        <v>62</v>
      </c>
      <c r="R29" s="24" t="s">
        <v>15</v>
      </c>
      <c r="S29" s="419" t="str">
        <f>'109年6月菜單'!M20</f>
        <v>白玉湯</v>
      </c>
      <c r="T29" s="93" t="s">
        <v>16</v>
      </c>
      <c r="U29" s="24" t="s">
        <v>15</v>
      </c>
      <c r="V29" s="805"/>
      <c r="W29" s="156" t="s">
        <v>7</v>
      </c>
      <c r="X29" s="157" t="s">
        <v>17</v>
      </c>
      <c r="Y29" s="131">
        <f>AB30</f>
        <v>5.9</v>
      </c>
      <c r="Z29" s="76"/>
      <c r="AA29" s="76"/>
      <c r="AB29" s="77"/>
      <c r="AC29" s="76" t="s">
        <v>18</v>
      </c>
      <c r="AD29" s="76" t="s">
        <v>19</v>
      </c>
      <c r="AE29" s="76" t="s">
        <v>20</v>
      </c>
      <c r="AF29" s="76" t="s">
        <v>21</v>
      </c>
    </row>
    <row r="30" spans="2:32" ht="27.95" customHeight="1">
      <c r="B30" s="96" t="s">
        <v>8</v>
      </c>
      <c r="C30" s="804"/>
      <c r="D30" s="420" t="s">
        <v>99</v>
      </c>
      <c r="E30" s="420"/>
      <c r="F30" s="30">
        <v>100</v>
      </c>
      <c r="G30" s="688" t="s">
        <v>574</v>
      </c>
      <c r="H30" s="480"/>
      <c r="I30" s="481">
        <v>40</v>
      </c>
      <c r="J30" s="451" t="s">
        <v>582</v>
      </c>
      <c r="K30" s="432"/>
      <c r="L30" s="362">
        <v>40</v>
      </c>
      <c r="M30" s="423" t="s">
        <v>293</v>
      </c>
      <c r="N30" s="420"/>
      <c r="O30" s="363">
        <v>30</v>
      </c>
      <c r="P30" s="423" t="str">
        <f>P29</f>
        <v>淺色蔬菜</v>
      </c>
      <c r="Q30" s="311"/>
      <c r="R30" s="312">
        <v>100</v>
      </c>
      <c r="S30" s="423" t="s">
        <v>373</v>
      </c>
      <c r="T30" s="319"/>
      <c r="U30" s="319">
        <v>30</v>
      </c>
      <c r="V30" s="806"/>
      <c r="W30" s="158">
        <f>AE35</f>
        <v>98.5</v>
      </c>
      <c r="X30" s="159" t="s">
        <v>22</v>
      </c>
      <c r="Y30" s="132">
        <f>AB31</f>
        <v>2.5</v>
      </c>
      <c r="Z30" s="75"/>
      <c r="AA30" s="98" t="s">
        <v>23</v>
      </c>
      <c r="AB30" s="77">
        <v>5.9</v>
      </c>
      <c r="AC30" s="77">
        <f>AB30*2</f>
        <v>11.8</v>
      </c>
      <c r="AD30" s="77"/>
      <c r="AE30" s="77">
        <f>AB30*15</f>
        <v>88.5</v>
      </c>
      <c r="AF30" s="77">
        <f>AC30*4+AE30*4</f>
        <v>401.2</v>
      </c>
    </row>
    <row r="31" spans="2:32" ht="27.95" customHeight="1">
      <c r="B31" s="96">
        <v>10</v>
      </c>
      <c r="C31" s="804"/>
      <c r="D31" s="420" t="s">
        <v>102</v>
      </c>
      <c r="E31" s="420"/>
      <c r="F31" s="30">
        <v>50</v>
      </c>
      <c r="G31" s="688" t="s">
        <v>550</v>
      </c>
      <c r="H31" s="482"/>
      <c r="I31" s="481">
        <v>15</v>
      </c>
      <c r="J31" s="423"/>
      <c r="K31" s="420"/>
      <c r="L31" s="362"/>
      <c r="M31" s="465" t="s">
        <v>294</v>
      </c>
      <c r="N31" s="466"/>
      <c r="O31" s="330">
        <v>5</v>
      </c>
      <c r="P31" s="420"/>
      <c r="Q31" s="311"/>
      <c r="R31" s="312"/>
      <c r="S31" s="420" t="s">
        <v>374</v>
      </c>
      <c r="T31" s="319"/>
      <c r="U31" s="319">
        <v>5</v>
      </c>
      <c r="V31" s="806"/>
      <c r="W31" s="160" t="s">
        <v>9</v>
      </c>
      <c r="X31" s="161" t="s">
        <v>24</v>
      </c>
      <c r="Y31" s="132">
        <f>AB32</f>
        <v>2</v>
      </c>
      <c r="Z31" s="76"/>
      <c r="AA31" s="101" t="s">
        <v>25</v>
      </c>
      <c r="AB31" s="77">
        <v>2.5</v>
      </c>
      <c r="AC31" s="102">
        <f>AB31*7</f>
        <v>17.5</v>
      </c>
      <c r="AD31" s="77">
        <f>AB31*5</f>
        <v>12.5</v>
      </c>
      <c r="AE31" s="77" t="s">
        <v>26</v>
      </c>
      <c r="AF31" s="103">
        <f>AC31*4+AD31*9</f>
        <v>182.5</v>
      </c>
    </row>
    <row r="32" spans="2:32" ht="27.95" customHeight="1">
      <c r="B32" s="96" t="s">
        <v>10</v>
      </c>
      <c r="C32" s="804"/>
      <c r="D32" s="424"/>
      <c r="E32" s="424"/>
      <c r="F32" s="29"/>
      <c r="G32" s="688" t="s">
        <v>106</v>
      </c>
      <c r="H32" s="480"/>
      <c r="I32" s="481">
        <v>5</v>
      </c>
      <c r="J32" s="420"/>
      <c r="K32" s="423"/>
      <c r="L32" s="362"/>
      <c r="M32" s="423" t="s">
        <v>295</v>
      </c>
      <c r="N32" s="423"/>
      <c r="O32" s="362">
        <v>5</v>
      </c>
      <c r="P32" s="420"/>
      <c r="Q32" s="311"/>
      <c r="R32" s="312"/>
      <c r="S32" s="420"/>
      <c r="T32" s="319"/>
      <c r="U32" s="318"/>
      <c r="V32" s="806"/>
      <c r="W32" s="158">
        <f>AD35</f>
        <v>25</v>
      </c>
      <c r="X32" s="161" t="s">
        <v>27</v>
      </c>
      <c r="Y32" s="132">
        <f>AB33</f>
        <v>2.5</v>
      </c>
      <c r="Z32" s="75"/>
      <c r="AA32" s="76" t="s">
        <v>28</v>
      </c>
      <c r="AB32" s="77">
        <v>2</v>
      </c>
      <c r="AC32" s="77">
        <f>AB32*1</f>
        <v>2</v>
      </c>
      <c r="AD32" s="77" t="s">
        <v>26</v>
      </c>
      <c r="AE32" s="77">
        <f>AB32*5</f>
        <v>10</v>
      </c>
      <c r="AF32" s="77">
        <f>AC32*4+AE32*4</f>
        <v>48</v>
      </c>
    </row>
    <row r="33" spans="2:32" ht="27.95" customHeight="1">
      <c r="B33" s="808" t="s">
        <v>37</v>
      </c>
      <c r="C33" s="804"/>
      <c r="D33" s="424"/>
      <c r="E33" s="424"/>
      <c r="F33" s="29"/>
      <c r="G33" s="420"/>
      <c r="H33" s="427"/>
      <c r="I33" s="312"/>
      <c r="J33" s="423"/>
      <c r="K33" s="424"/>
      <c r="L33" s="362"/>
      <c r="M33" s="423" t="s">
        <v>486</v>
      </c>
      <c r="N33" s="424"/>
      <c r="O33" s="362">
        <v>10</v>
      </c>
      <c r="P33" s="420"/>
      <c r="Q33" s="311"/>
      <c r="R33" s="312"/>
      <c r="S33" s="420"/>
      <c r="T33" s="319"/>
      <c r="U33" s="318"/>
      <c r="V33" s="806"/>
      <c r="W33" s="160" t="s">
        <v>11</v>
      </c>
      <c r="X33" s="161" t="s">
        <v>30</v>
      </c>
      <c r="Y33" s="132">
        <f>AB34</f>
        <v>0</v>
      </c>
      <c r="Z33" s="76"/>
      <c r="AA33" s="76" t="s">
        <v>31</v>
      </c>
      <c r="AB33" s="77">
        <v>2.5</v>
      </c>
      <c r="AC33" s="77"/>
      <c r="AD33" s="77">
        <f>AB33*5</f>
        <v>12.5</v>
      </c>
      <c r="AE33" s="77" t="s">
        <v>26</v>
      </c>
      <c r="AF33" s="77">
        <f>AD33*9</f>
        <v>112.5</v>
      </c>
    </row>
    <row r="34" spans="2:32" ht="27.95" customHeight="1">
      <c r="B34" s="808"/>
      <c r="C34" s="804"/>
      <c r="D34" s="424"/>
      <c r="E34" s="424"/>
      <c r="F34" s="29"/>
      <c r="G34" s="440"/>
      <c r="H34" s="427"/>
      <c r="I34" s="312"/>
      <c r="J34" s="423"/>
      <c r="K34" s="424"/>
      <c r="L34" s="362"/>
      <c r="M34" s="423"/>
      <c r="N34" s="424"/>
      <c r="O34" s="321"/>
      <c r="P34" s="420"/>
      <c r="Q34" s="311"/>
      <c r="R34" s="312"/>
      <c r="S34" s="420"/>
      <c r="T34" s="319"/>
      <c r="U34" s="318"/>
      <c r="V34" s="806"/>
      <c r="W34" s="158">
        <f>AC35</f>
        <v>31.3</v>
      </c>
      <c r="X34" s="162" t="s">
        <v>39</v>
      </c>
      <c r="Y34" s="132">
        <v>0</v>
      </c>
      <c r="Z34" s="75"/>
      <c r="AA34" s="76" t="s">
        <v>32</v>
      </c>
      <c r="AE34" s="76">
        <f>AB34*15</f>
        <v>0</v>
      </c>
    </row>
    <row r="35" spans="2:32" ht="27.95" customHeight="1">
      <c r="B35" s="106" t="s">
        <v>33</v>
      </c>
      <c r="C35" s="107"/>
      <c r="D35" s="424"/>
      <c r="E35" s="424"/>
      <c r="F35" s="29"/>
      <c r="G35" s="420"/>
      <c r="H35" s="429"/>
      <c r="I35" s="312"/>
      <c r="J35" s="423"/>
      <c r="K35" s="420"/>
      <c r="L35" s="362"/>
      <c r="M35" s="420"/>
      <c r="N35" s="424"/>
      <c r="O35" s="321"/>
      <c r="P35" s="420"/>
      <c r="Q35" s="313"/>
      <c r="R35" s="312"/>
      <c r="S35" s="423"/>
      <c r="T35" s="319"/>
      <c r="U35" s="318"/>
      <c r="V35" s="806"/>
      <c r="W35" s="160" t="s">
        <v>12</v>
      </c>
      <c r="X35" s="163"/>
      <c r="Y35" s="132"/>
      <c r="Z35" s="76"/>
      <c r="AC35" s="76">
        <f>SUM(AC30:AC34)</f>
        <v>31.3</v>
      </c>
      <c r="AD35" s="76">
        <f>SUM(AD30:AD34)</f>
        <v>25</v>
      </c>
      <c r="AE35" s="76">
        <f>SUM(AE30:AE34)</f>
        <v>98.5</v>
      </c>
      <c r="AF35" s="76">
        <f>AC35*4+AD35*9+AE35*4</f>
        <v>744.2</v>
      </c>
    </row>
    <row r="36" spans="2:32" ht="27.95" customHeight="1">
      <c r="B36" s="109"/>
      <c r="C36" s="110"/>
      <c r="D36" s="424"/>
      <c r="E36" s="424"/>
      <c r="F36" s="29"/>
      <c r="G36" s="430"/>
      <c r="H36" s="431"/>
      <c r="I36" s="315"/>
      <c r="J36" s="426"/>
      <c r="K36" s="420"/>
      <c r="L36" s="41"/>
      <c r="M36" s="423"/>
      <c r="N36" s="424"/>
      <c r="O36" s="321"/>
      <c r="P36" s="430"/>
      <c r="Q36" s="314"/>
      <c r="R36" s="315"/>
      <c r="S36" s="423"/>
      <c r="T36" s="320"/>
      <c r="U36" s="318"/>
      <c r="V36" s="807"/>
      <c r="W36" s="158">
        <f>(W30*4)+(W32*9)+(W34*4)</f>
        <v>744.2</v>
      </c>
      <c r="X36" s="169"/>
      <c r="Y36" s="132"/>
      <c r="Z36" s="75"/>
      <c r="AC36" s="111">
        <f>AC35*4/AF35</f>
        <v>0.16823434560601988</v>
      </c>
      <c r="AD36" s="111">
        <f>AD35*9/AF35</f>
        <v>0.30233808116097821</v>
      </c>
      <c r="AE36" s="111">
        <f>AE35*4/AF35</f>
        <v>0.52942757323300182</v>
      </c>
    </row>
    <row r="37" spans="2:32" s="95" customFormat="1" ht="42">
      <c r="B37" s="92">
        <v>6</v>
      </c>
      <c r="C37" s="804"/>
      <c r="D37" s="419" t="str">
        <f>'109年6月菜單'!Q15</f>
        <v>客香粿仔條</v>
      </c>
      <c r="E37" s="443" t="s">
        <v>113</v>
      </c>
      <c r="F37" s="24" t="s">
        <v>15</v>
      </c>
      <c r="G37" s="419" t="str">
        <f>'109年6月菜單'!Q16</f>
        <v>塔香雞丁</v>
      </c>
      <c r="H37" s="419" t="s">
        <v>291</v>
      </c>
      <c r="I37" s="24" t="s">
        <v>15</v>
      </c>
      <c r="J37" s="419" t="str">
        <f>'109年6月菜單'!Q17</f>
        <v>香酥魷魚排(炸海加)</v>
      </c>
      <c r="K37" s="419" t="s">
        <v>100</v>
      </c>
      <c r="L37" s="24" t="s">
        <v>15</v>
      </c>
      <c r="M37" s="419" t="str">
        <f>'109年6月菜單'!Q18</f>
        <v>五香滷蛋</v>
      </c>
      <c r="N37" s="419" t="s">
        <v>289</v>
      </c>
      <c r="O37" s="24" t="s">
        <v>15</v>
      </c>
      <c r="P37" s="419" t="str">
        <f>'109年6月菜單'!Q19</f>
        <v>淺色蔬菜</v>
      </c>
      <c r="Q37" s="23" t="s">
        <v>62</v>
      </c>
      <c r="R37" s="24" t="s">
        <v>15</v>
      </c>
      <c r="S37" s="419" t="str">
        <f>'109年6月菜單'!Q20</f>
        <v>味噌豆腐湯(豆)</v>
      </c>
      <c r="T37" s="93" t="s">
        <v>16</v>
      </c>
      <c r="U37" s="24" t="s">
        <v>15</v>
      </c>
      <c r="V37" s="805"/>
      <c r="W37" s="156" t="s">
        <v>7</v>
      </c>
      <c r="X37" s="157" t="s">
        <v>17</v>
      </c>
      <c r="Y37" s="131">
        <f>AB38</f>
        <v>5.5</v>
      </c>
      <c r="Z37" s="76"/>
      <c r="AA37" s="76"/>
      <c r="AB37" s="77"/>
      <c r="AC37" s="76" t="s">
        <v>18</v>
      </c>
      <c r="AD37" s="76" t="s">
        <v>19</v>
      </c>
      <c r="AE37" s="76" t="s">
        <v>20</v>
      </c>
      <c r="AF37" s="76" t="s">
        <v>21</v>
      </c>
    </row>
    <row r="38" spans="2:32" ht="27.95" customHeight="1">
      <c r="B38" s="96" t="s">
        <v>8</v>
      </c>
      <c r="C38" s="804"/>
      <c r="D38" s="565" t="s">
        <v>608</v>
      </c>
      <c r="E38" s="566"/>
      <c r="F38" s="561">
        <v>80</v>
      </c>
      <c r="G38" s="565" t="s">
        <v>583</v>
      </c>
      <c r="H38" s="565"/>
      <c r="I38" s="563">
        <v>45</v>
      </c>
      <c r="J38" s="565" t="s">
        <v>558</v>
      </c>
      <c r="K38" s="577" t="s">
        <v>489</v>
      </c>
      <c r="L38" s="565">
        <v>40</v>
      </c>
      <c r="M38" s="748" t="s">
        <v>619</v>
      </c>
      <c r="N38" s="748"/>
      <c r="O38" s="747">
        <v>50</v>
      </c>
      <c r="P38" s="423" t="str">
        <f>P37</f>
        <v>淺色蔬菜</v>
      </c>
      <c r="Q38" s="30"/>
      <c r="R38" s="345">
        <v>100</v>
      </c>
      <c r="S38" s="423" t="s">
        <v>257</v>
      </c>
      <c r="T38" s="363"/>
      <c r="U38" s="363">
        <v>10</v>
      </c>
      <c r="V38" s="806"/>
      <c r="W38" s="158">
        <f>AE43</f>
        <v>92.5</v>
      </c>
      <c r="X38" s="159" t="s">
        <v>22</v>
      </c>
      <c r="Y38" s="132">
        <f>AB39</f>
        <v>2.8</v>
      </c>
      <c r="Z38" s="75"/>
      <c r="AA38" s="98" t="s">
        <v>23</v>
      </c>
      <c r="AB38" s="77">
        <v>5.5</v>
      </c>
      <c r="AC38" s="77">
        <f>AB38*2</f>
        <v>11</v>
      </c>
      <c r="AD38" s="77"/>
      <c r="AE38" s="77">
        <f>AB38*15</f>
        <v>82.5</v>
      </c>
      <c r="AF38" s="77">
        <f>AC38*4+AE38*4</f>
        <v>374</v>
      </c>
    </row>
    <row r="39" spans="2:32" ht="27.95" customHeight="1">
      <c r="B39" s="96">
        <v>11</v>
      </c>
      <c r="C39" s="804"/>
      <c r="D39" s="576" t="s">
        <v>488</v>
      </c>
      <c r="E39" s="565"/>
      <c r="F39" s="562">
        <v>5</v>
      </c>
      <c r="G39" s="565" t="s">
        <v>559</v>
      </c>
      <c r="H39" s="565"/>
      <c r="I39" s="563">
        <v>1</v>
      </c>
      <c r="J39" s="565"/>
      <c r="K39" s="577"/>
      <c r="L39" s="565"/>
      <c r="M39" s="565"/>
      <c r="N39" s="565"/>
      <c r="O39" s="563"/>
      <c r="P39" s="423"/>
      <c r="Q39" s="30"/>
      <c r="R39" s="29"/>
      <c r="S39" s="420" t="s">
        <v>255</v>
      </c>
      <c r="T39" s="363" t="s">
        <v>246</v>
      </c>
      <c r="U39" s="363">
        <v>20</v>
      </c>
      <c r="V39" s="806"/>
      <c r="W39" s="160" t="s">
        <v>9</v>
      </c>
      <c r="X39" s="161" t="s">
        <v>24</v>
      </c>
      <c r="Y39" s="132">
        <f>AB40</f>
        <v>2</v>
      </c>
      <c r="Z39" s="76"/>
      <c r="AA39" s="101" t="s">
        <v>25</v>
      </c>
      <c r="AB39" s="77">
        <v>2.8</v>
      </c>
      <c r="AC39" s="102">
        <f>AB39*7</f>
        <v>19.599999999999998</v>
      </c>
      <c r="AD39" s="77">
        <f>AB39*5</f>
        <v>14</v>
      </c>
      <c r="AE39" s="77" t="s">
        <v>26</v>
      </c>
      <c r="AF39" s="103">
        <f>AC39*4+AD39*9</f>
        <v>204.39999999999998</v>
      </c>
    </row>
    <row r="40" spans="2:32" ht="27.95" customHeight="1">
      <c r="B40" s="96" t="s">
        <v>10</v>
      </c>
      <c r="C40" s="804"/>
      <c r="D40" s="565" t="s">
        <v>106</v>
      </c>
      <c r="E40" s="565"/>
      <c r="F40" s="562">
        <v>10</v>
      </c>
      <c r="G40" s="565"/>
      <c r="H40" s="568"/>
      <c r="I40" s="563"/>
      <c r="J40" s="575"/>
      <c r="K40" s="568"/>
      <c r="L40" s="565"/>
      <c r="M40" s="567"/>
      <c r="N40" s="567"/>
      <c r="O40" s="562"/>
      <c r="P40" s="423"/>
      <c r="Q40" s="30"/>
      <c r="R40" s="29"/>
      <c r="S40" s="420"/>
      <c r="T40" s="363"/>
      <c r="U40" s="362"/>
      <c r="V40" s="806"/>
      <c r="W40" s="158">
        <f>(Y38*5)+(Y40*5)</f>
        <v>27.5</v>
      </c>
      <c r="X40" s="161" t="s">
        <v>27</v>
      </c>
      <c r="Y40" s="132">
        <f>AB41</f>
        <v>2.7</v>
      </c>
      <c r="Z40" s="75"/>
      <c r="AA40" s="76" t="s">
        <v>28</v>
      </c>
      <c r="AB40" s="77">
        <v>2</v>
      </c>
      <c r="AC40" s="77">
        <f>AB40*1</f>
        <v>2</v>
      </c>
      <c r="AD40" s="77" t="s">
        <v>26</v>
      </c>
      <c r="AE40" s="77">
        <f>AB40*5</f>
        <v>10</v>
      </c>
      <c r="AF40" s="77">
        <f>AC40*4+AE40*4</f>
        <v>48</v>
      </c>
    </row>
    <row r="41" spans="2:32" ht="27.95" customHeight="1">
      <c r="B41" s="808" t="s">
        <v>29</v>
      </c>
      <c r="C41" s="804"/>
      <c r="D41" s="565" t="s">
        <v>609</v>
      </c>
      <c r="E41" s="568"/>
      <c r="F41" s="562">
        <v>10</v>
      </c>
      <c r="G41" s="565"/>
      <c r="H41" s="568"/>
      <c r="I41" s="563"/>
      <c r="J41" s="575"/>
      <c r="K41" s="567"/>
      <c r="L41" s="563"/>
      <c r="M41" s="574"/>
      <c r="N41" s="567"/>
      <c r="O41" s="562"/>
      <c r="P41" s="29"/>
      <c r="Q41" s="30"/>
      <c r="R41" s="29"/>
      <c r="S41" s="29"/>
      <c r="T41" s="29"/>
      <c r="U41" s="29"/>
      <c r="V41" s="806"/>
      <c r="W41" s="160" t="s">
        <v>11</v>
      </c>
      <c r="X41" s="161" t="s">
        <v>30</v>
      </c>
      <c r="Y41" s="132">
        <f>AB42</f>
        <v>0</v>
      </c>
      <c r="Z41" s="76"/>
      <c r="AA41" s="76" t="s">
        <v>31</v>
      </c>
      <c r="AB41" s="77">
        <v>2.7</v>
      </c>
      <c r="AC41" s="77"/>
      <c r="AD41" s="77">
        <f>AB41*5</f>
        <v>13.5</v>
      </c>
      <c r="AE41" s="77" t="s">
        <v>26</v>
      </c>
      <c r="AF41" s="77">
        <f>AD41*9</f>
        <v>121.5</v>
      </c>
    </row>
    <row r="42" spans="2:32" ht="27.95" customHeight="1">
      <c r="B42" s="808"/>
      <c r="C42" s="804"/>
      <c r="D42" s="565" t="s">
        <v>560</v>
      </c>
      <c r="E42" s="565"/>
      <c r="F42" s="562" t="s">
        <v>258</v>
      </c>
      <c r="G42" s="569"/>
      <c r="H42" s="568"/>
      <c r="I42" s="562"/>
      <c r="J42" s="574"/>
      <c r="K42" s="568"/>
      <c r="L42" s="562"/>
      <c r="M42" s="575"/>
      <c r="N42" s="572"/>
      <c r="O42" s="560"/>
      <c r="P42" s="29"/>
      <c r="Q42" s="104"/>
      <c r="R42" s="29"/>
      <c r="S42" s="30"/>
      <c r="T42" s="104"/>
      <c r="U42" s="30"/>
      <c r="V42" s="806"/>
      <c r="W42" s="158">
        <f>(Y38*7)+(Y37*2)+(Y39*1)</f>
        <v>32.599999999999994</v>
      </c>
      <c r="X42" s="162" t="s">
        <v>39</v>
      </c>
      <c r="Y42" s="132">
        <v>0</v>
      </c>
      <c r="Z42" s="75"/>
      <c r="AA42" s="76" t="s">
        <v>32</v>
      </c>
      <c r="AE42" s="76">
        <f>AB42*15</f>
        <v>0</v>
      </c>
    </row>
    <row r="43" spans="2:32" ht="27.95" customHeight="1">
      <c r="B43" s="106" t="s">
        <v>33</v>
      </c>
      <c r="C43" s="107"/>
      <c r="D43" s="565"/>
      <c r="E43" s="565"/>
      <c r="F43" s="562"/>
      <c r="G43" s="567"/>
      <c r="H43" s="568"/>
      <c r="I43" s="562"/>
      <c r="J43" s="575"/>
      <c r="K43" s="568"/>
      <c r="L43" s="563"/>
      <c r="M43" s="565"/>
      <c r="N43" s="568"/>
      <c r="O43" s="562"/>
      <c r="P43" s="29"/>
      <c r="Q43" s="104"/>
      <c r="R43" s="29"/>
      <c r="S43" s="176"/>
      <c r="T43" s="104"/>
      <c r="U43" s="30"/>
      <c r="V43" s="806"/>
      <c r="W43" s="160" t="s">
        <v>12</v>
      </c>
      <c r="X43" s="163"/>
      <c r="Y43" s="132"/>
      <c r="Z43" s="76"/>
      <c r="AC43" s="76">
        <f>SUM(AC38:AC42)</f>
        <v>32.599999999999994</v>
      </c>
      <c r="AD43" s="76">
        <f>SUM(AD38:AD42)</f>
        <v>27.5</v>
      </c>
      <c r="AE43" s="76">
        <f>SUM(AE38:AE42)</f>
        <v>92.5</v>
      </c>
      <c r="AF43" s="76">
        <f>AC43*4+AD43*9+AE43*4</f>
        <v>747.9</v>
      </c>
    </row>
    <row r="44" spans="2:32" ht="27.95" customHeight="1" thickBot="1">
      <c r="B44" s="133"/>
      <c r="C44" s="110"/>
      <c r="D44" s="571"/>
      <c r="E44" s="571"/>
      <c r="F44" s="564"/>
      <c r="G44" s="570"/>
      <c r="H44" s="571"/>
      <c r="I44" s="564"/>
      <c r="J44" s="578"/>
      <c r="K44" s="571"/>
      <c r="L44" s="564"/>
      <c r="M44" s="573"/>
      <c r="N44" s="571"/>
      <c r="O44" s="564"/>
      <c r="P44" s="135"/>
      <c r="Q44" s="134"/>
      <c r="R44" s="135"/>
      <c r="S44" s="135"/>
      <c r="T44" s="134"/>
      <c r="U44" s="135"/>
      <c r="V44" s="807"/>
      <c r="W44" s="158">
        <f>(W38*4)+(W40*9)+(W42*4)</f>
        <v>747.9</v>
      </c>
      <c r="X44" s="169"/>
      <c r="Y44" s="137"/>
      <c r="Z44" s="75"/>
      <c r="AC44" s="111">
        <f>AC43*4/AF43</f>
        <v>0.17435486027543787</v>
      </c>
      <c r="AD44" s="111">
        <f>AD43*9/AF43</f>
        <v>0.33092659446450062</v>
      </c>
      <c r="AE44" s="111">
        <f>AE43*4/AF43</f>
        <v>0.49471854526006154</v>
      </c>
    </row>
    <row r="45" spans="2:32" s="141" customFormat="1" ht="21.75" customHeight="1">
      <c r="B45" s="138"/>
      <c r="C45" s="76"/>
      <c r="D45" s="99"/>
      <c r="E45" s="139"/>
      <c r="F45" s="99"/>
      <c r="G45" s="99"/>
      <c r="H45" s="139"/>
      <c r="I45" s="99"/>
      <c r="J45" s="812"/>
      <c r="K45" s="812"/>
      <c r="L45" s="812"/>
      <c r="M45" s="812"/>
      <c r="N45" s="812"/>
      <c r="O45" s="812"/>
      <c r="P45" s="812"/>
      <c r="Q45" s="812"/>
      <c r="R45" s="812"/>
      <c r="S45" s="812"/>
      <c r="T45" s="812"/>
      <c r="U45" s="812"/>
      <c r="V45" s="812"/>
      <c r="W45" s="812"/>
      <c r="X45" s="812"/>
      <c r="Y45" s="812"/>
      <c r="Z45" s="140"/>
      <c r="AA45" s="124"/>
      <c r="AB45" s="118"/>
      <c r="AC45" s="124"/>
      <c r="AD45" s="124"/>
      <c r="AE45" s="124"/>
      <c r="AF45" s="124"/>
    </row>
    <row r="46" spans="2:32">
      <c r="B46" s="118"/>
      <c r="C46" s="141"/>
      <c r="D46" s="814"/>
      <c r="E46" s="814"/>
      <c r="F46" s="815"/>
      <c r="G46" s="815"/>
      <c r="H46" s="142"/>
      <c r="I46" s="76"/>
      <c r="J46" s="76"/>
      <c r="K46" s="142"/>
      <c r="L46" s="76"/>
      <c r="N46" s="142"/>
      <c r="O46" s="76"/>
      <c r="Q46" s="142"/>
      <c r="R46" s="76"/>
      <c r="T46" s="142"/>
      <c r="U46" s="76"/>
      <c r="V46" s="143"/>
      <c r="Y46" s="146"/>
    </row>
    <row r="47" spans="2:32">
      <c r="Y47" s="146"/>
    </row>
    <row r="48" spans="2:32">
      <c r="Y48" s="146"/>
    </row>
    <row r="49" spans="12:32">
      <c r="Y49" s="146"/>
    </row>
    <row r="50" spans="12:32">
      <c r="Y50" s="146"/>
    </row>
    <row r="51" spans="12:32">
      <c r="L51" s="139"/>
      <c r="N51" s="99"/>
      <c r="O51" s="139"/>
      <c r="Q51" s="147"/>
      <c r="R51" s="144"/>
      <c r="S51" s="145"/>
      <c r="T51" s="146"/>
      <c r="V51" s="76"/>
      <c r="W51" s="77"/>
      <c r="X51" s="76"/>
      <c r="Y51" s="76"/>
      <c r="Z51" s="76"/>
      <c r="AB51" s="99"/>
      <c r="AC51" s="99"/>
      <c r="AD51" s="99"/>
      <c r="AE51" s="99"/>
      <c r="AF51" s="99"/>
    </row>
    <row r="52" spans="12:32">
      <c r="L52" s="139"/>
      <c r="N52" s="99"/>
      <c r="O52" s="139"/>
      <c r="Q52" s="147"/>
      <c r="R52" s="144"/>
      <c r="S52" s="145"/>
      <c r="T52" s="146"/>
      <c r="V52" s="76"/>
      <c r="W52" s="77"/>
      <c r="X52" s="76"/>
      <c r="Y52" s="76"/>
      <c r="Z52" s="76"/>
      <c r="AB52" s="99"/>
      <c r="AC52" s="99"/>
      <c r="AD52" s="99"/>
      <c r="AE52" s="99"/>
      <c r="AF52" s="99"/>
    </row>
    <row r="53" spans="12:32">
      <c r="L53" s="139"/>
      <c r="N53" s="99"/>
      <c r="O53" s="139"/>
      <c r="Q53" s="147"/>
      <c r="R53" s="144"/>
      <c r="S53" s="145"/>
      <c r="T53" s="148"/>
      <c r="V53" s="76"/>
      <c r="W53" s="77"/>
      <c r="X53" s="76"/>
      <c r="Y53" s="76"/>
      <c r="Z53" s="76"/>
      <c r="AB53" s="99"/>
      <c r="AC53" s="99"/>
      <c r="AD53" s="99"/>
      <c r="AE53" s="99"/>
      <c r="AF53" s="99"/>
    </row>
    <row r="54" spans="12:32">
      <c r="L54" s="139"/>
      <c r="N54" s="99"/>
      <c r="O54" s="139"/>
      <c r="Q54" s="147"/>
      <c r="R54" s="144"/>
      <c r="S54" s="145"/>
      <c r="T54" s="148"/>
      <c r="V54" s="76"/>
      <c r="W54" s="77"/>
      <c r="X54" s="76"/>
      <c r="Y54" s="76"/>
      <c r="Z54" s="76"/>
      <c r="AB54" s="99"/>
      <c r="AC54" s="99"/>
      <c r="AD54" s="99"/>
      <c r="AE54" s="99"/>
      <c r="AF54" s="99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A28" zoomScale="60" zoomScaleNormal="55" workbookViewId="0">
      <selection activeCell="M40" sqref="M40"/>
    </sheetView>
  </sheetViews>
  <sheetFormatPr defaultColWidth="9" defaultRowHeight="20.25"/>
  <cols>
    <col min="1" max="1" width="1.875" style="99" customWidth="1"/>
    <col min="2" max="2" width="4.875" style="138" customWidth="1"/>
    <col min="3" max="3" width="0" style="99" hidden="1" customWidth="1"/>
    <col min="4" max="4" width="17.125" style="99" customWidth="1"/>
    <col min="5" max="5" width="7.125" style="139" customWidth="1"/>
    <col min="6" max="6" width="9.625" style="99" customWidth="1"/>
    <col min="7" max="7" width="18.625" style="99" customWidth="1"/>
    <col min="8" max="8" width="5.625" style="139" customWidth="1"/>
    <col min="9" max="9" width="9.625" style="99" customWidth="1"/>
    <col min="10" max="10" width="18.625" style="99" customWidth="1"/>
    <col min="11" max="11" width="5.625" style="139" customWidth="1"/>
    <col min="12" max="12" width="9.625" style="99" customWidth="1"/>
    <col min="13" max="13" width="18.625" style="99" customWidth="1"/>
    <col min="14" max="14" width="5.625" style="139" customWidth="1"/>
    <col min="15" max="15" width="9.625" style="99" customWidth="1"/>
    <col min="16" max="16" width="18.625" style="99" customWidth="1"/>
    <col min="17" max="17" width="5.625" style="139" customWidth="1"/>
    <col min="18" max="18" width="9.625" style="99" customWidth="1"/>
    <col min="19" max="19" width="18.625" style="99" customWidth="1"/>
    <col min="20" max="20" width="5.625" style="139" customWidth="1"/>
    <col min="21" max="21" width="9.625" style="99" customWidth="1"/>
    <col min="22" max="22" width="5.25" style="147" customWidth="1"/>
    <col min="23" max="23" width="11.75" style="144" customWidth="1"/>
    <col min="24" max="24" width="11.25" style="145" customWidth="1"/>
    <col min="25" max="25" width="6.625" style="148" customWidth="1"/>
    <col min="26" max="26" width="6.625" style="99" customWidth="1"/>
    <col min="27" max="27" width="6" style="76" customWidth="1"/>
    <col min="28" max="28" width="5.5" style="77" customWidth="1"/>
    <col min="29" max="29" width="7.75" style="76" customWidth="1"/>
    <col min="30" max="30" width="8" style="76" customWidth="1"/>
    <col min="31" max="31" width="7.875" style="76" customWidth="1"/>
    <col min="32" max="32" width="7.5" style="76" customWidth="1"/>
    <col min="33" max="34" width="9" style="99" customWidth="1"/>
    <col min="35" max="16384" width="9" style="99"/>
  </cols>
  <sheetData>
    <row r="1" spans="2:32" s="63" customFormat="1" ht="38.25">
      <c r="B1" s="809" t="s">
        <v>614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62"/>
      <c r="AB1" s="64"/>
    </row>
    <row r="2" spans="2:32" s="63" customFormat="1" ht="13.5" customHeight="1">
      <c r="B2" s="810"/>
      <c r="C2" s="811"/>
      <c r="D2" s="811"/>
      <c r="E2" s="811"/>
      <c r="F2" s="811"/>
      <c r="G2" s="811"/>
      <c r="H2" s="65"/>
      <c r="I2" s="62"/>
      <c r="J2" s="62"/>
      <c r="K2" s="65"/>
      <c r="L2" s="62"/>
      <c r="M2" s="62"/>
      <c r="N2" s="65"/>
      <c r="O2" s="62"/>
      <c r="P2" s="62"/>
      <c r="Q2" s="65"/>
      <c r="R2" s="62"/>
      <c r="S2" s="62"/>
      <c r="T2" s="65"/>
      <c r="U2" s="62"/>
      <c r="V2" s="66"/>
      <c r="W2" s="67"/>
      <c r="X2" s="68"/>
      <c r="Y2" s="67"/>
      <c r="Z2" s="62"/>
      <c r="AB2" s="64"/>
    </row>
    <row r="3" spans="2:32" s="76" customFormat="1" ht="32.25" customHeight="1" thickBot="1">
      <c r="B3" s="150" t="s">
        <v>40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3"/>
      <c r="T3" s="70"/>
      <c r="U3" s="70"/>
      <c r="V3" s="71"/>
      <c r="W3" s="72"/>
      <c r="X3" s="73"/>
      <c r="Y3" s="74"/>
      <c r="Z3" s="75"/>
      <c r="AB3" s="77"/>
    </row>
    <row r="4" spans="2:32" s="91" customFormat="1" ht="157.5">
      <c r="B4" s="78" t="s">
        <v>0</v>
      </c>
      <c r="C4" s="79" t="s">
        <v>1</v>
      </c>
      <c r="D4" s="80" t="s">
        <v>2</v>
      </c>
      <c r="E4" s="81" t="s">
        <v>38</v>
      </c>
      <c r="F4" s="80"/>
      <c r="G4" s="80" t="s">
        <v>3</v>
      </c>
      <c r="H4" s="81" t="s">
        <v>38</v>
      </c>
      <c r="I4" s="80"/>
      <c r="J4" s="80" t="s">
        <v>4</v>
      </c>
      <c r="K4" s="81" t="s">
        <v>38</v>
      </c>
      <c r="L4" s="82"/>
      <c r="M4" s="80" t="s">
        <v>4</v>
      </c>
      <c r="N4" s="81" t="s">
        <v>38</v>
      </c>
      <c r="O4" s="80"/>
      <c r="P4" s="80" t="s">
        <v>4</v>
      </c>
      <c r="Q4" s="81" t="s">
        <v>38</v>
      </c>
      <c r="R4" s="80"/>
      <c r="S4" s="83" t="s">
        <v>5</v>
      </c>
      <c r="T4" s="81" t="s">
        <v>38</v>
      </c>
      <c r="U4" s="80"/>
      <c r="V4" s="152" t="s">
        <v>45</v>
      </c>
      <c r="W4" s="84" t="s">
        <v>6</v>
      </c>
      <c r="X4" s="85" t="s">
        <v>13</v>
      </c>
      <c r="Y4" s="86" t="s">
        <v>14</v>
      </c>
      <c r="Z4" s="87"/>
      <c r="AA4" s="88"/>
      <c r="AB4" s="89"/>
      <c r="AC4" s="90"/>
      <c r="AD4" s="90"/>
      <c r="AE4" s="90"/>
      <c r="AF4" s="90"/>
    </row>
    <row r="5" spans="2:32" s="95" customFormat="1" ht="65.099999999999994" customHeight="1">
      <c r="B5" s="92">
        <v>6</v>
      </c>
      <c r="C5" s="804"/>
      <c r="D5" s="419">
        <f>'109年6月菜單'!A25</f>
        <v>0</v>
      </c>
      <c r="E5" s="443" t="s">
        <v>101</v>
      </c>
      <c r="F5" s="24" t="s">
        <v>15</v>
      </c>
      <c r="G5" s="419">
        <f>'109年6月菜單'!A26</f>
        <v>0</v>
      </c>
      <c r="H5" s="419" t="s">
        <v>417</v>
      </c>
      <c r="I5" s="24" t="s">
        <v>15</v>
      </c>
      <c r="J5" s="419" t="str">
        <f>'109年6月菜單'!A27</f>
        <v>端午節</v>
      </c>
      <c r="K5" s="419" t="s">
        <v>16</v>
      </c>
      <c r="L5" s="24" t="s">
        <v>57</v>
      </c>
      <c r="M5" s="419">
        <f>'109年6月菜單'!A28</f>
        <v>0</v>
      </c>
      <c r="N5" s="419" t="s">
        <v>291</v>
      </c>
      <c r="O5" s="24" t="s">
        <v>15</v>
      </c>
      <c r="P5" s="419">
        <f>'109年6月菜單'!A29</f>
        <v>0</v>
      </c>
      <c r="Q5" s="23" t="s">
        <v>42</v>
      </c>
      <c r="R5" s="24" t="s">
        <v>46</v>
      </c>
      <c r="S5" s="419">
        <f>'109年6月菜單'!A30</f>
        <v>0</v>
      </c>
      <c r="T5" s="93" t="s">
        <v>16</v>
      </c>
      <c r="U5" s="24" t="s">
        <v>15</v>
      </c>
      <c r="V5" s="805"/>
      <c r="W5" s="156" t="s">
        <v>7</v>
      </c>
      <c r="X5" s="94" t="s">
        <v>17</v>
      </c>
      <c r="Y5" s="165">
        <f>AB6</f>
        <v>0</v>
      </c>
      <c r="Z5" s="76"/>
      <c r="AA5" s="76"/>
      <c r="AB5" s="77"/>
      <c r="AC5" s="76" t="s">
        <v>18</v>
      </c>
      <c r="AD5" s="76" t="s">
        <v>19</v>
      </c>
      <c r="AE5" s="76" t="s">
        <v>20</v>
      </c>
      <c r="AF5" s="76" t="s">
        <v>21</v>
      </c>
    </row>
    <row r="6" spans="2:32" ht="27.95" customHeight="1">
      <c r="B6" s="96" t="s">
        <v>8</v>
      </c>
      <c r="C6" s="804"/>
      <c r="D6" s="420"/>
      <c r="E6" s="421"/>
      <c r="F6" s="28"/>
      <c r="G6" s="420"/>
      <c r="H6" s="427"/>
      <c r="I6" s="345"/>
      <c r="J6" s="420"/>
      <c r="K6" s="427"/>
      <c r="L6" s="317"/>
      <c r="M6" s="420"/>
      <c r="N6" s="427"/>
      <c r="O6" s="317"/>
      <c r="P6" s="423"/>
      <c r="Q6" s="267"/>
      <c r="R6" s="268"/>
      <c r="S6" s="420"/>
      <c r="T6" s="322"/>
      <c r="U6" s="317"/>
      <c r="V6" s="806"/>
      <c r="W6" s="158">
        <f>AE11</f>
        <v>0</v>
      </c>
      <c r="X6" s="97" t="s">
        <v>22</v>
      </c>
      <c r="Y6" s="166">
        <f>AB7</f>
        <v>0</v>
      </c>
      <c r="Z6" s="75"/>
      <c r="AA6" s="98" t="s">
        <v>23</v>
      </c>
      <c r="AC6" s="77">
        <f>AB6*2</f>
        <v>0</v>
      </c>
      <c r="AD6" s="77"/>
      <c r="AE6" s="77">
        <f>AB6*15</f>
        <v>0</v>
      </c>
      <c r="AF6" s="77">
        <f>AC6*4+AE6*4</f>
        <v>0</v>
      </c>
    </row>
    <row r="7" spans="2:32" ht="27.95" customHeight="1">
      <c r="B7" s="96">
        <v>14</v>
      </c>
      <c r="C7" s="804"/>
      <c r="D7" s="423"/>
      <c r="E7" s="420"/>
      <c r="F7" s="29"/>
      <c r="G7" s="420"/>
      <c r="H7" s="428"/>
      <c r="I7" s="345"/>
      <c r="J7" s="420"/>
      <c r="K7" s="428"/>
      <c r="L7" s="317"/>
      <c r="M7" s="420"/>
      <c r="N7" s="427"/>
      <c r="O7" s="317"/>
      <c r="P7" s="420"/>
      <c r="Q7" s="267"/>
      <c r="R7" s="268"/>
      <c r="S7" s="420"/>
      <c r="T7" s="316"/>
      <c r="U7" s="317"/>
      <c r="V7" s="806"/>
      <c r="W7" s="160" t="s">
        <v>9</v>
      </c>
      <c r="X7" s="100" t="s">
        <v>24</v>
      </c>
      <c r="Y7" s="166">
        <f>AB8</f>
        <v>0</v>
      </c>
      <c r="Z7" s="76"/>
      <c r="AA7" s="101" t="s">
        <v>25</v>
      </c>
      <c r="AC7" s="102">
        <f>AB7*7</f>
        <v>0</v>
      </c>
      <c r="AD7" s="77">
        <f>AB7*5</f>
        <v>0</v>
      </c>
      <c r="AE7" s="77" t="s">
        <v>26</v>
      </c>
      <c r="AF7" s="103">
        <f>AC7*4+AD7*9</f>
        <v>0</v>
      </c>
    </row>
    <row r="8" spans="2:32" ht="27.95" customHeight="1">
      <c r="B8" s="96" t="s">
        <v>10</v>
      </c>
      <c r="C8" s="804"/>
      <c r="D8" s="423"/>
      <c r="E8" s="420"/>
      <c r="F8" s="29"/>
      <c r="G8" s="420"/>
      <c r="H8" s="427"/>
      <c r="I8" s="345"/>
      <c r="J8" s="420"/>
      <c r="K8" s="427"/>
      <c r="L8" s="317"/>
      <c r="M8" s="420"/>
      <c r="N8" s="427"/>
      <c r="O8" s="317"/>
      <c r="P8" s="420"/>
      <c r="Q8" s="267"/>
      <c r="R8" s="268"/>
      <c r="S8" s="420"/>
      <c r="T8" s="267"/>
      <c r="U8" s="268"/>
      <c r="V8" s="806"/>
      <c r="W8" s="158">
        <f>AD11</f>
        <v>0</v>
      </c>
      <c r="X8" s="100" t="s">
        <v>27</v>
      </c>
      <c r="Y8" s="166">
        <f>AB9</f>
        <v>0</v>
      </c>
      <c r="Z8" s="75"/>
      <c r="AA8" s="76" t="s">
        <v>28</v>
      </c>
      <c r="AC8" s="77">
        <f>AB8*1</f>
        <v>0</v>
      </c>
      <c r="AD8" s="77" t="s">
        <v>26</v>
      </c>
      <c r="AE8" s="77">
        <f>AB8*5</f>
        <v>0</v>
      </c>
      <c r="AF8" s="77">
        <f>AC8*4+AE8*4</f>
        <v>0</v>
      </c>
    </row>
    <row r="9" spans="2:32" ht="27.95" customHeight="1">
      <c r="B9" s="808" t="s">
        <v>74</v>
      </c>
      <c r="C9" s="804"/>
      <c r="D9" s="420"/>
      <c r="E9" s="420"/>
      <c r="F9" s="30"/>
      <c r="G9" s="420"/>
      <c r="H9" s="427"/>
      <c r="I9" s="345"/>
      <c r="J9" s="420"/>
      <c r="K9" s="427"/>
      <c r="L9" s="312"/>
      <c r="M9" s="420"/>
      <c r="N9" s="424"/>
      <c r="O9" s="323"/>
      <c r="P9" s="420"/>
      <c r="Q9" s="267"/>
      <c r="R9" s="268"/>
      <c r="S9" s="420"/>
      <c r="T9" s="267"/>
      <c r="U9" s="268"/>
      <c r="V9" s="806"/>
      <c r="W9" s="160" t="s">
        <v>11</v>
      </c>
      <c r="X9" s="100" t="s">
        <v>30</v>
      </c>
      <c r="Y9" s="166">
        <f>AB10</f>
        <v>0</v>
      </c>
      <c r="Z9" s="76"/>
      <c r="AA9" s="76" t="s">
        <v>31</v>
      </c>
      <c r="AC9" s="77"/>
      <c r="AD9" s="77">
        <f>AB9*5</f>
        <v>0</v>
      </c>
      <c r="AE9" s="77" t="s">
        <v>26</v>
      </c>
      <c r="AF9" s="77">
        <f>AD9*9</f>
        <v>0</v>
      </c>
    </row>
    <row r="10" spans="2:32" ht="27.95" customHeight="1">
      <c r="B10" s="808"/>
      <c r="C10" s="804"/>
      <c r="D10" s="420"/>
      <c r="E10" s="420"/>
      <c r="F10" s="30"/>
      <c r="G10" s="420"/>
      <c r="H10" s="427"/>
      <c r="I10" s="345"/>
      <c r="J10" s="420"/>
      <c r="K10" s="427"/>
      <c r="L10" s="317"/>
      <c r="M10" s="420"/>
      <c r="N10" s="427"/>
      <c r="O10" s="317"/>
      <c r="P10" s="420"/>
      <c r="Q10" s="267"/>
      <c r="R10" s="268"/>
      <c r="S10" s="420"/>
      <c r="T10" s="267"/>
      <c r="U10" s="268"/>
      <c r="V10" s="806"/>
      <c r="W10" s="158">
        <f>AC11</f>
        <v>0</v>
      </c>
      <c r="X10" s="149" t="s">
        <v>39</v>
      </c>
      <c r="Y10" s="166">
        <v>0</v>
      </c>
      <c r="Z10" s="75"/>
      <c r="AA10" s="76" t="s">
        <v>32</v>
      </c>
      <c r="AE10" s="76">
        <f>AB10*15</f>
        <v>0</v>
      </c>
    </row>
    <row r="11" spans="2:32" ht="27.95" customHeight="1">
      <c r="B11" s="106" t="s">
        <v>33</v>
      </c>
      <c r="C11" s="107"/>
      <c r="D11" s="420"/>
      <c r="E11" s="424"/>
      <c r="F11" s="30"/>
      <c r="G11" s="420"/>
      <c r="H11" s="428"/>
      <c r="I11" s="345"/>
      <c r="J11" s="420"/>
      <c r="K11" s="428"/>
      <c r="L11" s="317"/>
      <c r="M11" s="420"/>
      <c r="N11" s="427"/>
      <c r="O11" s="317"/>
      <c r="P11" s="420"/>
      <c r="Q11" s="269"/>
      <c r="R11" s="268"/>
      <c r="S11" s="420"/>
      <c r="T11" s="269"/>
      <c r="U11" s="268"/>
      <c r="V11" s="806"/>
      <c r="W11" s="160" t="s">
        <v>12</v>
      </c>
      <c r="X11" s="108"/>
      <c r="Y11" s="166"/>
      <c r="Z11" s="76"/>
      <c r="AC11" s="76">
        <f>SUM(AC6:AC10)</f>
        <v>0</v>
      </c>
      <c r="AD11" s="76">
        <f>SUM(AD6:AD10)</f>
        <v>0</v>
      </c>
      <c r="AE11" s="76">
        <f>SUM(AE6:AE10)</f>
        <v>0</v>
      </c>
      <c r="AF11" s="76">
        <f>AC11*4+AD11*9+AE11*4</f>
        <v>0</v>
      </c>
    </row>
    <row r="12" spans="2:32" ht="27.95" customHeight="1">
      <c r="B12" s="109"/>
      <c r="C12" s="110"/>
      <c r="D12" s="424"/>
      <c r="E12" s="424"/>
      <c r="F12" s="29"/>
      <c r="G12" s="420"/>
      <c r="H12" s="427"/>
      <c r="I12" s="345"/>
      <c r="J12" s="420"/>
      <c r="K12" s="427"/>
      <c r="L12" s="317"/>
      <c r="M12" s="420"/>
      <c r="N12" s="427"/>
      <c r="O12" s="317"/>
      <c r="P12" s="430"/>
      <c r="Q12" s="270"/>
      <c r="R12" s="271"/>
      <c r="S12" s="430"/>
      <c r="T12" s="270"/>
      <c r="U12" s="271"/>
      <c r="V12" s="807"/>
      <c r="W12" s="158">
        <f>(W6*4)+(W8*9)+(W10*4)</f>
        <v>0</v>
      </c>
      <c r="X12" s="114"/>
      <c r="Y12" s="166"/>
      <c r="Z12" s="75"/>
      <c r="AC12" s="111" t="e">
        <f>AC11*4/AF11</f>
        <v>#DIV/0!</v>
      </c>
      <c r="AD12" s="111" t="e">
        <f>AD11*9/AF11</f>
        <v>#DIV/0!</v>
      </c>
      <c r="AE12" s="111" t="e">
        <f>AE11*4/AF11</f>
        <v>#DIV/0!</v>
      </c>
    </row>
    <row r="13" spans="2:32" s="95" customFormat="1" ht="42">
      <c r="B13" s="92">
        <v>6</v>
      </c>
      <c r="C13" s="804"/>
      <c r="D13" s="419" t="str">
        <f>'109年6月菜單'!E25</f>
        <v>五穀飯</v>
      </c>
      <c r="E13" s="443" t="s">
        <v>101</v>
      </c>
      <c r="F13" s="24" t="s">
        <v>15</v>
      </c>
      <c r="G13" s="419" t="str">
        <f>'109年6月菜單'!E26</f>
        <v>三杯滷鴨</v>
      </c>
      <c r="H13" s="419" t="s">
        <v>289</v>
      </c>
      <c r="I13" s="24" t="s">
        <v>15</v>
      </c>
      <c r="J13" s="419" t="str">
        <f>'109年6月菜單'!E27</f>
        <v>大雞堡(加)</v>
      </c>
      <c r="K13" s="419" t="s">
        <v>292</v>
      </c>
      <c r="L13" s="24" t="s">
        <v>15</v>
      </c>
      <c r="M13" s="419" t="str">
        <f>'109年6月菜單'!E28</f>
        <v>小瓜嫩豆腐(豆)</v>
      </c>
      <c r="N13" s="419" t="s">
        <v>16</v>
      </c>
      <c r="O13" s="24" t="s">
        <v>15</v>
      </c>
      <c r="P13" s="419" t="str">
        <f>'109年6月菜單'!E29</f>
        <v>淺色蔬菜</v>
      </c>
      <c r="Q13" s="23" t="s">
        <v>42</v>
      </c>
      <c r="R13" s="24" t="s">
        <v>15</v>
      </c>
      <c r="S13" s="419" t="str">
        <f>'109年6月菜單'!E30</f>
        <v>海芽湯</v>
      </c>
      <c r="T13" s="93" t="s">
        <v>16</v>
      </c>
      <c r="U13" s="24" t="s">
        <v>15</v>
      </c>
      <c r="V13" s="805"/>
      <c r="W13" s="156" t="s">
        <v>7</v>
      </c>
      <c r="X13" s="94" t="s">
        <v>47</v>
      </c>
      <c r="Y13" s="165">
        <f>AB14</f>
        <v>5.6</v>
      </c>
      <c r="Z13" s="76"/>
      <c r="AA13" s="76"/>
      <c r="AB13" s="77"/>
      <c r="AC13" s="76" t="s">
        <v>18</v>
      </c>
      <c r="AD13" s="76" t="s">
        <v>19</v>
      </c>
      <c r="AE13" s="76" t="s">
        <v>20</v>
      </c>
      <c r="AF13" s="76" t="s">
        <v>21</v>
      </c>
    </row>
    <row r="14" spans="2:32" ht="27.95" customHeight="1">
      <c r="B14" s="96" t="s">
        <v>8</v>
      </c>
      <c r="C14" s="804"/>
      <c r="D14" s="420" t="s">
        <v>110</v>
      </c>
      <c r="E14" s="423"/>
      <c r="F14" s="29">
        <v>70</v>
      </c>
      <c r="G14" s="420" t="s">
        <v>585</v>
      </c>
      <c r="H14" s="427"/>
      <c r="I14" s="273">
        <v>40</v>
      </c>
      <c r="J14" s="420" t="s">
        <v>628</v>
      </c>
      <c r="K14" s="427" t="s">
        <v>268</v>
      </c>
      <c r="L14" s="345">
        <v>40</v>
      </c>
      <c r="M14" s="423" t="s">
        <v>513</v>
      </c>
      <c r="N14" s="480" t="s">
        <v>415</v>
      </c>
      <c r="O14" s="481">
        <v>40</v>
      </c>
      <c r="P14" s="420" t="str">
        <f>P13</f>
        <v>淺色蔬菜</v>
      </c>
      <c r="Q14" s="272"/>
      <c r="R14" s="273">
        <v>100</v>
      </c>
      <c r="S14" s="423" t="s">
        <v>264</v>
      </c>
      <c r="T14" s="362"/>
      <c r="U14" s="362">
        <v>5</v>
      </c>
      <c r="V14" s="806"/>
      <c r="W14" s="158">
        <f>AE19</f>
        <v>94</v>
      </c>
      <c r="X14" s="97" t="s">
        <v>48</v>
      </c>
      <c r="Y14" s="166">
        <f>AB15</f>
        <v>2.7</v>
      </c>
      <c r="Z14" s="75"/>
      <c r="AA14" s="98" t="s">
        <v>23</v>
      </c>
      <c r="AB14" s="77">
        <v>5.6</v>
      </c>
      <c r="AC14" s="77">
        <f>AB14*2</f>
        <v>11.2</v>
      </c>
      <c r="AD14" s="77"/>
      <c r="AE14" s="77">
        <f>AB14*15</f>
        <v>84</v>
      </c>
      <c r="AF14" s="77">
        <f>AC14*4+AE14*4</f>
        <v>380.8</v>
      </c>
    </row>
    <row r="15" spans="2:32" ht="27.95" customHeight="1">
      <c r="B15" s="96">
        <v>15</v>
      </c>
      <c r="C15" s="804"/>
      <c r="D15" s="423" t="s">
        <v>259</v>
      </c>
      <c r="E15" s="423"/>
      <c r="F15" s="29">
        <v>35</v>
      </c>
      <c r="G15" s="420" t="s">
        <v>296</v>
      </c>
      <c r="H15" s="428"/>
      <c r="I15" s="273">
        <v>25</v>
      </c>
      <c r="J15" s="420"/>
      <c r="K15" s="427"/>
      <c r="L15" s="345"/>
      <c r="M15" s="423" t="s">
        <v>270</v>
      </c>
      <c r="N15" s="482"/>
      <c r="O15" s="481">
        <v>20</v>
      </c>
      <c r="P15" s="420"/>
      <c r="Q15" s="272"/>
      <c r="R15" s="273"/>
      <c r="S15" s="420"/>
      <c r="T15" s="363"/>
      <c r="U15" s="362"/>
      <c r="V15" s="806"/>
      <c r="W15" s="160" t="s">
        <v>9</v>
      </c>
      <c r="X15" s="100" t="s">
        <v>49</v>
      </c>
      <c r="Y15" s="166">
        <f>AB16</f>
        <v>2</v>
      </c>
      <c r="Z15" s="76"/>
      <c r="AA15" s="101" t="s">
        <v>25</v>
      </c>
      <c r="AB15" s="77">
        <v>2.7</v>
      </c>
      <c r="AC15" s="102">
        <f>AB15*7</f>
        <v>18.900000000000002</v>
      </c>
      <c r="AD15" s="77">
        <f>AB15*5</f>
        <v>13.5</v>
      </c>
      <c r="AE15" s="77" t="s">
        <v>26</v>
      </c>
      <c r="AF15" s="103">
        <f>AC15*4+AD15*9</f>
        <v>197.10000000000002</v>
      </c>
    </row>
    <row r="16" spans="2:32" ht="27.95" customHeight="1">
      <c r="B16" s="96" t="s">
        <v>10</v>
      </c>
      <c r="C16" s="804"/>
      <c r="D16" s="424"/>
      <c r="E16" s="424"/>
      <c r="F16" s="29"/>
      <c r="G16" s="420" t="s">
        <v>458</v>
      </c>
      <c r="H16" s="427"/>
      <c r="I16" s="273">
        <v>1</v>
      </c>
      <c r="J16" s="420"/>
      <c r="K16" s="427"/>
      <c r="L16" s="345"/>
      <c r="M16" s="420"/>
      <c r="N16" s="429"/>
      <c r="O16" s="345"/>
      <c r="P16" s="420"/>
      <c r="Q16" s="272"/>
      <c r="R16" s="273"/>
      <c r="S16" s="420"/>
      <c r="T16" s="272"/>
      <c r="U16" s="273"/>
      <c r="V16" s="806"/>
      <c r="W16" s="158">
        <v>23</v>
      </c>
      <c r="X16" s="100" t="s">
        <v>50</v>
      </c>
      <c r="Y16" s="166">
        <f>AB17</f>
        <v>2.5</v>
      </c>
      <c r="Z16" s="75"/>
      <c r="AA16" s="76" t="s">
        <v>28</v>
      </c>
      <c r="AB16" s="77">
        <v>2</v>
      </c>
      <c r="AC16" s="77">
        <f>AB16*1</f>
        <v>2</v>
      </c>
      <c r="AD16" s="77" t="s">
        <v>26</v>
      </c>
      <c r="AE16" s="77">
        <f>AB16*5</f>
        <v>10</v>
      </c>
      <c r="AF16" s="77">
        <f>AC16*4+AE16*4</f>
        <v>48</v>
      </c>
    </row>
    <row r="17" spans="2:34" ht="27.95" customHeight="1">
      <c r="B17" s="808" t="s">
        <v>35</v>
      </c>
      <c r="C17" s="804"/>
      <c r="D17" s="424"/>
      <c r="E17" s="424"/>
      <c r="F17" s="29"/>
      <c r="G17" s="420"/>
      <c r="H17" s="427"/>
      <c r="I17" s="273"/>
      <c r="J17" s="420"/>
      <c r="K17" s="428"/>
      <c r="L17" s="345"/>
      <c r="M17" s="420"/>
      <c r="N17" s="427"/>
      <c r="O17" s="345"/>
      <c r="P17" s="420"/>
      <c r="Q17" s="272"/>
      <c r="R17" s="273"/>
      <c r="S17" s="420"/>
      <c r="T17" s="272"/>
      <c r="U17" s="273"/>
      <c r="V17" s="806"/>
      <c r="W17" s="160" t="s">
        <v>11</v>
      </c>
      <c r="X17" s="100" t="s">
        <v>51</v>
      </c>
      <c r="Y17" s="166">
        <f>AB18</f>
        <v>0</v>
      </c>
      <c r="Z17" s="76"/>
      <c r="AA17" s="76" t="s">
        <v>31</v>
      </c>
      <c r="AB17" s="77">
        <v>2.5</v>
      </c>
      <c r="AC17" s="77"/>
      <c r="AD17" s="77">
        <f>AB17*5</f>
        <v>12.5</v>
      </c>
      <c r="AE17" s="77" t="s">
        <v>26</v>
      </c>
      <c r="AF17" s="77">
        <f>AD17*9</f>
        <v>112.5</v>
      </c>
    </row>
    <row r="18" spans="2:34" ht="27.95" customHeight="1">
      <c r="B18" s="808"/>
      <c r="C18" s="804"/>
      <c r="D18" s="424"/>
      <c r="E18" s="424"/>
      <c r="F18" s="29"/>
      <c r="G18" s="420"/>
      <c r="H18" s="427"/>
      <c r="I18" s="273"/>
      <c r="J18" s="420"/>
      <c r="K18" s="427"/>
      <c r="L18" s="345"/>
      <c r="M18" s="420"/>
      <c r="N18" s="428"/>
      <c r="O18" s="345"/>
      <c r="P18" s="420"/>
      <c r="Q18" s="272"/>
      <c r="R18" s="273"/>
      <c r="S18" s="423"/>
      <c r="T18" s="362"/>
      <c r="U18" s="362"/>
      <c r="V18" s="806"/>
      <c r="W18" s="158">
        <f>AC19</f>
        <v>32.1</v>
      </c>
      <c r="X18" s="149" t="s">
        <v>52</v>
      </c>
      <c r="Y18" s="166">
        <v>0</v>
      </c>
      <c r="Z18" s="75"/>
      <c r="AA18" s="76" t="s">
        <v>32</v>
      </c>
      <c r="AE18" s="76">
        <f>AB18*15</f>
        <v>0</v>
      </c>
    </row>
    <row r="19" spans="2:34" ht="27.95" customHeight="1">
      <c r="B19" s="106" t="s">
        <v>33</v>
      </c>
      <c r="C19" s="107"/>
      <c r="D19" s="424"/>
      <c r="E19" s="424"/>
      <c r="F19" s="29"/>
      <c r="G19" s="420"/>
      <c r="H19" s="429"/>
      <c r="I19" s="273"/>
      <c r="J19" s="420"/>
      <c r="K19" s="429"/>
      <c r="L19" s="345"/>
      <c r="M19" s="420"/>
      <c r="N19" s="428"/>
      <c r="O19" s="345"/>
      <c r="P19" s="420"/>
      <c r="Q19" s="274"/>
      <c r="R19" s="273"/>
      <c r="S19" s="420"/>
      <c r="T19" s="363"/>
      <c r="U19" s="362"/>
      <c r="V19" s="806"/>
      <c r="W19" s="160" t="s">
        <v>12</v>
      </c>
      <c r="X19" s="108"/>
      <c r="Y19" s="166"/>
      <c r="Z19" s="76"/>
      <c r="AC19" s="76">
        <f>SUM(AC14:AC18)</f>
        <v>32.1</v>
      </c>
      <c r="AD19" s="76">
        <f>SUM(AD14:AD18)</f>
        <v>26</v>
      </c>
      <c r="AE19" s="76">
        <f>SUM(AE14:AE18)</f>
        <v>94</v>
      </c>
      <c r="AF19" s="76">
        <f>AC19*4+AD19*9+AE19*4</f>
        <v>738.4</v>
      </c>
    </row>
    <row r="20" spans="2:34" ht="27.95" customHeight="1" thickBot="1">
      <c r="B20" s="109"/>
      <c r="C20" s="110"/>
      <c r="D20" s="424"/>
      <c r="E20" s="424"/>
      <c r="F20" s="29"/>
      <c r="G20" s="430"/>
      <c r="H20" s="431"/>
      <c r="I20" s="276"/>
      <c r="J20" s="430"/>
      <c r="K20" s="431"/>
      <c r="L20" s="348"/>
      <c r="M20" s="430"/>
      <c r="N20" s="431"/>
      <c r="O20" s="348"/>
      <c r="P20" s="430"/>
      <c r="Q20" s="275"/>
      <c r="R20" s="276"/>
      <c r="S20" s="430"/>
      <c r="T20" s="275"/>
      <c r="U20" s="276"/>
      <c r="V20" s="807"/>
      <c r="W20" s="158">
        <f>AF19</f>
        <v>738.4</v>
      </c>
      <c r="X20" s="105"/>
      <c r="Y20" s="168"/>
      <c r="Z20" s="75"/>
      <c r="AC20" s="111">
        <f>AC19*4/AF19</f>
        <v>0.17388949079089924</v>
      </c>
      <c r="AD20" s="111">
        <f>AD19*9/AF19</f>
        <v>0.31690140845070425</v>
      </c>
      <c r="AE20" s="111">
        <f>AE19*4/AF19</f>
        <v>0.50920910075839654</v>
      </c>
    </row>
    <row r="21" spans="2:34" s="95" customFormat="1" ht="42">
      <c r="B21" s="92">
        <v>6</v>
      </c>
      <c r="C21" s="804"/>
      <c r="D21" s="419" t="str">
        <f>'109年6月菜單'!I25</f>
        <v>白米飯</v>
      </c>
      <c r="E21" s="443" t="s">
        <v>80</v>
      </c>
      <c r="F21" s="24" t="s">
        <v>15</v>
      </c>
      <c r="G21" s="419" t="str">
        <f>'109年6月菜單'!I26</f>
        <v>香酥咕咾肉(炸)</v>
      </c>
      <c r="H21" s="419" t="s">
        <v>100</v>
      </c>
      <c r="I21" s="24" t="s">
        <v>15</v>
      </c>
      <c r="J21" s="419" t="str">
        <f>'109年6月菜單'!I27</f>
        <v>烤番薯地瓜條(冷)</v>
      </c>
      <c r="K21" s="419" t="s">
        <v>92</v>
      </c>
      <c r="L21" s="24" t="s">
        <v>15</v>
      </c>
      <c r="M21" s="419" t="str">
        <f>'109年6月菜單'!I28</f>
        <v>鹹豬肉豆干(豆加)</v>
      </c>
      <c r="N21" s="419" t="s">
        <v>16</v>
      </c>
      <c r="O21" s="24" t="s">
        <v>15</v>
      </c>
      <c r="P21" s="419" t="str">
        <f>'109年6月菜單'!I29</f>
        <v>深色蔬菜</v>
      </c>
      <c r="Q21" s="23" t="s">
        <v>42</v>
      </c>
      <c r="R21" s="24" t="s">
        <v>15</v>
      </c>
      <c r="S21" s="419" t="str">
        <f>'109年6月菜單'!I30</f>
        <v>白玉蘿蔔湯</v>
      </c>
      <c r="T21" s="93" t="s">
        <v>16</v>
      </c>
      <c r="U21" s="24" t="s">
        <v>15</v>
      </c>
      <c r="V21" s="805"/>
      <c r="W21" s="156" t="s">
        <v>72</v>
      </c>
      <c r="X21" s="94" t="s">
        <v>17</v>
      </c>
      <c r="Y21" s="131">
        <f>AB22</f>
        <v>5.8</v>
      </c>
      <c r="Z21" s="76"/>
      <c r="AA21" s="76"/>
      <c r="AB21" s="77"/>
      <c r="AC21" s="76" t="s">
        <v>18</v>
      </c>
      <c r="AD21" s="76" t="s">
        <v>19</v>
      </c>
      <c r="AE21" s="76" t="s">
        <v>20</v>
      </c>
      <c r="AF21" s="76" t="s">
        <v>21</v>
      </c>
    </row>
    <row r="22" spans="2:34" s="119" customFormat="1" ht="27.75" customHeight="1">
      <c r="B22" s="96" t="s">
        <v>8</v>
      </c>
      <c r="C22" s="804"/>
      <c r="D22" s="583" t="s">
        <v>110</v>
      </c>
      <c r="E22" s="584"/>
      <c r="F22" s="579">
        <v>100</v>
      </c>
      <c r="G22" s="583" t="s">
        <v>574</v>
      </c>
      <c r="H22" s="583"/>
      <c r="I22" s="580">
        <v>70</v>
      </c>
      <c r="J22" s="584" t="s">
        <v>586</v>
      </c>
      <c r="K22" s="584"/>
      <c r="L22" s="579">
        <v>40</v>
      </c>
      <c r="M22" s="583" t="s">
        <v>561</v>
      </c>
      <c r="N22" s="587" t="s">
        <v>246</v>
      </c>
      <c r="O22" s="582">
        <v>30</v>
      </c>
      <c r="P22" s="420" t="str">
        <f>P21</f>
        <v>深色蔬菜</v>
      </c>
      <c r="Q22" s="277"/>
      <c r="R22" s="278">
        <v>100</v>
      </c>
      <c r="S22" s="420" t="s">
        <v>551</v>
      </c>
      <c r="T22" s="337"/>
      <c r="U22" s="345">
        <v>30</v>
      </c>
      <c r="V22" s="806"/>
      <c r="W22" s="158">
        <f>AE27</f>
        <v>97</v>
      </c>
      <c r="X22" s="97" t="s">
        <v>22</v>
      </c>
      <c r="Y22" s="132">
        <f>AB23</f>
        <v>2.2000000000000002</v>
      </c>
      <c r="Z22" s="116"/>
      <c r="AA22" s="117" t="s">
        <v>23</v>
      </c>
      <c r="AB22" s="118">
        <v>5.8</v>
      </c>
      <c r="AC22" s="118">
        <f>AB22*2</f>
        <v>11.6</v>
      </c>
      <c r="AD22" s="118"/>
      <c r="AE22" s="118">
        <f>AB22*15</f>
        <v>87</v>
      </c>
      <c r="AF22" s="118">
        <f>AC22*4+AE22*4</f>
        <v>394.4</v>
      </c>
    </row>
    <row r="23" spans="2:34" s="119" customFormat="1" ht="27.95" customHeight="1">
      <c r="B23" s="115">
        <v>16</v>
      </c>
      <c r="C23" s="804"/>
      <c r="D23" s="585"/>
      <c r="E23" s="583"/>
      <c r="F23" s="580"/>
      <c r="G23" s="583"/>
      <c r="H23" s="583"/>
      <c r="I23" s="580"/>
      <c r="J23" s="584"/>
      <c r="K23" s="584"/>
      <c r="L23" s="579"/>
      <c r="M23" s="583" t="s">
        <v>562</v>
      </c>
      <c r="N23" s="587" t="s">
        <v>489</v>
      </c>
      <c r="O23" s="582">
        <v>10</v>
      </c>
      <c r="P23" s="420"/>
      <c r="Q23" s="277"/>
      <c r="R23" s="278"/>
      <c r="S23" s="420"/>
      <c r="T23" s="358"/>
      <c r="U23" s="357"/>
      <c r="V23" s="806"/>
      <c r="W23" s="160" t="s">
        <v>9</v>
      </c>
      <c r="X23" s="100" t="s">
        <v>24</v>
      </c>
      <c r="Y23" s="132">
        <f>AB24</f>
        <v>2</v>
      </c>
      <c r="Z23" s="120"/>
      <c r="AA23" s="121" t="s">
        <v>25</v>
      </c>
      <c r="AB23" s="118">
        <v>2.2000000000000002</v>
      </c>
      <c r="AC23" s="122">
        <f>AB23*7</f>
        <v>15.400000000000002</v>
      </c>
      <c r="AD23" s="118">
        <f>AB23*5</f>
        <v>11</v>
      </c>
      <c r="AE23" s="118" t="s">
        <v>26</v>
      </c>
      <c r="AF23" s="123">
        <f>AC23*4+AD23*9</f>
        <v>160.60000000000002</v>
      </c>
    </row>
    <row r="24" spans="2:34" s="119" customFormat="1" ht="27.95" customHeight="1">
      <c r="B24" s="115" t="s">
        <v>10</v>
      </c>
      <c r="C24" s="804"/>
      <c r="D24" s="585"/>
      <c r="E24" s="586"/>
      <c r="F24" s="580"/>
      <c r="G24" s="583"/>
      <c r="H24" s="583"/>
      <c r="I24" s="580"/>
      <c r="J24" s="593"/>
      <c r="K24" s="584"/>
      <c r="L24" s="579"/>
      <c r="M24" s="583"/>
      <c r="N24" s="587"/>
      <c r="O24" s="582"/>
      <c r="P24" s="420"/>
      <c r="Q24" s="277"/>
      <c r="R24" s="278"/>
      <c r="S24" s="421"/>
      <c r="T24" s="360"/>
      <c r="U24" s="356"/>
      <c r="V24" s="806"/>
      <c r="W24" s="158">
        <f>AD27</f>
        <v>23.5</v>
      </c>
      <c r="X24" s="100" t="s">
        <v>27</v>
      </c>
      <c r="Y24" s="132">
        <f>AB25</f>
        <v>2.5</v>
      </c>
      <c r="Z24" s="116"/>
      <c r="AA24" s="124" t="s">
        <v>28</v>
      </c>
      <c r="AB24" s="118">
        <v>2</v>
      </c>
      <c r="AC24" s="118">
        <f>AB24*1</f>
        <v>2</v>
      </c>
      <c r="AD24" s="118" t="s">
        <v>26</v>
      </c>
      <c r="AE24" s="118">
        <f>AB24*5</f>
        <v>10</v>
      </c>
      <c r="AF24" s="118">
        <f>AC24*4+AE24*4</f>
        <v>48</v>
      </c>
    </row>
    <row r="25" spans="2:34" s="119" customFormat="1" ht="27.95" customHeight="1">
      <c r="B25" s="813" t="s">
        <v>36</v>
      </c>
      <c r="C25" s="804"/>
      <c r="D25" s="585"/>
      <c r="E25" s="586"/>
      <c r="F25" s="580"/>
      <c r="G25" s="583"/>
      <c r="H25" s="583"/>
      <c r="I25" s="580"/>
      <c r="J25" s="583"/>
      <c r="K25" s="584"/>
      <c r="L25" s="580"/>
      <c r="M25" s="595"/>
      <c r="N25" s="594"/>
      <c r="O25" s="582"/>
      <c r="P25" s="420"/>
      <c r="Q25" s="280"/>
      <c r="R25" s="278"/>
      <c r="S25" s="420"/>
      <c r="T25" s="359"/>
      <c r="U25" s="357"/>
      <c r="V25" s="806"/>
      <c r="W25" s="160" t="s">
        <v>11</v>
      </c>
      <c r="X25" s="100" t="s">
        <v>30</v>
      </c>
      <c r="Y25" s="132">
        <f>AB26</f>
        <v>0</v>
      </c>
      <c r="Z25" s="120"/>
      <c r="AA25" s="124" t="s">
        <v>31</v>
      </c>
      <c r="AB25" s="118">
        <v>2.5</v>
      </c>
      <c r="AC25" s="118"/>
      <c r="AD25" s="118">
        <f>AB25*5</f>
        <v>12.5</v>
      </c>
      <c r="AE25" s="118" t="s">
        <v>26</v>
      </c>
      <c r="AF25" s="118">
        <f>AD25*9</f>
        <v>112.5</v>
      </c>
    </row>
    <row r="26" spans="2:34" s="119" customFormat="1" ht="27.95" customHeight="1">
      <c r="B26" s="813"/>
      <c r="C26" s="804"/>
      <c r="D26" s="586"/>
      <c r="E26" s="586"/>
      <c r="F26" s="580"/>
      <c r="G26" s="592"/>
      <c r="H26" s="586"/>
      <c r="I26" s="580"/>
      <c r="J26" s="583"/>
      <c r="K26" s="586"/>
      <c r="L26" s="580"/>
      <c r="M26" s="591"/>
      <c r="N26" s="588"/>
      <c r="O26" s="582"/>
      <c r="P26" s="420"/>
      <c r="Q26" s="283"/>
      <c r="R26" s="278"/>
      <c r="S26" s="420"/>
      <c r="T26" s="359"/>
      <c r="U26" s="357"/>
      <c r="V26" s="806"/>
      <c r="W26" s="158">
        <f>AC27</f>
        <v>29</v>
      </c>
      <c r="X26" s="149" t="s">
        <v>39</v>
      </c>
      <c r="Y26" s="132">
        <v>0</v>
      </c>
      <c r="Z26" s="116"/>
      <c r="AA26" s="124" t="s">
        <v>32</v>
      </c>
      <c r="AB26" s="118"/>
      <c r="AC26" s="124"/>
      <c r="AD26" s="124"/>
      <c r="AE26" s="124">
        <f>AB26*15</f>
        <v>0</v>
      </c>
      <c r="AF26" s="124"/>
    </row>
    <row r="27" spans="2:34" s="119" customFormat="1" ht="27.95" customHeight="1">
      <c r="B27" s="125" t="s">
        <v>33</v>
      </c>
      <c r="C27" s="126"/>
      <c r="D27" s="585"/>
      <c r="E27" s="586"/>
      <c r="F27" s="580"/>
      <c r="G27" s="583"/>
      <c r="H27" s="586"/>
      <c r="I27" s="580"/>
      <c r="J27" s="583"/>
      <c r="K27" s="586"/>
      <c r="L27" s="580"/>
      <c r="M27" s="583"/>
      <c r="N27" s="588"/>
      <c r="O27" s="582"/>
      <c r="P27" s="420"/>
      <c r="Q27" s="279"/>
      <c r="R27" s="278"/>
      <c r="S27" s="423"/>
      <c r="T27" s="359"/>
      <c r="U27" s="357"/>
      <c r="V27" s="806"/>
      <c r="W27" s="170" t="s">
        <v>12</v>
      </c>
      <c r="X27" s="108"/>
      <c r="Y27" s="132"/>
      <c r="Z27" s="120"/>
      <c r="AA27" s="124"/>
      <c r="AB27" s="118"/>
      <c r="AC27" s="124">
        <f>SUM(AC22:AC26)</f>
        <v>29</v>
      </c>
      <c r="AD27" s="124">
        <f>SUM(AD22:AD26)</f>
        <v>23.5</v>
      </c>
      <c r="AE27" s="124">
        <f>SUM(AE22:AE26)</f>
        <v>97</v>
      </c>
      <c r="AF27" s="124">
        <f>AC27*4+AD27*9+AE27*4</f>
        <v>715.5</v>
      </c>
    </row>
    <row r="28" spans="2:34" s="119" customFormat="1" ht="27.95" customHeight="1" thickBot="1">
      <c r="B28" s="127"/>
      <c r="C28" s="128"/>
      <c r="D28" s="586"/>
      <c r="E28" s="586"/>
      <c r="F28" s="580"/>
      <c r="G28" s="583"/>
      <c r="H28" s="586"/>
      <c r="I28" s="580"/>
      <c r="J28" s="583"/>
      <c r="K28" s="586"/>
      <c r="L28" s="580"/>
      <c r="M28" s="589"/>
      <c r="N28" s="590"/>
      <c r="O28" s="581"/>
      <c r="P28" s="430"/>
      <c r="Q28" s="281"/>
      <c r="R28" s="282"/>
      <c r="S28" s="423"/>
      <c r="T28" s="359"/>
      <c r="U28" s="357"/>
      <c r="V28" s="807"/>
      <c r="W28" s="171">
        <f>(W22*4)+(W24*9)+(W26*4)</f>
        <v>715.5</v>
      </c>
      <c r="X28" s="105"/>
      <c r="Y28" s="132"/>
      <c r="Z28" s="116"/>
      <c r="AA28" s="120"/>
      <c r="AB28" s="129"/>
      <c r="AC28" s="130">
        <f>AC27*4/AF27</f>
        <v>0.16212438853948288</v>
      </c>
      <c r="AD28" s="130">
        <f>AD27*9/AF27</f>
        <v>0.29559748427672955</v>
      </c>
      <c r="AE28" s="130">
        <f>AE27*4/AF27</f>
        <v>0.54227812718378754</v>
      </c>
      <c r="AF28" s="120"/>
    </row>
    <row r="29" spans="2:34" s="95" customFormat="1" ht="42">
      <c r="B29" s="92">
        <v>6</v>
      </c>
      <c r="C29" s="804"/>
      <c r="D29" s="419" t="str">
        <f>'109年6月菜單'!M25</f>
        <v>地瓜飯</v>
      </c>
      <c r="E29" s="443" t="s">
        <v>101</v>
      </c>
      <c r="F29" s="24" t="s">
        <v>15</v>
      </c>
      <c r="G29" s="419" t="str">
        <f>'109年6月菜單'!M26</f>
        <v>彩椒雞丁</v>
      </c>
      <c r="H29" s="419" t="s">
        <v>93</v>
      </c>
      <c r="I29" s="24" t="s">
        <v>15</v>
      </c>
      <c r="J29" s="419" t="str">
        <f>'109年6月菜單'!M27</f>
        <v>綿綿滑嫩蒸蛋</v>
      </c>
      <c r="K29" s="419" t="s">
        <v>101</v>
      </c>
      <c r="L29" s="24" t="s">
        <v>15</v>
      </c>
      <c r="M29" s="419" t="str">
        <f>'109年6月菜單'!M28</f>
        <v>絲瓜麵線</v>
      </c>
      <c r="N29" s="419" t="s">
        <v>93</v>
      </c>
      <c r="O29" s="24" t="s">
        <v>15</v>
      </c>
      <c r="P29" s="419" t="str">
        <f>'109年6月菜單'!M29</f>
        <v>深色蔬菜</v>
      </c>
      <c r="Q29" s="23" t="s">
        <v>59</v>
      </c>
      <c r="R29" s="24" t="s">
        <v>15</v>
      </c>
      <c r="S29" s="419" t="str">
        <f>'109年6月菜單'!M30</f>
        <v>港式酸辣湯(醃豆)</v>
      </c>
      <c r="T29" s="93" t="s">
        <v>58</v>
      </c>
      <c r="U29" s="24" t="s">
        <v>15</v>
      </c>
      <c r="V29" s="817"/>
      <c r="W29" s="156" t="s">
        <v>7</v>
      </c>
      <c r="X29" s="157" t="s">
        <v>17</v>
      </c>
      <c r="Y29" s="131">
        <f>AB30</f>
        <v>5.9</v>
      </c>
      <c r="Z29" s="76"/>
      <c r="AA29" s="76"/>
      <c r="AB29" s="77"/>
      <c r="AC29" s="76" t="s">
        <v>18</v>
      </c>
      <c r="AD29" s="76" t="s">
        <v>19</v>
      </c>
      <c r="AE29" s="76" t="s">
        <v>20</v>
      </c>
      <c r="AF29" s="76" t="s">
        <v>21</v>
      </c>
      <c r="AH29" s="177"/>
    </row>
    <row r="30" spans="2:34" ht="27.95" customHeight="1">
      <c r="B30" s="96" t="s">
        <v>8</v>
      </c>
      <c r="C30" s="804"/>
      <c r="D30" s="420" t="s">
        <v>99</v>
      </c>
      <c r="E30" s="420"/>
      <c r="F30" s="30">
        <v>100</v>
      </c>
      <c r="G30" s="423" t="s">
        <v>475</v>
      </c>
      <c r="H30" s="437"/>
      <c r="I30" s="356">
        <v>45</v>
      </c>
      <c r="J30" s="420" t="s">
        <v>108</v>
      </c>
      <c r="K30" s="427"/>
      <c r="L30" s="317">
        <v>40</v>
      </c>
      <c r="M30" s="459" t="s">
        <v>464</v>
      </c>
      <c r="N30" s="459"/>
      <c r="O30" s="418">
        <v>30</v>
      </c>
      <c r="P30" s="423" t="str">
        <f>P29</f>
        <v>深色蔬菜</v>
      </c>
      <c r="Q30" s="284"/>
      <c r="R30" s="285">
        <v>100</v>
      </c>
      <c r="S30" s="420" t="s">
        <v>397</v>
      </c>
      <c r="T30" s="344" t="s">
        <v>398</v>
      </c>
      <c r="U30" s="345">
        <v>20</v>
      </c>
      <c r="V30" s="818"/>
      <c r="W30" s="158">
        <f>AE35</f>
        <v>98.5</v>
      </c>
      <c r="X30" s="159" t="s">
        <v>22</v>
      </c>
      <c r="Y30" s="132">
        <f>AB31</f>
        <v>2.5</v>
      </c>
      <c r="Z30" s="75"/>
      <c r="AA30" s="98" t="s">
        <v>23</v>
      </c>
      <c r="AB30" s="77">
        <v>5.9</v>
      </c>
      <c r="AC30" s="77">
        <f>AB30*2</f>
        <v>11.8</v>
      </c>
      <c r="AD30" s="77"/>
      <c r="AE30" s="77">
        <f>AB30*15</f>
        <v>88.5</v>
      </c>
      <c r="AF30" s="77">
        <f>AC30*4+AE30*4</f>
        <v>401.2</v>
      </c>
    </row>
    <row r="31" spans="2:34" ht="27.95" customHeight="1">
      <c r="B31" s="96">
        <v>17</v>
      </c>
      <c r="C31" s="804"/>
      <c r="D31" s="420" t="s">
        <v>102</v>
      </c>
      <c r="E31" s="420"/>
      <c r="F31" s="30">
        <v>50</v>
      </c>
      <c r="G31" s="423" t="s">
        <v>298</v>
      </c>
      <c r="H31" s="437"/>
      <c r="I31" s="356">
        <v>10</v>
      </c>
      <c r="J31" s="420"/>
      <c r="K31" s="427"/>
      <c r="L31" s="317"/>
      <c r="M31" s="459" t="s">
        <v>465</v>
      </c>
      <c r="N31" s="459"/>
      <c r="O31" s="418">
        <v>10</v>
      </c>
      <c r="P31" s="420"/>
      <c r="Q31" s="284"/>
      <c r="R31" s="285"/>
      <c r="S31" s="420" t="s">
        <v>247</v>
      </c>
      <c r="T31" s="344" t="s">
        <v>246</v>
      </c>
      <c r="U31" s="345">
        <v>15</v>
      </c>
      <c r="V31" s="818"/>
      <c r="W31" s="160" t="s">
        <v>9</v>
      </c>
      <c r="X31" s="161" t="s">
        <v>24</v>
      </c>
      <c r="Y31" s="132">
        <f>AB32</f>
        <v>2</v>
      </c>
      <c r="Z31" s="76"/>
      <c r="AA31" s="101" t="s">
        <v>25</v>
      </c>
      <c r="AB31" s="77">
        <v>2.5</v>
      </c>
      <c r="AC31" s="102">
        <f>AB31*7</f>
        <v>17.5</v>
      </c>
      <c r="AD31" s="77">
        <f>AB31*5</f>
        <v>12.5</v>
      </c>
      <c r="AE31" s="77" t="s">
        <v>26</v>
      </c>
      <c r="AF31" s="103">
        <f>AC31*4+AD31*9</f>
        <v>182.5</v>
      </c>
    </row>
    <row r="32" spans="2:34" ht="27.95" customHeight="1">
      <c r="B32" s="96" t="s">
        <v>10</v>
      </c>
      <c r="C32" s="804"/>
      <c r="D32" s="424"/>
      <c r="E32" s="424"/>
      <c r="F32" s="29"/>
      <c r="G32" s="437" t="s">
        <v>94</v>
      </c>
      <c r="H32" s="421"/>
      <c r="I32" s="356">
        <v>5</v>
      </c>
      <c r="J32" s="420"/>
      <c r="K32" s="427"/>
      <c r="L32" s="317"/>
      <c r="M32" s="459" t="s">
        <v>466</v>
      </c>
      <c r="N32" s="459"/>
      <c r="O32" s="418">
        <v>10</v>
      </c>
      <c r="P32" s="420"/>
      <c r="Q32" s="284"/>
      <c r="R32" s="285"/>
      <c r="S32" s="420" t="s">
        <v>570</v>
      </c>
      <c r="T32" s="344"/>
      <c r="U32" s="345">
        <v>3</v>
      </c>
      <c r="V32" s="818"/>
      <c r="W32" s="158">
        <f>AD35</f>
        <v>25</v>
      </c>
      <c r="X32" s="161" t="s">
        <v>27</v>
      </c>
      <c r="Y32" s="132">
        <f>AB33</f>
        <v>2.5</v>
      </c>
      <c r="Z32" s="75"/>
      <c r="AA32" s="76" t="s">
        <v>28</v>
      </c>
      <c r="AB32" s="77">
        <v>2</v>
      </c>
      <c r="AC32" s="77">
        <f>AB32*1</f>
        <v>2</v>
      </c>
      <c r="AD32" s="77" t="s">
        <v>26</v>
      </c>
      <c r="AE32" s="77">
        <f>AB32*5</f>
        <v>10</v>
      </c>
      <c r="AF32" s="77">
        <f>AC32*4+AE32*4</f>
        <v>48</v>
      </c>
    </row>
    <row r="33" spans="2:32" ht="27.95" customHeight="1">
      <c r="B33" s="808" t="s">
        <v>37</v>
      </c>
      <c r="C33" s="804"/>
      <c r="D33" s="424"/>
      <c r="E33" s="424"/>
      <c r="F33" s="29"/>
      <c r="G33" s="439"/>
      <c r="H33" s="425"/>
      <c r="I33" s="356"/>
      <c r="J33" s="420"/>
      <c r="K33" s="427"/>
      <c r="L33" s="317"/>
      <c r="M33" s="459" t="s">
        <v>467</v>
      </c>
      <c r="N33" s="460"/>
      <c r="O33" s="418">
        <v>2</v>
      </c>
      <c r="P33" s="420"/>
      <c r="Q33" s="284"/>
      <c r="R33" s="285"/>
      <c r="S33" s="420" t="s">
        <v>106</v>
      </c>
      <c r="T33" s="344"/>
      <c r="U33" s="345">
        <v>5</v>
      </c>
      <c r="V33" s="818"/>
      <c r="W33" s="160" t="s">
        <v>11</v>
      </c>
      <c r="X33" s="161" t="s">
        <v>30</v>
      </c>
      <c r="Y33" s="132">
        <f>AB34</f>
        <v>0</v>
      </c>
      <c r="Z33" s="76"/>
      <c r="AA33" s="76" t="s">
        <v>31</v>
      </c>
      <c r="AB33" s="77">
        <v>2.5</v>
      </c>
      <c r="AC33" s="77"/>
      <c r="AD33" s="77">
        <f>AB33*5</f>
        <v>12.5</v>
      </c>
      <c r="AE33" s="77" t="s">
        <v>26</v>
      </c>
      <c r="AF33" s="77">
        <f>AD33*9</f>
        <v>112.5</v>
      </c>
    </row>
    <row r="34" spans="2:32" ht="27.95" customHeight="1">
      <c r="B34" s="808"/>
      <c r="C34" s="804"/>
      <c r="D34" s="424"/>
      <c r="E34" s="424"/>
      <c r="F34" s="29"/>
      <c r="G34" s="437"/>
      <c r="H34" s="425"/>
      <c r="I34" s="356"/>
      <c r="J34" s="420"/>
      <c r="K34" s="427"/>
      <c r="L34" s="317"/>
      <c r="M34" s="420"/>
      <c r="N34" s="427"/>
      <c r="O34" s="345"/>
      <c r="P34" s="420"/>
      <c r="Q34" s="284"/>
      <c r="R34" s="285"/>
      <c r="S34" s="453"/>
      <c r="T34" s="344"/>
      <c r="U34" s="345"/>
      <c r="V34" s="818"/>
      <c r="W34" s="158">
        <f>AC35</f>
        <v>31.3</v>
      </c>
      <c r="X34" s="162" t="s">
        <v>39</v>
      </c>
      <c r="Y34" s="132">
        <v>0</v>
      </c>
      <c r="Z34" s="75"/>
      <c r="AA34" s="76" t="s">
        <v>32</v>
      </c>
      <c r="AE34" s="76">
        <f>AB34*15</f>
        <v>0</v>
      </c>
    </row>
    <row r="35" spans="2:32" ht="27.95" customHeight="1">
      <c r="B35" s="106" t="s">
        <v>33</v>
      </c>
      <c r="C35" s="107"/>
      <c r="D35" s="424"/>
      <c r="E35" s="424"/>
      <c r="F35" s="29"/>
      <c r="G35" s="437"/>
      <c r="H35" s="425"/>
      <c r="I35" s="356"/>
      <c r="J35" s="420"/>
      <c r="K35" s="427"/>
      <c r="L35" s="317"/>
      <c r="M35" s="420"/>
      <c r="N35" s="428"/>
      <c r="O35" s="345"/>
      <c r="P35" s="420"/>
      <c r="Q35" s="286"/>
      <c r="R35" s="285"/>
      <c r="S35" s="420"/>
      <c r="T35" s="316"/>
      <c r="U35" s="317"/>
      <c r="V35" s="818"/>
      <c r="W35" s="160" t="s">
        <v>12</v>
      </c>
      <c r="X35" s="163"/>
      <c r="Y35" s="132"/>
      <c r="Z35" s="76"/>
      <c r="AC35" s="76">
        <f>SUM(AC30:AC34)</f>
        <v>31.3</v>
      </c>
      <c r="AD35" s="76">
        <f>SUM(AD30:AD34)</f>
        <v>25</v>
      </c>
      <c r="AE35" s="76">
        <f>SUM(AE30:AE34)</f>
        <v>98.5</v>
      </c>
      <c r="AF35" s="76">
        <f>AC35*4+AD35*9+AE35*4</f>
        <v>744.2</v>
      </c>
    </row>
    <row r="36" spans="2:32" ht="27.95" customHeight="1">
      <c r="B36" s="109"/>
      <c r="C36" s="110"/>
      <c r="D36" s="424"/>
      <c r="E36" s="424"/>
      <c r="F36" s="29"/>
      <c r="G36" s="437"/>
      <c r="H36" s="425"/>
      <c r="I36" s="356"/>
      <c r="J36" s="420"/>
      <c r="K36" s="427"/>
      <c r="L36" s="317"/>
      <c r="M36" s="420"/>
      <c r="N36" s="427"/>
      <c r="O36" s="345"/>
      <c r="P36" s="430"/>
      <c r="Q36" s="287"/>
      <c r="R36" s="288"/>
      <c r="S36" s="420"/>
      <c r="T36" s="316"/>
      <c r="U36" s="317"/>
      <c r="V36" s="819"/>
      <c r="W36" s="158">
        <f>(W30*4)+(W32*9)+(W34*4)</f>
        <v>744.2</v>
      </c>
      <c r="X36" s="164"/>
      <c r="Y36" s="132"/>
      <c r="Z36" s="75"/>
      <c r="AC36" s="111">
        <f>AC35*4/AF35</f>
        <v>0.16823434560601988</v>
      </c>
      <c r="AD36" s="111">
        <f>AD35*9/AF35</f>
        <v>0.30233808116097821</v>
      </c>
      <c r="AE36" s="111">
        <f>AE35*4/AF35</f>
        <v>0.52942757323300182</v>
      </c>
    </row>
    <row r="37" spans="2:32" s="95" customFormat="1" ht="42">
      <c r="B37" s="92">
        <v>6</v>
      </c>
      <c r="C37" s="804"/>
      <c r="D37" s="419" t="str">
        <f>'109年6月菜單'!Q25</f>
        <v>霸氣咖哩炒飯</v>
      </c>
      <c r="E37" s="443" t="s">
        <v>113</v>
      </c>
      <c r="F37" s="24" t="s">
        <v>15</v>
      </c>
      <c r="G37" s="419" t="str">
        <f>'109年6月菜單'!Q26</f>
        <v>和風棒棒腿</v>
      </c>
      <c r="H37" s="419" t="s">
        <v>92</v>
      </c>
      <c r="I37" s="24" t="s">
        <v>15</v>
      </c>
      <c r="J37" s="419" t="str">
        <f>'109年6月菜單'!Q27</f>
        <v>焗烤洋芋</v>
      </c>
      <c r="K37" s="419" t="s">
        <v>93</v>
      </c>
      <c r="L37" s="24" t="s">
        <v>15</v>
      </c>
      <c r="M37" s="419" t="str">
        <f>'109年6月菜單'!Q28</f>
        <v>魚條碰菇菇(海炸)</v>
      </c>
      <c r="N37" s="419" t="s">
        <v>100</v>
      </c>
      <c r="O37" s="24" t="s">
        <v>15</v>
      </c>
      <c r="P37" s="419" t="str">
        <f>'109年6月菜單'!Q29</f>
        <v>深色蔬菜</v>
      </c>
      <c r="Q37" s="23" t="s">
        <v>42</v>
      </c>
      <c r="R37" s="24" t="s">
        <v>15</v>
      </c>
      <c r="S37" s="419" t="str">
        <f>'109年6月菜單'!Q30</f>
        <v>玉米蛋花湯</v>
      </c>
      <c r="T37" s="93" t="s">
        <v>16</v>
      </c>
      <c r="U37" s="24" t="s">
        <v>15</v>
      </c>
      <c r="V37" s="817"/>
      <c r="W37" s="156" t="s">
        <v>7</v>
      </c>
      <c r="X37" s="157" t="s">
        <v>47</v>
      </c>
      <c r="Y37" s="131">
        <f>AB38</f>
        <v>5.9</v>
      </c>
      <c r="Z37" s="76"/>
      <c r="AA37" s="76"/>
      <c r="AB37" s="77"/>
      <c r="AC37" s="76" t="s">
        <v>18</v>
      </c>
      <c r="AD37" s="76" t="s">
        <v>19</v>
      </c>
      <c r="AE37" s="76" t="s">
        <v>20</v>
      </c>
      <c r="AF37" s="76" t="s">
        <v>21</v>
      </c>
    </row>
    <row r="38" spans="2:32" ht="27.95" customHeight="1">
      <c r="B38" s="96" t="s">
        <v>8</v>
      </c>
      <c r="C38" s="804"/>
      <c r="D38" s="603" t="s">
        <v>110</v>
      </c>
      <c r="E38" s="604"/>
      <c r="F38" s="596">
        <v>100</v>
      </c>
      <c r="G38" s="603" t="s">
        <v>580</v>
      </c>
      <c r="H38" s="608"/>
      <c r="I38" s="601">
        <v>65</v>
      </c>
      <c r="J38" s="752" t="s">
        <v>557</v>
      </c>
      <c r="K38" s="754"/>
      <c r="L38" s="749">
        <v>40</v>
      </c>
      <c r="M38" s="603" t="s">
        <v>563</v>
      </c>
      <c r="N38" s="603"/>
      <c r="O38" s="599">
        <v>10</v>
      </c>
      <c r="P38" s="423" t="str">
        <f>P37</f>
        <v>深色蔬菜</v>
      </c>
      <c r="Q38" s="30"/>
      <c r="R38" s="345">
        <v>100</v>
      </c>
      <c r="S38" s="423" t="s">
        <v>419</v>
      </c>
      <c r="T38" s="344"/>
      <c r="U38" s="345">
        <v>15</v>
      </c>
      <c r="V38" s="818"/>
      <c r="W38" s="158">
        <f>AE43</f>
        <v>98.5</v>
      </c>
      <c r="X38" s="159" t="s">
        <v>48</v>
      </c>
      <c r="Y38" s="132">
        <f>AB39</f>
        <v>2.2000000000000002</v>
      </c>
      <c r="Z38" s="75"/>
      <c r="AA38" s="98" t="s">
        <v>23</v>
      </c>
      <c r="AB38" s="77">
        <v>5.9</v>
      </c>
      <c r="AC38" s="77">
        <f>AB38*2</f>
        <v>11.8</v>
      </c>
      <c r="AD38" s="77"/>
      <c r="AE38" s="77">
        <f>AB38*15</f>
        <v>88.5</v>
      </c>
      <c r="AF38" s="77">
        <f>AC38*4+AE38*4</f>
        <v>401.2</v>
      </c>
    </row>
    <row r="39" spans="2:32" ht="27.95" customHeight="1">
      <c r="B39" s="96">
        <v>18</v>
      </c>
      <c r="C39" s="804"/>
      <c r="D39" s="604" t="s">
        <v>547</v>
      </c>
      <c r="E39" s="604"/>
      <c r="F39" s="596">
        <v>15</v>
      </c>
      <c r="G39" s="605"/>
      <c r="H39" s="605"/>
      <c r="I39" s="598"/>
      <c r="J39" s="751" t="s">
        <v>506</v>
      </c>
      <c r="K39" s="754"/>
      <c r="L39" s="750">
        <v>15</v>
      </c>
      <c r="M39" s="603" t="s">
        <v>587</v>
      </c>
      <c r="N39" s="605" t="s">
        <v>548</v>
      </c>
      <c r="O39" s="598">
        <v>40</v>
      </c>
      <c r="P39" s="437"/>
      <c r="Q39" s="28"/>
      <c r="R39" s="28"/>
      <c r="S39" s="420" t="s">
        <v>461</v>
      </c>
      <c r="T39" s="344"/>
      <c r="U39" s="345">
        <v>10</v>
      </c>
      <c r="V39" s="818"/>
      <c r="W39" s="160" t="s">
        <v>9</v>
      </c>
      <c r="X39" s="161" t="s">
        <v>49</v>
      </c>
      <c r="Y39" s="132">
        <f>AB40</f>
        <v>2</v>
      </c>
      <c r="Z39" s="76"/>
      <c r="AA39" s="101" t="s">
        <v>25</v>
      </c>
      <c r="AB39" s="77">
        <v>2.2000000000000002</v>
      </c>
      <c r="AC39" s="102">
        <f>AB39*7</f>
        <v>15.400000000000002</v>
      </c>
      <c r="AD39" s="77">
        <f>AB39*5</f>
        <v>11</v>
      </c>
      <c r="AE39" s="77" t="s">
        <v>26</v>
      </c>
      <c r="AF39" s="103">
        <f>AC39*4+AD39*9</f>
        <v>160.60000000000002</v>
      </c>
    </row>
    <row r="40" spans="2:32" ht="27.95" customHeight="1">
      <c r="B40" s="96" t="s">
        <v>10</v>
      </c>
      <c r="C40" s="804"/>
      <c r="D40" s="604" t="s">
        <v>106</v>
      </c>
      <c r="E40" s="604"/>
      <c r="F40" s="596">
        <v>5</v>
      </c>
      <c r="G40" s="605"/>
      <c r="H40" s="606"/>
      <c r="I40" s="598"/>
      <c r="J40" s="751" t="s">
        <v>106</v>
      </c>
      <c r="K40" s="753"/>
      <c r="L40" s="750">
        <v>10</v>
      </c>
      <c r="M40" s="603"/>
      <c r="N40" s="605"/>
      <c r="O40" s="598"/>
      <c r="P40" s="437"/>
      <c r="Q40" s="28"/>
      <c r="R40" s="28"/>
      <c r="S40" s="420"/>
      <c r="T40" s="344"/>
      <c r="U40" s="345"/>
      <c r="V40" s="818"/>
      <c r="W40" s="158">
        <f>(Y38*5)+(Y40*5)</f>
        <v>25</v>
      </c>
      <c r="X40" s="161" t="s">
        <v>50</v>
      </c>
      <c r="Y40" s="132">
        <f>AB41</f>
        <v>2.8</v>
      </c>
      <c r="Z40" s="75"/>
      <c r="AA40" s="76" t="s">
        <v>28</v>
      </c>
      <c r="AB40" s="77">
        <v>2</v>
      </c>
      <c r="AC40" s="77">
        <f>AB40*1</f>
        <v>2</v>
      </c>
      <c r="AD40" s="77" t="s">
        <v>26</v>
      </c>
      <c r="AE40" s="77">
        <f>AB40*5</f>
        <v>10</v>
      </c>
      <c r="AF40" s="77">
        <f>AC40*4+AE40*4</f>
        <v>48</v>
      </c>
    </row>
    <row r="41" spans="2:32" ht="27.95" customHeight="1">
      <c r="B41" s="808" t="s">
        <v>29</v>
      </c>
      <c r="C41" s="804"/>
      <c r="D41" s="604" t="s">
        <v>564</v>
      </c>
      <c r="E41" s="604"/>
      <c r="F41" s="596" t="s">
        <v>258</v>
      </c>
      <c r="G41" s="605"/>
      <c r="H41" s="603"/>
      <c r="I41" s="598"/>
      <c r="J41" s="751" t="s">
        <v>621</v>
      </c>
      <c r="K41" s="753"/>
      <c r="L41" s="750">
        <v>2</v>
      </c>
      <c r="M41" s="617"/>
      <c r="N41" s="606"/>
      <c r="O41" s="598"/>
      <c r="P41" s="28"/>
      <c r="Q41" s="28"/>
      <c r="R41" s="28"/>
      <c r="S41" s="362"/>
      <c r="T41" s="344"/>
      <c r="U41" s="345"/>
      <c r="V41" s="818"/>
      <c r="W41" s="160" t="s">
        <v>11</v>
      </c>
      <c r="X41" s="161" t="s">
        <v>51</v>
      </c>
      <c r="Y41" s="132">
        <f>AB42</f>
        <v>0</v>
      </c>
      <c r="Z41" s="76"/>
      <c r="AA41" s="76" t="s">
        <v>31</v>
      </c>
      <c r="AB41" s="77">
        <v>2.8</v>
      </c>
      <c r="AC41" s="77"/>
      <c r="AD41" s="77">
        <f>AB41*5</f>
        <v>14</v>
      </c>
      <c r="AE41" s="77" t="s">
        <v>26</v>
      </c>
      <c r="AF41" s="77">
        <f>AD41*9</f>
        <v>126</v>
      </c>
    </row>
    <row r="42" spans="2:32" ht="27.95" customHeight="1">
      <c r="B42" s="808"/>
      <c r="C42" s="804"/>
      <c r="D42" s="604"/>
      <c r="E42" s="604"/>
      <c r="F42" s="596"/>
      <c r="G42" s="605"/>
      <c r="H42" s="606"/>
      <c r="I42" s="598"/>
      <c r="J42" s="611"/>
      <c r="K42" s="606"/>
      <c r="L42" s="598"/>
      <c r="M42" s="612"/>
      <c r="N42" s="604"/>
      <c r="O42" s="597"/>
      <c r="P42" s="28"/>
      <c r="Q42" s="28"/>
      <c r="R42" s="28"/>
      <c r="S42" s="345"/>
      <c r="T42" s="344"/>
      <c r="U42" s="345"/>
      <c r="V42" s="818"/>
      <c r="W42" s="158">
        <v>27</v>
      </c>
      <c r="X42" s="162" t="s">
        <v>52</v>
      </c>
      <c r="Y42" s="132">
        <v>0</v>
      </c>
      <c r="Z42" s="75"/>
      <c r="AA42" s="76" t="s">
        <v>32</v>
      </c>
      <c r="AE42" s="76">
        <f>AB42*15</f>
        <v>0</v>
      </c>
    </row>
    <row r="43" spans="2:32" ht="27.95" customHeight="1">
      <c r="B43" s="106" t="s">
        <v>33</v>
      </c>
      <c r="C43" s="107"/>
      <c r="D43" s="614"/>
      <c r="E43" s="607"/>
      <c r="F43" s="596"/>
      <c r="G43" s="605"/>
      <c r="H43" s="606"/>
      <c r="I43" s="598"/>
      <c r="J43" s="603"/>
      <c r="K43" s="606"/>
      <c r="L43" s="599"/>
      <c r="M43" s="613"/>
      <c r="N43" s="606"/>
      <c r="O43" s="598"/>
      <c r="P43" s="184"/>
      <c r="Q43" s="184"/>
      <c r="R43" s="184"/>
      <c r="S43" s="363"/>
      <c r="T43" s="363"/>
      <c r="U43" s="363"/>
      <c r="V43" s="818"/>
      <c r="W43" s="160" t="s">
        <v>12</v>
      </c>
      <c r="X43" s="163"/>
      <c r="Y43" s="132"/>
      <c r="Z43" s="76"/>
      <c r="AC43" s="76">
        <f>SUM(AC38:AC42)</f>
        <v>29.200000000000003</v>
      </c>
      <c r="AD43" s="76">
        <f>SUM(AD38:AD42)</f>
        <v>25</v>
      </c>
      <c r="AE43" s="76">
        <f>SUM(AE38:AE42)</f>
        <v>98.5</v>
      </c>
      <c r="AF43" s="76">
        <f>AC43*4+AD43*9+AE43*4</f>
        <v>735.8</v>
      </c>
    </row>
    <row r="44" spans="2:32" ht="27.95" customHeight="1" thickBot="1">
      <c r="B44" s="133"/>
      <c r="C44" s="110"/>
      <c r="D44" s="615"/>
      <c r="E44" s="616"/>
      <c r="F44" s="602"/>
      <c r="G44" s="609"/>
      <c r="H44" s="610"/>
      <c r="I44" s="600"/>
      <c r="J44" s="609"/>
      <c r="K44" s="610"/>
      <c r="L44" s="600"/>
      <c r="M44" s="609"/>
      <c r="N44" s="610"/>
      <c r="O44" s="600"/>
      <c r="P44" s="135"/>
      <c r="Q44" s="134"/>
      <c r="R44" s="135"/>
      <c r="S44" s="348"/>
      <c r="T44" s="347"/>
      <c r="U44" s="348"/>
      <c r="V44" s="819"/>
      <c r="W44" s="158">
        <f>(W38*4)+(W40*9)+(W42*4)</f>
        <v>727</v>
      </c>
      <c r="X44" s="167"/>
      <c r="Y44" s="137"/>
      <c r="Z44" s="75"/>
      <c r="AC44" s="111">
        <f>AC43*4/AF43</f>
        <v>0.15873878771405275</v>
      </c>
      <c r="AD44" s="111">
        <f>AD43*9/AF43</f>
        <v>0.30578961674368038</v>
      </c>
      <c r="AE44" s="111">
        <f>AE43*4/AF43</f>
        <v>0.53547159554226698</v>
      </c>
    </row>
    <row r="45" spans="2:32" s="141" customFormat="1" ht="21.75" customHeight="1">
      <c r="B45" s="138"/>
      <c r="C45" s="76"/>
      <c r="D45" s="178"/>
      <c r="E45" s="139"/>
      <c r="F45" s="99"/>
      <c r="G45" s="99"/>
      <c r="H45" s="139"/>
      <c r="I45" s="99"/>
      <c r="J45" s="812"/>
      <c r="K45" s="812"/>
      <c r="L45" s="812"/>
      <c r="M45" s="812"/>
      <c r="N45" s="812"/>
      <c r="O45" s="812"/>
      <c r="P45" s="812"/>
      <c r="Q45" s="812"/>
      <c r="R45" s="812"/>
      <c r="S45" s="812"/>
      <c r="T45" s="812"/>
      <c r="U45" s="812"/>
      <c r="V45" s="812"/>
      <c r="W45" s="812"/>
      <c r="X45" s="812"/>
      <c r="Y45" s="812"/>
      <c r="Z45" s="140"/>
      <c r="AA45" s="124"/>
      <c r="AB45" s="118"/>
      <c r="AC45" s="124"/>
      <c r="AD45" s="124"/>
      <c r="AE45" s="124"/>
      <c r="AF45" s="124"/>
    </row>
    <row r="46" spans="2:32">
      <c r="B46" s="118"/>
      <c r="C46" s="141"/>
      <c r="D46" s="814"/>
      <c r="E46" s="814"/>
      <c r="F46" s="815"/>
      <c r="G46" s="815"/>
      <c r="H46" s="142"/>
      <c r="I46" s="76"/>
      <c r="J46" s="76"/>
      <c r="K46" s="142"/>
      <c r="L46" s="76"/>
      <c r="N46" s="142"/>
      <c r="O46" s="76"/>
      <c r="Q46" s="142"/>
      <c r="R46" s="76"/>
      <c r="T46" s="142"/>
      <c r="U46" s="76"/>
      <c r="V46" s="143"/>
      <c r="Y46" s="146"/>
    </row>
    <row r="47" spans="2:32">
      <c r="Y47" s="146"/>
    </row>
    <row r="48" spans="2:32">
      <c r="Y48" s="146"/>
    </row>
    <row r="49" spans="25:25">
      <c r="Y49" s="146"/>
    </row>
    <row r="50" spans="25:25">
      <c r="Y50" s="146"/>
    </row>
    <row r="51" spans="25:25">
      <c r="Y51" s="146"/>
    </row>
    <row r="52" spans="25:25">
      <c r="Y52" s="146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29" zoomScale="60" zoomScaleNormal="55" workbookViewId="0">
      <selection activeCell="M40" sqref="M40"/>
    </sheetView>
  </sheetViews>
  <sheetFormatPr defaultColWidth="9" defaultRowHeight="20.25"/>
  <cols>
    <col min="1" max="1" width="1.875" style="31" customWidth="1"/>
    <col min="2" max="2" width="4.875" style="53" customWidth="1"/>
    <col min="3" max="3" width="0" style="31" hidden="1" customWidth="1"/>
    <col min="4" max="4" width="18.625" style="31" customWidth="1"/>
    <col min="5" max="5" width="5.625" style="54" customWidth="1"/>
    <col min="6" max="6" width="9.625" style="31" customWidth="1"/>
    <col min="7" max="7" width="18.625" style="31" customWidth="1"/>
    <col min="8" max="8" width="5.625" style="54" customWidth="1"/>
    <col min="9" max="9" width="9.625" style="31" customWidth="1"/>
    <col min="10" max="10" width="18.625" style="31" customWidth="1"/>
    <col min="11" max="11" width="5.625" style="54" customWidth="1"/>
    <col min="12" max="12" width="9.625" style="31" customWidth="1"/>
    <col min="13" max="13" width="18.625" style="31" customWidth="1"/>
    <col min="14" max="14" width="7" style="54" customWidth="1"/>
    <col min="15" max="15" width="9.625" style="31" customWidth="1"/>
    <col min="16" max="16" width="18.625" style="31" customWidth="1"/>
    <col min="17" max="17" width="5.625" style="54" customWidth="1"/>
    <col min="18" max="18" width="9.625" style="31" customWidth="1"/>
    <col min="19" max="19" width="18.625" style="31" customWidth="1"/>
    <col min="20" max="20" width="5.625" style="54" customWidth="1"/>
    <col min="21" max="21" width="9.625" style="31" customWidth="1"/>
    <col min="22" max="22" width="5.25" style="60" customWidth="1"/>
    <col min="23" max="23" width="11.75" style="58" customWidth="1"/>
    <col min="24" max="24" width="11.25" style="145" customWidth="1"/>
    <col min="25" max="25" width="6.625" style="61" customWidth="1"/>
    <col min="26" max="26" width="6.625" style="31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1" customWidth="1"/>
    <col min="35" max="16384" width="9" style="31"/>
  </cols>
  <sheetData>
    <row r="1" spans="2:32" s="2" customFormat="1" ht="38.25">
      <c r="B1" s="809" t="s">
        <v>614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1"/>
      <c r="AB1" s="3"/>
    </row>
    <row r="2" spans="2:32" s="2" customFormat="1" ht="16.5" customHeight="1">
      <c r="B2" s="827"/>
      <c r="C2" s="828"/>
      <c r="D2" s="828"/>
      <c r="E2" s="828"/>
      <c r="F2" s="828"/>
      <c r="G2" s="82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8"/>
      <c r="Y2" s="6"/>
      <c r="Z2" s="1"/>
      <c r="AB2" s="3"/>
    </row>
    <row r="3" spans="2:32" s="2" customFormat="1" ht="31.5" customHeight="1" thickBot="1">
      <c r="B3" s="150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3"/>
      <c r="Y3" s="11"/>
      <c r="Z3" s="12"/>
      <c r="AB3" s="3"/>
    </row>
    <row r="4" spans="2:32" s="22" customFormat="1" ht="157.5">
      <c r="B4" s="13" t="s">
        <v>0</v>
      </c>
      <c r="C4" s="14" t="s">
        <v>1</v>
      </c>
      <c r="D4" s="15" t="s">
        <v>2</v>
      </c>
      <c r="E4" s="81" t="s">
        <v>38</v>
      </c>
      <c r="F4" s="15"/>
      <c r="G4" s="15" t="s">
        <v>3</v>
      </c>
      <c r="H4" s="81" t="s">
        <v>38</v>
      </c>
      <c r="I4" s="15"/>
      <c r="J4" s="15" t="s">
        <v>4</v>
      </c>
      <c r="K4" s="81" t="s">
        <v>38</v>
      </c>
      <c r="L4" s="16"/>
      <c r="M4" s="15" t="s">
        <v>4</v>
      </c>
      <c r="N4" s="81" t="s">
        <v>38</v>
      </c>
      <c r="O4" s="15"/>
      <c r="P4" s="15" t="s">
        <v>4</v>
      </c>
      <c r="Q4" s="81" t="s">
        <v>38</v>
      </c>
      <c r="R4" s="15"/>
      <c r="S4" s="17" t="s">
        <v>5</v>
      </c>
      <c r="T4" s="81" t="s">
        <v>38</v>
      </c>
      <c r="U4" s="15"/>
      <c r="V4" s="152" t="s">
        <v>45</v>
      </c>
      <c r="W4" s="18" t="s">
        <v>6</v>
      </c>
      <c r="X4" s="85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5" customFormat="1" ht="65.099999999999994" customHeight="1">
      <c r="B5" s="92">
        <v>6</v>
      </c>
      <c r="C5" s="822"/>
      <c r="D5" s="443" t="str">
        <f>'109年6月菜單'!A35</f>
        <v>白米飯</v>
      </c>
      <c r="E5" s="443" t="s">
        <v>101</v>
      </c>
      <c r="F5" s="24" t="s">
        <v>15</v>
      </c>
      <c r="G5" s="443" t="str">
        <f>'109年6月菜單'!A36</f>
        <v>板烤雞排</v>
      </c>
      <c r="H5" s="443" t="s">
        <v>92</v>
      </c>
      <c r="I5" s="24" t="s">
        <v>15</v>
      </c>
      <c r="J5" s="443" t="str">
        <f>'109年6月菜單'!A37</f>
        <v>筍干扣肉(醃)</v>
      </c>
      <c r="K5" s="443" t="s">
        <v>93</v>
      </c>
      <c r="L5" s="24" t="s">
        <v>15</v>
      </c>
      <c r="M5" s="443" t="str">
        <f>'109年6月菜單'!A38</f>
        <v>百頁拼盤(冷豆)</v>
      </c>
      <c r="N5" s="443" t="s">
        <v>16</v>
      </c>
      <c r="O5" s="24" t="s">
        <v>15</v>
      </c>
      <c r="P5" s="443" t="str">
        <f>'109年6月菜單'!A39</f>
        <v>深色蔬菜</v>
      </c>
      <c r="Q5" s="23" t="s">
        <v>42</v>
      </c>
      <c r="R5" s="24" t="s">
        <v>15</v>
      </c>
      <c r="S5" s="443" t="str">
        <f>'109年6月菜單'!A40</f>
        <v>刺瓜湯</v>
      </c>
      <c r="T5" s="23" t="s">
        <v>16</v>
      </c>
      <c r="U5" s="24" t="s">
        <v>15</v>
      </c>
      <c r="V5" s="817"/>
      <c r="W5" s="156" t="s">
        <v>7</v>
      </c>
      <c r="X5" s="94" t="s">
        <v>17</v>
      </c>
      <c r="Y5" s="165">
        <f>AB6</f>
        <v>6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>
      <c r="B6" s="26" t="s">
        <v>8</v>
      </c>
      <c r="C6" s="822"/>
      <c r="D6" s="420" t="s">
        <v>99</v>
      </c>
      <c r="E6" s="421"/>
      <c r="F6" s="28">
        <v>100</v>
      </c>
      <c r="G6" s="423" t="s">
        <v>579</v>
      </c>
      <c r="H6" s="423"/>
      <c r="I6" s="29">
        <v>60</v>
      </c>
      <c r="J6" s="420" t="s">
        <v>488</v>
      </c>
      <c r="K6" s="423"/>
      <c r="L6" s="325">
        <v>35</v>
      </c>
      <c r="M6" s="420" t="s">
        <v>430</v>
      </c>
      <c r="N6" s="420" t="s">
        <v>276</v>
      </c>
      <c r="O6" s="325">
        <v>30</v>
      </c>
      <c r="P6" s="423" t="str">
        <f>P5</f>
        <v>深色蔬菜</v>
      </c>
      <c r="Q6" s="30"/>
      <c r="R6" s="345">
        <v>100</v>
      </c>
      <c r="S6" s="421" t="s">
        <v>429</v>
      </c>
      <c r="T6" s="28"/>
      <c r="U6" s="28">
        <v>30</v>
      </c>
      <c r="V6" s="818"/>
      <c r="W6" s="158">
        <f>AE11</f>
        <v>100</v>
      </c>
      <c r="X6" s="97" t="s">
        <v>22</v>
      </c>
      <c r="Y6" s="166">
        <f>AB7</f>
        <v>2.5</v>
      </c>
      <c r="Z6" s="12"/>
      <c r="AA6" s="21" t="s">
        <v>23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26">
        <v>21</v>
      </c>
      <c r="C7" s="822"/>
      <c r="D7" s="421"/>
      <c r="E7" s="421"/>
      <c r="F7" s="27"/>
      <c r="G7" s="423"/>
      <c r="H7" s="423"/>
      <c r="I7" s="29"/>
      <c r="J7" s="420" t="s">
        <v>299</v>
      </c>
      <c r="K7" s="420" t="s">
        <v>115</v>
      </c>
      <c r="L7" s="325">
        <v>20</v>
      </c>
      <c r="M7" s="420" t="s">
        <v>491</v>
      </c>
      <c r="N7" s="420" t="s">
        <v>492</v>
      </c>
      <c r="O7" s="325">
        <v>20</v>
      </c>
      <c r="P7" s="437"/>
      <c r="Q7" s="28"/>
      <c r="R7" s="28"/>
      <c r="S7" s="421"/>
      <c r="T7" s="28"/>
      <c r="U7" s="28"/>
      <c r="V7" s="818"/>
      <c r="W7" s="160" t="s">
        <v>9</v>
      </c>
      <c r="X7" s="100" t="s">
        <v>24</v>
      </c>
      <c r="Y7" s="166">
        <f>AB8</f>
        <v>2</v>
      </c>
      <c r="Z7" s="2"/>
      <c r="AA7" s="32" t="s">
        <v>25</v>
      </c>
      <c r="AB7" s="3">
        <v>2.5</v>
      </c>
      <c r="AC7" s="33">
        <f>AB7*7</f>
        <v>17.5</v>
      </c>
      <c r="AD7" s="3">
        <f>AB7*5</f>
        <v>12.5</v>
      </c>
      <c r="AE7" s="3" t="s">
        <v>26</v>
      </c>
      <c r="AF7" s="34">
        <f>AC7*4+AD7*9</f>
        <v>182.5</v>
      </c>
    </row>
    <row r="8" spans="2:32" ht="27.95" customHeight="1">
      <c r="B8" s="26" t="s">
        <v>10</v>
      </c>
      <c r="C8" s="822"/>
      <c r="D8" s="421"/>
      <c r="E8" s="421"/>
      <c r="F8" s="27"/>
      <c r="G8" s="437"/>
      <c r="H8" s="423"/>
      <c r="I8" s="29"/>
      <c r="J8" s="420"/>
      <c r="K8" s="424"/>
      <c r="L8" s="325"/>
      <c r="M8" s="420"/>
      <c r="N8" s="424"/>
      <c r="O8" s="325"/>
      <c r="P8" s="437"/>
      <c r="Q8" s="35"/>
      <c r="R8" s="28"/>
      <c r="S8" s="421"/>
      <c r="T8" s="35"/>
      <c r="U8" s="28"/>
      <c r="V8" s="818"/>
      <c r="W8" s="158">
        <f>AD11</f>
        <v>25</v>
      </c>
      <c r="X8" s="100" t="s">
        <v>27</v>
      </c>
      <c r="Y8" s="166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>
      <c r="B9" s="824" t="s">
        <v>34</v>
      </c>
      <c r="C9" s="822"/>
      <c r="D9" s="421"/>
      <c r="E9" s="421"/>
      <c r="F9" s="27"/>
      <c r="G9" s="423"/>
      <c r="H9" s="424"/>
      <c r="I9" s="29"/>
      <c r="J9" s="420"/>
      <c r="K9" s="424"/>
      <c r="L9" s="325"/>
      <c r="M9" s="420"/>
      <c r="N9" s="424"/>
      <c r="O9" s="325"/>
      <c r="P9" s="420"/>
      <c r="Q9" s="28"/>
      <c r="R9" s="29"/>
      <c r="S9" s="421"/>
      <c r="T9" s="35"/>
      <c r="U9" s="28"/>
      <c r="V9" s="818"/>
      <c r="W9" s="160" t="s">
        <v>11</v>
      </c>
      <c r="X9" s="100" t="s">
        <v>30</v>
      </c>
      <c r="Y9" s="166">
        <f>AB10</f>
        <v>0</v>
      </c>
      <c r="Z9" s="2"/>
      <c r="AA9" s="2" t="s">
        <v>31</v>
      </c>
      <c r="AB9" s="77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>
      <c r="B10" s="824"/>
      <c r="C10" s="822"/>
      <c r="D10" s="421"/>
      <c r="E10" s="421"/>
      <c r="F10" s="27"/>
      <c r="G10" s="423"/>
      <c r="H10" s="424"/>
      <c r="I10" s="29"/>
      <c r="J10" s="423"/>
      <c r="K10" s="424"/>
      <c r="L10" s="324"/>
      <c r="M10" s="420"/>
      <c r="N10" s="424"/>
      <c r="O10" s="325"/>
      <c r="P10" s="437"/>
      <c r="Q10" s="35"/>
      <c r="R10" s="28"/>
      <c r="S10" s="421"/>
      <c r="T10" s="35"/>
      <c r="U10" s="28"/>
      <c r="V10" s="818"/>
      <c r="W10" s="158">
        <f>AC11</f>
        <v>31.5</v>
      </c>
      <c r="X10" s="149" t="s">
        <v>39</v>
      </c>
      <c r="Y10" s="166">
        <v>0.2</v>
      </c>
      <c r="Z10" s="12"/>
      <c r="AA10" s="2" t="s">
        <v>32</v>
      </c>
      <c r="AE10" s="2">
        <f>AB10*15</f>
        <v>0</v>
      </c>
    </row>
    <row r="11" spans="2:32" ht="27.95" customHeight="1">
      <c r="B11" s="36" t="s">
        <v>33</v>
      </c>
      <c r="C11" s="37"/>
      <c r="D11" s="421"/>
      <c r="E11" s="425"/>
      <c r="F11" s="27"/>
      <c r="G11" s="423"/>
      <c r="H11" s="424"/>
      <c r="I11" s="29"/>
      <c r="J11" s="423"/>
      <c r="K11" s="424"/>
      <c r="L11" s="324"/>
      <c r="M11" s="423"/>
      <c r="N11" s="424"/>
      <c r="O11" s="324"/>
      <c r="P11" s="437"/>
      <c r="Q11" s="35"/>
      <c r="R11" s="28"/>
      <c r="S11" s="437"/>
      <c r="T11" s="35"/>
      <c r="U11" s="28"/>
      <c r="V11" s="818"/>
      <c r="W11" s="160" t="s">
        <v>12</v>
      </c>
      <c r="X11" s="108"/>
      <c r="Y11" s="166"/>
      <c r="Z11" s="2"/>
      <c r="AC11" s="2">
        <f>SUM(AC6:AC10)</f>
        <v>31.5</v>
      </c>
      <c r="AD11" s="2">
        <f>SUM(AD6:AD10)</f>
        <v>25</v>
      </c>
      <c r="AE11" s="2">
        <f>SUM(AE6:AE10)</f>
        <v>100</v>
      </c>
      <c r="AF11" s="2">
        <f>AC11*4+AD11*9+AE11*4</f>
        <v>751</v>
      </c>
    </row>
    <row r="12" spans="2:32" ht="27.95" customHeight="1">
      <c r="B12" s="38"/>
      <c r="C12" s="39"/>
      <c r="D12" s="425"/>
      <c r="E12" s="425"/>
      <c r="F12" s="28"/>
      <c r="G12" s="437"/>
      <c r="H12" s="425"/>
      <c r="I12" s="28"/>
      <c r="J12" s="423"/>
      <c r="K12" s="424"/>
      <c r="L12" s="324"/>
      <c r="M12" s="423"/>
      <c r="N12" s="424"/>
      <c r="O12" s="324"/>
      <c r="P12" s="437"/>
      <c r="Q12" s="35"/>
      <c r="R12" s="28"/>
      <c r="S12" s="437"/>
      <c r="T12" s="35"/>
      <c r="U12" s="28"/>
      <c r="V12" s="819"/>
      <c r="W12" s="158">
        <f>(W6*4)+(W8*9)+(W10*4)</f>
        <v>751</v>
      </c>
      <c r="X12" s="114"/>
      <c r="Y12" s="373"/>
      <c r="Z12" s="12"/>
      <c r="AC12" s="40">
        <f>AC11*4/AF11</f>
        <v>0.16777629826897469</v>
      </c>
      <c r="AD12" s="40">
        <f>AD11*9/AF11</f>
        <v>0.2996005326231691</v>
      </c>
      <c r="AE12" s="40">
        <f>AE11*4/AF11</f>
        <v>0.53262316910785623</v>
      </c>
    </row>
    <row r="13" spans="2:32" s="25" customFormat="1" ht="42">
      <c r="B13" s="92">
        <v>6</v>
      </c>
      <c r="C13" s="822"/>
      <c r="D13" s="443" t="str">
        <f>'109年6月菜單'!E35</f>
        <v>糙米飯</v>
      </c>
      <c r="E13" s="443" t="s">
        <v>101</v>
      </c>
      <c r="F13" s="24" t="s">
        <v>15</v>
      </c>
      <c r="G13" s="443" t="str">
        <f>'109年6月菜單'!E36</f>
        <v>元氣大豬排</v>
      </c>
      <c r="H13" s="443" t="s">
        <v>292</v>
      </c>
      <c r="I13" s="24" t="s">
        <v>15</v>
      </c>
      <c r="J13" s="443" t="str">
        <f>'109年6月菜單'!E37</f>
        <v>香滷豆腐(豆)</v>
      </c>
      <c r="K13" s="443" t="s">
        <v>289</v>
      </c>
      <c r="L13" s="24" t="s">
        <v>15</v>
      </c>
      <c r="M13" s="443" t="str">
        <f>'109年6月菜單'!E38</f>
        <v>海苔大阪燒</v>
      </c>
      <c r="N13" s="443" t="s">
        <v>275</v>
      </c>
      <c r="O13" s="24" t="s">
        <v>15</v>
      </c>
      <c r="P13" s="443" t="str">
        <f>'109年6月菜單'!E39</f>
        <v>深色蔬菜</v>
      </c>
      <c r="Q13" s="23" t="s">
        <v>42</v>
      </c>
      <c r="R13" s="24" t="s">
        <v>15</v>
      </c>
      <c r="S13" s="443" t="str">
        <f>'109年6月菜單'!E40</f>
        <v>巧達濃湯</v>
      </c>
      <c r="T13" s="23" t="s">
        <v>16</v>
      </c>
      <c r="U13" s="24" t="s">
        <v>15</v>
      </c>
      <c r="V13" s="817"/>
      <c r="W13" s="156" t="s">
        <v>7</v>
      </c>
      <c r="X13" s="94" t="s">
        <v>63</v>
      </c>
      <c r="Y13" s="166">
        <f>AB14</f>
        <v>6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>
      <c r="B14" s="26" t="s">
        <v>8</v>
      </c>
      <c r="C14" s="822"/>
      <c r="D14" s="420" t="s">
        <v>99</v>
      </c>
      <c r="E14" s="423"/>
      <c r="F14" s="29">
        <v>70</v>
      </c>
      <c r="G14" s="420" t="s">
        <v>577</v>
      </c>
      <c r="H14" s="427"/>
      <c r="I14" s="345">
        <v>60</v>
      </c>
      <c r="J14" s="423" t="s">
        <v>255</v>
      </c>
      <c r="K14" s="437" t="s">
        <v>246</v>
      </c>
      <c r="L14" s="327">
        <v>40</v>
      </c>
      <c r="M14" s="420" t="s">
        <v>107</v>
      </c>
      <c r="N14" s="420"/>
      <c r="O14" s="328">
        <v>40</v>
      </c>
      <c r="P14" s="423" t="str">
        <f>P13</f>
        <v>深色蔬菜</v>
      </c>
      <c r="Q14" s="289"/>
      <c r="R14" s="345">
        <v>100</v>
      </c>
      <c r="S14" s="688" t="s">
        <v>572</v>
      </c>
      <c r="T14" s="683"/>
      <c r="U14" s="680">
        <v>10</v>
      </c>
      <c r="V14" s="818"/>
      <c r="W14" s="158">
        <f>AE19</f>
        <v>100</v>
      </c>
      <c r="X14" s="97" t="s">
        <v>64</v>
      </c>
      <c r="Y14" s="166">
        <f>AB15</f>
        <v>2.2000000000000002</v>
      </c>
      <c r="Z14" s="12"/>
      <c r="AA14" s="21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26">
        <v>22</v>
      </c>
      <c r="C15" s="822"/>
      <c r="D15" s="423" t="s">
        <v>423</v>
      </c>
      <c r="E15" s="423"/>
      <c r="F15" s="29">
        <v>35</v>
      </c>
      <c r="G15" s="423"/>
      <c r="H15" s="432"/>
      <c r="I15" s="327"/>
      <c r="J15" s="423" t="s">
        <v>106</v>
      </c>
      <c r="K15" s="439"/>
      <c r="L15" s="327">
        <v>10</v>
      </c>
      <c r="M15" s="420" t="s">
        <v>108</v>
      </c>
      <c r="N15" s="420"/>
      <c r="O15" s="328">
        <v>10</v>
      </c>
      <c r="P15" s="420"/>
      <c r="Q15" s="289"/>
      <c r="R15" s="290"/>
      <c r="S15" s="681" t="s">
        <v>106</v>
      </c>
      <c r="T15" s="680"/>
      <c r="U15" s="680">
        <v>10</v>
      </c>
      <c r="V15" s="818"/>
      <c r="W15" s="160" t="s">
        <v>9</v>
      </c>
      <c r="X15" s="100" t="s">
        <v>65</v>
      </c>
      <c r="Y15" s="166">
        <f>AB16</f>
        <v>2</v>
      </c>
      <c r="Z15" s="2"/>
      <c r="AA15" s="32" t="s">
        <v>25</v>
      </c>
      <c r="AB15" s="3">
        <v>2.2000000000000002</v>
      </c>
      <c r="AC15" s="33">
        <f>AB15*7</f>
        <v>15.400000000000002</v>
      </c>
      <c r="AD15" s="3">
        <f>AB15*5</f>
        <v>11</v>
      </c>
      <c r="AE15" s="3" t="s">
        <v>26</v>
      </c>
      <c r="AF15" s="34">
        <f>AC15*4+AD15*9</f>
        <v>160.60000000000002</v>
      </c>
    </row>
    <row r="16" spans="2:32" ht="27.95" customHeight="1">
      <c r="B16" s="26" t="s">
        <v>10</v>
      </c>
      <c r="C16" s="822"/>
      <c r="D16" s="425"/>
      <c r="E16" s="425"/>
      <c r="F16" s="28"/>
      <c r="G16" s="423"/>
      <c r="H16" s="424"/>
      <c r="I16" s="326"/>
      <c r="J16" s="423"/>
      <c r="K16" s="450"/>
      <c r="L16" s="327"/>
      <c r="M16" s="420" t="s">
        <v>106</v>
      </c>
      <c r="N16" s="420"/>
      <c r="O16" s="328">
        <v>10</v>
      </c>
      <c r="P16" s="420"/>
      <c r="Q16" s="289"/>
      <c r="R16" s="290"/>
      <c r="S16" s="688" t="s">
        <v>573</v>
      </c>
      <c r="T16" s="680"/>
      <c r="U16" s="680">
        <v>5</v>
      </c>
      <c r="V16" s="818"/>
      <c r="W16" s="158">
        <v>23</v>
      </c>
      <c r="X16" s="100" t="s">
        <v>66</v>
      </c>
      <c r="Y16" s="166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>
      <c r="B17" s="824" t="s">
        <v>35</v>
      </c>
      <c r="C17" s="822"/>
      <c r="D17" s="425"/>
      <c r="E17" s="425"/>
      <c r="F17" s="28"/>
      <c r="G17" s="423"/>
      <c r="H17" s="424"/>
      <c r="I17" s="326"/>
      <c r="J17" s="420"/>
      <c r="K17" s="420"/>
      <c r="L17" s="328"/>
      <c r="M17" s="420" t="s">
        <v>109</v>
      </c>
      <c r="N17" s="420"/>
      <c r="O17" s="328">
        <v>1</v>
      </c>
      <c r="P17" s="420"/>
      <c r="Q17" s="289"/>
      <c r="R17" s="290"/>
      <c r="S17" s="420"/>
      <c r="T17" s="334"/>
      <c r="U17" s="335"/>
      <c r="V17" s="818"/>
      <c r="W17" s="160" t="s">
        <v>11</v>
      </c>
      <c r="X17" s="100" t="s">
        <v>67</v>
      </c>
      <c r="Y17" s="166">
        <f>AB18</f>
        <v>0</v>
      </c>
      <c r="Z17" s="2"/>
      <c r="AA17" s="2" t="s">
        <v>31</v>
      </c>
      <c r="AB17" s="77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>
      <c r="B18" s="824"/>
      <c r="C18" s="822"/>
      <c r="D18" s="425"/>
      <c r="E18" s="425"/>
      <c r="F18" s="28"/>
      <c r="G18" s="423"/>
      <c r="H18" s="424"/>
      <c r="I18" s="327"/>
      <c r="J18" s="455"/>
      <c r="K18" s="455"/>
      <c r="L18" s="329"/>
      <c r="M18" s="420" t="s">
        <v>482</v>
      </c>
      <c r="N18" s="424"/>
      <c r="O18" s="328">
        <v>1</v>
      </c>
      <c r="P18" s="420"/>
      <c r="Q18" s="289"/>
      <c r="R18" s="290"/>
      <c r="S18" s="420"/>
      <c r="T18" s="334"/>
      <c r="U18" s="335"/>
      <c r="V18" s="818"/>
      <c r="W18" s="158">
        <f>AC19</f>
        <v>29.400000000000002</v>
      </c>
      <c r="X18" s="149" t="s">
        <v>68</v>
      </c>
      <c r="Y18" s="166">
        <v>0</v>
      </c>
      <c r="Z18" s="12"/>
      <c r="AA18" s="2" t="s">
        <v>32</v>
      </c>
      <c r="AE18" s="2">
        <f>AB18*15</f>
        <v>0</v>
      </c>
    </row>
    <row r="19" spans="2:32" ht="27.95" customHeight="1">
      <c r="B19" s="36" t="s">
        <v>33</v>
      </c>
      <c r="C19" s="37"/>
      <c r="D19" s="425"/>
      <c r="E19" s="425"/>
      <c r="F19" s="28"/>
      <c r="G19" s="423"/>
      <c r="H19" s="424"/>
      <c r="I19" s="327"/>
      <c r="J19" s="423"/>
      <c r="K19" s="424"/>
      <c r="L19" s="327"/>
      <c r="M19" s="437"/>
      <c r="N19" s="425"/>
      <c r="O19" s="326"/>
      <c r="P19" s="420"/>
      <c r="Q19" s="291"/>
      <c r="R19" s="290"/>
      <c r="S19" s="420"/>
      <c r="T19" s="336"/>
      <c r="U19" s="335"/>
      <c r="V19" s="818"/>
      <c r="W19" s="160" t="s">
        <v>12</v>
      </c>
      <c r="X19" s="108"/>
      <c r="Y19" s="166"/>
      <c r="Z19" s="2"/>
      <c r="AC19" s="2">
        <f>SUM(AC14:AC18)</f>
        <v>29.400000000000002</v>
      </c>
      <c r="AD19" s="2">
        <f>SUM(AD14:AD18)</f>
        <v>23.5</v>
      </c>
      <c r="AE19" s="2">
        <f>SUM(AE14:AE18)</f>
        <v>100</v>
      </c>
      <c r="AF19" s="2">
        <f>AC19*4+AD19*9+AE19*4</f>
        <v>729.1</v>
      </c>
    </row>
    <row r="20" spans="2:32" ht="27.95" customHeight="1">
      <c r="B20" s="38"/>
      <c r="C20" s="39"/>
      <c r="D20" s="425"/>
      <c r="E20" s="425"/>
      <c r="F20" s="28"/>
      <c r="G20" s="423"/>
      <c r="H20" s="424"/>
      <c r="I20" s="327"/>
      <c r="J20" s="423"/>
      <c r="K20" s="424"/>
      <c r="L20" s="327"/>
      <c r="M20" s="437"/>
      <c r="N20" s="425"/>
      <c r="O20" s="326"/>
      <c r="P20" s="430"/>
      <c r="Q20" s="292"/>
      <c r="R20" s="293"/>
      <c r="S20" s="457"/>
      <c r="T20" s="377"/>
      <c r="U20" s="376"/>
      <c r="V20" s="819"/>
      <c r="W20" s="158">
        <f>AF19</f>
        <v>729.1</v>
      </c>
      <c r="X20" s="114"/>
      <c r="Y20" s="373"/>
      <c r="Z20" s="12"/>
      <c r="AC20" s="40">
        <f>AC19*4/AF19</f>
        <v>0.16129474694829243</v>
      </c>
      <c r="AD20" s="40">
        <f>AD19*9/AF19</f>
        <v>0.29008366479220954</v>
      </c>
      <c r="AE20" s="40">
        <f>AE19*4/AF19</f>
        <v>0.54862158825949803</v>
      </c>
    </row>
    <row r="21" spans="2:32" s="25" customFormat="1" ht="42">
      <c r="B21" s="92">
        <v>6</v>
      </c>
      <c r="C21" s="822"/>
      <c r="D21" s="443" t="str">
        <f>'109年6月菜單'!I35</f>
        <v>白米飯</v>
      </c>
      <c r="E21" s="443" t="s">
        <v>80</v>
      </c>
      <c r="F21" s="24" t="s">
        <v>15</v>
      </c>
      <c r="G21" s="443" t="str">
        <f>'109年6月菜單'!I36</f>
        <v>脆皮嫩雞腿(炸)</v>
      </c>
      <c r="H21" s="443" t="s">
        <v>100</v>
      </c>
      <c r="I21" s="24" t="s">
        <v>15</v>
      </c>
      <c r="J21" s="443" t="str">
        <f>'109年6月菜單'!I37</f>
        <v>蒲燒鯛魚(海加)</v>
      </c>
      <c r="K21" s="443" t="s">
        <v>16</v>
      </c>
      <c r="L21" s="24" t="s">
        <v>15</v>
      </c>
      <c r="M21" s="443" t="str">
        <f>'109年6月菜單'!I38</f>
        <v>什錦關東煮(加)</v>
      </c>
      <c r="N21" s="443" t="s">
        <v>16</v>
      </c>
      <c r="O21" s="24" t="s">
        <v>15</v>
      </c>
      <c r="P21" s="443" t="str">
        <f>'109年6月菜單'!I39</f>
        <v>深色蔬菜</v>
      </c>
      <c r="Q21" s="23" t="s">
        <v>42</v>
      </c>
      <c r="R21" s="24" t="s">
        <v>15</v>
      </c>
      <c r="S21" s="458" t="str">
        <f>'109年6月菜單'!I40</f>
        <v>日式海芽湯</v>
      </c>
      <c r="T21" s="155" t="s">
        <v>16</v>
      </c>
      <c r="U21" s="374" t="s">
        <v>15</v>
      </c>
      <c r="V21" s="805"/>
      <c r="W21" s="156" t="s">
        <v>72</v>
      </c>
      <c r="X21" s="94" t="s">
        <v>17</v>
      </c>
      <c r="Y21" s="132">
        <f>AB22</f>
        <v>5.7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4" customFormat="1" ht="27.75" customHeight="1">
      <c r="B22" s="42" t="s">
        <v>8</v>
      </c>
      <c r="C22" s="822"/>
      <c r="D22" s="625" t="s">
        <v>110</v>
      </c>
      <c r="E22" s="626"/>
      <c r="F22" s="619">
        <v>115</v>
      </c>
      <c r="G22" s="627" t="s">
        <v>580</v>
      </c>
      <c r="H22" s="625"/>
      <c r="I22" s="620">
        <v>60</v>
      </c>
      <c r="J22" s="626" t="s">
        <v>625</v>
      </c>
      <c r="K22" s="626" t="s">
        <v>626</v>
      </c>
      <c r="L22" s="618">
        <v>30</v>
      </c>
      <c r="M22" s="625" t="s">
        <v>250</v>
      </c>
      <c r="N22" s="630"/>
      <c r="O22" s="624">
        <v>35</v>
      </c>
      <c r="P22" s="423" t="str">
        <f>P21</f>
        <v>深色蔬菜</v>
      </c>
      <c r="Q22" s="294"/>
      <c r="R22" s="295">
        <v>100</v>
      </c>
      <c r="S22" s="647" t="s">
        <v>257</v>
      </c>
      <c r="T22" s="645"/>
      <c r="U22" s="644">
        <v>5</v>
      </c>
      <c r="V22" s="806"/>
      <c r="W22" s="158">
        <f>AE27</f>
        <v>95.5</v>
      </c>
      <c r="X22" s="97" t="s">
        <v>22</v>
      </c>
      <c r="Y22" s="132">
        <f>AB23</f>
        <v>2.2000000000000002</v>
      </c>
      <c r="Z22" s="43"/>
      <c r="AA22" s="21" t="s">
        <v>23</v>
      </c>
      <c r="AB22" s="3">
        <v>5.7</v>
      </c>
      <c r="AC22" s="3">
        <f>AB22*2</f>
        <v>11.4</v>
      </c>
      <c r="AD22" s="3"/>
      <c r="AE22" s="3">
        <f>AB22*15</f>
        <v>85.5</v>
      </c>
      <c r="AF22" s="3">
        <f>AC22*4+AE22*4</f>
        <v>387.6</v>
      </c>
    </row>
    <row r="23" spans="2:32" s="44" customFormat="1" ht="27.95" customHeight="1">
      <c r="B23" s="42">
        <v>23</v>
      </c>
      <c r="C23" s="822"/>
      <c r="D23" s="634"/>
      <c r="E23" s="634"/>
      <c r="F23" s="619"/>
      <c r="G23" s="627"/>
      <c r="H23" s="625"/>
      <c r="I23" s="620"/>
      <c r="J23" s="626"/>
      <c r="K23" s="626"/>
      <c r="L23" s="618"/>
      <c r="M23" s="625" t="s">
        <v>565</v>
      </c>
      <c r="N23" s="642" t="s">
        <v>489</v>
      </c>
      <c r="O23" s="624">
        <v>10</v>
      </c>
      <c r="P23" s="420"/>
      <c r="Q23" s="294"/>
      <c r="R23" s="295"/>
      <c r="S23" s="646" t="s">
        <v>264</v>
      </c>
      <c r="T23" s="644"/>
      <c r="U23" s="644">
        <v>1</v>
      </c>
      <c r="V23" s="806"/>
      <c r="W23" s="160" t="s">
        <v>9</v>
      </c>
      <c r="X23" s="100" t="s">
        <v>24</v>
      </c>
      <c r="Y23" s="132">
        <f>AB24</f>
        <v>2</v>
      </c>
      <c r="Z23" s="45"/>
      <c r="AA23" s="32" t="s">
        <v>25</v>
      </c>
      <c r="AB23" s="3">
        <v>2.2000000000000002</v>
      </c>
      <c r="AC23" s="33">
        <f>AB23*7</f>
        <v>15.400000000000002</v>
      </c>
      <c r="AD23" s="3">
        <f>AB23*5</f>
        <v>11</v>
      </c>
      <c r="AE23" s="3" t="s">
        <v>26</v>
      </c>
      <c r="AF23" s="34">
        <f>AC23*4+AD23*9</f>
        <v>160.60000000000002</v>
      </c>
    </row>
    <row r="24" spans="2:32" s="44" customFormat="1" ht="27.95" customHeight="1">
      <c r="B24" s="42" t="s">
        <v>10</v>
      </c>
      <c r="C24" s="822"/>
      <c r="D24" s="634"/>
      <c r="E24" s="629"/>
      <c r="F24" s="619"/>
      <c r="G24" s="627"/>
      <c r="H24" s="625"/>
      <c r="I24" s="620"/>
      <c r="J24" s="626"/>
      <c r="K24" s="625"/>
      <c r="L24" s="621"/>
      <c r="M24" s="625" t="s">
        <v>566</v>
      </c>
      <c r="N24" s="630"/>
      <c r="O24" s="624">
        <v>10</v>
      </c>
      <c r="P24" s="420"/>
      <c r="Q24" s="294"/>
      <c r="R24" s="295"/>
      <c r="S24" s="420"/>
      <c r="T24" s="363"/>
      <c r="U24" s="363"/>
      <c r="V24" s="806"/>
      <c r="W24" s="158">
        <f>AD27</f>
        <v>24.5</v>
      </c>
      <c r="X24" s="100" t="s">
        <v>27</v>
      </c>
      <c r="Y24" s="132">
        <f>AB25</f>
        <v>2.7</v>
      </c>
      <c r="Z24" s="43"/>
      <c r="AA24" s="2" t="s">
        <v>28</v>
      </c>
      <c r="AB24" s="3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2" s="44" customFormat="1" ht="27.95" customHeight="1">
      <c r="B25" s="826" t="s">
        <v>36</v>
      </c>
      <c r="C25" s="822"/>
      <c r="D25" s="634"/>
      <c r="E25" s="638"/>
      <c r="F25" s="619"/>
      <c r="G25" s="634"/>
      <c r="H25" s="626"/>
      <c r="I25" s="619"/>
      <c r="J25" s="626"/>
      <c r="K25" s="625"/>
      <c r="L25" s="621"/>
      <c r="M25" s="625" t="s">
        <v>106</v>
      </c>
      <c r="N25" s="630"/>
      <c r="O25" s="624">
        <v>5</v>
      </c>
      <c r="P25" s="420"/>
      <c r="Q25" s="294"/>
      <c r="R25" s="295"/>
      <c r="S25" s="420"/>
      <c r="T25" s="294"/>
      <c r="U25" s="295"/>
      <c r="V25" s="806"/>
      <c r="W25" s="160" t="s">
        <v>11</v>
      </c>
      <c r="X25" s="100" t="s">
        <v>30</v>
      </c>
      <c r="Y25" s="132">
        <f>AB26</f>
        <v>0</v>
      </c>
      <c r="Z25" s="45"/>
      <c r="AA25" s="2" t="s">
        <v>31</v>
      </c>
      <c r="AB25" s="3">
        <v>2.7</v>
      </c>
      <c r="AC25" s="3"/>
      <c r="AD25" s="3">
        <f>AB25*5</f>
        <v>13.5</v>
      </c>
      <c r="AE25" s="3" t="s">
        <v>26</v>
      </c>
      <c r="AF25" s="3">
        <f>AD25*9</f>
        <v>121.5</v>
      </c>
    </row>
    <row r="26" spans="2:32" s="44" customFormat="1" ht="27.95" customHeight="1">
      <c r="B26" s="826"/>
      <c r="C26" s="822"/>
      <c r="D26" s="634"/>
      <c r="E26" s="629"/>
      <c r="F26" s="619"/>
      <c r="G26" s="635"/>
      <c r="H26" s="629"/>
      <c r="I26" s="622"/>
      <c r="J26" s="639"/>
      <c r="K26" s="628"/>
      <c r="L26" s="621"/>
      <c r="M26" s="637"/>
      <c r="N26" s="630"/>
      <c r="O26" s="624"/>
      <c r="P26" s="420"/>
      <c r="Q26" s="294"/>
      <c r="R26" s="295"/>
      <c r="S26" s="420"/>
      <c r="T26" s="294"/>
      <c r="U26" s="295"/>
      <c r="V26" s="806"/>
      <c r="W26" s="158">
        <f>AC27</f>
        <v>28.800000000000004</v>
      </c>
      <c r="X26" s="149" t="s">
        <v>39</v>
      </c>
      <c r="Y26" s="132">
        <v>0</v>
      </c>
      <c r="Z26" s="43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4" customFormat="1" ht="27.95" customHeight="1">
      <c r="B27" s="36" t="s">
        <v>33</v>
      </c>
      <c r="C27" s="46"/>
      <c r="D27" s="634"/>
      <c r="E27" s="629"/>
      <c r="F27" s="619"/>
      <c r="G27" s="634"/>
      <c r="H27" s="629"/>
      <c r="I27" s="622"/>
      <c r="J27" s="640"/>
      <c r="K27" s="636"/>
      <c r="L27" s="618"/>
      <c r="M27" s="643"/>
      <c r="N27" s="631"/>
      <c r="O27" s="624"/>
      <c r="P27" s="420"/>
      <c r="Q27" s="296"/>
      <c r="R27" s="295"/>
      <c r="S27" s="420"/>
      <c r="T27" s="296"/>
      <c r="U27" s="295"/>
      <c r="V27" s="806"/>
      <c r="W27" s="170" t="s">
        <v>12</v>
      </c>
      <c r="X27" s="108"/>
      <c r="Y27" s="132"/>
      <c r="Z27" s="45"/>
      <c r="AA27" s="2"/>
      <c r="AB27" s="3"/>
      <c r="AC27" s="2">
        <f>SUM(AC22:AC26)</f>
        <v>28.800000000000004</v>
      </c>
      <c r="AD27" s="2">
        <f>SUM(AD22:AD26)</f>
        <v>24.5</v>
      </c>
      <c r="AE27" s="2">
        <f>SUM(AE22:AE26)</f>
        <v>95.5</v>
      </c>
      <c r="AF27" s="2">
        <f>AC27*4+AD27*9+AE27*4</f>
        <v>717.7</v>
      </c>
    </row>
    <row r="28" spans="2:32" s="44" customFormat="1" ht="27.95" customHeight="1" thickBot="1">
      <c r="B28" s="47"/>
      <c r="C28" s="48"/>
      <c r="D28" s="629"/>
      <c r="E28" s="629"/>
      <c r="F28" s="619"/>
      <c r="G28" s="634"/>
      <c r="H28" s="629"/>
      <c r="I28" s="622"/>
      <c r="J28" s="641"/>
      <c r="K28" s="636"/>
      <c r="L28" s="618"/>
      <c r="M28" s="632"/>
      <c r="N28" s="633"/>
      <c r="O28" s="623"/>
      <c r="P28" s="430"/>
      <c r="Q28" s="297"/>
      <c r="R28" s="298"/>
      <c r="S28" s="430"/>
      <c r="T28" s="297"/>
      <c r="U28" s="298"/>
      <c r="V28" s="807"/>
      <c r="W28" s="171">
        <f>(W22*4)+(W24*9)+(W26*4)</f>
        <v>717.7</v>
      </c>
      <c r="X28" s="105"/>
      <c r="Y28" s="132"/>
      <c r="Z28" s="43"/>
      <c r="AA28" s="45"/>
      <c r="AB28" s="49"/>
      <c r="AC28" s="40">
        <f>AC27*4/AF27</f>
        <v>0.16051274905949561</v>
      </c>
      <c r="AD28" s="40">
        <f>AD27*9/AF27</f>
        <v>0.30723143374669082</v>
      </c>
      <c r="AE28" s="40">
        <f>AE27*4/AF27</f>
        <v>0.53225581719381354</v>
      </c>
      <c r="AF28" s="45"/>
    </row>
    <row r="29" spans="2:32" s="25" customFormat="1" ht="42">
      <c r="B29" s="92">
        <v>6</v>
      </c>
      <c r="C29" s="822"/>
      <c r="D29" s="443" t="str">
        <f>'109年6月菜單'!M35</f>
        <v>地瓜飯</v>
      </c>
      <c r="E29" s="443" t="s">
        <v>80</v>
      </c>
      <c r="F29" s="24" t="s">
        <v>15</v>
      </c>
      <c r="G29" s="443" t="str">
        <f>'109年6月菜單'!M36</f>
        <v>吉野家燒肉</v>
      </c>
      <c r="H29" s="443" t="s">
        <v>455</v>
      </c>
      <c r="I29" s="24" t="s">
        <v>15</v>
      </c>
      <c r="J29" s="449" t="str">
        <f>'109年6月菜單'!M37</f>
        <v>彩繪豆腐煲(豆)</v>
      </c>
      <c r="K29" s="443" t="s">
        <v>456</v>
      </c>
      <c r="L29" s="24" t="s">
        <v>15</v>
      </c>
      <c r="M29" s="443" t="str">
        <f>'109年6月菜單'!M38</f>
        <v>QQ滷蛋</v>
      </c>
      <c r="N29" s="443" t="s">
        <v>289</v>
      </c>
      <c r="O29" s="24" t="s">
        <v>15</v>
      </c>
      <c r="P29" s="443" t="str">
        <f>'109年6月菜單'!M39</f>
        <v>淺色蔬菜</v>
      </c>
      <c r="Q29" s="331" t="s">
        <v>42</v>
      </c>
      <c r="R29" s="24" t="s">
        <v>15</v>
      </c>
      <c r="S29" s="443" t="str">
        <f>'109年6月菜單'!M40</f>
        <v>鮮筍湯</v>
      </c>
      <c r="T29" s="23" t="s">
        <v>455</v>
      </c>
      <c r="U29" s="24" t="s">
        <v>15</v>
      </c>
      <c r="V29" s="817"/>
      <c r="W29" s="156" t="s">
        <v>7</v>
      </c>
      <c r="X29" s="94" t="s">
        <v>17</v>
      </c>
      <c r="Y29" s="131">
        <f>AB30</f>
        <v>5.7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>
      <c r="B30" s="26" t="s">
        <v>8</v>
      </c>
      <c r="C30" s="822"/>
      <c r="D30" s="420" t="s">
        <v>75</v>
      </c>
      <c r="E30" s="420"/>
      <c r="F30" s="363">
        <v>100</v>
      </c>
      <c r="G30" s="475" t="s">
        <v>574</v>
      </c>
      <c r="H30" s="475"/>
      <c r="I30" s="476">
        <v>35</v>
      </c>
      <c r="J30" s="456" t="s">
        <v>247</v>
      </c>
      <c r="K30" s="456" t="s">
        <v>469</v>
      </c>
      <c r="L30" s="478">
        <v>40</v>
      </c>
      <c r="M30" s="423" t="s">
        <v>461</v>
      </c>
      <c r="N30" s="439"/>
      <c r="O30" s="362">
        <v>40</v>
      </c>
      <c r="P30" s="423" t="str">
        <f>P29</f>
        <v>淺色蔬菜</v>
      </c>
      <c r="Q30" s="299"/>
      <c r="R30" s="300">
        <v>100</v>
      </c>
      <c r="S30" s="420" t="s">
        <v>468</v>
      </c>
      <c r="T30" s="341"/>
      <c r="U30" s="341">
        <v>20</v>
      </c>
      <c r="V30" s="818"/>
      <c r="W30" s="158">
        <f>AE35</f>
        <v>95.5</v>
      </c>
      <c r="X30" s="97" t="s">
        <v>22</v>
      </c>
      <c r="Y30" s="132">
        <f>AB31</f>
        <v>2.7</v>
      </c>
      <c r="Z30" s="12"/>
      <c r="AA30" s="21" t="s">
        <v>23</v>
      </c>
      <c r="AB30" s="77">
        <v>5.7</v>
      </c>
      <c r="AC30" s="3">
        <f>AB30*2</f>
        <v>11.4</v>
      </c>
      <c r="AD30" s="3"/>
      <c r="AE30" s="3">
        <f>AB30*15</f>
        <v>85.5</v>
      </c>
      <c r="AF30" s="3">
        <f>AC30*4+AE30*4</f>
        <v>387.6</v>
      </c>
    </row>
    <row r="31" spans="2:32" ht="27.95" customHeight="1">
      <c r="B31" s="26">
        <v>24</v>
      </c>
      <c r="C31" s="822"/>
      <c r="D31" s="420" t="s">
        <v>102</v>
      </c>
      <c r="E31" s="420"/>
      <c r="F31" s="363">
        <v>50</v>
      </c>
      <c r="G31" s="475" t="s">
        <v>480</v>
      </c>
      <c r="H31" s="475"/>
      <c r="I31" s="476">
        <v>10</v>
      </c>
      <c r="J31" s="456" t="s">
        <v>584</v>
      </c>
      <c r="K31" s="456"/>
      <c r="L31" s="478">
        <v>20</v>
      </c>
      <c r="M31" s="423"/>
      <c r="N31" s="439"/>
      <c r="O31" s="362"/>
      <c r="P31" s="420"/>
      <c r="Q31" s="299"/>
      <c r="R31" s="300"/>
      <c r="S31" s="420"/>
      <c r="T31" s="340"/>
      <c r="U31" s="340"/>
      <c r="V31" s="818"/>
      <c r="W31" s="160" t="s">
        <v>9</v>
      </c>
      <c r="X31" s="100" t="s">
        <v>24</v>
      </c>
      <c r="Y31" s="132">
        <f>AB32</f>
        <v>2</v>
      </c>
      <c r="Z31" s="2"/>
      <c r="AA31" s="32" t="s">
        <v>25</v>
      </c>
      <c r="AB31" s="77">
        <v>2.7</v>
      </c>
      <c r="AC31" s="33">
        <f>AB31*7</f>
        <v>18.900000000000002</v>
      </c>
      <c r="AD31" s="3">
        <f>AB31*5</f>
        <v>13.5</v>
      </c>
      <c r="AE31" s="3" t="s">
        <v>26</v>
      </c>
      <c r="AF31" s="34">
        <f>AC31*4+AD31*9</f>
        <v>197.10000000000002</v>
      </c>
    </row>
    <row r="32" spans="2:32" ht="27.95" customHeight="1">
      <c r="B32" s="26" t="s">
        <v>10</v>
      </c>
      <c r="C32" s="822"/>
      <c r="D32" s="425"/>
      <c r="E32" s="425"/>
      <c r="F32" s="28"/>
      <c r="G32" s="475" t="s">
        <v>111</v>
      </c>
      <c r="H32" s="477"/>
      <c r="I32" s="476">
        <v>15</v>
      </c>
      <c r="J32" s="456" t="s">
        <v>496</v>
      </c>
      <c r="K32" s="456"/>
      <c r="L32" s="478">
        <v>10</v>
      </c>
      <c r="M32" s="423"/>
      <c r="N32" s="424"/>
      <c r="O32" s="362"/>
      <c r="P32" s="420"/>
      <c r="Q32" s="299"/>
      <c r="R32" s="300"/>
      <c r="S32" s="423"/>
      <c r="T32" s="341"/>
      <c r="U32" s="340"/>
      <c r="V32" s="818"/>
      <c r="W32" s="158">
        <f>AD35</f>
        <v>26</v>
      </c>
      <c r="X32" s="100" t="s">
        <v>27</v>
      </c>
      <c r="Y32" s="132">
        <f>AB33</f>
        <v>2.5</v>
      </c>
      <c r="Z32" s="12"/>
      <c r="AA32" s="2" t="s">
        <v>28</v>
      </c>
      <c r="AB32" s="77">
        <v>2</v>
      </c>
      <c r="AC32" s="3">
        <f>AB32*1</f>
        <v>2</v>
      </c>
      <c r="AD32" s="3" t="s">
        <v>26</v>
      </c>
      <c r="AE32" s="3">
        <f>AB32*5</f>
        <v>10</v>
      </c>
      <c r="AF32" s="3">
        <f>AC32*4+AE32*4</f>
        <v>48</v>
      </c>
    </row>
    <row r="33" spans="2:32" ht="27.95" customHeight="1">
      <c r="B33" s="824" t="s">
        <v>37</v>
      </c>
      <c r="C33" s="822"/>
      <c r="D33" s="425"/>
      <c r="E33" s="425"/>
      <c r="F33" s="28"/>
      <c r="G33" s="420"/>
      <c r="H33" s="427"/>
      <c r="I33" s="345"/>
      <c r="J33" s="420" t="s">
        <v>497</v>
      </c>
      <c r="K33" s="427"/>
      <c r="L33" s="345">
        <v>5</v>
      </c>
      <c r="M33" s="420"/>
      <c r="N33" s="424"/>
      <c r="O33" s="362"/>
      <c r="P33" s="420"/>
      <c r="Q33" s="299"/>
      <c r="R33" s="300"/>
      <c r="S33" s="420"/>
      <c r="T33" s="299"/>
      <c r="U33" s="300"/>
      <c r="V33" s="818"/>
      <c r="W33" s="160" t="s">
        <v>11</v>
      </c>
      <c r="X33" s="100" t="s">
        <v>30</v>
      </c>
      <c r="Y33" s="132">
        <f>AB34</f>
        <v>0</v>
      </c>
      <c r="Z33" s="2"/>
      <c r="AA33" s="2" t="s">
        <v>31</v>
      </c>
      <c r="AB33" s="77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>
      <c r="B34" s="824"/>
      <c r="C34" s="822"/>
      <c r="D34" s="425"/>
      <c r="E34" s="425"/>
      <c r="F34" s="28"/>
      <c r="G34" s="420"/>
      <c r="H34" s="427"/>
      <c r="I34" s="345"/>
      <c r="J34" s="420"/>
      <c r="K34" s="427"/>
      <c r="L34" s="300"/>
      <c r="M34" s="420"/>
      <c r="N34" s="427"/>
      <c r="O34" s="300"/>
      <c r="P34" s="420"/>
      <c r="Q34" s="299"/>
      <c r="R34" s="300"/>
      <c r="S34" s="420"/>
      <c r="T34" s="299"/>
      <c r="U34" s="300"/>
      <c r="V34" s="818"/>
      <c r="W34" s="158">
        <f>AC35</f>
        <v>32.300000000000004</v>
      </c>
      <c r="X34" s="149" t="s">
        <v>39</v>
      </c>
      <c r="Y34" s="132">
        <v>0</v>
      </c>
      <c r="Z34" s="12"/>
      <c r="AA34" s="2" t="s">
        <v>32</v>
      </c>
      <c r="AE34" s="2">
        <f>AB34*15</f>
        <v>0</v>
      </c>
    </row>
    <row r="35" spans="2:32" ht="27.95" customHeight="1">
      <c r="B35" s="36" t="s">
        <v>33</v>
      </c>
      <c r="C35" s="37"/>
      <c r="D35" s="425"/>
      <c r="E35" s="425"/>
      <c r="F35" s="28"/>
      <c r="G35" s="420"/>
      <c r="H35" s="429"/>
      <c r="I35" s="345"/>
      <c r="J35" s="420"/>
      <c r="K35" s="429"/>
      <c r="L35" s="300"/>
      <c r="M35" s="420"/>
      <c r="N35" s="429"/>
      <c r="O35" s="300"/>
      <c r="P35" s="420"/>
      <c r="Q35" s="301"/>
      <c r="R35" s="300"/>
      <c r="S35" s="420"/>
      <c r="T35" s="301"/>
      <c r="U35" s="300"/>
      <c r="V35" s="818"/>
      <c r="W35" s="160" t="s">
        <v>12</v>
      </c>
      <c r="X35" s="108"/>
      <c r="Y35" s="132"/>
      <c r="Z35" s="2"/>
      <c r="AC35" s="2">
        <f>SUM(AC30:AC34)</f>
        <v>32.300000000000004</v>
      </c>
      <c r="AD35" s="2">
        <f>SUM(AD30:AD34)</f>
        <v>26</v>
      </c>
      <c r="AE35" s="2">
        <f>SUM(AE30:AE34)</f>
        <v>95.5</v>
      </c>
      <c r="AF35" s="2">
        <f>AC35*4+AD35*9+AE35*4</f>
        <v>745.2</v>
      </c>
    </row>
    <row r="36" spans="2:32" ht="27.95" customHeight="1">
      <c r="B36" s="38"/>
      <c r="C36" s="39"/>
      <c r="D36" s="425"/>
      <c r="E36" s="425"/>
      <c r="F36" s="28"/>
      <c r="G36" s="430"/>
      <c r="H36" s="431"/>
      <c r="I36" s="348"/>
      <c r="J36" s="430"/>
      <c r="K36" s="431"/>
      <c r="L36" s="303"/>
      <c r="M36" s="430"/>
      <c r="N36" s="431"/>
      <c r="O36" s="303"/>
      <c r="P36" s="430"/>
      <c r="Q36" s="302"/>
      <c r="R36" s="303"/>
      <c r="S36" s="430"/>
      <c r="T36" s="302"/>
      <c r="U36" s="303"/>
      <c r="V36" s="819"/>
      <c r="W36" s="158">
        <f>(W30*4)+(W32*9)+(W34*4)</f>
        <v>745.2</v>
      </c>
      <c r="X36" s="105"/>
      <c r="Y36" s="132"/>
      <c r="Z36" s="12"/>
      <c r="AC36" s="40">
        <f>AC35*4/AF35</f>
        <v>0.17337627482555021</v>
      </c>
      <c r="AD36" s="40">
        <f>AD35*9/AF35</f>
        <v>0.3140096618357488</v>
      </c>
      <c r="AE36" s="40">
        <f>AE35*4/AF35</f>
        <v>0.51261406333870096</v>
      </c>
    </row>
    <row r="37" spans="2:32" s="25" customFormat="1" ht="42">
      <c r="B37" s="92">
        <v>6</v>
      </c>
      <c r="C37" s="822"/>
      <c r="D37" s="443" t="str">
        <f>'109年6月菜單'!Q35</f>
        <v>Pasta義大利麵</v>
      </c>
      <c r="E37" s="443" t="s">
        <v>98</v>
      </c>
      <c r="F37" s="24" t="s">
        <v>15</v>
      </c>
      <c r="G37" s="443" t="str">
        <f>'109年6月菜單'!Q36</f>
        <v>照燒雞翅</v>
      </c>
      <c r="H37" s="443" t="s">
        <v>92</v>
      </c>
      <c r="I37" s="24" t="s">
        <v>15</v>
      </c>
      <c r="J37" s="443" t="str">
        <f>'109年6月菜單'!Q37</f>
        <v>水煎包(冷)</v>
      </c>
      <c r="K37" s="443" t="s">
        <v>16</v>
      </c>
      <c r="L37" s="24" t="s">
        <v>15</v>
      </c>
      <c r="M37" s="443" t="str">
        <f>'109年6月菜單'!Q38</f>
        <v>干貝椰菜(醃)</v>
      </c>
      <c r="N37" s="443" t="s">
        <v>16</v>
      </c>
      <c r="O37" s="24" t="s">
        <v>15</v>
      </c>
      <c r="P37" s="443" t="str">
        <f>'109年6月菜單'!Q39</f>
        <v>淺色蔬菜</v>
      </c>
      <c r="Q37" s="23" t="s">
        <v>56</v>
      </c>
      <c r="R37" s="24" t="s">
        <v>15</v>
      </c>
      <c r="S37" s="443" t="str">
        <f>'109年6月菜單'!Q40</f>
        <v>菜頭湯</v>
      </c>
      <c r="T37" s="23" t="s">
        <v>55</v>
      </c>
      <c r="U37" s="24" t="s">
        <v>15</v>
      </c>
      <c r="V37" s="817"/>
      <c r="W37" s="156" t="s">
        <v>7</v>
      </c>
      <c r="X37" s="157" t="s">
        <v>17</v>
      </c>
      <c r="Y37" s="131">
        <f>AB38</f>
        <v>5.4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>
      <c r="B38" s="26" t="s">
        <v>8</v>
      </c>
      <c r="C38" s="822"/>
      <c r="D38" s="681" t="s">
        <v>487</v>
      </c>
      <c r="E38" s="681"/>
      <c r="F38" s="681">
        <v>75</v>
      </c>
      <c r="G38" s="657" t="s">
        <v>588</v>
      </c>
      <c r="H38" s="662"/>
      <c r="I38" s="655">
        <v>60</v>
      </c>
      <c r="J38" s="755" t="s">
        <v>623</v>
      </c>
      <c r="K38" s="755" t="s">
        <v>248</v>
      </c>
      <c r="L38" s="755">
        <v>30</v>
      </c>
      <c r="M38" s="657" t="s">
        <v>506</v>
      </c>
      <c r="N38" s="665"/>
      <c r="O38" s="651">
        <v>40</v>
      </c>
      <c r="P38" s="423" t="str">
        <f>P37</f>
        <v>淺色蔬菜</v>
      </c>
      <c r="Q38" s="304"/>
      <c r="R38" s="305">
        <v>100</v>
      </c>
      <c r="S38" s="421" t="s">
        <v>300</v>
      </c>
      <c r="T38" s="344"/>
      <c r="U38" s="345">
        <v>30</v>
      </c>
      <c r="V38" s="818"/>
      <c r="W38" s="158">
        <f>AE43</f>
        <v>92</v>
      </c>
      <c r="X38" s="159" t="s">
        <v>22</v>
      </c>
      <c r="Y38" s="132">
        <f>AB39</f>
        <v>2.5</v>
      </c>
      <c r="Z38" s="12"/>
      <c r="AA38" s="21" t="s">
        <v>23</v>
      </c>
      <c r="AB38" s="3">
        <v>5.4</v>
      </c>
      <c r="AC38" s="3">
        <f>AB38*2</f>
        <v>10.8</v>
      </c>
      <c r="AD38" s="3"/>
      <c r="AE38" s="3">
        <f>AB38*15</f>
        <v>81</v>
      </c>
      <c r="AF38" s="3">
        <f>AC38*4+AE38*4</f>
        <v>367.2</v>
      </c>
    </row>
    <row r="39" spans="2:32" ht="27.95" customHeight="1">
      <c r="B39" s="26">
        <v>25</v>
      </c>
      <c r="C39" s="822"/>
      <c r="D39" s="681" t="s">
        <v>594</v>
      </c>
      <c r="E39" s="681"/>
      <c r="F39" s="681">
        <v>20</v>
      </c>
      <c r="G39" s="669"/>
      <c r="H39" s="663"/>
      <c r="I39" s="655"/>
      <c r="J39" s="657"/>
      <c r="K39" s="657"/>
      <c r="L39" s="651"/>
      <c r="M39" s="676" t="s">
        <v>106</v>
      </c>
      <c r="N39" s="676"/>
      <c r="O39" s="677">
        <v>10</v>
      </c>
      <c r="P39" s="420"/>
      <c r="Q39" s="304"/>
      <c r="R39" s="305"/>
      <c r="S39" s="420"/>
      <c r="T39" s="344"/>
      <c r="U39" s="345"/>
      <c r="V39" s="818"/>
      <c r="W39" s="160" t="s">
        <v>9</v>
      </c>
      <c r="X39" s="161" t="s">
        <v>24</v>
      </c>
      <c r="Y39" s="132">
        <f>AB40</f>
        <v>2.2000000000000002</v>
      </c>
      <c r="Z39" s="2"/>
      <c r="AA39" s="32" t="s">
        <v>25</v>
      </c>
      <c r="AB39" s="3">
        <v>2.5</v>
      </c>
      <c r="AC39" s="33">
        <f>AB39*7</f>
        <v>17.5</v>
      </c>
      <c r="AD39" s="3">
        <f>AB39*5</f>
        <v>12.5</v>
      </c>
      <c r="AE39" s="3" t="s">
        <v>26</v>
      </c>
      <c r="AF39" s="34">
        <f>AC39*4+AD39*9</f>
        <v>182.5</v>
      </c>
    </row>
    <row r="40" spans="2:32" ht="27.95" customHeight="1">
      <c r="B40" s="26" t="s">
        <v>10</v>
      </c>
      <c r="C40" s="822"/>
      <c r="D40" s="681" t="s">
        <v>597</v>
      </c>
      <c r="E40" s="484"/>
      <c r="F40" s="681">
        <v>10</v>
      </c>
      <c r="G40" s="669"/>
      <c r="H40" s="662"/>
      <c r="I40" s="655"/>
      <c r="J40" s="657"/>
      <c r="K40" s="657"/>
      <c r="L40" s="651"/>
      <c r="M40" s="657" t="s">
        <v>567</v>
      </c>
      <c r="N40" s="657" t="s">
        <v>251</v>
      </c>
      <c r="O40" s="651">
        <v>5</v>
      </c>
      <c r="P40" s="420"/>
      <c r="Q40" s="304"/>
      <c r="R40" s="416"/>
      <c r="S40" s="420"/>
      <c r="T40" s="344"/>
      <c r="U40" s="416"/>
      <c r="V40" s="825"/>
      <c r="W40" s="158">
        <f>(Y38*5)+(Y40*5)</f>
        <v>25</v>
      </c>
      <c r="X40" s="161" t="s">
        <v>27</v>
      </c>
      <c r="Y40" s="132">
        <f>AB41</f>
        <v>2.5</v>
      </c>
      <c r="Z40" s="12"/>
      <c r="AA40" s="2" t="s">
        <v>28</v>
      </c>
      <c r="AB40" s="3">
        <v>2.2000000000000002</v>
      </c>
      <c r="AC40" s="3">
        <f>AB40*1</f>
        <v>2.2000000000000002</v>
      </c>
      <c r="AD40" s="3" t="s">
        <v>26</v>
      </c>
      <c r="AE40" s="3">
        <f>AB40*5</f>
        <v>11</v>
      </c>
      <c r="AF40" s="3">
        <f>AC40*4+AE40*4</f>
        <v>52.8</v>
      </c>
    </row>
    <row r="41" spans="2:32" ht="27.95" customHeight="1">
      <c r="B41" s="808" t="s">
        <v>389</v>
      </c>
      <c r="C41" s="822"/>
      <c r="D41" s="681" t="s">
        <v>94</v>
      </c>
      <c r="E41" s="681"/>
      <c r="F41" s="681">
        <v>10</v>
      </c>
      <c r="G41" s="657"/>
      <c r="H41" s="662"/>
      <c r="I41" s="655"/>
      <c r="J41" s="675"/>
      <c r="K41" s="657"/>
      <c r="L41" s="651"/>
      <c r="M41" s="657"/>
      <c r="N41" s="660"/>
      <c r="O41" s="651"/>
      <c r="P41" s="305"/>
      <c r="Q41" s="304"/>
      <c r="R41" s="305"/>
      <c r="S41" s="345"/>
      <c r="T41" s="344"/>
      <c r="U41" s="345"/>
      <c r="V41" s="818"/>
      <c r="W41" s="160" t="s">
        <v>11</v>
      </c>
      <c r="X41" s="161" t="s">
        <v>30</v>
      </c>
      <c r="Y41" s="132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>
      <c r="B42" s="808"/>
      <c r="C42" s="822"/>
      <c r="D42" s="657"/>
      <c r="E42" s="657"/>
      <c r="F42" s="650"/>
      <c r="G42" s="657"/>
      <c r="H42" s="662"/>
      <c r="I42" s="655"/>
      <c r="J42" s="669"/>
      <c r="K42" s="660"/>
      <c r="L42" s="651"/>
      <c r="M42" s="671"/>
      <c r="N42" s="672"/>
      <c r="O42" s="656"/>
      <c r="P42" s="305"/>
      <c r="Q42" s="304"/>
      <c r="R42" s="305"/>
      <c r="S42" s="345"/>
      <c r="T42" s="344"/>
      <c r="U42" s="345"/>
      <c r="V42" s="818"/>
      <c r="W42" s="158">
        <f>(Y38*7)+(Y37*2)+(Y39*1)</f>
        <v>30.5</v>
      </c>
      <c r="X42" s="162" t="s">
        <v>39</v>
      </c>
      <c r="Y42" s="132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36" t="s">
        <v>33</v>
      </c>
      <c r="C43" s="37"/>
      <c r="D43" s="669"/>
      <c r="E43" s="661"/>
      <c r="F43" s="649"/>
      <c r="G43" s="657"/>
      <c r="H43" s="664"/>
      <c r="I43" s="655"/>
      <c r="J43" s="669"/>
      <c r="K43" s="660"/>
      <c r="L43" s="650"/>
      <c r="M43" s="673"/>
      <c r="N43" s="674"/>
      <c r="O43" s="656"/>
      <c r="P43" s="305"/>
      <c r="Q43" s="306"/>
      <c r="R43" s="305"/>
      <c r="S43" s="345"/>
      <c r="T43" s="346"/>
      <c r="U43" s="345"/>
      <c r="V43" s="818"/>
      <c r="W43" s="160" t="s">
        <v>12</v>
      </c>
      <c r="X43" s="163"/>
      <c r="Y43" s="132"/>
      <c r="Z43" s="2"/>
      <c r="AC43" s="2">
        <f>SUM(AC38:AC42)</f>
        <v>30.5</v>
      </c>
      <c r="AD43" s="2">
        <f>SUM(AD38:AD42)</f>
        <v>25</v>
      </c>
      <c r="AE43" s="2">
        <f>SUM(AE38:AE42)</f>
        <v>92</v>
      </c>
      <c r="AF43" s="2">
        <f>AC43*4+AD43*9+AE43*4</f>
        <v>715</v>
      </c>
    </row>
    <row r="44" spans="2:32" ht="27.95" customHeight="1" thickBot="1">
      <c r="B44" s="50"/>
      <c r="C44" s="39"/>
      <c r="D44" s="666"/>
      <c r="E44" s="667"/>
      <c r="F44" s="653"/>
      <c r="G44" s="666"/>
      <c r="H44" s="667"/>
      <c r="I44" s="653"/>
      <c r="J44" s="659"/>
      <c r="K44" s="660"/>
      <c r="L44" s="650"/>
      <c r="M44" s="671"/>
      <c r="N44" s="667"/>
      <c r="O44" s="653"/>
      <c r="P44" s="308"/>
      <c r="Q44" s="307"/>
      <c r="R44" s="308"/>
      <c r="S44" s="348"/>
      <c r="T44" s="347"/>
      <c r="U44" s="348"/>
      <c r="V44" s="819"/>
      <c r="W44" s="158">
        <f>(W38*4)+(W40*9)+(W42*4)</f>
        <v>715</v>
      </c>
      <c r="X44" s="167"/>
      <c r="Y44" s="137"/>
      <c r="Z44" s="12"/>
      <c r="AC44" s="40">
        <f>AC43*4/AF43</f>
        <v>0.17062937062937064</v>
      </c>
      <c r="AD44" s="40">
        <f>AD43*9/AF43</f>
        <v>0.31468531468531469</v>
      </c>
      <c r="AE44" s="40">
        <f>AE43*4/AF43</f>
        <v>0.51468531468531464</v>
      </c>
    </row>
    <row r="45" spans="2:32" ht="21.75" customHeight="1">
      <c r="C45" s="2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3"/>
      <c r="W45" s="823"/>
      <c r="X45" s="823"/>
      <c r="Y45" s="823"/>
      <c r="Z45" s="55"/>
    </row>
    <row r="46" spans="2:32">
      <c r="B46" s="3"/>
      <c r="D46" s="820"/>
      <c r="E46" s="820"/>
      <c r="F46" s="821"/>
      <c r="G46" s="821"/>
      <c r="H46" s="56"/>
      <c r="I46" s="2"/>
      <c r="J46" s="2"/>
      <c r="K46" s="56"/>
      <c r="L46" s="2"/>
      <c r="N46" s="56"/>
      <c r="O46" s="2"/>
      <c r="Q46" s="56"/>
      <c r="R46" s="2"/>
      <c r="T46" s="56"/>
      <c r="U46" s="2"/>
      <c r="V46" s="57"/>
      <c r="Y46" s="59"/>
    </row>
    <row r="47" spans="2:32">
      <c r="Y47" s="59"/>
    </row>
    <row r="48" spans="2:32">
      <c r="Y48" s="59"/>
    </row>
    <row r="49" spans="25:25">
      <c r="Y49" s="59"/>
    </row>
    <row r="50" spans="25:25">
      <c r="Y50" s="59"/>
    </row>
    <row r="51" spans="25:25">
      <c r="Y51" s="59"/>
    </row>
    <row r="52" spans="25:25">
      <c r="Y52" s="59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view="pageBreakPreview" zoomScale="54" zoomScaleNormal="55" zoomScaleSheetLayoutView="54" workbookViewId="0">
      <selection activeCell="O43" sqref="O43"/>
    </sheetView>
  </sheetViews>
  <sheetFormatPr defaultColWidth="9" defaultRowHeight="20.25"/>
  <cols>
    <col min="1" max="1" width="1.875" style="31" customWidth="1"/>
    <col min="2" max="2" width="4.875" style="53" customWidth="1"/>
    <col min="3" max="3" width="0" style="31" hidden="1" customWidth="1"/>
    <col min="4" max="4" width="18.625" style="31" customWidth="1"/>
    <col min="5" max="5" width="5.625" style="54" customWidth="1"/>
    <col min="6" max="6" width="9.625" style="31" customWidth="1"/>
    <col min="7" max="7" width="18.375" style="31" customWidth="1"/>
    <col min="8" max="8" width="5.625" style="54" customWidth="1"/>
    <col min="9" max="9" width="9.625" style="31" customWidth="1"/>
    <col min="10" max="10" width="18.625" style="31" customWidth="1"/>
    <col min="11" max="11" width="5.625" style="54" customWidth="1"/>
    <col min="12" max="12" width="9.625" style="31" customWidth="1"/>
    <col min="13" max="13" width="18.625" style="31" customWidth="1"/>
    <col min="14" max="14" width="7" style="54" customWidth="1"/>
    <col min="15" max="15" width="9.625" style="31" customWidth="1"/>
    <col min="16" max="16" width="18.625" style="31" customWidth="1"/>
    <col min="17" max="17" width="5.625" style="54" customWidth="1"/>
    <col min="18" max="18" width="9.625" style="31" customWidth="1"/>
    <col min="19" max="19" width="18.625" style="31" customWidth="1"/>
    <col min="20" max="20" width="5.625" style="54" customWidth="1"/>
    <col min="21" max="21" width="9.625" style="31" customWidth="1"/>
    <col min="22" max="22" width="5.25" style="60" customWidth="1"/>
    <col min="23" max="23" width="11.75" style="58" customWidth="1"/>
    <col min="24" max="24" width="11.25" style="145" customWidth="1"/>
    <col min="25" max="25" width="6.625" style="61" customWidth="1"/>
    <col min="26" max="26" width="6.625" style="31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1" customWidth="1"/>
    <col min="35" max="16384" width="9" style="31"/>
  </cols>
  <sheetData>
    <row r="1" spans="2:32" s="2" customFormat="1" ht="38.25">
      <c r="B1" s="809" t="s">
        <v>614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1"/>
      <c r="AB1" s="3"/>
    </row>
    <row r="2" spans="2:32" s="2" customFormat="1" ht="16.5" customHeight="1">
      <c r="B2" s="827"/>
      <c r="C2" s="828"/>
      <c r="D2" s="828"/>
      <c r="E2" s="828"/>
      <c r="F2" s="828"/>
      <c r="G2" s="82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8"/>
      <c r="Y2" s="6"/>
      <c r="Z2" s="1"/>
      <c r="AB2" s="3"/>
    </row>
    <row r="3" spans="2:32" s="2" customFormat="1" ht="31.5" customHeight="1" thickBot="1">
      <c r="B3" s="150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3"/>
      <c r="Y3" s="11"/>
      <c r="Z3" s="12"/>
      <c r="AB3" s="3"/>
    </row>
    <row r="4" spans="2:32" s="22" customFormat="1" ht="157.5">
      <c r="B4" s="13" t="s">
        <v>0</v>
      </c>
      <c r="C4" s="14" t="s">
        <v>1</v>
      </c>
      <c r="D4" s="15" t="s">
        <v>2</v>
      </c>
      <c r="E4" s="81" t="s">
        <v>38</v>
      </c>
      <c r="F4" s="15"/>
      <c r="G4" s="15" t="s">
        <v>3</v>
      </c>
      <c r="H4" s="81" t="s">
        <v>38</v>
      </c>
      <c r="I4" s="15"/>
      <c r="J4" s="15" t="s">
        <v>4</v>
      </c>
      <c r="K4" s="81" t="s">
        <v>38</v>
      </c>
      <c r="L4" s="16"/>
      <c r="M4" s="15" t="s">
        <v>4</v>
      </c>
      <c r="N4" s="81" t="s">
        <v>38</v>
      </c>
      <c r="O4" s="15"/>
      <c r="P4" s="15" t="s">
        <v>4</v>
      </c>
      <c r="Q4" s="81" t="s">
        <v>38</v>
      </c>
      <c r="R4" s="15"/>
      <c r="S4" s="17" t="s">
        <v>5</v>
      </c>
      <c r="T4" s="81" t="s">
        <v>38</v>
      </c>
      <c r="U4" s="15"/>
      <c r="V4" s="152" t="s">
        <v>44</v>
      </c>
      <c r="W4" s="18" t="s">
        <v>6</v>
      </c>
      <c r="X4" s="85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5" customFormat="1" ht="65.099999999999994" customHeight="1">
      <c r="B5" s="92">
        <v>6</v>
      </c>
      <c r="C5" s="822"/>
      <c r="D5" s="443" t="str">
        <f>'109年6月菜單'!A35</f>
        <v>白米飯</v>
      </c>
      <c r="E5" s="443" t="s">
        <v>80</v>
      </c>
      <c r="F5" s="24" t="s">
        <v>15</v>
      </c>
      <c r="G5" s="443" t="str">
        <f>'109年6月菜單'!A45</f>
        <v>香草豬里肌</v>
      </c>
      <c r="H5" s="443" t="s">
        <v>422</v>
      </c>
      <c r="I5" s="24" t="s">
        <v>15</v>
      </c>
      <c r="J5" s="443" t="str">
        <f>'109年6月菜單'!A46</f>
        <v>白醬洋芋三色</v>
      </c>
      <c r="K5" s="443" t="s">
        <v>16</v>
      </c>
      <c r="L5" s="24" t="s">
        <v>15</v>
      </c>
      <c r="M5" s="443" t="str">
        <f>'109年6月菜單'!A47</f>
        <v>四季米血(冷)</v>
      </c>
      <c r="N5" s="443" t="s">
        <v>16</v>
      </c>
      <c r="O5" s="24" t="s">
        <v>15</v>
      </c>
      <c r="P5" s="443" t="str">
        <f>'109年6月菜單'!A48</f>
        <v>淺色蔬菜</v>
      </c>
      <c r="Q5" s="23" t="s">
        <v>42</v>
      </c>
      <c r="R5" s="24" t="s">
        <v>15</v>
      </c>
      <c r="S5" s="443" t="str">
        <f>'109年6月菜單'!A49</f>
        <v>榨菜肉絲湯(醃)</v>
      </c>
      <c r="T5" s="23" t="s">
        <v>16</v>
      </c>
      <c r="U5" s="24" t="s">
        <v>15</v>
      </c>
      <c r="V5" s="817"/>
      <c r="W5" s="156" t="s">
        <v>7</v>
      </c>
      <c r="X5" s="94" t="s">
        <v>17</v>
      </c>
      <c r="Y5" s="165">
        <f>AB6</f>
        <v>5.7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>
      <c r="B6" s="26" t="s">
        <v>8</v>
      </c>
      <c r="C6" s="822"/>
      <c r="D6" s="420" t="s">
        <v>75</v>
      </c>
      <c r="E6" s="421"/>
      <c r="F6" s="28">
        <v>100</v>
      </c>
      <c r="G6" s="423" t="s">
        <v>589</v>
      </c>
      <c r="H6" s="432"/>
      <c r="I6" s="362">
        <v>70</v>
      </c>
      <c r="J6" s="437" t="s">
        <v>273</v>
      </c>
      <c r="K6" s="423"/>
      <c r="L6" s="356">
        <v>45</v>
      </c>
      <c r="M6" s="423" t="s">
        <v>114</v>
      </c>
      <c r="N6" s="451"/>
      <c r="O6" s="350">
        <v>35</v>
      </c>
      <c r="P6" s="423" t="str">
        <f>P5</f>
        <v>淺色蔬菜</v>
      </c>
      <c r="Q6" s="30"/>
      <c r="R6" s="345">
        <v>100</v>
      </c>
      <c r="S6" s="421" t="s">
        <v>256</v>
      </c>
      <c r="T6" s="356" t="s">
        <v>251</v>
      </c>
      <c r="U6" s="356">
        <v>20</v>
      </c>
      <c r="V6" s="818"/>
      <c r="W6" s="158">
        <f>AE11</f>
        <v>95.5</v>
      </c>
      <c r="X6" s="97" t="s">
        <v>22</v>
      </c>
      <c r="Y6" s="166">
        <f>AB7</f>
        <v>2.2000000000000002</v>
      </c>
      <c r="Z6" s="12"/>
      <c r="AA6" s="21" t="s">
        <v>23</v>
      </c>
      <c r="AB6" s="3">
        <v>5.7</v>
      </c>
      <c r="AC6" s="3">
        <f>AB6*2</f>
        <v>11.4</v>
      </c>
      <c r="AD6" s="3"/>
      <c r="AE6" s="3">
        <f>AB6*15</f>
        <v>85.5</v>
      </c>
      <c r="AF6" s="3">
        <f>AC6*4+AE6*4</f>
        <v>387.6</v>
      </c>
    </row>
    <row r="7" spans="2:32" ht="27.95" customHeight="1">
      <c r="B7" s="26">
        <v>28</v>
      </c>
      <c r="C7" s="822"/>
      <c r="D7" s="421"/>
      <c r="E7" s="421"/>
      <c r="F7" s="27"/>
      <c r="G7" s="423" t="s">
        <v>262</v>
      </c>
      <c r="H7" s="432"/>
      <c r="I7" s="362" t="s">
        <v>258</v>
      </c>
      <c r="J7" s="437" t="s">
        <v>277</v>
      </c>
      <c r="K7" s="423"/>
      <c r="L7" s="356">
        <v>15</v>
      </c>
      <c r="M7" s="423" t="s">
        <v>430</v>
      </c>
      <c r="N7" s="451" t="s">
        <v>248</v>
      </c>
      <c r="O7" s="350">
        <v>20</v>
      </c>
      <c r="P7" s="437"/>
      <c r="Q7" s="28"/>
      <c r="R7" s="28"/>
      <c r="S7" s="421" t="s">
        <v>488</v>
      </c>
      <c r="T7" s="356"/>
      <c r="U7" s="356">
        <v>5</v>
      </c>
      <c r="V7" s="818"/>
      <c r="W7" s="160" t="s">
        <v>9</v>
      </c>
      <c r="X7" s="100" t="s">
        <v>24</v>
      </c>
      <c r="Y7" s="166">
        <f>AB8</f>
        <v>2</v>
      </c>
      <c r="Z7" s="2"/>
      <c r="AA7" s="32" t="s">
        <v>25</v>
      </c>
      <c r="AB7" s="3">
        <v>2.2000000000000002</v>
      </c>
      <c r="AC7" s="33">
        <f>AB7*7</f>
        <v>15.400000000000002</v>
      </c>
      <c r="AD7" s="3">
        <f>AB7*5</f>
        <v>11</v>
      </c>
      <c r="AE7" s="3" t="s">
        <v>26</v>
      </c>
      <c r="AF7" s="34">
        <f>AC7*4+AD7*9</f>
        <v>160.60000000000002</v>
      </c>
    </row>
    <row r="8" spans="2:32" ht="27.95" customHeight="1">
      <c r="B8" s="26" t="s">
        <v>10</v>
      </c>
      <c r="C8" s="822"/>
      <c r="D8" s="421"/>
      <c r="E8" s="421"/>
      <c r="F8" s="27"/>
      <c r="G8" s="423"/>
      <c r="H8" s="432"/>
      <c r="I8" s="362"/>
      <c r="J8" s="437" t="s">
        <v>94</v>
      </c>
      <c r="K8" s="425"/>
      <c r="L8" s="356">
        <v>10</v>
      </c>
      <c r="M8" s="423"/>
      <c r="N8" s="439"/>
      <c r="O8" s="350"/>
      <c r="P8" s="437"/>
      <c r="Q8" s="35"/>
      <c r="R8" s="28"/>
      <c r="S8" s="421"/>
      <c r="T8" s="35"/>
      <c r="U8" s="28"/>
      <c r="V8" s="818"/>
      <c r="W8" s="158">
        <f>AD11</f>
        <v>23.5</v>
      </c>
      <c r="X8" s="100" t="s">
        <v>27</v>
      </c>
      <c r="Y8" s="166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>
      <c r="B9" s="824" t="s">
        <v>34</v>
      </c>
      <c r="C9" s="822"/>
      <c r="D9" s="421"/>
      <c r="E9" s="421"/>
      <c r="F9" s="27"/>
      <c r="G9" s="423"/>
      <c r="H9" s="432"/>
      <c r="I9" s="362"/>
      <c r="J9" s="437" t="s">
        <v>278</v>
      </c>
      <c r="K9" s="425"/>
      <c r="L9" s="356">
        <v>5</v>
      </c>
      <c r="M9" s="452"/>
      <c r="N9" s="425"/>
      <c r="O9" s="350"/>
      <c r="P9" s="420"/>
      <c r="Q9" s="28"/>
      <c r="R9" s="29"/>
      <c r="S9" s="421"/>
      <c r="T9" s="35"/>
      <c r="U9" s="28"/>
      <c r="V9" s="818"/>
      <c r="W9" s="160" t="s">
        <v>11</v>
      </c>
      <c r="X9" s="100" t="s">
        <v>30</v>
      </c>
      <c r="Y9" s="166">
        <f>AB10</f>
        <v>0</v>
      </c>
      <c r="Z9" s="2"/>
      <c r="AA9" s="2" t="s">
        <v>31</v>
      </c>
      <c r="AB9" s="77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>
      <c r="B10" s="824"/>
      <c r="C10" s="822"/>
      <c r="D10" s="421"/>
      <c r="E10" s="421"/>
      <c r="F10" s="27"/>
      <c r="G10" s="420"/>
      <c r="H10" s="427"/>
      <c r="I10" s="345"/>
      <c r="J10" s="420" t="s">
        <v>279</v>
      </c>
      <c r="K10" s="424"/>
      <c r="L10" s="363">
        <v>3</v>
      </c>
      <c r="M10" s="453"/>
      <c r="N10" s="425"/>
      <c r="O10" s="350"/>
      <c r="P10" s="437"/>
      <c r="Q10" s="35"/>
      <c r="R10" s="28"/>
      <c r="S10" s="421"/>
      <c r="T10" s="35"/>
      <c r="U10" s="28"/>
      <c r="V10" s="818"/>
      <c r="W10" s="158">
        <f>AC11</f>
        <v>28.800000000000004</v>
      </c>
      <c r="X10" s="149" t="s">
        <v>39</v>
      </c>
      <c r="Y10" s="166">
        <v>0.3</v>
      </c>
      <c r="Z10" s="12"/>
      <c r="AA10" s="2" t="s">
        <v>32</v>
      </c>
      <c r="AE10" s="2">
        <f>AB10*15</f>
        <v>0</v>
      </c>
    </row>
    <row r="11" spans="2:32" ht="27.95" customHeight="1">
      <c r="B11" s="36" t="s">
        <v>33</v>
      </c>
      <c r="C11" s="37"/>
      <c r="D11" s="421"/>
      <c r="E11" s="425"/>
      <c r="F11" s="27"/>
      <c r="G11" s="420"/>
      <c r="H11" s="429"/>
      <c r="I11" s="345"/>
      <c r="J11" s="437"/>
      <c r="K11" s="424"/>
      <c r="L11" s="362"/>
      <c r="M11" s="423"/>
      <c r="N11" s="425"/>
      <c r="O11" s="350"/>
      <c r="P11" s="437"/>
      <c r="Q11" s="35"/>
      <c r="R11" s="28"/>
      <c r="S11" s="437"/>
      <c r="T11" s="35"/>
      <c r="U11" s="28"/>
      <c r="V11" s="818"/>
      <c r="W11" s="160" t="s">
        <v>12</v>
      </c>
      <c r="X11" s="108"/>
      <c r="Y11" s="166"/>
      <c r="Z11" s="2"/>
      <c r="AC11" s="2">
        <f>SUM(AC6:AC10)</f>
        <v>28.800000000000004</v>
      </c>
      <c r="AD11" s="2">
        <f>SUM(AD6:AD10)</f>
        <v>23.5</v>
      </c>
      <c r="AE11" s="2">
        <f>SUM(AE6:AE10)</f>
        <v>95.5</v>
      </c>
      <c r="AF11" s="2">
        <f>AC11*4+AD11*9+AE11*4</f>
        <v>708.7</v>
      </c>
    </row>
    <row r="12" spans="2:32" ht="27.95" customHeight="1" thickBot="1">
      <c r="B12" s="38"/>
      <c r="C12" s="39"/>
      <c r="D12" s="425"/>
      <c r="E12" s="425"/>
      <c r="F12" s="28"/>
      <c r="G12" s="430"/>
      <c r="H12" s="431"/>
      <c r="I12" s="348"/>
      <c r="J12" s="423"/>
      <c r="K12" s="424"/>
      <c r="L12" s="362"/>
      <c r="M12" s="437"/>
      <c r="N12" s="425"/>
      <c r="O12" s="349"/>
      <c r="P12" s="437"/>
      <c r="Q12" s="35"/>
      <c r="R12" s="28"/>
      <c r="S12" s="437"/>
      <c r="T12" s="35"/>
      <c r="U12" s="28"/>
      <c r="V12" s="819"/>
      <c r="W12" s="158">
        <f>(W6*4)+(W8*9)+(W10*4)</f>
        <v>708.7</v>
      </c>
      <c r="X12" s="114"/>
      <c r="Y12" s="168"/>
      <c r="Z12" s="12"/>
      <c r="AC12" s="40">
        <f>AC11*4/AF11</f>
        <v>0.16255114999294484</v>
      </c>
      <c r="AD12" s="40">
        <f>AD11*9/AF11</f>
        <v>0.29843375194017213</v>
      </c>
      <c r="AE12" s="40">
        <f>AE11*4/AF11</f>
        <v>0.53901509806688297</v>
      </c>
    </row>
    <row r="13" spans="2:32" s="25" customFormat="1" ht="42">
      <c r="B13" s="92">
        <v>6</v>
      </c>
      <c r="C13" s="822"/>
      <c r="D13" s="443" t="str">
        <f>'109年6月菜單'!E44</f>
        <v>紫米飯</v>
      </c>
      <c r="E13" s="443" t="s">
        <v>80</v>
      </c>
      <c r="F13" s="24" t="s">
        <v>15</v>
      </c>
      <c r="G13" s="443" t="str">
        <f>'109年6月菜單'!E45</f>
        <v>巴比Q烤雞排</v>
      </c>
      <c r="H13" s="443" t="s">
        <v>92</v>
      </c>
      <c r="I13" s="24" t="s">
        <v>15</v>
      </c>
      <c r="J13" s="443" t="str">
        <f>'109年6月菜單'!E46</f>
        <v>紅蔥肉醬</v>
      </c>
      <c r="K13" s="443" t="s">
        <v>16</v>
      </c>
      <c r="L13" s="24" t="s">
        <v>15</v>
      </c>
      <c r="M13" s="443" t="str">
        <f>'109年6月菜單'!E47</f>
        <v>客家小魚乾(海豆)</v>
      </c>
      <c r="N13" s="443" t="s">
        <v>98</v>
      </c>
      <c r="O13" s="24" t="s">
        <v>15</v>
      </c>
      <c r="P13" s="443" t="str">
        <f>'109年6月菜單'!E48</f>
        <v>深色蔬菜</v>
      </c>
      <c r="Q13" s="23" t="s">
        <v>42</v>
      </c>
      <c r="R13" s="24" t="s">
        <v>15</v>
      </c>
      <c r="S13" s="443" t="str">
        <f>'109年6月菜單'!E49</f>
        <v>大黃瓜湯</v>
      </c>
      <c r="T13" s="23" t="s">
        <v>16</v>
      </c>
      <c r="U13" s="24" t="s">
        <v>15</v>
      </c>
      <c r="V13" s="817"/>
      <c r="W13" s="156" t="s">
        <v>7</v>
      </c>
      <c r="X13" s="94" t="s">
        <v>17</v>
      </c>
      <c r="Y13" s="165">
        <f>AB14</f>
        <v>6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>
      <c r="B14" s="26" t="s">
        <v>8</v>
      </c>
      <c r="C14" s="822"/>
      <c r="D14" s="420" t="s">
        <v>75</v>
      </c>
      <c r="E14" s="423"/>
      <c r="F14" s="29">
        <v>80</v>
      </c>
      <c r="G14" s="423" t="s">
        <v>579</v>
      </c>
      <c r="H14" s="420"/>
      <c r="I14" s="29">
        <v>40</v>
      </c>
      <c r="J14" s="420" t="s">
        <v>488</v>
      </c>
      <c r="K14" s="427"/>
      <c r="L14" s="342">
        <v>25</v>
      </c>
      <c r="M14" s="423" t="s">
        <v>297</v>
      </c>
      <c r="N14" s="450" t="s">
        <v>415</v>
      </c>
      <c r="O14" s="362">
        <v>35</v>
      </c>
      <c r="P14" s="423" t="str">
        <f>P13</f>
        <v>深色蔬菜</v>
      </c>
      <c r="Q14" s="30"/>
      <c r="R14" s="345">
        <v>100</v>
      </c>
      <c r="S14" s="421" t="s">
        <v>629</v>
      </c>
      <c r="T14" s="356"/>
      <c r="U14" s="356">
        <v>35</v>
      </c>
      <c r="V14" s="818"/>
      <c r="W14" s="158">
        <f>AE19</f>
        <v>100</v>
      </c>
      <c r="X14" s="97" t="s">
        <v>22</v>
      </c>
      <c r="Y14" s="166">
        <f>AB15</f>
        <v>2.9</v>
      </c>
      <c r="Z14" s="12"/>
      <c r="AA14" s="21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26">
        <v>29</v>
      </c>
      <c r="C15" s="822"/>
      <c r="D15" s="423" t="s">
        <v>82</v>
      </c>
      <c r="E15" s="423"/>
      <c r="F15" s="29">
        <v>40</v>
      </c>
      <c r="G15" s="423"/>
      <c r="H15" s="420"/>
      <c r="I15" s="29"/>
      <c r="J15" s="420" t="s">
        <v>369</v>
      </c>
      <c r="K15" s="427"/>
      <c r="L15" s="342">
        <v>15</v>
      </c>
      <c r="M15" s="423" t="s">
        <v>104</v>
      </c>
      <c r="N15" s="450"/>
      <c r="O15" s="362">
        <v>25</v>
      </c>
      <c r="P15" s="437"/>
      <c r="Q15" s="28"/>
      <c r="R15" s="28"/>
      <c r="S15" s="421"/>
      <c r="T15" s="352"/>
      <c r="U15" s="352"/>
      <c r="V15" s="818"/>
      <c r="W15" s="160" t="s">
        <v>9</v>
      </c>
      <c r="X15" s="100" t="s">
        <v>24</v>
      </c>
      <c r="Y15" s="166">
        <f>AB16</f>
        <v>2</v>
      </c>
      <c r="Z15" s="2"/>
      <c r="AA15" s="32" t="s">
        <v>25</v>
      </c>
      <c r="AB15" s="3">
        <v>2.9</v>
      </c>
      <c r="AC15" s="33">
        <f>AB15*7</f>
        <v>20.3</v>
      </c>
      <c r="AD15" s="3">
        <f>AB15*5</f>
        <v>14.5</v>
      </c>
      <c r="AE15" s="3" t="s">
        <v>26</v>
      </c>
      <c r="AF15" s="34">
        <f>AC15*4+AD15*9</f>
        <v>211.7</v>
      </c>
    </row>
    <row r="16" spans="2:32" ht="27.95" customHeight="1">
      <c r="B16" s="26" t="s">
        <v>10</v>
      </c>
      <c r="C16" s="822"/>
      <c r="D16" s="425"/>
      <c r="E16" s="425"/>
      <c r="F16" s="28"/>
      <c r="G16" s="423"/>
      <c r="H16" s="424"/>
      <c r="I16" s="29"/>
      <c r="J16" s="420" t="s">
        <v>368</v>
      </c>
      <c r="K16" s="427"/>
      <c r="L16" s="342">
        <v>5</v>
      </c>
      <c r="M16" s="423" t="s">
        <v>370</v>
      </c>
      <c r="N16" s="423" t="s">
        <v>421</v>
      </c>
      <c r="O16" s="362">
        <v>1</v>
      </c>
      <c r="P16" s="437"/>
      <c r="Q16" s="35"/>
      <c r="R16" s="28"/>
      <c r="S16" s="421"/>
      <c r="T16" s="354"/>
      <c r="U16" s="352"/>
      <c r="V16" s="818"/>
      <c r="W16" s="158">
        <v>23</v>
      </c>
      <c r="X16" s="100" t="s">
        <v>27</v>
      </c>
      <c r="Y16" s="166">
        <f>AB17</f>
        <v>2.4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>
      <c r="B17" s="824" t="s">
        <v>35</v>
      </c>
      <c r="C17" s="822"/>
      <c r="D17" s="425"/>
      <c r="E17" s="425"/>
      <c r="F17" s="28"/>
      <c r="G17" s="437"/>
      <c r="H17" s="425"/>
      <c r="I17" s="28"/>
      <c r="J17" s="420"/>
      <c r="K17" s="427"/>
      <c r="L17" s="342"/>
      <c r="M17" s="423"/>
      <c r="N17" s="450"/>
      <c r="O17" s="362"/>
      <c r="P17" s="437"/>
      <c r="Q17" s="35"/>
      <c r="R17" s="28"/>
      <c r="S17" s="421"/>
      <c r="T17" s="356"/>
      <c r="U17" s="356"/>
      <c r="V17" s="818"/>
      <c r="W17" s="160" t="s">
        <v>11</v>
      </c>
      <c r="X17" s="100" t="s">
        <v>30</v>
      </c>
      <c r="Y17" s="166">
        <f>AB18</f>
        <v>0</v>
      </c>
      <c r="Z17" s="2"/>
      <c r="AA17" s="2" t="s">
        <v>31</v>
      </c>
      <c r="AB17" s="77">
        <v>2.4</v>
      </c>
      <c r="AC17" s="3"/>
      <c r="AD17" s="3">
        <f>AB17*5</f>
        <v>12</v>
      </c>
      <c r="AE17" s="3" t="s">
        <v>26</v>
      </c>
      <c r="AF17" s="3">
        <f>AD17*9</f>
        <v>108</v>
      </c>
    </row>
    <row r="18" spans="2:32" ht="27.95" customHeight="1">
      <c r="B18" s="824"/>
      <c r="C18" s="822"/>
      <c r="D18" s="425"/>
      <c r="E18" s="425"/>
      <c r="F18" s="28"/>
      <c r="G18" s="437"/>
      <c r="H18" s="425"/>
      <c r="I18" s="28"/>
      <c r="J18" s="420"/>
      <c r="K18" s="427"/>
      <c r="L18" s="342"/>
      <c r="M18" s="423"/>
      <c r="N18" s="423"/>
      <c r="O18" s="362"/>
      <c r="P18" s="437"/>
      <c r="Q18" s="35"/>
      <c r="R18" s="28"/>
      <c r="S18" s="420"/>
      <c r="T18" s="355"/>
      <c r="U18" s="353"/>
      <c r="V18" s="818"/>
      <c r="W18" s="158">
        <f>AC19</f>
        <v>34.299999999999997</v>
      </c>
      <c r="X18" s="149" t="s">
        <v>39</v>
      </c>
      <c r="Y18" s="166">
        <v>0</v>
      </c>
      <c r="Z18" s="12"/>
      <c r="AA18" s="2" t="s">
        <v>32</v>
      </c>
      <c r="AE18" s="2">
        <f>AB18*15</f>
        <v>0</v>
      </c>
    </row>
    <row r="19" spans="2:32" ht="27.95" customHeight="1">
      <c r="B19" s="36" t="s">
        <v>33</v>
      </c>
      <c r="C19" s="37"/>
      <c r="D19" s="425"/>
      <c r="E19" s="425"/>
      <c r="F19" s="28"/>
      <c r="G19" s="437"/>
      <c r="H19" s="425"/>
      <c r="I19" s="28"/>
      <c r="J19" s="420"/>
      <c r="K19" s="429"/>
      <c r="L19" s="342"/>
      <c r="M19" s="423"/>
      <c r="N19" s="425"/>
      <c r="O19" s="362"/>
      <c r="P19" s="437"/>
      <c r="Q19" s="35"/>
      <c r="R19" s="28"/>
      <c r="S19" s="423"/>
      <c r="T19" s="355"/>
      <c r="U19" s="353"/>
      <c r="V19" s="818"/>
      <c r="W19" s="160" t="s">
        <v>12</v>
      </c>
      <c r="X19" s="108"/>
      <c r="Y19" s="166"/>
      <c r="Z19" s="2"/>
      <c r="AC19" s="2">
        <f>SUM(AC14:AC18)</f>
        <v>34.299999999999997</v>
      </c>
      <c r="AD19" s="2">
        <f>SUM(AD14:AD18)</f>
        <v>26.5</v>
      </c>
      <c r="AE19" s="2">
        <f>SUM(AE14:AE18)</f>
        <v>100</v>
      </c>
      <c r="AF19" s="2">
        <f>AC19*4+AD19*9+AE19*4</f>
        <v>775.7</v>
      </c>
    </row>
    <row r="20" spans="2:32" ht="27.95" customHeight="1" thickBot="1">
      <c r="B20" s="38"/>
      <c r="C20" s="39"/>
      <c r="D20" s="425"/>
      <c r="E20" s="425"/>
      <c r="F20" s="28"/>
      <c r="G20" s="437"/>
      <c r="H20" s="425"/>
      <c r="I20" s="28"/>
      <c r="J20" s="430"/>
      <c r="K20" s="431"/>
      <c r="L20" s="343"/>
      <c r="M20" s="423"/>
      <c r="N20" s="425"/>
      <c r="O20" s="362"/>
      <c r="P20" s="437"/>
      <c r="Q20" s="35"/>
      <c r="R20" s="28"/>
      <c r="S20" s="423"/>
      <c r="T20" s="355"/>
      <c r="U20" s="353"/>
      <c r="V20" s="819"/>
      <c r="W20" s="158">
        <f>AF19</f>
        <v>775.7</v>
      </c>
      <c r="X20" s="114"/>
      <c r="Y20" s="168"/>
      <c r="Z20" s="12"/>
      <c r="AC20" s="40">
        <f>AC19*4/AF19</f>
        <v>0.1768725022560268</v>
      </c>
      <c r="AD20" s="40">
        <f>AD19*9/AF19</f>
        <v>0.30746422586051309</v>
      </c>
      <c r="AE20" s="40">
        <f>AE19*4/AF19</f>
        <v>0.51566327188346006</v>
      </c>
    </row>
    <row r="21" spans="2:32" s="25" customFormat="1" ht="42">
      <c r="B21" s="92">
        <v>6</v>
      </c>
      <c r="C21" s="822"/>
      <c r="D21" s="443" t="str">
        <f>'109年6月菜單'!I44</f>
        <v>白米飯</v>
      </c>
      <c r="E21" s="443" t="s">
        <v>80</v>
      </c>
      <c r="F21" s="332" t="s">
        <v>15</v>
      </c>
      <c r="G21" s="443" t="str">
        <f>'109年6月菜單'!I45</f>
        <v>卡滋雞排(炸)</v>
      </c>
      <c r="H21" s="443" t="s">
        <v>100</v>
      </c>
      <c r="I21" s="332" t="s">
        <v>15</v>
      </c>
      <c r="J21" s="443" t="str">
        <f>'109年6月菜單'!I46</f>
        <v>小黃瓜豆腐(豆)</v>
      </c>
      <c r="K21" s="443" t="s">
        <v>455</v>
      </c>
      <c r="L21" s="332" t="s">
        <v>15</v>
      </c>
      <c r="M21" s="443" t="str">
        <f>'109年6月菜單'!I47</f>
        <v>番茄炒蛋</v>
      </c>
      <c r="N21" s="443" t="s">
        <v>456</v>
      </c>
      <c r="O21" s="332" t="s">
        <v>15</v>
      </c>
      <c r="P21" s="443" t="str">
        <f>'109年6月菜單'!I48</f>
        <v>淺色蔬菜</v>
      </c>
      <c r="Q21" s="331" t="s">
        <v>42</v>
      </c>
      <c r="R21" s="332" t="s">
        <v>15</v>
      </c>
      <c r="S21" s="454" t="str">
        <f>'109年6月菜單'!I49</f>
        <v>鮮筍湯</v>
      </c>
      <c r="T21" s="443" t="s">
        <v>16</v>
      </c>
      <c r="U21" s="332" t="s">
        <v>15</v>
      </c>
      <c r="V21" s="805"/>
      <c r="W21" s="156" t="s">
        <v>54</v>
      </c>
      <c r="X21" s="94" t="s">
        <v>17</v>
      </c>
      <c r="Y21" s="131">
        <f>AB22</f>
        <v>5.7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4" customFormat="1" ht="27.75" customHeight="1">
      <c r="B22" s="42" t="s">
        <v>8</v>
      </c>
      <c r="C22" s="822"/>
      <c r="D22" s="686" t="s">
        <v>110</v>
      </c>
      <c r="E22" s="687"/>
      <c r="F22" s="680">
        <v>115</v>
      </c>
      <c r="G22" s="686" t="s">
        <v>583</v>
      </c>
      <c r="H22" s="691"/>
      <c r="I22" s="685">
        <v>60</v>
      </c>
      <c r="J22" s="686" t="s">
        <v>255</v>
      </c>
      <c r="K22" s="691" t="s">
        <v>246</v>
      </c>
      <c r="L22" s="685">
        <v>40</v>
      </c>
      <c r="M22" s="686" t="s">
        <v>568</v>
      </c>
      <c r="N22" s="691"/>
      <c r="O22" s="685">
        <v>30</v>
      </c>
      <c r="P22" s="423" t="str">
        <f>P21</f>
        <v>淺色蔬菜</v>
      </c>
      <c r="Q22" s="344"/>
      <c r="R22" s="345">
        <v>100</v>
      </c>
      <c r="S22" s="420" t="s">
        <v>376</v>
      </c>
      <c r="T22" s="337"/>
      <c r="U22" s="345">
        <v>25</v>
      </c>
      <c r="V22" s="806"/>
      <c r="W22" s="158">
        <f>AE27</f>
        <v>95.5</v>
      </c>
      <c r="X22" s="97" t="s">
        <v>22</v>
      </c>
      <c r="Y22" s="132">
        <f>AB23</f>
        <v>2.7</v>
      </c>
      <c r="Z22" s="43"/>
      <c r="AA22" s="21" t="s">
        <v>23</v>
      </c>
      <c r="AB22" s="77">
        <v>5.7</v>
      </c>
      <c r="AC22" s="3">
        <f>AB22*2</f>
        <v>11.4</v>
      </c>
      <c r="AD22" s="3"/>
      <c r="AE22" s="3">
        <f>AB22*15</f>
        <v>85.5</v>
      </c>
      <c r="AF22" s="3">
        <f>AC22*4+AE22*4</f>
        <v>387.6</v>
      </c>
    </row>
    <row r="23" spans="2:32" s="44" customFormat="1" ht="27.95" customHeight="1">
      <c r="B23" s="42">
        <v>30</v>
      </c>
      <c r="C23" s="822"/>
      <c r="D23" s="688"/>
      <c r="E23" s="686"/>
      <c r="F23" s="681"/>
      <c r="G23" s="686"/>
      <c r="H23" s="692"/>
      <c r="I23" s="685"/>
      <c r="J23" s="686" t="s">
        <v>569</v>
      </c>
      <c r="K23" s="692"/>
      <c r="L23" s="685">
        <v>20</v>
      </c>
      <c r="M23" s="686" t="s">
        <v>108</v>
      </c>
      <c r="N23" s="691"/>
      <c r="O23" s="685">
        <v>10</v>
      </c>
      <c r="P23" s="420"/>
      <c r="Q23" s="344"/>
      <c r="R23" s="345"/>
      <c r="S23" s="420"/>
      <c r="T23" s="344"/>
      <c r="U23" s="345"/>
      <c r="V23" s="806"/>
      <c r="W23" s="160" t="s">
        <v>9</v>
      </c>
      <c r="X23" s="100" t="s">
        <v>24</v>
      </c>
      <c r="Y23" s="132">
        <f>AB24</f>
        <v>2</v>
      </c>
      <c r="Z23" s="45"/>
      <c r="AA23" s="32" t="s">
        <v>25</v>
      </c>
      <c r="AB23" s="77">
        <v>2.7</v>
      </c>
      <c r="AC23" s="33">
        <f>AB23*7</f>
        <v>18.900000000000002</v>
      </c>
      <c r="AD23" s="3">
        <f>AB23*5</f>
        <v>13.5</v>
      </c>
      <c r="AE23" s="3" t="s">
        <v>26</v>
      </c>
      <c r="AF23" s="34">
        <f>AC23*4+AD23*9</f>
        <v>197.10000000000002</v>
      </c>
    </row>
    <row r="24" spans="2:32" s="44" customFormat="1" ht="27.95" customHeight="1">
      <c r="B24" s="42" t="s">
        <v>10</v>
      </c>
      <c r="C24" s="822"/>
      <c r="D24" s="688"/>
      <c r="E24" s="686"/>
      <c r="F24" s="681"/>
      <c r="G24" s="686"/>
      <c r="H24" s="691"/>
      <c r="I24" s="685"/>
      <c r="J24" s="686"/>
      <c r="K24" s="691"/>
      <c r="L24" s="685"/>
      <c r="M24" s="686"/>
      <c r="N24" s="691"/>
      <c r="O24" s="685"/>
      <c r="P24" s="420"/>
      <c r="Q24" s="344"/>
      <c r="R24" s="345"/>
      <c r="S24" s="420"/>
      <c r="T24" s="344"/>
      <c r="U24" s="345"/>
      <c r="V24" s="806"/>
      <c r="W24" s="158">
        <f>AD27</f>
        <v>26</v>
      </c>
      <c r="X24" s="100" t="s">
        <v>27</v>
      </c>
      <c r="Y24" s="132">
        <f>AB25</f>
        <v>2.5</v>
      </c>
      <c r="Z24" s="43"/>
      <c r="AA24" s="2" t="s">
        <v>28</v>
      </c>
      <c r="AB24" s="77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2" s="44" customFormat="1" ht="27.95" customHeight="1">
      <c r="B25" s="826" t="s">
        <v>36</v>
      </c>
      <c r="C25" s="822"/>
      <c r="D25" s="686"/>
      <c r="E25" s="686"/>
      <c r="F25" s="682"/>
      <c r="G25" s="686"/>
      <c r="H25" s="691"/>
      <c r="I25" s="685"/>
      <c r="J25" s="686"/>
      <c r="K25" s="691"/>
      <c r="L25" s="685"/>
      <c r="M25" s="686"/>
      <c r="N25" s="689"/>
      <c r="O25" s="681"/>
      <c r="P25" s="420"/>
      <c r="Q25" s="344"/>
      <c r="R25" s="345"/>
      <c r="S25" s="420"/>
      <c r="T25" s="344"/>
      <c r="U25" s="345"/>
      <c r="V25" s="806"/>
      <c r="W25" s="160" t="s">
        <v>11</v>
      </c>
      <c r="X25" s="100" t="s">
        <v>30</v>
      </c>
      <c r="Y25" s="132">
        <f>AB26</f>
        <v>0</v>
      </c>
      <c r="Z25" s="45"/>
      <c r="AA25" s="2" t="s">
        <v>31</v>
      </c>
      <c r="AB25" s="77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4" customFormat="1" ht="27.95" customHeight="1">
      <c r="B26" s="826"/>
      <c r="C26" s="822"/>
      <c r="D26" s="693"/>
      <c r="E26" s="690"/>
      <c r="F26" s="680"/>
      <c r="G26" s="694"/>
      <c r="H26" s="690"/>
      <c r="I26" s="684"/>
      <c r="J26" s="695"/>
      <c r="K26" s="689"/>
      <c r="L26" s="681"/>
      <c r="M26" s="696"/>
      <c r="N26" s="697"/>
      <c r="O26" s="680"/>
      <c r="P26" s="420"/>
      <c r="Q26" s="30"/>
      <c r="R26" s="30"/>
      <c r="S26" s="437"/>
      <c r="T26" s="35"/>
      <c r="U26" s="28"/>
      <c r="V26" s="806"/>
      <c r="W26" s="158">
        <f>AC27</f>
        <v>32.300000000000004</v>
      </c>
      <c r="X26" s="149" t="s">
        <v>39</v>
      </c>
      <c r="Y26" s="132">
        <v>0</v>
      </c>
      <c r="Z26" s="43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4" customFormat="1" ht="27.95" customHeight="1">
      <c r="B27" s="36" t="s">
        <v>33</v>
      </c>
      <c r="C27" s="46"/>
      <c r="D27" s="693"/>
      <c r="E27" s="690"/>
      <c r="F27" s="680"/>
      <c r="G27" s="693"/>
      <c r="H27" s="690"/>
      <c r="I27" s="684"/>
      <c r="J27" s="696"/>
      <c r="K27" s="697"/>
      <c r="L27" s="680"/>
      <c r="M27" s="696"/>
      <c r="N27" s="697"/>
      <c r="O27" s="680"/>
      <c r="P27" s="420"/>
      <c r="Q27" s="104"/>
      <c r="R27" s="29"/>
      <c r="S27" s="437"/>
      <c r="T27" s="35"/>
      <c r="U27" s="28"/>
      <c r="V27" s="806"/>
      <c r="W27" s="170" t="s">
        <v>12</v>
      </c>
      <c r="X27" s="108"/>
      <c r="Y27" s="132"/>
      <c r="Z27" s="45"/>
      <c r="AA27" s="2"/>
      <c r="AB27" s="3"/>
      <c r="AC27" s="2">
        <f>SUM(AC22:AC26)</f>
        <v>32.300000000000004</v>
      </c>
      <c r="AD27" s="2">
        <f>SUM(AD22:AD26)</f>
        <v>26</v>
      </c>
      <c r="AE27" s="2">
        <f>SUM(AE22:AE26)</f>
        <v>95.5</v>
      </c>
      <c r="AF27" s="2">
        <f>AC27*4+AD27*9+AE27*4</f>
        <v>745.2</v>
      </c>
    </row>
    <row r="28" spans="2:32" s="44" customFormat="1" ht="27.95" customHeight="1" thickBot="1">
      <c r="B28" s="47"/>
      <c r="C28" s="48"/>
      <c r="D28" s="425"/>
      <c r="E28" s="425"/>
      <c r="F28" s="28"/>
      <c r="G28" s="437"/>
      <c r="H28" s="425"/>
      <c r="I28" s="154"/>
      <c r="J28" s="448"/>
      <c r="K28" s="447"/>
      <c r="L28" s="28"/>
      <c r="M28" s="448"/>
      <c r="N28" s="447"/>
      <c r="O28" s="28"/>
      <c r="P28" s="437"/>
      <c r="Q28" s="35"/>
      <c r="R28" s="28"/>
      <c r="S28" s="437"/>
      <c r="T28" s="35"/>
      <c r="U28" s="28"/>
      <c r="V28" s="807"/>
      <c r="W28" s="171">
        <f>(W22*4)+(W24*9)+(W26*4)</f>
        <v>745.2</v>
      </c>
      <c r="X28" s="105"/>
      <c r="Y28" s="132"/>
      <c r="Z28" s="43"/>
      <c r="AA28" s="45"/>
      <c r="AB28" s="49"/>
      <c r="AC28" s="40">
        <f>AC27*4/AF27</f>
        <v>0.17337627482555021</v>
      </c>
      <c r="AD28" s="40">
        <f>AD27*9/AF27</f>
        <v>0.3140096618357488</v>
      </c>
      <c r="AE28" s="40">
        <f>AE27*4/AF27</f>
        <v>0.51261406333870096</v>
      </c>
      <c r="AF28" s="45"/>
    </row>
    <row r="29" spans="2:32" s="25" customFormat="1" ht="42">
      <c r="B29" s="92">
        <v>7</v>
      </c>
      <c r="C29" s="822"/>
      <c r="D29" s="443" t="str">
        <f>'109年6月菜單'!M44</f>
        <v>地瓜飯</v>
      </c>
      <c r="E29" s="443" t="s">
        <v>80</v>
      </c>
      <c r="F29" s="332" t="s">
        <v>15</v>
      </c>
      <c r="G29" s="443" t="str">
        <f>'109年6月菜單'!M45</f>
        <v>板烤孜然豬排</v>
      </c>
      <c r="H29" s="443" t="s">
        <v>92</v>
      </c>
      <c r="I29" s="332" t="s">
        <v>15</v>
      </c>
      <c r="J29" s="449" t="str">
        <f>'109年6月菜單'!M46</f>
        <v>親子雞肉丼</v>
      </c>
      <c r="K29" s="443" t="s">
        <v>16</v>
      </c>
      <c r="L29" s="332" t="s">
        <v>15</v>
      </c>
      <c r="M29" s="443" t="str">
        <f>'109年6月菜單'!M47</f>
        <v>鮮蔬蒸煮麵</v>
      </c>
      <c r="N29" s="443" t="s">
        <v>98</v>
      </c>
      <c r="O29" s="332" t="s">
        <v>15</v>
      </c>
      <c r="P29" s="443" t="str">
        <f>'109年6月菜單'!M48</f>
        <v>淺色蔬菜</v>
      </c>
      <c r="Q29" s="331" t="s">
        <v>42</v>
      </c>
      <c r="R29" s="332" t="s">
        <v>15</v>
      </c>
      <c r="S29" s="443" t="str">
        <f>'109年6月菜單'!M49</f>
        <v>薑絲冬瓜湯</v>
      </c>
      <c r="T29" s="443" t="s">
        <v>16</v>
      </c>
      <c r="U29" s="332" t="s">
        <v>15</v>
      </c>
      <c r="V29" s="817"/>
      <c r="W29" s="156" t="s">
        <v>7</v>
      </c>
      <c r="X29" s="94" t="s">
        <v>17</v>
      </c>
      <c r="Y29" s="131">
        <f>AB30</f>
        <v>5.8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>
      <c r="B30" s="26" t="s">
        <v>8</v>
      </c>
      <c r="C30" s="822"/>
      <c r="D30" s="420" t="s">
        <v>75</v>
      </c>
      <c r="E30" s="421"/>
      <c r="F30" s="356">
        <v>100</v>
      </c>
      <c r="G30" s="479" t="s">
        <v>577</v>
      </c>
      <c r="H30" s="479"/>
      <c r="I30" s="479">
        <v>45</v>
      </c>
      <c r="J30" s="648" t="s">
        <v>475</v>
      </c>
      <c r="K30" s="648"/>
      <c r="L30" s="648">
        <v>20</v>
      </c>
      <c r="M30" s="648" t="s">
        <v>91</v>
      </c>
      <c r="N30" s="648"/>
      <c r="O30" s="648">
        <v>40</v>
      </c>
      <c r="P30" s="648" t="str">
        <f>P29</f>
        <v>淺色蔬菜</v>
      </c>
      <c r="Q30" s="648"/>
      <c r="R30" s="651">
        <v>100</v>
      </c>
      <c r="S30" s="651" t="s">
        <v>249</v>
      </c>
      <c r="T30" s="651"/>
      <c r="U30" s="651">
        <v>30</v>
      </c>
      <c r="V30" s="818"/>
      <c r="W30" s="158">
        <f>AE35</f>
        <v>97</v>
      </c>
      <c r="X30" s="97" t="s">
        <v>22</v>
      </c>
      <c r="Y30" s="132">
        <f>AB31</f>
        <v>2.7</v>
      </c>
      <c r="Z30" s="12"/>
      <c r="AA30" s="21" t="s">
        <v>23</v>
      </c>
      <c r="AB30" s="77">
        <v>5.8</v>
      </c>
      <c r="AC30" s="3">
        <f>AB30*2</f>
        <v>11.6</v>
      </c>
      <c r="AD30" s="3"/>
      <c r="AE30" s="3">
        <f>AB30*15</f>
        <v>87</v>
      </c>
      <c r="AF30" s="3">
        <f>AC30*4+AE30*4</f>
        <v>394.4</v>
      </c>
    </row>
    <row r="31" spans="2:32" ht="27.95" customHeight="1">
      <c r="B31" s="26">
        <v>1</v>
      </c>
      <c r="C31" s="822"/>
      <c r="D31" s="420" t="s">
        <v>102</v>
      </c>
      <c r="E31" s="420"/>
      <c r="F31" s="363">
        <v>50</v>
      </c>
      <c r="G31" s="421"/>
      <c r="H31" s="437"/>
      <c r="I31" s="28"/>
      <c r="J31" s="648" t="s">
        <v>511</v>
      </c>
      <c r="K31" s="648"/>
      <c r="L31" s="648">
        <v>20</v>
      </c>
      <c r="M31" s="648" t="s">
        <v>94</v>
      </c>
      <c r="N31" s="648"/>
      <c r="O31" s="648">
        <v>10</v>
      </c>
      <c r="P31" s="657"/>
      <c r="Q31" s="654"/>
      <c r="R31" s="651"/>
      <c r="S31" s="651" t="s">
        <v>466</v>
      </c>
      <c r="T31" s="651"/>
      <c r="U31" s="651">
        <v>1</v>
      </c>
      <c r="V31" s="818"/>
      <c r="W31" s="160" t="s">
        <v>9</v>
      </c>
      <c r="X31" s="100" t="s">
        <v>24</v>
      </c>
      <c r="Y31" s="132">
        <f>AB32</f>
        <v>2</v>
      </c>
      <c r="Z31" s="2"/>
      <c r="AA31" s="32" t="s">
        <v>25</v>
      </c>
      <c r="AB31" s="77">
        <v>2.7</v>
      </c>
      <c r="AC31" s="33">
        <f>AB31*7</f>
        <v>18.900000000000002</v>
      </c>
      <c r="AD31" s="3">
        <f>AB31*5</f>
        <v>13.5</v>
      </c>
      <c r="AE31" s="3" t="s">
        <v>26</v>
      </c>
      <c r="AF31" s="34">
        <f>AC31*4+AD31*9</f>
        <v>197.10000000000002</v>
      </c>
    </row>
    <row r="32" spans="2:32" ht="27.95" customHeight="1">
      <c r="B32" s="26" t="s">
        <v>10</v>
      </c>
      <c r="C32" s="822"/>
      <c r="D32" s="425"/>
      <c r="E32" s="425"/>
      <c r="F32" s="28"/>
      <c r="G32" s="421"/>
      <c r="H32" s="425"/>
      <c r="I32" s="28"/>
      <c r="J32" s="657" t="s">
        <v>510</v>
      </c>
      <c r="K32" s="668"/>
      <c r="L32" s="651">
        <v>10</v>
      </c>
      <c r="M32" s="648" t="s">
        <v>505</v>
      </c>
      <c r="N32" s="648"/>
      <c r="O32" s="648">
        <v>5</v>
      </c>
      <c r="P32" s="657"/>
      <c r="Q32" s="654"/>
      <c r="R32" s="651"/>
      <c r="S32" s="657"/>
      <c r="T32" s="654"/>
      <c r="U32" s="651"/>
      <c r="V32" s="818"/>
      <c r="W32" s="158">
        <f>AD35</f>
        <v>26</v>
      </c>
      <c r="X32" s="100" t="s">
        <v>27</v>
      </c>
      <c r="Y32" s="132">
        <f>AB33</f>
        <v>2.5</v>
      </c>
      <c r="Z32" s="12"/>
      <c r="AA32" s="2" t="s">
        <v>28</v>
      </c>
      <c r="AB32" s="77">
        <v>2</v>
      </c>
      <c r="AC32" s="3">
        <f>AB32*1</f>
        <v>2</v>
      </c>
      <c r="AD32" s="3" t="s">
        <v>26</v>
      </c>
      <c r="AE32" s="3">
        <f>AB32*5</f>
        <v>10</v>
      </c>
      <c r="AF32" s="3">
        <f>AC32*4+AE32*4</f>
        <v>48</v>
      </c>
    </row>
    <row r="33" spans="2:32" ht="27.95" customHeight="1">
      <c r="B33" s="824" t="s">
        <v>37</v>
      </c>
      <c r="C33" s="822"/>
      <c r="D33" s="425"/>
      <c r="E33" s="425"/>
      <c r="F33" s="28"/>
      <c r="G33" s="421"/>
      <c r="H33" s="425"/>
      <c r="I33" s="28"/>
      <c r="J33" s="657"/>
      <c r="K33" s="668"/>
      <c r="L33" s="651"/>
      <c r="M33" s="648" t="s">
        <v>490</v>
      </c>
      <c r="N33" s="488"/>
      <c r="O33" s="648">
        <v>5</v>
      </c>
      <c r="P33" s="658"/>
      <c r="Q33" s="652"/>
      <c r="R33" s="648"/>
      <c r="S33" s="658"/>
      <c r="T33" s="648"/>
      <c r="U33" s="648"/>
      <c r="V33" s="818"/>
      <c r="W33" s="160" t="s">
        <v>11</v>
      </c>
      <c r="X33" s="100" t="s">
        <v>30</v>
      </c>
      <c r="Y33" s="132">
        <f>AB34</f>
        <v>0</v>
      </c>
      <c r="Z33" s="2"/>
      <c r="AA33" s="2" t="s">
        <v>31</v>
      </c>
      <c r="AB33" s="77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>
      <c r="B34" s="824"/>
      <c r="C34" s="822"/>
      <c r="D34" s="425"/>
      <c r="E34" s="425"/>
      <c r="F34" s="28"/>
      <c r="G34" s="421"/>
      <c r="H34" s="425"/>
      <c r="I34" s="28"/>
      <c r="J34" s="665"/>
      <c r="K34" s="661"/>
      <c r="L34" s="648"/>
      <c r="M34" s="657"/>
      <c r="N34" s="661"/>
      <c r="O34" s="651"/>
      <c r="P34" s="658"/>
      <c r="Q34" s="652"/>
      <c r="R34" s="648"/>
      <c r="S34" s="658"/>
      <c r="T34" s="652"/>
      <c r="U34" s="648"/>
      <c r="V34" s="818"/>
      <c r="W34" s="158">
        <f>AC35</f>
        <v>32.5</v>
      </c>
      <c r="X34" s="149" t="s">
        <v>39</v>
      </c>
      <c r="Y34" s="132">
        <v>0</v>
      </c>
      <c r="Z34" s="12"/>
      <c r="AA34" s="2" t="s">
        <v>32</v>
      </c>
      <c r="AE34" s="2">
        <f>AB34*15</f>
        <v>0</v>
      </c>
    </row>
    <row r="35" spans="2:32" ht="27.95" customHeight="1">
      <c r="B35" s="36" t="s">
        <v>33</v>
      </c>
      <c r="C35" s="37"/>
      <c r="D35" s="425"/>
      <c r="E35" s="425"/>
      <c r="F35" s="28"/>
      <c r="G35" s="437"/>
      <c r="H35" s="425"/>
      <c r="I35" s="28"/>
      <c r="J35" s="421"/>
      <c r="K35" s="425"/>
      <c r="L35" s="28"/>
      <c r="M35" s="423"/>
      <c r="N35" s="425"/>
      <c r="O35" s="29"/>
      <c r="P35" s="437"/>
      <c r="Q35" s="35"/>
      <c r="R35" s="28"/>
      <c r="S35" s="437"/>
      <c r="T35" s="28"/>
      <c r="U35" s="28"/>
      <c r="V35" s="818"/>
      <c r="W35" s="160" t="s">
        <v>12</v>
      </c>
      <c r="X35" s="108"/>
      <c r="Y35" s="132"/>
      <c r="Z35" s="2"/>
      <c r="AC35" s="2">
        <f>SUM(AC30:AC34)</f>
        <v>32.5</v>
      </c>
      <c r="AD35" s="2">
        <f>SUM(AD30:AD34)</f>
        <v>26</v>
      </c>
      <c r="AE35" s="2">
        <f>SUM(AE30:AE34)</f>
        <v>97</v>
      </c>
      <c r="AF35" s="2">
        <f>AC35*4+AD35*9+AE35*4</f>
        <v>752</v>
      </c>
    </row>
    <row r="36" spans="2:32" ht="27.95" customHeight="1">
      <c r="B36" s="38"/>
      <c r="C36" s="39"/>
      <c r="D36" s="425"/>
      <c r="E36" s="425"/>
      <c r="F36" s="28"/>
      <c r="G36" s="437"/>
      <c r="H36" s="425"/>
      <c r="I36" s="28"/>
      <c r="J36" s="437"/>
      <c r="K36" s="425"/>
      <c r="L36" s="28"/>
      <c r="M36" s="437"/>
      <c r="N36" s="425"/>
      <c r="O36" s="28"/>
      <c r="P36" s="437"/>
      <c r="Q36" s="35"/>
      <c r="R36" s="28"/>
      <c r="S36" s="437"/>
      <c r="T36" s="35"/>
      <c r="U36" s="28"/>
      <c r="V36" s="819"/>
      <c r="W36" s="158">
        <f>(W30*4)+(W32*9)+(W34*4)</f>
        <v>752</v>
      </c>
      <c r="X36" s="105"/>
      <c r="Y36" s="132"/>
      <c r="Z36" s="12"/>
      <c r="AC36" s="40">
        <f>AC35*4/AF35</f>
        <v>0.17287234042553193</v>
      </c>
      <c r="AD36" s="40">
        <f>AD35*9/AF35</f>
        <v>0.31117021276595747</v>
      </c>
      <c r="AE36" s="40">
        <f>AE35*4/AF35</f>
        <v>0.51595744680851063</v>
      </c>
    </row>
    <row r="37" spans="2:32" s="25" customFormat="1" ht="42">
      <c r="B37" s="92">
        <v>7</v>
      </c>
      <c r="C37" s="822"/>
      <c r="D37" s="443" t="str">
        <f>'109年6月菜單'!Q44</f>
        <v>功夫黃金蛋炒飯</v>
      </c>
      <c r="E37" s="443" t="s">
        <v>98</v>
      </c>
      <c r="F37" s="332" t="s">
        <v>15</v>
      </c>
      <c r="G37" s="443" t="str">
        <f>'109年6月菜單'!Q45</f>
        <v>糖醋咕咾肉</v>
      </c>
      <c r="H37" s="443" t="s">
        <v>98</v>
      </c>
      <c r="I37" s="332" t="s">
        <v>15</v>
      </c>
      <c r="J37" s="443" t="str">
        <f>'109年6月菜單'!Q46</f>
        <v>超值麥克雞塊(炸加)</v>
      </c>
      <c r="K37" s="443" t="s">
        <v>100</v>
      </c>
      <c r="L37" s="332" t="s">
        <v>15</v>
      </c>
      <c r="M37" s="443" t="str">
        <f>'109年6月菜單'!Q47</f>
        <v>小籠鮮肉包(冷)</v>
      </c>
      <c r="N37" s="443" t="s">
        <v>80</v>
      </c>
      <c r="O37" s="332" t="s">
        <v>15</v>
      </c>
      <c r="P37" s="443" t="str">
        <f>'109年6月菜單'!Q48</f>
        <v>深色蔬菜</v>
      </c>
      <c r="Q37" s="331" t="s">
        <v>42</v>
      </c>
      <c r="R37" s="332" t="s">
        <v>15</v>
      </c>
      <c r="S37" s="443" t="str">
        <f>'109年6月菜單'!Q49</f>
        <v>玉米濃湯(芡)</v>
      </c>
      <c r="T37" s="443" t="s">
        <v>16</v>
      </c>
      <c r="U37" s="332" t="s">
        <v>15</v>
      </c>
      <c r="V37" s="817"/>
      <c r="W37" s="156" t="s">
        <v>7</v>
      </c>
      <c r="X37" s="157" t="s">
        <v>17</v>
      </c>
      <c r="Y37" s="131">
        <f>AB38</f>
        <v>5.7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>
      <c r="B38" s="26" t="s">
        <v>8</v>
      </c>
      <c r="C38" s="822"/>
      <c r="D38" s="681" t="s">
        <v>75</v>
      </c>
      <c r="E38" s="681"/>
      <c r="F38" s="681">
        <v>75</v>
      </c>
      <c r="G38" s="648" t="s">
        <v>574</v>
      </c>
      <c r="H38" s="648"/>
      <c r="I38" s="648">
        <v>60</v>
      </c>
      <c r="J38" s="680" t="s">
        <v>598</v>
      </c>
      <c r="K38" s="680" t="s">
        <v>268</v>
      </c>
      <c r="L38" s="680">
        <v>30</v>
      </c>
      <c r="M38" s="648" t="s">
        <v>602</v>
      </c>
      <c r="N38" s="648" t="s">
        <v>595</v>
      </c>
      <c r="O38" s="648">
        <v>30</v>
      </c>
      <c r="P38" s="679" t="str">
        <f>P37</f>
        <v>深色蔬菜</v>
      </c>
      <c r="Q38" s="679"/>
      <c r="R38" s="682">
        <v>100</v>
      </c>
      <c r="S38" s="688" t="s">
        <v>572</v>
      </c>
      <c r="T38" s="683"/>
      <c r="U38" s="680">
        <v>10</v>
      </c>
      <c r="V38" s="818"/>
      <c r="W38" s="158">
        <f>AE43</f>
        <v>95.5</v>
      </c>
      <c r="X38" s="159" t="s">
        <v>22</v>
      </c>
      <c r="Y38" s="132">
        <f>AB39</f>
        <v>2.7</v>
      </c>
      <c r="Z38" s="12"/>
      <c r="AA38" s="21" t="s">
        <v>23</v>
      </c>
      <c r="AB38" s="77">
        <v>5.7</v>
      </c>
      <c r="AC38" s="3">
        <f>AB38*2</f>
        <v>11.4</v>
      </c>
      <c r="AD38" s="3"/>
      <c r="AE38" s="3">
        <f>AB38*15</f>
        <v>85.5</v>
      </c>
      <c r="AF38" s="3">
        <f>AC38*4+AE38*4</f>
        <v>387.6</v>
      </c>
    </row>
    <row r="39" spans="2:32" ht="27.95" customHeight="1">
      <c r="B39" s="26">
        <v>2</v>
      </c>
      <c r="C39" s="822"/>
      <c r="D39" s="681" t="s">
        <v>594</v>
      </c>
      <c r="E39" s="681"/>
      <c r="F39" s="681">
        <v>20</v>
      </c>
      <c r="G39" s="651" t="s">
        <v>111</v>
      </c>
      <c r="H39" s="651"/>
      <c r="I39" s="651">
        <v>15</v>
      </c>
      <c r="J39" s="680"/>
      <c r="K39" s="680"/>
      <c r="L39" s="680"/>
      <c r="M39" s="651"/>
      <c r="N39" s="648"/>
      <c r="O39" s="648"/>
      <c r="P39" s="658"/>
      <c r="Q39" s="27"/>
      <c r="R39" s="28"/>
      <c r="S39" s="681" t="s">
        <v>106</v>
      </c>
      <c r="T39" s="680"/>
      <c r="U39" s="680">
        <v>10</v>
      </c>
      <c r="V39" s="818"/>
      <c r="W39" s="160" t="s">
        <v>9</v>
      </c>
      <c r="X39" s="161" t="s">
        <v>24</v>
      </c>
      <c r="Y39" s="132">
        <f>AB40</f>
        <v>2</v>
      </c>
      <c r="Z39" s="2"/>
      <c r="AA39" s="32" t="s">
        <v>25</v>
      </c>
      <c r="AB39" s="77">
        <v>2.7</v>
      </c>
      <c r="AC39" s="33">
        <f>AB39*7</f>
        <v>18.900000000000002</v>
      </c>
      <c r="AD39" s="3">
        <f>AB39*5</f>
        <v>13.5</v>
      </c>
      <c r="AE39" s="3" t="s">
        <v>26</v>
      </c>
      <c r="AF39" s="34">
        <f>AC39*4+AD39*9</f>
        <v>197.10000000000002</v>
      </c>
    </row>
    <row r="40" spans="2:32" ht="27.95" customHeight="1">
      <c r="B40" s="26"/>
      <c r="C40" s="822"/>
      <c r="D40" s="681" t="s">
        <v>461</v>
      </c>
      <c r="E40" s="484"/>
      <c r="F40" s="681">
        <v>10</v>
      </c>
      <c r="G40" s="651" t="s">
        <v>507</v>
      </c>
      <c r="H40" s="654"/>
      <c r="I40" s="651">
        <v>15</v>
      </c>
      <c r="J40" s="680"/>
      <c r="K40" s="474"/>
      <c r="L40" s="680"/>
      <c r="M40" s="648"/>
      <c r="N40" s="652"/>
      <c r="O40" s="648"/>
      <c r="P40" s="658"/>
      <c r="Q40" s="27"/>
      <c r="R40" s="28"/>
      <c r="S40" s="688" t="s">
        <v>573</v>
      </c>
      <c r="T40" s="680"/>
      <c r="U40" s="680">
        <v>5</v>
      </c>
      <c r="V40" s="818"/>
      <c r="W40" s="158">
        <f>(Y38*5)+(Y40*5)</f>
        <v>26</v>
      </c>
      <c r="X40" s="161" t="s">
        <v>27</v>
      </c>
      <c r="Y40" s="132">
        <f>AB41</f>
        <v>2.5</v>
      </c>
      <c r="Z40" s="12"/>
      <c r="AA40" s="2" t="s">
        <v>28</v>
      </c>
      <c r="AB40" s="77">
        <v>2</v>
      </c>
      <c r="AC40" s="3">
        <f>AB40*1</f>
        <v>2</v>
      </c>
      <c r="AD40" s="3" t="s">
        <v>26</v>
      </c>
      <c r="AE40" s="3">
        <f>AB40*5</f>
        <v>10</v>
      </c>
      <c r="AF40" s="3">
        <f>AC40*4+AE40*4</f>
        <v>48</v>
      </c>
    </row>
    <row r="41" spans="2:32" ht="27.95" customHeight="1">
      <c r="B41" s="808" t="s">
        <v>29</v>
      </c>
      <c r="C41" s="822"/>
      <c r="D41" s="681" t="s">
        <v>94</v>
      </c>
      <c r="E41" s="681"/>
      <c r="F41" s="681">
        <v>10</v>
      </c>
      <c r="G41" s="657"/>
      <c r="H41" s="660"/>
      <c r="I41" s="486"/>
      <c r="J41" s="680"/>
      <c r="K41" s="474"/>
      <c r="L41" s="680"/>
      <c r="M41" s="648"/>
      <c r="N41" s="652"/>
      <c r="O41" s="648"/>
      <c r="P41" s="648"/>
      <c r="Q41" s="27"/>
      <c r="R41" s="28"/>
      <c r="S41" s="27"/>
      <c r="T41" s="27"/>
      <c r="U41" s="27"/>
      <c r="V41" s="818"/>
      <c r="W41" s="160" t="s">
        <v>11</v>
      </c>
      <c r="X41" s="161" t="s">
        <v>30</v>
      </c>
      <c r="Y41" s="132">
        <f>AB42</f>
        <v>0</v>
      </c>
      <c r="Z41" s="2"/>
      <c r="AA41" s="2" t="s">
        <v>31</v>
      </c>
      <c r="AB41" s="77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>
      <c r="B42" s="808"/>
      <c r="C42" s="822"/>
      <c r="D42" s="421"/>
      <c r="E42" s="421"/>
      <c r="F42" s="28"/>
      <c r="G42" s="483"/>
      <c r="H42" s="661"/>
      <c r="I42" s="489"/>
      <c r="J42" s="681"/>
      <c r="K42" s="678"/>
      <c r="L42" s="680"/>
      <c r="M42" s="485"/>
      <c r="N42" s="490"/>
      <c r="O42" s="651"/>
      <c r="P42" s="648"/>
      <c r="Q42" s="35"/>
      <c r="R42" s="28"/>
      <c r="S42" s="27"/>
      <c r="T42" s="35"/>
      <c r="U42" s="27"/>
      <c r="V42" s="818"/>
      <c r="W42" s="158">
        <f>(Y38*7)+(Y37*2)+(Y39*1)</f>
        <v>32.300000000000004</v>
      </c>
      <c r="X42" s="162" t="s">
        <v>39</v>
      </c>
      <c r="Y42" s="132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36" t="s">
        <v>33</v>
      </c>
      <c r="C43" s="37"/>
      <c r="D43" s="440"/>
      <c r="E43" s="425"/>
      <c r="F43" s="28"/>
      <c r="G43" s="658"/>
      <c r="H43" s="661"/>
      <c r="I43" s="489"/>
      <c r="J43" s="657"/>
      <c r="K43" s="661"/>
      <c r="L43" s="651"/>
      <c r="M43" s="487"/>
      <c r="N43" s="670"/>
      <c r="O43" s="651"/>
      <c r="P43" s="648"/>
      <c r="Q43" s="35"/>
      <c r="R43" s="28"/>
      <c r="S43" s="27"/>
      <c r="T43" s="35"/>
      <c r="U43" s="27"/>
      <c r="V43" s="818"/>
      <c r="W43" s="160" t="s">
        <v>12</v>
      </c>
      <c r="X43" s="163"/>
      <c r="Y43" s="132"/>
      <c r="Z43" s="2"/>
      <c r="AC43" s="2">
        <f>SUM(AC38:AC42)</f>
        <v>32.300000000000004</v>
      </c>
      <c r="AD43" s="2">
        <f>SUM(AD38:AD42)</f>
        <v>26</v>
      </c>
      <c r="AE43" s="2">
        <f>SUM(AE38:AE42)</f>
        <v>95.5</v>
      </c>
      <c r="AF43" s="2">
        <f>AC43*4+AD43*9+AE43*4</f>
        <v>745.2</v>
      </c>
    </row>
    <row r="44" spans="2:32" ht="27.95" customHeight="1" thickBot="1">
      <c r="B44" s="50"/>
      <c r="C44" s="39"/>
      <c r="D44" s="444"/>
      <c r="E44" s="445"/>
      <c r="F44" s="52"/>
      <c r="G44" s="446"/>
      <c r="H44" s="445"/>
      <c r="I44" s="52"/>
      <c r="J44" s="420"/>
      <c r="K44" s="425"/>
      <c r="L44" s="30"/>
      <c r="M44" s="421"/>
      <c r="N44" s="445"/>
      <c r="O44" s="52"/>
      <c r="P44" s="52"/>
      <c r="Q44" s="51"/>
      <c r="R44" s="52"/>
      <c r="S44" s="52"/>
      <c r="T44" s="51"/>
      <c r="U44" s="52"/>
      <c r="V44" s="819"/>
      <c r="W44" s="158">
        <f>(W38*4)+(W40*9)+(W42*4)</f>
        <v>745.2</v>
      </c>
      <c r="X44" s="167"/>
      <c r="Y44" s="137"/>
      <c r="Z44" s="12"/>
      <c r="AC44" s="40">
        <f>AC43*4/AF43</f>
        <v>0.17337627482555021</v>
      </c>
      <c r="AD44" s="40">
        <f>AD43*9/AF43</f>
        <v>0.3140096618357488</v>
      </c>
      <c r="AE44" s="40">
        <f>AE43*4/AF43</f>
        <v>0.51261406333870096</v>
      </c>
    </row>
    <row r="45" spans="2:32" ht="21.75" customHeight="1">
      <c r="C45" s="2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3"/>
      <c r="W45" s="823"/>
      <c r="X45" s="823"/>
      <c r="Y45" s="823"/>
      <c r="Z45" s="55"/>
    </row>
    <row r="46" spans="2:32">
      <c r="B46" s="3"/>
      <c r="D46" s="820"/>
      <c r="E46" s="820"/>
      <c r="F46" s="821"/>
      <c r="G46" s="821"/>
      <c r="H46" s="56"/>
      <c r="I46" s="2"/>
      <c r="J46" s="2"/>
      <c r="K46" s="56"/>
      <c r="L46" s="2"/>
      <c r="N46" s="56"/>
      <c r="O46" s="2"/>
      <c r="Q46" s="56"/>
      <c r="R46" s="2"/>
      <c r="T46" s="56"/>
      <c r="U46" s="2"/>
      <c r="V46" s="57"/>
      <c r="Y46" s="59"/>
    </row>
    <row r="47" spans="2:32">
      <c r="Y47" s="59"/>
    </row>
    <row r="48" spans="2:32">
      <c r="Y48" s="59"/>
    </row>
    <row r="49" spans="25:25">
      <c r="Y49" s="59"/>
    </row>
    <row r="50" spans="25:25">
      <c r="Y50" s="59"/>
    </row>
    <row r="51" spans="25:25">
      <c r="Y51" s="59"/>
    </row>
    <row r="52" spans="25:25">
      <c r="Y52" s="59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view="pageBreakPreview" zoomScale="20" zoomScaleNormal="20" zoomScaleSheetLayoutView="20" workbookViewId="0">
      <selection activeCell="AI26" sqref="AI26:AL26"/>
    </sheetView>
  </sheetViews>
  <sheetFormatPr defaultColWidth="9" defaultRowHeight="16.5"/>
  <cols>
    <col min="1" max="3" width="25.625" style="185" customWidth="1"/>
    <col min="4" max="4" width="33" style="185" customWidth="1"/>
    <col min="5" max="7" width="25.625" style="185" customWidth="1"/>
    <col min="8" max="8" width="36" style="185" customWidth="1"/>
    <col min="9" max="11" width="25.625" style="185" customWidth="1"/>
    <col min="12" max="12" width="30.75" style="185" customWidth="1"/>
    <col min="13" max="15" width="25.625" style="185" customWidth="1"/>
    <col min="16" max="16" width="31.125" style="185" customWidth="1"/>
    <col min="17" max="19" width="25.625" style="185" customWidth="1"/>
    <col min="20" max="20" width="33" style="185" customWidth="1"/>
    <col min="21" max="16384" width="9" style="185"/>
  </cols>
  <sheetData>
    <row r="1" spans="1:28" ht="39" customHeight="1">
      <c r="A1" s="907" t="s">
        <v>117</v>
      </c>
      <c r="B1" s="907"/>
      <c r="C1" s="907"/>
      <c r="D1" s="907"/>
      <c r="E1" s="907"/>
      <c r="F1" s="907"/>
      <c r="G1" s="907"/>
      <c r="H1" s="907"/>
      <c r="O1" s="909" t="s">
        <v>71</v>
      </c>
      <c r="P1" s="909"/>
      <c r="Q1" s="910"/>
      <c r="R1" s="910"/>
      <c r="U1" s="186"/>
      <c r="V1" s="186"/>
    </row>
    <row r="2" spans="1:28" ht="34.5" customHeight="1">
      <c r="A2" s="907"/>
      <c r="B2" s="907"/>
      <c r="C2" s="907"/>
      <c r="D2" s="907"/>
      <c r="E2" s="907"/>
      <c r="F2" s="907"/>
      <c r="G2" s="907"/>
      <c r="H2" s="907"/>
      <c r="O2" s="911" t="s">
        <v>53</v>
      </c>
      <c r="P2" s="911"/>
      <c r="Q2" s="415"/>
      <c r="R2" s="415"/>
      <c r="U2" s="186"/>
      <c r="V2" s="186"/>
    </row>
    <row r="3" spans="1:28" ht="21" customHeight="1" thickBot="1">
      <c r="A3" s="908"/>
      <c r="B3" s="908"/>
      <c r="C3" s="908"/>
      <c r="D3" s="908"/>
      <c r="E3" s="908"/>
      <c r="F3" s="908"/>
      <c r="G3" s="908"/>
      <c r="H3" s="908"/>
      <c r="O3" s="912"/>
      <c r="P3" s="912"/>
      <c r="Q3" s="367"/>
      <c r="R3" s="367"/>
      <c r="U3" s="186"/>
      <c r="V3" s="186"/>
    </row>
    <row r="4" spans="1:28" s="187" customFormat="1" ht="60" customHeight="1" thickBot="1">
      <c r="A4" s="871" t="s">
        <v>238</v>
      </c>
      <c r="B4" s="872"/>
      <c r="C4" s="872"/>
      <c r="D4" s="873"/>
      <c r="E4" s="868" t="s">
        <v>301</v>
      </c>
      <c r="F4" s="869"/>
      <c r="G4" s="869"/>
      <c r="H4" s="870"/>
      <c r="I4" s="871" t="s">
        <v>239</v>
      </c>
      <c r="J4" s="872"/>
      <c r="K4" s="872"/>
      <c r="L4" s="873"/>
      <c r="M4" s="868" t="s">
        <v>240</v>
      </c>
      <c r="N4" s="869"/>
      <c r="O4" s="869"/>
      <c r="P4" s="870"/>
      <c r="Q4" s="868" t="s">
        <v>241</v>
      </c>
      <c r="R4" s="869"/>
      <c r="S4" s="869"/>
      <c r="T4" s="870"/>
      <c r="U4" s="186"/>
      <c r="V4" s="186"/>
    </row>
    <row r="5" spans="1:28" s="188" customFormat="1" ht="57.95" customHeight="1">
      <c r="A5" s="859" t="s">
        <v>78</v>
      </c>
      <c r="B5" s="860"/>
      <c r="C5" s="860"/>
      <c r="D5" s="861"/>
      <c r="E5" s="859" t="s">
        <v>79</v>
      </c>
      <c r="F5" s="860"/>
      <c r="G5" s="860"/>
      <c r="H5" s="861"/>
      <c r="I5" s="859" t="s">
        <v>78</v>
      </c>
      <c r="J5" s="860"/>
      <c r="K5" s="860"/>
      <c r="L5" s="861"/>
      <c r="M5" s="859" t="s">
        <v>124</v>
      </c>
      <c r="N5" s="860"/>
      <c r="O5" s="860"/>
      <c r="P5" s="861"/>
      <c r="Q5" s="859" t="s">
        <v>281</v>
      </c>
      <c r="R5" s="860"/>
      <c r="S5" s="860"/>
      <c r="T5" s="861"/>
      <c r="U5" s="186"/>
      <c r="V5" s="186"/>
    </row>
    <row r="6" spans="1:28" s="188" customFormat="1" ht="57.95" customHeight="1">
      <c r="A6" s="856" t="s">
        <v>393</v>
      </c>
      <c r="B6" s="857"/>
      <c r="C6" s="857"/>
      <c r="D6" s="858"/>
      <c r="E6" s="856" t="s">
        <v>212</v>
      </c>
      <c r="F6" s="857"/>
      <c r="G6" s="857"/>
      <c r="H6" s="858"/>
      <c r="I6" s="846" t="s">
        <v>282</v>
      </c>
      <c r="J6" s="847"/>
      <c r="K6" s="847"/>
      <c r="L6" s="848"/>
      <c r="M6" s="846" t="s">
        <v>127</v>
      </c>
      <c r="N6" s="847"/>
      <c r="O6" s="847"/>
      <c r="P6" s="848"/>
      <c r="Q6" s="856" t="s">
        <v>88</v>
      </c>
      <c r="R6" s="857"/>
      <c r="S6" s="857"/>
      <c r="T6" s="858"/>
      <c r="U6" s="186"/>
      <c r="V6" s="186"/>
    </row>
    <row r="7" spans="1:28" s="189" customFormat="1" ht="57.95" customHeight="1">
      <c r="A7" s="846" t="s">
        <v>86</v>
      </c>
      <c r="B7" s="847"/>
      <c r="C7" s="847"/>
      <c r="D7" s="848"/>
      <c r="E7" s="846" t="s">
        <v>242</v>
      </c>
      <c r="F7" s="847"/>
      <c r="G7" s="847"/>
      <c r="H7" s="848"/>
      <c r="I7" s="846" t="s">
        <v>283</v>
      </c>
      <c r="J7" s="847"/>
      <c r="K7" s="847"/>
      <c r="L7" s="848"/>
      <c r="M7" s="846" t="s">
        <v>133</v>
      </c>
      <c r="N7" s="847"/>
      <c r="O7" s="847"/>
      <c r="P7" s="848"/>
      <c r="Q7" s="846" t="s">
        <v>285</v>
      </c>
      <c r="R7" s="847"/>
      <c r="S7" s="847"/>
      <c r="T7" s="848"/>
      <c r="U7" s="186"/>
      <c r="V7" s="186"/>
    </row>
    <row r="8" spans="1:28" s="189" customFormat="1" ht="57.95" customHeight="1">
      <c r="A8" s="846" t="s">
        <v>287</v>
      </c>
      <c r="B8" s="847"/>
      <c r="C8" s="847"/>
      <c r="D8" s="848"/>
      <c r="E8" s="846" t="s">
        <v>284</v>
      </c>
      <c r="F8" s="847"/>
      <c r="G8" s="847"/>
      <c r="H8" s="848"/>
      <c r="I8" s="846" t="s">
        <v>265</v>
      </c>
      <c r="J8" s="847"/>
      <c r="K8" s="847"/>
      <c r="L8" s="848"/>
      <c r="M8" s="846" t="s">
        <v>302</v>
      </c>
      <c r="N8" s="847"/>
      <c r="O8" s="847"/>
      <c r="P8" s="848"/>
      <c r="Q8" s="849" t="s">
        <v>286</v>
      </c>
      <c r="R8" s="850"/>
      <c r="S8" s="850"/>
      <c r="T8" s="851"/>
      <c r="U8" s="186"/>
      <c r="V8" s="186"/>
    </row>
    <row r="9" spans="1:28" s="189" customFormat="1" ht="61.5" customHeight="1">
      <c r="A9" s="849" t="s">
        <v>406</v>
      </c>
      <c r="B9" s="850"/>
      <c r="C9" s="850"/>
      <c r="D9" s="851"/>
      <c r="E9" s="849" t="s">
        <v>407</v>
      </c>
      <c r="F9" s="850"/>
      <c r="G9" s="850"/>
      <c r="H9" s="851"/>
      <c r="I9" s="849" t="s">
        <v>225</v>
      </c>
      <c r="J9" s="850"/>
      <c r="K9" s="850"/>
      <c r="L9" s="851"/>
      <c r="M9" s="849" t="s">
        <v>408</v>
      </c>
      <c r="N9" s="850"/>
      <c r="O9" s="850"/>
      <c r="P9" s="851"/>
      <c r="Q9" s="846" t="s">
        <v>243</v>
      </c>
      <c r="R9" s="847"/>
      <c r="S9" s="847"/>
      <c r="T9" s="848"/>
      <c r="U9" s="186"/>
      <c r="V9" s="186"/>
    </row>
    <row r="10" spans="1:28" s="189" customFormat="1" ht="57.95" customHeight="1" thickBot="1">
      <c r="A10" s="840" t="s">
        <v>377</v>
      </c>
      <c r="B10" s="841"/>
      <c r="C10" s="841"/>
      <c r="D10" s="842"/>
      <c r="E10" s="840" t="s">
        <v>139</v>
      </c>
      <c r="F10" s="841"/>
      <c r="G10" s="841"/>
      <c r="H10" s="842"/>
      <c r="I10" s="840" t="s">
        <v>303</v>
      </c>
      <c r="J10" s="841"/>
      <c r="K10" s="841"/>
      <c r="L10" s="842"/>
      <c r="M10" s="840" t="s">
        <v>304</v>
      </c>
      <c r="N10" s="841"/>
      <c r="O10" s="841"/>
      <c r="P10" s="842"/>
      <c r="Q10" s="840" t="s">
        <v>305</v>
      </c>
      <c r="R10" s="841"/>
      <c r="S10" s="841"/>
      <c r="T10" s="842"/>
      <c r="U10" s="186"/>
      <c r="V10" s="186"/>
    </row>
    <row r="11" spans="1:28" s="190" customFormat="1" ht="31.5" hidden="1" customHeight="1" thickBot="1">
      <c r="A11" s="898"/>
      <c r="B11" s="899"/>
      <c r="C11" s="899"/>
      <c r="D11" s="900"/>
      <c r="E11" s="901"/>
      <c r="F11" s="902"/>
      <c r="G11" s="902"/>
      <c r="H11" s="903"/>
      <c r="I11" s="898"/>
      <c r="J11" s="899"/>
      <c r="K11" s="899"/>
      <c r="L11" s="900"/>
      <c r="M11" s="898"/>
      <c r="N11" s="899"/>
      <c r="O11" s="899"/>
      <c r="P11" s="900"/>
      <c r="Q11" s="898"/>
      <c r="R11" s="899"/>
      <c r="S11" s="899"/>
      <c r="T11" s="900"/>
      <c r="U11" s="186"/>
      <c r="V11" s="186"/>
    </row>
    <row r="12" spans="1:28" s="190" customFormat="1" ht="25.5" customHeight="1" thickBot="1">
      <c r="A12" s="368" t="s">
        <v>141</v>
      </c>
      <c r="B12" s="369">
        <f>第一週明細!W12</f>
        <v>0</v>
      </c>
      <c r="C12" s="369" t="s">
        <v>9</v>
      </c>
      <c r="D12" s="371">
        <f>第一週明細!W8</f>
        <v>0</v>
      </c>
      <c r="E12" s="378" t="s">
        <v>141</v>
      </c>
      <c r="F12" s="369">
        <f>第一週明細!W20</f>
        <v>751.8</v>
      </c>
      <c r="G12" s="369" t="s">
        <v>9</v>
      </c>
      <c r="H12" s="371">
        <f>第一週明細!W16</f>
        <v>23</v>
      </c>
      <c r="I12" s="368" t="s">
        <v>141</v>
      </c>
      <c r="J12" s="369">
        <f>第一週明細!W28</f>
        <v>754.2</v>
      </c>
      <c r="K12" s="369" t="s">
        <v>9</v>
      </c>
      <c r="L12" s="371">
        <f>第一週明細!W24</f>
        <v>27</v>
      </c>
      <c r="M12" s="368" t="s">
        <v>141</v>
      </c>
      <c r="N12" s="369">
        <f>第一週明細!W36</f>
        <v>734.4</v>
      </c>
      <c r="O12" s="369" t="s">
        <v>9</v>
      </c>
      <c r="P12" s="371">
        <f>第一週明細!W32</f>
        <v>24</v>
      </c>
      <c r="Q12" s="379" t="s">
        <v>141</v>
      </c>
      <c r="R12" s="380">
        <f>第一週明細!W44</f>
        <v>730.4</v>
      </c>
      <c r="S12" s="380" t="s">
        <v>9</v>
      </c>
      <c r="T12" s="381">
        <f>第一週明細!W40</f>
        <v>24</v>
      </c>
      <c r="U12" s="186"/>
      <c r="V12" s="186"/>
    </row>
    <row r="13" spans="1:28" s="190" customFormat="1" ht="30.75" customHeight="1" thickBot="1">
      <c r="A13" s="370" t="s">
        <v>7</v>
      </c>
      <c r="B13" s="365">
        <f>第一週明細!W6</f>
        <v>0</v>
      </c>
      <c r="C13" s="365" t="s">
        <v>11</v>
      </c>
      <c r="D13" s="366">
        <f>第一週明細!W10</f>
        <v>0</v>
      </c>
      <c r="E13" s="382" t="s">
        <v>54</v>
      </c>
      <c r="F13" s="365">
        <f>第一週明細!W14</f>
        <v>106</v>
      </c>
      <c r="G13" s="365" t="s">
        <v>309</v>
      </c>
      <c r="H13" s="366">
        <f>第一週明細!W18</f>
        <v>30.200000000000003</v>
      </c>
      <c r="I13" s="370" t="s">
        <v>54</v>
      </c>
      <c r="J13" s="365">
        <f>第一週明細!W22</f>
        <v>95.5</v>
      </c>
      <c r="K13" s="365" t="s">
        <v>11</v>
      </c>
      <c r="L13" s="366">
        <f>第一週明細!W26</f>
        <v>32.300000000000004</v>
      </c>
      <c r="M13" s="370" t="s">
        <v>54</v>
      </c>
      <c r="N13" s="365">
        <f>第一週明細!W30</f>
        <v>99.5</v>
      </c>
      <c r="O13" s="365" t="s">
        <v>11</v>
      </c>
      <c r="P13" s="366">
        <f>第一週明細!W34</f>
        <v>30.099999999999998</v>
      </c>
      <c r="Q13" s="383" t="s">
        <v>54</v>
      </c>
      <c r="R13" s="384">
        <f>第一週明細!W38</f>
        <v>100.5</v>
      </c>
      <c r="S13" s="384" t="s">
        <v>11</v>
      </c>
      <c r="T13" s="385">
        <f>第一週明細!W42</f>
        <v>28.1</v>
      </c>
      <c r="U13" s="186"/>
      <c r="V13" s="186"/>
    </row>
    <row r="14" spans="1:28" s="191" customFormat="1" ht="60" customHeight="1" thickBot="1">
      <c r="A14" s="904" t="s">
        <v>351</v>
      </c>
      <c r="B14" s="905"/>
      <c r="C14" s="905"/>
      <c r="D14" s="906"/>
      <c r="E14" s="868" t="s">
        <v>352</v>
      </c>
      <c r="F14" s="869"/>
      <c r="G14" s="869"/>
      <c r="H14" s="870"/>
      <c r="I14" s="871" t="s">
        <v>353</v>
      </c>
      <c r="J14" s="872"/>
      <c r="K14" s="872"/>
      <c r="L14" s="873"/>
      <c r="M14" s="868" t="s">
        <v>354</v>
      </c>
      <c r="N14" s="869"/>
      <c r="O14" s="869"/>
      <c r="P14" s="870"/>
      <c r="Q14" s="871" t="s">
        <v>355</v>
      </c>
      <c r="R14" s="872"/>
      <c r="S14" s="872"/>
      <c r="T14" s="873"/>
      <c r="U14" s="186"/>
      <c r="V14" s="186"/>
      <c r="AB14" s="191" t="s">
        <v>26</v>
      </c>
    </row>
    <row r="15" spans="1:28" s="189" customFormat="1" ht="57.95" customHeight="1">
      <c r="A15" s="859" t="s">
        <v>78</v>
      </c>
      <c r="B15" s="860"/>
      <c r="C15" s="860"/>
      <c r="D15" s="861"/>
      <c r="E15" s="859" t="s">
        <v>356</v>
      </c>
      <c r="F15" s="860"/>
      <c r="G15" s="860"/>
      <c r="H15" s="861"/>
      <c r="I15" s="859" t="s">
        <v>78</v>
      </c>
      <c r="J15" s="860"/>
      <c r="K15" s="860"/>
      <c r="L15" s="861"/>
      <c r="M15" s="859" t="s">
        <v>124</v>
      </c>
      <c r="N15" s="860"/>
      <c r="O15" s="860"/>
      <c r="P15" s="861"/>
      <c r="Q15" s="859" t="s">
        <v>357</v>
      </c>
      <c r="R15" s="860"/>
      <c r="S15" s="860"/>
      <c r="T15" s="861"/>
      <c r="U15" s="186"/>
      <c r="V15" s="186"/>
    </row>
    <row r="16" spans="1:28" s="189" customFormat="1" ht="57.95" customHeight="1">
      <c r="A16" s="846" t="s">
        <v>400</v>
      </c>
      <c r="B16" s="847"/>
      <c r="C16" s="847"/>
      <c r="D16" s="848"/>
      <c r="E16" s="846" t="s">
        <v>403</v>
      </c>
      <c r="F16" s="847"/>
      <c r="G16" s="847"/>
      <c r="H16" s="848"/>
      <c r="I16" s="846" t="s">
        <v>358</v>
      </c>
      <c r="J16" s="847"/>
      <c r="K16" s="847"/>
      <c r="L16" s="848"/>
      <c r="M16" s="846" t="s">
        <v>409</v>
      </c>
      <c r="N16" s="847"/>
      <c r="O16" s="847"/>
      <c r="P16" s="848"/>
      <c r="Q16" s="846" t="s">
        <v>359</v>
      </c>
      <c r="R16" s="847"/>
      <c r="S16" s="847"/>
      <c r="T16" s="848"/>
      <c r="U16" s="186"/>
      <c r="V16" s="186"/>
    </row>
    <row r="17" spans="1:49" s="189" customFormat="1" ht="57.95" customHeight="1">
      <c r="A17" s="846" t="s">
        <v>401</v>
      </c>
      <c r="B17" s="847"/>
      <c r="C17" s="847"/>
      <c r="D17" s="848"/>
      <c r="E17" s="846" t="s">
        <v>404</v>
      </c>
      <c r="F17" s="847"/>
      <c r="G17" s="847"/>
      <c r="H17" s="848"/>
      <c r="I17" s="846" t="s">
        <v>360</v>
      </c>
      <c r="J17" s="847"/>
      <c r="K17" s="847"/>
      <c r="L17" s="848"/>
      <c r="M17" s="846" t="s">
        <v>361</v>
      </c>
      <c r="N17" s="847"/>
      <c r="O17" s="847"/>
      <c r="P17" s="848"/>
      <c r="Q17" s="856" t="s">
        <v>394</v>
      </c>
      <c r="R17" s="857"/>
      <c r="S17" s="857"/>
      <c r="T17" s="858"/>
      <c r="U17" s="186"/>
      <c r="V17" s="186"/>
    </row>
    <row r="18" spans="1:49" s="189" customFormat="1" ht="57.95" customHeight="1">
      <c r="A18" s="846" t="s">
        <v>402</v>
      </c>
      <c r="B18" s="847"/>
      <c r="C18" s="847"/>
      <c r="D18" s="848"/>
      <c r="E18" s="849" t="s">
        <v>405</v>
      </c>
      <c r="F18" s="850"/>
      <c r="G18" s="850"/>
      <c r="H18" s="851"/>
      <c r="I18" s="846" t="s">
        <v>362</v>
      </c>
      <c r="J18" s="847"/>
      <c r="K18" s="847"/>
      <c r="L18" s="848"/>
      <c r="M18" s="846" t="s">
        <v>363</v>
      </c>
      <c r="N18" s="847"/>
      <c r="O18" s="847"/>
      <c r="P18" s="848"/>
      <c r="Q18" s="856" t="s">
        <v>395</v>
      </c>
      <c r="R18" s="857"/>
      <c r="S18" s="857"/>
      <c r="T18" s="858"/>
    </row>
    <row r="19" spans="1:49" s="189" customFormat="1" ht="57.95" customHeight="1">
      <c r="A19" s="849" t="s">
        <v>364</v>
      </c>
      <c r="B19" s="850"/>
      <c r="C19" s="850"/>
      <c r="D19" s="851"/>
      <c r="E19" s="849" t="s">
        <v>135</v>
      </c>
      <c r="F19" s="850"/>
      <c r="G19" s="850"/>
      <c r="H19" s="851"/>
      <c r="I19" s="849" t="s">
        <v>84</v>
      </c>
      <c r="J19" s="850"/>
      <c r="K19" s="850"/>
      <c r="L19" s="851"/>
      <c r="M19" s="849" t="s">
        <v>167</v>
      </c>
      <c r="N19" s="850"/>
      <c r="O19" s="850"/>
      <c r="P19" s="851"/>
      <c r="Q19" s="849" t="s">
        <v>91</v>
      </c>
      <c r="R19" s="850"/>
      <c r="S19" s="850"/>
      <c r="T19" s="851"/>
    </row>
    <row r="20" spans="1:49" s="189" customFormat="1" ht="57.95" customHeight="1">
      <c r="A20" s="840" t="s">
        <v>365</v>
      </c>
      <c r="B20" s="841"/>
      <c r="C20" s="841"/>
      <c r="D20" s="842"/>
      <c r="E20" s="840" t="s">
        <v>171</v>
      </c>
      <c r="F20" s="841"/>
      <c r="G20" s="841"/>
      <c r="H20" s="842"/>
      <c r="I20" s="840" t="s">
        <v>366</v>
      </c>
      <c r="J20" s="841"/>
      <c r="K20" s="841"/>
      <c r="L20" s="842"/>
      <c r="M20" s="840" t="s">
        <v>372</v>
      </c>
      <c r="N20" s="841"/>
      <c r="O20" s="841"/>
      <c r="P20" s="842"/>
      <c r="Q20" s="840" t="s">
        <v>371</v>
      </c>
      <c r="R20" s="841"/>
      <c r="S20" s="841"/>
      <c r="T20" s="842"/>
    </row>
    <row r="21" spans="1:49" s="190" customFormat="1" ht="1.5" customHeight="1" thickBot="1">
      <c r="A21" s="386" t="s">
        <v>141</v>
      </c>
      <c r="B21" s="387"/>
      <c r="C21" s="387" t="s">
        <v>9</v>
      </c>
      <c r="D21" s="388" t="str">
        <f>第一週明細!W17</f>
        <v>蛋白質：</v>
      </c>
      <c r="E21" s="886"/>
      <c r="F21" s="887"/>
      <c r="G21" s="887"/>
      <c r="H21" s="888"/>
      <c r="I21" s="889"/>
      <c r="J21" s="890"/>
      <c r="K21" s="890"/>
      <c r="L21" s="891"/>
      <c r="M21" s="889"/>
      <c r="N21" s="890"/>
      <c r="O21" s="890"/>
      <c r="P21" s="891"/>
      <c r="Q21" s="895" t="s">
        <v>174</v>
      </c>
      <c r="R21" s="896"/>
      <c r="S21" s="896"/>
      <c r="T21" s="897"/>
      <c r="U21" s="189"/>
      <c r="V21" s="189"/>
      <c r="W21" s="189"/>
      <c r="X21" s="189"/>
      <c r="Y21" s="189"/>
    </row>
    <row r="22" spans="1:49" s="190" customFormat="1" ht="29.25" customHeight="1">
      <c r="A22" s="386" t="s">
        <v>141</v>
      </c>
      <c r="B22" s="387">
        <f>第二週明細!W12</f>
        <v>731.6</v>
      </c>
      <c r="C22" s="387" t="s">
        <v>9</v>
      </c>
      <c r="D22" s="388">
        <f>第二週明細!W8</f>
        <v>26</v>
      </c>
      <c r="E22" s="389" t="s">
        <v>141</v>
      </c>
      <c r="F22" s="193">
        <f>第二週明細!W20</f>
        <v>710.1</v>
      </c>
      <c r="G22" s="193" t="s">
        <v>9</v>
      </c>
      <c r="H22" s="194">
        <f>第二週明細!W16</f>
        <v>23</v>
      </c>
      <c r="I22" s="192" t="s">
        <v>141</v>
      </c>
      <c r="J22" s="193">
        <f>第二週明細!W28</f>
        <v>752.7</v>
      </c>
      <c r="K22" s="193" t="s">
        <v>9</v>
      </c>
      <c r="L22" s="194">
        <f>第二週明細!W24</f>
        <v>25.5</v>
      </c>
      <c r="M22" s="192" t="s">
        <v>141</v>
      </c>
      <c r="N22" s="193">
        <f>第二週明細!W36</f>
        <v>744.2</v>
      </c>
      <c r="O22" s="193" t="s">
        <v>9</v>
      </c>
      <c r="P22" s="194">
        <f>第二週明細!W32</f>
        <v>25</v>
      </c>
      <c r="Q22" s="192" t="s">
        <v>141</v>
      </c>
      <c r="R22" s="193">
        <f>第二週明細!W44</f>
        <v>747.9</v>
      </c>
      <c r="S22" s="193" t="s">
        <v>9</v>
      </c>
      <c r="T22" s="194">
        <f>第二週明細!W40</f>
        <v>27.5</v>
      </c>
      <c r="U22" s="186"/>
      <c r="V22" s="186"/>
    </row>
    <row r="23" spans="1:49" s="190" customFormat="1" ht="39.75" customHeight="1" thickBot="1">
      <c r="A23" s="390" t="s">
        <v>54</v>
      </c>
      <c r="B23" s="366">
        <f>第二週明細!W6</f>
        <v>92.5</v>
      </c>
      <c r="C23" s="365" t="s">
        <v>11</v>
      </c>
      <c r="D23" s="366">
        <f>第二週明細!W10</f>
        <v>31.900000000000002</v>
      </c>
      <c r="E23" s="391" t="s">
        <v>54</v>
      </c>
      <c r="F23" s="195">
        <f>第二週明細!W14</f>
        <v>99</v>
      </c>
      <c r="G23" s="195" t="s">
        <v>11</v>
      </c>
      <c r="H23" s="196">
        <f>第二週明細!W18</f>
        <v>27.900000000000002</v>
      </c>
      <c r="I23" s="391" t="s">
        <v>54</v>
      </c>
      <c r="J23" s="195">
        <f>第二週明細!W22</f>
        <v>100</v>
      </c>
      <c r="K23" s="195" t="s">
        <v>11</v>
      </c>
      <c r="L23" s="195">
        <f>第二週明細!W26</f>
        <v>30.8</v>
      </c>
      <c r="M23" s="195" t="s">
        <v>54</v>
      </c>
      <c r="N23" s="195">
        <f>第二週明細!W30</f>
        <v>98.5</v>
      </c>
      <c r="O23" s="195" t="s">
        <v>11</v>
      </c>
      <c r="P23" s="196">
        <f>第二週明細!W34</f>
        <v>31.3</v>
      </c>
      <c r="Q23" s="391" t="s">
        <v>54</v>
      </c>
      <c r="R23" s="195">
        <f>第二週明細!W38</f>
        <v>92.5</v>
      </c>
      <c r="S23" s="195" t="s">
        <v>11</v>
      </c>
      <c r="T23" s="196">
        <f>第二週明細!W42</f>
        <v>32.599999999999994</v>
      </c>
      <c r="U23" s="186"/>
      <c r="V23" s="186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</row>
    <row r="24" spans="1:49" s="191" customFormat="1" ht="52.5" customHeight="1" thickBot="1">
      <c r="A24" s="868" t="s">
        <v>311</v>
      </c>
      <c r="B24" s="869"/>
      <c r="C24" s="869"/>
      <c r="D24" s="870"/>
      <c r="E24" s="871" t="s">
        <v>312</v>
      </c>
      <c r="F24" s="872"/>
      <c r="G24" s="872"/>
      <c r="H24" s="873"/>
      <c r="I24" s="871" t="s">
        <v>313</v>
      </c>
      <c r="J24" s="872"/>
      <c r="K24" s="872"/>
      <c r="L24" s="873"/>
      <c r="M24" s="868" t="s">
        <v>314</v>
      </c>
      <c r="N24" s="869"/>
      <c r="O24" s="869"/>
      <c r="P24" s="870"/>
      <c r="Q24" s="871" t="s">
        <v>315</v>
      </c>
      <c r="R24" s="872"/>
      <c r="S24" s="872"/>
      <c r="T24" s="873"/>
      <c r="U24" s="186"/>
      <c r="V24" s="186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1:49" s="189" customFormat="1" ht="57.95" customHeight="1">
      <c r="A25" s="859" t="s">
        <v>78</v>
      </c>
      <c r="B25" s="860"/>
      <c r="C25" s="860"/>
      <c r="D25" s="861"/>
      <c r="E25" s="859" t="s">
        <v>317</v>
      </c>
      <c r="F25" s="860"/>
      <c r="G25" s="860"/>
      <c r="H25" s="861"/>
      <c r="I25" s="859" t="s">
        <v>78</v>
      </c>
      <c r="J25" s="860"/>
      <c r="K25" s="860"/>
      <c r="L25" s="861"/>
      <c r="M25" s="862" t="s">
        <v>124</v>
      </c>
      <c r="N25" s="863"/>
      <c r="O25" s="863"/>
      <c r="P25" s="864"/>
      <c r="Q25" s="892" t="s">
        <v>412</v>
      </c>
      <c r="R25" s="893"/>
      <c r="S25" s="893"/>
      <c r="T25" s="894"/>
      <c r="U25" s="186"/>
      <c r="V25" s="186"/>
      <c r="Z25" s="249"/>
      <c r="AA25" s="249"/>
      <c r="AB25" s="249"/>
      <c r="AC25" s="249"/>
      <c r="AD25" s="249"/>
      <c r="AE25" s="839"/>
      <c r="AF25" s="855"/>
      <c r="AG25" s="855"/>
      <c r="AH25" s="855"/>
      <c r="AI25" s="839"/>
      <c r="AJ25" s="855"/>
      <c r="AK25" s="855"/>
      <c r="AL25" s="855"/>
    </row>
    <row r="26" spans="1:49" s="189" customFormat="1" ht="57.95" customHeight="1">
      <c r="A26" s="856" t="s">
        <v>185</v>
      </c>
      <c r="B26" s="857"/>
      <c r="C26" s="857"/>
      <c r="D26" s="858"/>
      <c r="E26" s="846" t="s">
        <v>319</v>
      </c>
      <c r="F26" s="847"/>
      <c r="G26" s="847"/>
      <c r="H26" s="848"/>
      <c r="I26" s="849" t="s">
        <v>320</v>
      </c>
      <c r="J26" s="850"/>
      <c r="K26" s="850"/>
      <c r="L26" s="851"/>
      <c r="M26" s="846" t="s">
        <v>321</v>
      </c>
      <c r="N26" s="847"/>
      <c r="O26" s="847"/>
      <c r="P26" s="848"/>
      <c r="Q26" s="856" t="s">
        <v>413</v>
      </c>
      <c r="R26" s="857"/>
      <c r="S26" s="857"/>
      <c r="T26" s="858"/>
      <c r="U26" s="186"/>
      <c r="V26" s="186"/>
      <c r="Z26" s="249"/>
      <c r="AA26" s="249"/>
      <c r="AB26" s="249"/>
      <c r="AC26" s="249"/>
      <c r="AD26" s="249"/>
      <c r="AE26" s="839"/>
      <c r="AF26" s="839"/>
      <c r="AG26" s="839"/>
      <c r="AH26" s="839"/>
      <c r="AI26" s="839"/>
      <c r="AJ26" s="839"/>
      <c r="AK26" s="839"/>
      <c r="AL26" s="839"/>
    </row>
    <row r="27" spans="1:49" s="189" customFormat="1" ht="57.95" customHeight="1">
      <c r="A27" s="846" t="s">
        <v>367</v>
      </c>
      <c r="B27" s="847"/>
      <c r="C27" s="847"/>
      <c r="D27" s="848"/>
      <c r="E27" s="849" t="s">
        <v>322</v>
      </c>
      <c r="F27" s="850"/>
      <c r="G27" s="850"/>
      <c r="H27" s="851"/>
      <c r="I27" s="856" t="s">
        <v>396</v>
      </c>
      <c r="J27" s="857"/>
      <c r="K27" s="857"/>
      <c r="L27" s="858"/>
      <c r="M27" s="846" t="s">
        <v>323</v>
      </c>
      <c r="N27" s="847"/>
      <c r="O27" s="847"/>
      <c r="P27" s="848"/>
      <c r="Q27" s="849" t="s">
        <v>324</v>
      </c>
      <c r="R27" s="850"/>
      <c r="S27" s="850"/>
      <c r="T27" s="851"/>
      <c r="U27" s="186"/>
      <c r="V27" s="186"/>
      <c r="Z27" s="249"/>
      <c r="AA27" s="248"/>
      <c r="AB27" s="248"/>
      <c r="AC27" s="248"/>
      <c r="AD27" s="248"/>
      <c r="AE27" s="839"/>
      <c r="AF27" s="855"/>
      <c r="AG27" s="855"/>
      <c r="AH27" s="855"/>
      <c r="AI27" s="839"/>
      <c r="AJ27" s="839"/>
      <c r="AK27" s="839"/>
      <c r="AL27" s="839"/>
    </row>
    <row r="28" spans="1:49" s="189" customFormat="1" ht="57.95" customHeight="1">
      <c r="A28" s="846" t="s">
        <v>325</v>
      </c>
      <c r="B28" s="847"/>
      <c r="C28" s="847"/>
      <c r="D28" s="848"/>
      <c r="E28" s="849" t="s">
        <v>387</v>
      </c>
      <c r="F28" s="850"/>
      <c r="G28" s="850"/>
      <c r="H28" s="851"/>
      <c r="I28" s="849" t="s">
        <v>388</v>
      </c>
      <c r="J28" s="850"/>
      <c r="K28" s="850"/>
      <c r="L28" s="851"/>
      <c r="M28" s="846" t="s">
        <v>326</v>
      </c>
      <c r="N28" s="847"/>
      <c r="O28" s="847"/>
      <c r="P28" s="848"/>
      <c r="Q28" s="846" t="s">
        <v>327</v>
      </c>
      <c r="R28" s="847"/>
      <c r="S28" s="847"/>
      <c r="T28" s="848"/>
      <c r="U28" s="186"/>
      <c r="V28" s="186"/>
      <c r="Z28" s="249"/>
      <c r="AA28" s="249"/>
      <c r="AB28" s="249"/>
      <c r="AC28" s="249"/>
      <c r="AD28" s="249"/>
      <c r="AE28" s="839"/>
      <c r="AF28" s="855"/>
      <c r="AG28" s="855"/>
      <c r="AH28" s="855"/>
      <c r="AI28" s="839"/>
      <c r="AJ28" s="839"/>
      <c r="AK28" s="839"/>
      <c r="AL28" s="839"/>
    </row>
    <row r="29" spans="1:49" s="189" customFormat="1" ht="57.95" customHeight="1">
      <c r="A29" s="849" t="s">
        <v>105</v>
      </c>
      <c r="B29" s="850"/>
      <c r="C29" s="850"/>
      <c r="D29" s="851"/>
      <c r="E29" s="849" t="s">
        <v>83</v>
      </c>
      <c r="F29" s="850"/>
      <c r="G29" s="850"/>
      <c r="H29" s="851"/>
      <c r="I29" s="849" t="s">
        <v>84</v>
      </c>
      <c r="J29" s="850"/>
      <c r="K29" s="850"/>
      <c r="L29" s="851"/>
      <c r="M29" s="849" t="s">
        <v>137</v>
      </c>
      <c r="N29" s="850"/>
      <c r="O29" s="850"/>
      <c r="P29" s="851"/>
      <c r="Q29" s="849" t="s">
        <v>386</v>
      </c>
      <c r="R29" s="850"/>
      <c r="S29" s="850"/>
      <c r="T29" s="851"/>
      <c r="U29" s="186"/>
      <c r="V29" s="186"/>
      <c r="Z29" s="249"/>
      <c r="AA29" s="249"/>
      <c r="AB29" s="249"/>
      <c r="AC29" s="249"/>
      <c r="AD29" s="249"/>
      <c r="AE29" s="839"/>
      <c r="AF29" s="839"/>
      <c r="AG29" s="839"/>
      <c r="AH29" s="839"/>
      <c r="AI29" s="839"/>
      <c r="AJ29" s="839"/>
      <c r="AK29" s="839"/>
      <c r="AL29" s="83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</row>
    <row r="30" spans="1:49" s="189" customFormat="1" ht="57.95" customHeight="1">
      <c r="A30" s="840" t="s">
        <v>375</v>
      </c>
      <c r="B30" s="841"/>
      <c r="C30" s="841"/>
      <c r="D30" s="842"/>
      <c r="E30" s="856" t="s">
        <v>410</v>
      </c>
      <c r="F30" s="857"/>
      <c r="G30" s="857"/>
      <c r="H30" s="858"/>
      <c r="I30" s="856" t="s">
        <v>411</v>
      </c>
      <c r="J30" s="857"/>
      <c r="K30" s="857"/>
      <c r="L30" s="858"/>
      <c r="M30" s="843" t="s">
        <v>399</v>
      </c>
      <c r="N30" s="844"/>
      <c r="O30" s="844"/>
      <c r="P30" s="845"/>
      <c r="Q30" s="840" t="s">
        <v>378</v>
      </c>
      <c r="R30" s="841"/>
      <c r="S30" s="841"/>
      <c r="T30" s="842"/>
      <c r="U30" s="186"/>
      <c r="V30" s="186"/>
      <c r="Z30" s="249"/>
      <c r="AA30" s="249"/>
      <c r="AB30" s="249"/>
      <c r="AC30" s="249"/>
      <c r="AD30" s="249"/>
      <c r="AE30" s="839"/>
      <c r="AF30" s="839"/>
      <c r="AG30" s="839"/>
      <c r="AH30" s="839"/>
      <c r="AI30" s="839"/>
      <c r="AJ30" s="839"/>
      <c r="AK30" s="839"/>
      <c r="AL30" s="83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</row>
    <row r="31" spans="1:49" s="190" customFormat="1" ht="2.25" customHeight="1" thickBot="1">
      <c r="A31" s="886"/>
      <c r="B31" s="887"/>
      <c r="C31" s="887"/>
      <c r="D31" s="888"/>
      <c r="E31" s="889"/>
      <c r="F31" s="890"/>
      <c r="G31" s="890"/>
      <c r="H31" s="891"/>
      <c r="I31" s="889"/>
      <c r="J31" s="890"/>
      <c r="K31" s="890"/>
      <c r="L31" s="891"/>
      <c r="M31" s="889"/>
      <c r="N31" s="890"/>
      <c r="O31" s="890"/>
      <c r="P31" s="891"/>
      <c r="Q31" s="889"/>
      <c r="R31" s="890"/>
      <c r="S31" s="890"/>
      <c r="T31" s="891"/>
      <c r="U31" s="186"/>
      <c r="V31" s="186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</row>
    <row r="32" spans="1:49" s="190" customFormat="1" ht="25.5" customHeight="1">
      <c r="A32" s="192" t="s">
        <v>141</v>
      </c>
      <c r="B32" s="193">
        <f>第三週明細!W12</f>
        <v>0</v>
      </c>
      <c r="C32" s="193" t="s">
        <v>9</v>
      </c>
      <c r="D32" s="392">
        <f>第三週明細!W8</f>
        <v>0</v>
      </c>
      <c r="E32" s="192" t="s">
        <v>141</v>
      </c>
      <c r="F32" s="193">
        <f>第三週明細!W20</f>
        <v>738.4</v>
      </c>
      <c r="G32" s="193" t="s">
        <v>9</v>
      </c>
      <c r="H32" s="194">
        <f>第三週明細!W16</f>
        <v>23</v>
      </c>
      <c r="I32" s="192" t="s">
        <v>141</v>
      </c>
      <c r="J32" s="193">
        <f>第三週明細!W28</f>
        <v>715.5</v>
      </c>
      <c r="K32" s="193" t="s">
        <v>9</v>
      </c>
      <c r="L32" s="194">
        <f>第三週明細!W24</f>
        <v>23.5</v>
      </c>
      <c r="M32" s="192" t="s">
        <v>141</v>
      </c>
      <c r="N32" s="193">
        <v>735</v>
      </c>
      <c r="O32" s="193" t="s">
        <v>9</v>
      </c>
      <c r="P32" s="194" t="s">
        <v>330</v>
      </c>
      <c r="Q32" s="192" t="s">
        <v>141</v>
      </c>
      <c r="R32" s="193">
        <f>第三週明細!W44</f>
        <v>727</v>
      </c>
      <c r="S32" s="193" t="s">
        <v>9</v>
      </c>
      <c r="T32" s="194">
        <f>第三週明細!W40</f>
        <v>25</v>
      </c>
      <c r="U32" s="186"/>
      <c r="V32" s="186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</row>
    <row r="33" spans="1:49" s="190" customFormat="1" ht="28.5" customHeight="1" thickBot="1">
      <c r="A33" s="393" t="s">
        <v>54</v>
      </c>
      <c r="B33" s="196">
        <f>第三週明細!W6</f>
        <v>0</v>
      </c>
      <c r="C33" s="195" t="s">
        <v>11</v>
      </c>
      <c r="D33" s="196">
        <f>第三週明細!W10</f>
        <v>0</v>
      </c>
      <c r="E33" s="391" t="s">
        <v>54</v>
      </c>
      <c r="F33" s="195">
        <f>第三週明細!W14</f>
        <v>94</v>
      </c>
      <c r="G33" s="195" t="s">
        <v>11</v>
      </c>
      <c r="H33" s="196">
        <f>第三週明細!W18</f>
        <v>32.1</v>
      </c>
      <c r="I33" s="391" t="s">
        <v>54</v>
      </c>
      <c r="J33" s="195">
        <f>第三週明細!W22</f>
        <v>97</v>
      </c>
      <c r="K33" s="195" t="s">
        <v>11</v>
      </c>
      <c r="L33" s="196">
        <f>第三週明細!W26</f>
        <v>29</v>
      </c>
      <c r="M33" s="391" t="s">
        <v>54</v>
      </c>
      <c r="N33" s="195">
        <v>103</v>
      </c>
      <c r="O33" s="195" t="s">
        <v>11</v>
      </c>
      <c r="P33" s="196" t="s">
        <v>331</v>
      </c>
      <c r="Q33" s="391" t="s">
        <v>54</v>
      </c>
      <c r="R33" s="195">
        <f>第三週明細!W38</f>
        <v>98.5</v>
      </c>
      <c r="S33" s="195" t="s">
        <v>11</v>
      </c>
      <c r="T33" s="196">
        <f>第三週明細!W42</f>
        <v>27</v>
      </c>
      <c r="U33" s="186"/>
      <c r="V33" s="186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</row>
    <row r="34" spans="1:49" s="191" customFormat="1" ht="60" customHeight="1" thickBot="1">
      <c r="A34" s="868" t="s">
        <v>332</v>
      </c>
      <c r="B34" s="869"/>
      <c r="C34" s="869"/>
      <c r="D34" s="870"/>
      <c r="E34" s="871" t="s">
        <v>425</v>
      </c>
      <c r="F34" s="872"/>
      <c r="G34" s="872"/>
      <c r="H34" s="873"/>
      <c r="I34" s="871" t="s">
        <v>333</v>
      </c>
      <c r="J34" s="872"/>
      <c r="K34" s="872"/>
      <c r="L34" s="873"/>
      <c r="M34" s="871" t="s">
        <v>384</v>
      </c>
      <c r="N34" s="872"/>
      <c r="O34" s="872"/>
      <c r="P34" s="873"/>
      <c r="Q34" s="868" t="s">
        <v>385</v>
      </c>
      <c r="R34" s="869"/>
      <c r="S34" s="869"/>
      <c r="T34" s="870"/>
      <c r="U34" s="186"/>
      <c r="V34" s="186"/>
      <c r="Z34" s="248"/>
      <c r="AA34" s="248"/>
      <c r="AB34" s="839"/>
      <c r="AC34" s="855"/>
      <c r="AD34" s="855"/>
      <c r="AE34" s="855"/>
      <c r="AF34" s="248"/>
      <c r="AG34" s="248"/>
      <c r="AH34" s="839"/>
      <c r="AI34" s="855"/>
      <c r="AJ34" s="855"/>
      <c r="AK34" s="855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</row>
    <row r="35" spans="1:49" s="189" customFormat="1" ht="57.95" customHeight="1">
      <c r="A35" s="859" t="s">
        <v>78</v>
      </c>
      <c r="B35" s="860"/>
      <c r="C35" s="860"/>
      <c r="D35" s="861"/>
      <c r="E35" s="859" t="s">
        <v>334</v>
      </c>
      <c r="F35" s="860"/>
      <c r="G35" s="860"/>
      <c r="H35" s="861"/>
      <c r="I35" s="859" t="s">
        <v>78</v>
      </c>
      <c r="J35" s="860"/>
      <c r="K35" s="860"/>
      <c r="L35" s="861"/>
      <c r="M35" s="862"/>
      <c r="N35" s="863"/>
      <c r="O35" s="863"/>
      <c r="P35" s="864"/>
      <c r="Q35" s="883" t="s">
        <v>78</v>
      </c>
      <c r="R35" s="884"/>
      <c r="S35" s="884"/>
      <c r="T35" s="885"/>
      <c r="U35" s="186"/>
      <c r="V35" s="186"/>
      <c r="Z35" s="249"/>
      <c r="AA35" s="249"/>
      <c r="AB35" s="839"/>
      <c r="AC35" s="839"/>
      <c r="AD35" s="839"/>
      <c r="AE35" s="839"/>
      <c r="AF35" s="249"/>
      <c r="AG35" s="249"/>
      <c r="AH35" s="839"/>
      <c r="AI35" s="839"/>
      <c r="AJ35" s="839"/>
      <c r="AK35" s="83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</row>
    <row r="36" spans="1:49" s="189" customFormat="1" ht="57.95" customHeight="1">
      <c r="A36" s="849" t="s">
        <v>335</v>
      </c>
      <c r="B36" s="850"/>
      <c r="C36" s="850"/>
      <c r="D36" s="851"/>
      <c r="E36" s="856" t="s">
        <v>426</v>
      </c>
      <c r="F36" s="857"/>
      <c r="G36" s="857"/>
      <c r="H36" s="858"/>
      <c r="I36" s="846" t="s">
        <v>391</v>
      </c>
      <c r="J36" s="847"/>
      <c r="K36" s="847"/>
      <c r="L36" s="848"/>
      <c r="M36" s="849"/>
      <c r="N36" s="850"/>
      <c r="O36" s="850"/>
      <c r="P36" s="851"/>
      <c r="Q36" s="880" t="s">
        <v>336</v>
      </c>
      <c r="R36" s="881"/>
      <c r="S36" s="881"/>
      <c r="T36" s="882"/>
      <c r="U36" s="186"/>
      <c r="V36" s="186"/>
      <c r="Z36" s="249"/>
      <c r="AA36" s="249"/>
      <c r="AB36" s="839"/>
      <c r="AC36" s="855"/>
      <c r="AD36" s="855"/>
      <c r="AE36" s="855"/>
      <c r="AF36" s="249"/>
      <c r="AG36" s="249"/>
      <c r="AH36" s="839"/>
      <c r="AI36" s="839"/>
      <c r="AJ36" s="839"/>
      <c r="AK36" s="83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</row>
    <row r="37" spans="1:49" s="189" customFormat="1" ht="57.95" customHeight="1">
      <c r="A37" s="846" t="s">
        <v>337</v>
      </c>
      <c r="B37" s="847"/>
      <c r="C37" s="847"/>
      <c r="D37" s="848"/>
      <c r="E37" s="846" t="s">
        <v>338</v>
      </c>
      <c r="F37" s="847"/>
      <c r="G37" s="847"/>
      <c r="H37" s="848"/>
      <c r="I37" s="846" t="s">
        <v>155</v>
      </c>
      <c r="J37" s="847"/>
      <c r="K37" s="847"/>
      <c r="L37" s="848"/>
      <c r="M37" s="849" t="s">
        <v>390</v>
      </c>
      <c r="N37" s="850"/>
      <c r="O37" s="850"/>
      <c r="P37" s="851"/>
      <c r="Q37" s="881" t="s">
        <v>414</v>
      </c>
      <c r="R37" s="881"/>
      <c r="S37" s="881"/>
      <c r="T37" s="881"/>
      <c r="U37" s="186"/>
      <c r="V37" s="186"/>
      <c r="Z37" s="249"/>
      <c r="AA37" s="249"/>
      <c r="AB37" s="839"/>
      <c r="AC37" s="855"/>
      <c r="AD37" s="855"/>
      <c r="AE37" s="855"/>
      <c r="AF37" s="249"/>
      <c r="AG37" s="249"/>
      <c r="AH37" s="839"/>
      <c r="AI37" s="839"/>
      <c r="AJ37" s="839"/>
      <c r="AK37" s="83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</row>
    <row r="38" spans="1:49" s="189" customFormat="1" ht="57.95" customHeight="1">
      <c r="A38" s="849" t="s">
        <v>339</v>
      </c>
      <c r="B38" s="850"/>
      <c r="C38" s="850"/>
      <c r="D38" s="851"/>
      <c r="E38" s="846" t="s">
        <v>261</v>
      </c>
      <c r="F38" s="847"/>
      <c r="G38" s="847"/>
      <c r="H38" s="848"/>
      <c r="I38" s="846" t="s">
        <v>392</v>
      </c>
      <c r="J38" s="847"/>
      <c r="K38" s="847"/>
      <c r="L38" s="848"/>
      <c r="M38" s="849"/>
      <c r="N38" s="850"/>
      <c r="O38" s="850"/>
      <c r="P38" s="851"/>
      <c r="Q38" s="880" t="s">
        <v>160</v>
      </c>
      <c r="R38" s="881"/>
      <c r="S38" s="881"/>
      <c r="T38" s="882"/>
      <c r="U38" s="186"/>
      <c r="V38" s="186"/>
      <c r="Z38" s="249"/>
      <c r="AA38" s="249"/>
      <c r="AB38" s="839"/>
      <c r="AC38" s="839"/>
      <c r="AD38" s="839"/>
      <c r="AE38" s="839"/>
      <c r="AF38" s="249"/>
      <c r="AG38" s="249"/>
      <c r="AH38" s="839"/>
      <c r="AI38" s="839"/>
      <c r="AJ38" s="839"/>
      <c r="AK38" s="83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</row>
    <row r="39" spans="1:49" s="189" customFormat="1" ht="57.95" customHeight="1">
      <c r="A39" s="846" t="s">
        <v>328</v>
      </c>
      <c r="B39" s="847"/>
      <c r="C39" s="847"/>
      <c r="D39" s="848"/>
      <c r="E39" s="846" t="s">
        <v>340</v>
      </c>
      <c r="F39" s="847"/>
      <c r="G39" s="847"/>
      <c r="H39" s="848"/>
      <c r="I39" s="846" t="s">
        <v>329</v>
      </c>
      <c r="J39" s="847"/>
      <c r="K39" s="847"/>
      <c r="L39" s="848"/>
      <c r="M39" s="849"/>
      <c r="N39" s="850"/>
      <c r="O39" s="850"/>
      <c r="P39" s="851"/>
      <c r="Q39" s="880" t="s">
        <v>167</v>
      </c>
      <c r="R39" s="881"/>
      <c r="S39" s="881"/>
      <c r="T39" s="882"/>
      <c r="U39" s="186"/>
      <c r="V39" s="186"/>
      <c r="Z39" s="249"/>
      <c r="AA39" s="249"/>
      <c r="AB39" s="839"/>
      <c r="AC39" s="839"/>
      <c r="AD39" s="839"/>
      <c r="AE39" s="839"/>
      <c r="AF39" s="249"/>
      <c r="AG39" s="249"/>
      <c r="AH39" s="839"/>
      <c r="AI39" s="839"/>
      <c r="AJ39" s="839"/>
      <c r="AK39" s="83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</row>
    <row r="40" spans="1:49" s="189" customFormat="1" ht="57.95" customHeight="1">
      <c r="A40" s="840" t="s">
        <v>341</v>
      </c>
      <c r="B40" s="841"/>
      <c r="C40" s="841"/>
      <c r="D40" s="842"/>
      <c r="E40" s="840" t="s">
        <v>342</v>
      </c>
      <c r="F40" s="841"/>
      <c r="G40" s="841"/>
      <c r="H40" s="842"/>
      <c r="I40" s="840" t="s">
        <v>343</v>
      </c>
      <c r="J40" s="841"/>
      <c r="K40" s="841"/>
      <c r="L40" s="842"/>
      <c r="M40" s="843"/>
      <c r="N40" s="844"/>
      <c r="O40" s="844"/>
      <c r="P40" s="845"/>
      <c r="Q40" s="877" t="s">
        <v>139</v>
      </c>
      <c r="R40" s="878"/>
      <c r="S40" s="878"/>
      <c r="T40" s="879"/>
      <c r="U40" s="186"/>
      <c r="V40" s="186"/>
      <c r="Z40" s="249"/>
      <c r="AA40" s="249"/>
      <c r="AB40" s="839"/>
      <c r="AC40" s="839"/>
      <c r="AD40" s="839"/>
      <c r="AE40" s="839"/>
      <c r="AF40" s="249"/>
      <c r="AG40" s="249"/>
      <c r="AH40" s="839"/>
      <c r="AI40" s="839"/>
      <c r="AJ40" s="839"/>
      <c r="AK40" s="83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</row>
    <row r="41" spans="1:49" s="190" customFormat="1" ht="25.5" customHeight="1" thickBot="1">
      <c r="A41" s="192" t="s">
        <v>141</v>
      </c>
      <c r="B41" s="193">
        <f>第四周明細!W12</f>
        <v>751</v>
      </c>
      <c r="C41" s="193" t="s">
        <v>9</v>
      </c>
      <c r="D41" s="194">
        <f>第四周明細!W8</f>
        <v>25</v>
      </c>
      <c r="E41" s="192" t="s">
        <v>141</v>
      </c>
      <c r="F41" s="193">
        <f>第四周明細!W20</f>
        <v>729.1</v>
      </c>
      <c r="G41" s="193" t="s">
        <v>9</v>
      </c>
      <c r="H41" s="194">
        <f>第四周明細!W16</f>
        <v>23</v>
      </c>
      <c r="I41" s="192" t="s">
        <v>141</v>
      </c>
      <c r="J41" s="193">
        <f>第四周明細!W28</f>
        <v>717.7</v>
      </c>
      <c r="K41" s="193" t="s">
        <v>9</v>
      </c>
      <c r="L41" s="194">
        <f>第四周明細!W24</f>
        <v>24.5</v>
      </c>
      <c r="M41" s="238" t="s">
        <v>141</v>
      </c>
      <c r="N41" s="239">
        <f>第四周明細!W36</f>
        <v>745.2</v>
      </c>
      <c r="O41" s="228" t="s">
        <v>344</v>
      </c>
      <c r="P41" s="193">
        <f>第四周明細!W32</f>
        <v>26</v>
      </c>
      <c r="Q41" s="197" t="s">
        <v>141</v>
      </c>
      <c r="R41" s="198">
        <f>第四周明細!W44</f>
        <v>715</v>
      </c>
      <c r="S41" s="198" t="s">
        <v>9</v>
      </c>
      <c r="T41" s="199">
        <f>第四周明細!W40</f>
        <v>25</v>
      </c>
      <c r="U41" s="186"/>
      <c r="V41" s="186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</row>
    <row r="42" spans="1:49" s="190" customFormat="1" ht="24.75" customHeight="1" thickBot="1">
      <c r="A42" s="391" t="s">
        <v>54</v>
      </c>
      <c r="B42" s="195">
        <f>第四周明細!W6</f>
        <v>100</v>
      </c>
      <c r="C42" s="195" t="s">
        <v>11</v>
      </c>
      <c r="D42" s="196">
        <f>第四周明細!W10</f>
        <v>31.5</v>
      </c>
      <c r="E42" s="195" t="s">
        <v>54</v>
      </c>
      <c r="F42" s="195">
        <f>第四周明細!W14</f>
        <v>100</v>
      </c>
      <c r="G42" s="195" t="s">
        <v>11</v>
      </c>
      <c r="H42" s="196">
        <f>第四周明細!W18</f>
        <v>29.400000000000002</v>
      </c>
      <c r="I42" s="391" t="s">
        <v>7</v>
      </c>
      <c r="J42" s="195">
        <f>第四周明細!W22</f>
        <v>95.5</v>
      </c>
      <c r="K42" s="195" t="s">
        <v>11</v>
      </c>
      <c r="L42" s="196">
        <f>第四周明細!W26</f>
        <v>28.800000000000004</v>
      </c>
      <c r="M42" s="409" t="s">
        <v>7</v>
      </c>
      <c r="N42" s="410">
        <f>第四周明細!W30</f>
        <v>95.5</v>
      </c>
      <c r="O42" s="410" t="s">
        <v>11</v>
      </c>
      <c r="P42" s="396">
        <f>第四周明細!W34</f>
        <v>32.300000000000004</v>
      </c>
      <c r="Q42" s="394" t="s">
        <v>7</v>
      </c>
      <c r="R42" s="395">
        <f>第四周明細!W38</f>
        <v>92</v>
      </c>
      <c r="S42" s="395" t="s">
        <v>11</v>
      </c>
      <c r="T42" s="396">
        <f>第四周明細!W42</f>
        <v>30.5</v>
      </c>
      <c r="U42" s="186"/>
      <c r="V42" s="186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</row>
    <row r="43" spans="1:49" s="191" customFormat="1" ht="52.5" customHeight="1" thickBot="1">
      <c r="A43" s="868" t="s">
        <v>424</v>
      </c>
      <c r="B43" s="869"/>
      <c r="C43" s="869"/>
      <c r="D43" s="870"/>
      <c r="E43" s="868" t="s">
        <v>345</v>
      </c>
      <c r="F43" s="869"/>
      <c r="G43" s="869"/>
      <c r="H43" s="870"/>
      <c r="I43" s="871"/>
      <c r="J43" s="872"/>
      <c r="K43" s="872"/>
      <c r="L43" s="873"/>
      <c r="M43" s="874"/>
      <c r="N43" s="875"/>
      <c r="O43" s="875"/>
      <c r="P43" s="876"/>
      <c r="Q43" s="871"/>
      <c r="R43" s="872"/>
      <c r="S43" s="872"/>
      <c r="T43" s="873"/>
      <c r="U43" s="186"/>
      <c r="V43" s="186"/>
      <c r="Z43" s="248"/>
      <c r="AA43" s="248"/>
      <c r="AB43" s="839"/>
      <c r="AC43" s="855"/>
      <c r="AD43" s="855"/>
      <c r="AE43" s="855"/>
      <c r="AF43" s="248"/>
      <c r="AG43" s="248"/>
      <c r="AH43" s="839"/>
      <c r="AI43" s="855"/>
      <c r="AJ43" s="855"/>
      <c r="AK43" s="855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</row>
    <row r="44" spans="1:49" s="189" customFormat="1" ht="57.95" customHeight="1">
      <c r="A44" s="859" t="s">
        <v>78</v>
      </c>
      <c r="B44" s="860"/>
      <c r="C44" s="860"/>
      <c r="D44" s="861"/>
      <c r="E44" s="859" t="s">
        <v>346</v>
      </c>
      <c r="F44" s="860"/>
      <c r="G44" s="860"/>
      <c r="H44" s="861"/>
      <c r="I44" s="859"/>
      <c r="J44" s="860"/>
      <c r="K44" s="860"/>
      <c r="L44" s="861"/>
      <c r="M44" s="862"/>
      <c r="N44" s="863"/>
      <c r="O44" s="863"/>
      <c r="P44" s="864"/>
      <c r="Q44" s="865" t="s">
        <v>380</v>
      </c>
      <c r="R44" s="866"/>
      <c r="S44" s="866"/>
      <c r="T44" s="867"/>
      <c r="U44" s="186"/>
      <c r="V44" s="186"/>
      <c r="Z44" s="249"/>
      <c r="AA44" s="249"/>
      <c r="AB44" s="839"/>
      <c r="AC44" s="839"/>
      <c r="AD44" s="839"/>
      <c r="AE44" s="839"/>
      <c r="AF44" s="249"/>
      <c r="AG44" s="249"/>
      <c r="AH44" s="839"/>
      <c r="AI44" s="839"/>
      <c r="AJ44" s="839"/>
      <c r="AK44" s="83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</row>
    <row r="45" spans="1:49" s="189" customFormat="1" ht="57.95" customHeight="1">
      <c r="A45" s="856" t="s">
        <v>420</v>
      </c>
      <c r="B45" s="857"/>
      <c r="C45" s="857"/>
      <c r="D45" s="858"/>
      <c r="E45" s="846" t="s">
        <v>260</v>
      </c>
      <c r="F45" s="847"/>
      <c r="G45" s="847"/>
      <c r="H45" s="848"/>
      <c r="I45" s="846"/>
      <c r="J45" s="847"/>
      <c r="K45" s="847"/>
      <c r="L45" s="848"/>
      <c r="M45" s="849"/>
      <c r="N45" s="850"/>
      <c r="O45" s="850"/>
      <c r="P45" s="851"/>
      <c r="Q45" s="852" t="s">
        <v>381</v>
      </c>
      <c r="R45" s="853"/>
      <c r="S45" s="853"/>
      <c r="T45" s="854"/>
      <c r="U45" s="186"/>
      <c r="V45" s="186"/>
      <c r="Z45" s="249"/>
      <c r="AA45" s="249"/>
      <c r="AB45" s="839"/>
      <c r="AC45" s="855"/>
      <c r="AD45" s="855"/>
      <c r="AE45" s="855"/>
      <c r="AF45" s="249"/>
      <c r="AG45" s="249"/>
      <c r="AH45" s="839"/>
      <c r="AI45" s="839"/>
      <c r="AJ45" s="839"/>
      <c r="AK45" s="83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</row>
    <row r="46" spans="1:49" s="189" customFormat="1" ht="57.95" customHeight="1">
      <c r="A46" s="846" t="s">
        <v>347</v>
      </c>
      <c r="B46" s="847"/>
      <c r="C46" s="847"/>
      <c r="D46" s="848"/>
      <c r="E46" s="846" t="s">
        <v>379</v>
      </c>
      <c r="F46" s="847"/>
      <c r="G46" s="847"/>
      <c r="H46" s="848"/>
      <c r="I46" s="846"/>
      <c r="J46" s="847"/>
      <c r="K46" s="847"/>
      <c r="L46" s="848"/>
      <c r="M46" s="849"/>
      <c r="N46" s="850"/>
      <c r="O46" s="850"/>
      <c r="P46" s="851"/>
      <c r="Q46" s="852" t="s">
        <v>382</v>
      </c>
      <c r="R46" s="853"/>
      <c r="S46" s="853"/>
      <c r="T46" s="854"/>
      <c r="U46" s="186"/>
      <c r="V46" s="186"/>
      <c r="Z46" s="249"/>
      <c r="AA46" s="249"/>
      <c r="AB46" s="839"/>
      <c r="AC46" s="855"/>
      <c r="AD46" s="855"/>
      <c r="AE46" s="855"/>
      <c r="AF46" s="249"/>
      <c r="AG46" s="249"/>
      <c r="AH46" s="839"/>
      <c r="AI46" s="839"/>
      <c r="AJ46" s="839"/>
      <c r="AK46" s="83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</row>
    <row r="47" spans="1:49" s="189" customFormat="1" ht="57.95" customHeight="1">
      <c r="A47" s="846" t="s">
        <v>222</v>
      </c>
      <c r="B47" s="847"/>
      <c r="C47" s="847"/>
      <c r="D47" s="848"/>
      <c r="E47" s="846" t="s">
        <v>349</v>
      </c>
      <c r="F47" s="847"/>
      <c r="G47" s="847"/>
      <c r="H47" s="848"/>
      <c r="I47" s="846"/>
      <c r="J47" s="847"/>
      <c r="K47" s="847"/>
      <c r="L47" s="848"/>
      <c r="M47" s="849"/>
      <c r="N47" s="850"/>
      <c r="O47" s="850"/>
      <c r="P47" s="851"/>
      <c r="Q47" s="852" t="s">
        <v>383</v>
      </c>
      <c r="R47" s="853"/>
      <c r="S47" s="853"/>
      <c r="T47" s="854"/>
      <c r="U47" s="186"/>
      <c r="V47" s="186"/>
      <c r="Z47" s="249"/>
      <c r="AA47" s="249"/>
      <c r="AB47" s="839"/>
      <c r="AC47" s="839"/>
      <c r="AD47" s="839"/>
      <c r="AE47" s="839"/>
      <c r="AF47" s="249"/>
      <c r="AG47" s="249"/>
      <c r="AH47" s="839"/>
      <c r="AI47" s="839"/>
      <c r="AJ47" s="839"/>
      <c r="AK47" s="83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</row>
    <row r="48" spans="1:49" s="189" customFormat="1" ht="57.95" customHeight="1">
      <c r="A48" s="846" t="s">
        <v>350</v>
      </c>
      <c r="B48" s="847"/>
      <c r="C48" s="847"/>
      <c r="D48" s="848"/>
      <c r="E48" s="846" t="s">
        <v>328</v>
      </c>
      <c r="F48" s="847"/>
      <c r="G48" s="847"/>
      <c r="H48" s="848"/>
      <c r="I48" s="846"/>
      <c r="J48" s="847"/>
      <c r="K48" s="847"/>
      <c r="L48" s="848"/>
      <c r="M48" s="849"/>
      <c r="N48" s="850"/>
      <c r="O48" s="850"/>
      <c r="P48" s="851"/>
      <c r="Q48" s="846"/>
      <c r="R48" s="847"/>
      <c r="S48" s="847"/>
      <c r="T48" s="848"/>
      <c r="U48" s="186"/>
      <c r="V48" s="186"/>
      <c r="Z48" s="249"/>
      <c r="AA48" s="249"/>
      <c r="AB48" s="839"/>
      <c r="AC48" s="839"/>
      <c r="AD48" s="839"/>
      <c r="AE48" s="839"/>
      <c r="AF48" s="249"/>
      <c r="AG48" s="249"/>
      <c r="AH48" s="839"/>
      <c r="AI48" s="839"/>
      <c r="AJ48" s="839"/>
      <c r="AK48" s="83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</row>
    <row r="49" spans="1:49" s="189" customFormat="1" ht="57.95" customHeight="1">
      <c r="A49" s="840" t="s">
        <v>418</v>
      </c>
      <c r="B49" s="841"/>
      <c r="C49" s="841"/>
      <c r="D49" s="842"/>
      <c r="E49" s="840" t="s">
        <v>427</v>
      </c>
      <c r="F49" s="841"/>
      <c r="G49" s="841"/>
      <c r="H49" s="842"/>
      <c r="I49" s="840"/>
      <c r="J49" s="841"/>
      <c r="K49" s="841"/>
      <c r="L49" s="842"/>
      <c r="M49" s="843"/>
      <c r="N49" s="844"/>
      <c r="O49" s="844"/>
      <c r="P49" s="845"/>
      <c r="Q49" s="840"/>
      <c r="R49" s="841"/>
      <c r="S49" s="841"/>
      <c r="T49" s="842"/>
      <c r="U49" s="186"/>
      <c r="V49" s="186"/>
      <c r="Z49" s="249"/>
      <c r="AA49" s="249"/>
      <c r="AB49" s="839"/>
      <c r="AC49" s="839"/>
      <c r="AD49" s="839"/>
      <c r="AE49" s="839"/>
      <c r="AF49" s="249"/>
      <c r="AG49" s="249"/>
      <c r="AH49" s="839"/>
      <c r="AI49" s="839"/>
      <c r="AJ49" s="839"/>
      <c r="AK49" s="83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</row>
    <row r="50" spans="1:49" s="190" customFormat="1" ht="25.5" customHeight="1" thickBot="1">
      <c r="A50" s="192" t="s">
        <v>141</v>
      </c>
      <c r="B50" s="193">
        <f>第四周明細!W22</f>
        <v>95.5</v>
      </c>
      <c r="C50" s="193" t="s">
        <v>9</v>
      </c>
      <c r="D50" s="194">
        <f>第四周明細!W18</f>
        <v>29.400000000000002</v>
      </c>
      <c r="E50" s="192" t="s">
        <v>141</v>
      </c>
      <c r="F50" s="193">
        <f>第四周明細!W30</f>
        <v>95.5</v>
      </c>
      <c r="G50" s="193" t="s">
        <v>9</v>
      </c>
      <c r="H50" s="194">
        <f>第四周明細!W26</f>
        <v>28.800000000000004</v>
      </c>
      <c r="I50" s="192" t="s">
        <v>141</v>
      </c>
      <c r="J50" s="193">
        <f>第四周明細!W38</f>
        <v>92</v>
      </c>
      <c r="K50" s="193" t="s">
        <v>9</v>
      </c>
      <c r="L50" s="194">
        <f>第四周明細!W34</f>
        <v>32.300000000000004</v>
      </c>
      <c r="M50" s="197" t="s">
        <v>141</v>
      </c>
      <c r="N50" s="198">
        <f>第四周明細!W46</f>
        <v>0</v>
      </c>
      <c r="O50" s="193" t="s">
        <v>344</v>
      </c>
      <c r="P50" s="193">
        <f>第四周明細!W42</f>
        <v>30.5</v>
      </c>
      <c r="Q50" s="197" t="s">
        <v>141</v>
      </c>
      <c r="R50" s="198">
        <f>第四周明細!W54</f>
        <v>0</v>
      </c>
      <c r="S50" s="198" t="s">
        <v>9</v>
      </c>
      <c r="T50" s="199">
        <f>第四周明細!W50</f>
        <v>0</v>
      </c>
      <c r="U50" s="186"/>
      <c r="V50" s="186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</row>
    <row r="51" spans="1:49" s="190" customFormat="1" ht="24.75" customHeight="1" thickBot="1">
      <c r="A51" s="391" t="s">
        <v>54</v>
      </c>
      <c r="B51" s="195">
        <f>第四周明細!W16</f>
        <v>23</v>
      </c>
      <c r="C51" s="195" t="s">
        <v>11</v>
      </c>
      <c r="D51" s="196">
        <f>第四周明細!W20</f>
        <v>729.1</v>
      </c>
      <c r="E51" s="195" t="s">
        <v>54</v>
      </c>
      <c r="F51" s="195">
        <f>第四周明細!W24</f>
        <v>24.5</v>
      </c>
      <c r="G51" s="195" t="s">
        <v>11</v>
      </c>
      <c r="H51" s="196">
        <f>第四周明細!W28</f>
        <v>717.7</v>
      </c>
      <c r="I51" s="391" t="s">
        <v>7</v>
      </c>
      <c r="J51" s="195">
        <f>第四周明細!W32</f>
        <v>26</v>
      </c>
      <c r="K51" s="195" t="s">
        <v>11</v>
      </c>
      <c r="L51" s="196">
        <f>第四周明細!W36</f>
        <v>745.2</v>
      </c>
      <c r="M51" s="394" t="s">
        <v>7</v>
      </c>
      <c r="N51" s="395">
        <f>第四周明細!W40</f>
        <v>25</v>
      </c>
      <c r="O51" s="395" t="s">
        <v>11</v>
      </c>
      <c r="P51" s="396">
        <f>第四周明細!W44</f>
        <v>715</v>
      </c>
      <c r="Q51" s="394" t="s">
        <v>7</v>
      </c>
      <c r="R51" s="395">
        <f>第四周明細!W48</f>
        <v>0</v>
      </c>
      <c r="S51" s="395" t="s">
        <v>11</v>
      </c>
      <c r="T51" s="396">
        <f>第四周明細!W52</f>
        <v>0</v>
      </c>
      <c r="U51" s="186"/>
      <c r="V51" s="186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</row>
    <row r="52" spans="1:49" ht="24.75" customHeight="1">
      <c r="A52" s="397"/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186"/>
      <c r="V52" s="186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</row>
    <row r="53" spans="1:49" ht="45.75" hidden="1" customHeight="1">
      <c r="A53" s="829"/>
      <c r="B53" s="830"/>
      <c r="C53" s="830"/>
      <c r="D53" s="831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186"/>
      <c r="V53" s="186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</row>
    <row r="54" spans="1:49" ht="45.75" hidden="1" customHeight="1">
      <c r="A54" s="832"/>
      <c r="B54" s="833"/>
      <c r="C54" s="833"/>
      <c r="D54" s="834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186"/>
      <c r="V54" s="186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</row>
    <row r="55" spans="1:49" ht="45.75" hidden="1" customHeight="1">
      <c r="A55" s="832"/>
      <c r="B55" s="833"/>
      <c r="C55" s="833"/>
      <c r="D55" s="834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186"/>
      <c r="V55" s="186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</row>
    <row r="56" spans="1:49" ht="45.75" hidden="1" customHeight="1">
      <c r="A56" s="832"/>
      <c r="B56" s="833"/>
      <c r="C56" s="833"/>
      <c r="D56" s="834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186"/>
      <c r="V56" s="186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</row>
    <row r="57" spans="1:49" ht="46.5" hidden="1" customHeight="1" thickBot="1">
      <c r="A57" s="835"/>
      <c r="B57" s="836"/>
      <c r="C57" s="836"/>
      <c r="D57" s="83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186"/>
      <c r="V57" s="186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</row>
    <row r="58" spans="1:49" ht="25.5" hidden="1" customHeight="1">
      <c r="A58" s="398"/>
      <c r="B58" s="399"/>
      <c r="C58" s="400"/>
      <c r="D58" s="401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186"/>
      <c r="V58" s="186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</row>
    <row r="59" spans="1:49" ht="26.25" hidden="1" customHeight="1" thickBot="1">
      <c r="A59" s="402"/>
      <c r="B59" s="403"/>
      <c r="C59" s="404"/>
      <c r="D59" s="405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186"/>
      <c r="V59" s="186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</row>
    <row r="60" spans="1:49" ht="16.5" hidden="1" customHeight="1">
      <c r="A60" s="397"/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186"/>
      <c r="V60" s="186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</row>
    <row r="61" spans="1:49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186"/>
      <c r="V61" s="186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</row>
    <row r="62" spans="1:49">
      <c r="A62" s="397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186"/>
      <c r="V62" s="186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</row>
    <row r="63" spans="1:49">
      <c r="A63" s="397"/>
      <c r="B63" s="397"/>
      <c r="C63" s="397"/>
      <c r="D63" s="397"/>
      <c r="E63" s="397"/>
      <c r="F63" s="397"/>
      <c r="G63" s="397"/>
      <c r="H63" s="397"/>
      <c r="I63" s="406"/>
      <c r="J63" s="406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186"/>
      <c r="V63" s="186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</row>
    <row r="64" spans="1:49">
      <c r="A64" s="397"/>
      <c r="B64" s="397"/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838"/>
      <c r="N64" s="397"/>
      <c r="O64" s="397"/>
      <c r="P64" s="397"/>
      <c r="Q64" s="397"/>
      <c r="R64" s="397"/>
      <c r="S64" s="397"/>
      <c r="T64" s="397"/>
      <c r="U64" s="186"/>
      <c r="V64" s="186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</row>
    <row r="65" spans="1:49">
      <c r="A65" s="397"/>
      <c r="B65" s="397"/>
      <c r="C65" s="838"/>
      <c r="D65" s="838"/>
      <c r="E65" s="838"/>
      <c r="F65" s="838"/>
      <c r="G65" s="838"/>
      <c r="H65" s="838"/>
      <c r="I65" s="838"/>
      <c r="J65" s="838"/>
      <c r="K65" s="838"/>
      <c r="L65" s="838"/>
      <c r="M65" s="838"/>
      <c r="N65" s="397"/>
      <c r="O65" s="397"/>
      <c r="P65" s="397"/>
      <c r="Q65" s="397"/>
      <c r="R65" s="397"/>
      <c r="S65" s="397"/>
      <c r="T65" s="397"/>
      <c r="U65" s="186"/>
      <c r="V65" s="186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</row>
    <row r="66" spans="1:49">
      <c r="A66" s="397"/>
      <c r="B66" s="397"/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397"/>
      <c r="O66" s="397"/>
      <c r="P66" s="397"/>
      <c r="Q66" s="397"/>
      <c r="R66" s="397"/>
      <c r="S66" s="397"/>
      <c r="T66" s="397"/>
      <c r="U66" s="186"/>
      <c r="V66" s="186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</row>
    <row r="67" spans="1:49">
      <c r="A67" s="397"/>
      <c r="B67" s="397"/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397"/>
      <c r="O67" s="397"/>
      <c r="P67" s="397"/>
      <c r="Q67" s="397"/>
      <c r="R67" s="397"/>
      <c r="S67" s="397"/>
      <c r="T67" s="397"/>
      <c r="U67" s="186"/>
      <c r="V67" s="186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</row>
    <row r="68" spans="1:49">
      <c r="A68" s="397"/>
      <c r="B68" s="397"/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397"/>
      <c r="O68" s="397"/>
      <c r="P68" s="397"/>
      <c r="Q68" s="397"/>
      <c r="R68" s="397"/>
      <c r="S68" s="397"/>
      <c r="T68" s="397"/>
      <c r="U68" s="186"/>
      <c r="V68" s="186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</row>
    <row r="69" spans="1:49">
      <c r="A69" s="397"/>
      <c r="B69" s="397"/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397"/>
      <c r="O69" s="397"/>
      <c r="P69" s="397"/>
      <c r="Q69" s="397"/>
      <c r="R69" s="397"/>
      <c r="S69" s="397"/>
      <c r="T69" s="397"/>
      <c r="U69" s="186"/>
      <c r="V69" s="186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</row>
    <row r="70" spans="1:49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186"/>
      <c r="V70" s="186"/>
    </row>
    <row r="71" spans="1:49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186"/>
      <c r="V71" s="186"/>
    </row>
    <row r="72" spans="1:49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186"/>
      <c r="V72" s="186"/>
    </row>
    <row r="73" spans="1:49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186"/>
      <c r="V73" s="186"/>
    </row>
    <row r="74" spans="1:49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186"/>
      <c r="V74" s="186"/>
    </row>
    <row r="75" spans="1:49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186"/>
      <c r="V75" s="186"/>
    </row>
    <row r="76" spans="1:49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407"/>
      <c r="O76" s="407"/>
      <c r="P76" s="407"/>
      <c r="Q76" s="407"/>
      <c r="R76" s="407"/>
      <c r="S76" s="407"/>
      <c r="T76" s="397"/>
    </row>
    <row r="77" spans="1:49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407"/>
      <c r="O77" s="407"/>
      <c r="P77" s="407"/>
      <c r="Q77" s="407"/>
      <c r="R77" s="407"/>
      <c r="S77" s="407"/>
      <c r="T77" s="397"/>
    </row>
    <row r="78" spans="1:49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407"/>
      <c r="O78" s="407"/>
      <c r="P78" s="407"/>
      <c r="Q78" s="407"/>
      <c r="R78" s="407"/>
      <c r="S78" s="407"/>
      <c r="T78" s="397"/>
    </row>
    <row r="79" spans="1:49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407"/>
      <c r="O79" s="407"/>
      <c r="P79" s="407"/>
      <c r="Q79" s="407"/>
      <c r="R79" s="407"/>
      <c r="S79" s="407"/>
      <c r="T79" s="397"/>
    </row>
    <row r="80" spans="1:49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407"/>
      <c r="O80" s="407"/>
      <c r="P80" s="407"/>
      <c r="Q80" s="407"/>
      <c r="R80" s="407"/>
      <c r="S80" s="407"/>
      <c r="T80" s="397"/>
    </row>
    <row r="81" spans="1:22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407"/>
      <c r="O81" s="407"/>
      <c r="P81" s="407"/>
      <c r="Q81" s="407"/>
      <c r="R81" s="407"/>
      <c r="S81" s="407"/>
      <c r="T81" s="397"/>
    </row>
    <row r="82" spans="1:22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407"/>
      <c r="O82" s="407"/>
      <c r="P82" s="407"/>
      <c r="Q82" s="407"/>
      <c r="R82" s="407"/>
      <c r="S82" s="407"/>
      <c r="T82" s="397"/>
    </row>
    <row r="83" spans="1:22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407"/>
      <c r="O83" s="407"/>
      <c r="P83" s="407"/>
      <c r="Q83" s="407"/>
      <c r="R83" s="407"/>
      <c r="S83" s="407"/>
      <c r="T83" s="397"/>
    </row>
    <row r="84" spans="1:22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407"/>
      <c r="O84" s="407"/>
      <c r="P84" s="407"/>
      <c r="Q84" s="407"/>
      <c r="R84" s="407"/>
      <c r="S84" s="407"/>
      <c r="T84" s="397"/>
    </row>
    <row r="85" spans="1:22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407"/>
      <c r="O85" s="407"/>
      <c r="P85" s="407"/>
      <c r="Q85" s="407"/>
      <c r="R85" s="407"/>
      <c r="S85" s="407"/>
      <c r="T85" s="397"/>
    </row>
    <row r="86" spans="1:22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407"/>
      <c r="O86" s="407"/>
      <c r="P86" s="407"/>
      <c r="Q86" s="407"/>
      <c r="R86" s="407"/>
      <c r="S86" s="407"/>
      <c r="T86" s="397"/>
    </row>
    <row r="87" spans="1:22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407"/>
      <c r="O87" s="407"/>
      <c r="P87" s="407"/>
      <c r="Q87" s="407"/>
      <c r="R87" s="407"/>
      <c r="S87" s="407"/>
      <c r="T87" s="397"/>
    </row>
    <row r="88" spans="1:22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407"/>
      <c r="O88" s="407"/>
      <c r="P88" s="407"/>
      <c r="Q88" s="407"/>
      <c r="R88" s="407"/>
      <c r="S88" s="407"/>
      <c r="T88" s="397"/>
    </row>
    <row r="89" spans="1:22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186"/>
      <c r="V89" s="186"/>
    </row>
    <row r="90" spans="1:22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186"/>
      <c r="V90" s="186"/>
    </row>
    <row r="91" spans="1:22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186"/>
      <c r="V91" s="186"/>
    </row>
    <row r="92" spans="1:22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186"/>
      <c r="V92" s="186"/>
    </row>
    <row r="93" spans="1:22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186"/>
      <c r="V93" s="186"/>
    </row>
    <row r="94" spans="1:22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186"/>
      <c r="V94" s="186"/>
    </row>
    <row r="95" spans="1:22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186"/>
      <c r="V95" s="186"/>
    </row>
    <row r="96" spans="1:22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186"/>
      <c r="V96" s="186"/>
    </row>
    <row r="97" spans="1:22">
      <c r="A97" s="397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186"/>
      <c r="V97" s="186"/>
    </row>
    <row r="98" spans="1:22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186"/>
      <c r="V98" s="186"/>
    </row>
    <row r="99" spans="1:22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186"/>
      <c r="V99" s="186"/>
    </row>
    <row r="100" spans="1:22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186"/>
      <c r="V100" s="186"/>
    </row>
    <row r="101" spans="1:22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186"/>
      <c r="V101" s="186"/>
    </row>
    <row r="102" spans="1:22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186"/>
      <c r="V102" s="186"/>
    </row>
    <row r="103" spans="1:22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186"/>
      <c r="V103" s="186"/>
    </row>
    <row r="104" spans="1:22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186"/>
      <c r="V104" s="186"/>
    </row>
    <row r="105" spans="1:22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186"/>
      <c r="V105" s="186"/>
    </row>
    <row r="106" spans="1:22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186"/>
      <c r="V106" s="186"/>
    </row>
    <row r="107" spans="1:22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186"/>
      <c r="V107" s="186"/>
    </row>
    <row r="108" spans="1:22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186"/>
      <c r="V108" s="186"/>
    </row>
    <row r="109" spans="1:22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186"/>
      <c r="V109" s="186"/>
    </row>
    <row r="110" spans="1:22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186"/>
      <c r="V110" s="186"/>
    </row>
    <row r="111" spans="1:22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186"/>
      <c r="V111" s="186"/>
    </row>
    <row r="112" spans="1:22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186"/>
      <c r="V112" s="186"/>
    </row>
    <row r="113" spans="1:22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186"/>
      <c r="V113" s="186"/>
    </row>
    <row r="114" spans="1:22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  <c r="P114" s="397"/>
      <c r="Q114" s="397"/>
      <c r="R114" s="397"/>
      <c r="S114" s="397"/>
      <c r="T114" s="397"/>
      <c r="U114" s="186"/>
      <c r="V114" s="186"/>
    </row>
    <row r="115" spans="1:22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186"/>
      <c r="V115" s="186"/>
    </row>
    <row r="116" spans="1:22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186"/>
      <c r="V116" s="186"/>
    </row>
    <row r="117" spans="1:22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186"/>
      <c r="V117" s="186"/>
    </row>
    <row r="118" spans="1:22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186"/>
      <c r="V118" s="186"/>
    </row>
    <row r="119" spans="1:22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186"/>
      <c r="V119" s="186"/>
    </row>
    <row r="120" spans="1:22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186"/>
      <c r="V120" s="186"/>
    </row>
    <row r="121" spans="1:22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186"/>
      <c r="V121" s="186"/>
    </row>
    <row r="122" spans="1:22">
      <c r="A122" s="397"/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186"/>
      <c r="V122" s="186"/>
    </row>
    <row r="123" spans="1:22">
      <c r="A123" s="397"/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186"/>
      <c r="V123" s="186"/>
    </row>
    <row r="124" spans="1:22">
      <c r="A124" s="397"/>
      <c r="B124" s="397"/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186"/>
      <c r="V124" s="186"/>
    </row>
    <row r="125" spans="1:22">
      <c r="A125" s="397"/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186"/>
      <c r="V125" s="186"/>
    </row>
    <row r="126" spans="1:22">
      <c r="A126" s="397"/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186"/>
      <c r="V126" s="186"/>
    </row>
    <row r="127" spans="1:22">
      <c r="A127" s="397"/>
      <c r="B127" s="397"/>
      <c r="C127" s="397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186"/>
      <c r="V127" s="186"/>
    </row>
    <row r="128" spans="1:22">
      <c r="A128" s="397"/>
      <c r="B128" s="397"/>
      <c r="C128" s="397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97"/>
      <c r="U128" s="186"/>
      <c r="V128" s="186"/>
    </row>
    <row r="129" spans="1:22">
      <c r="A129" s="397"/>
      <c r="B129" s="397"/>
      <c r="C129" s="397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186"/>
      <c r="V129" s="186"/>
    </row>
    <row r="130" spans="1:22">
      <c r="A130" s="397"/>
      <c r="B130" s="397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186"/>
      <c r="V130" s="186"/>
    </row>
    <row r="131" spans="1:22">
      <c r="A131" s="397"/>
      <c r="B131" s="397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186"/>
      <c r="V131" s="186"/>
    </row>
    <row r="132" spans="1:22">
      <c r="A132" s="397"/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186"/>
      <c r="V132" s="186"/>
    </row>
    <row r="133" spans="1:22">
      <c r="A133" s="397"/>
      <c r="B133" s="397"/>
      <c r="C133" s="397"/>
      <c r="D133" s="397"/>
      <c r="E133" s="397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T133" s="397"/>
      <c r="U133" s="186"/>
      <c r="V133" s="186"/>
    </row>
    <row r="134" spans="1:22">
      <c r="A134" s="397"/>
      <c r="B134" s="397"/>
      <c r="C134" s="397"/>
      <c r="D134" s="397"/>
      <c r="E134" s="397"/>
      <c r="F134" s="397"/>
      <c r="G134" s="397"/>
      <c r="H134" s="397"/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7"/>
      <c r="T134" s="397"/>
      <c r="U134" s="186"/>
      <c r="V134" s="186"/>
    </row>
    <row r="135" spans="1:22">
      <c r="A135" s="397"/>
      <c r="B135" s="397"/>
      <c r="C135" s="397"/>
      <c r="D135" s="397"/>
      <c r="E135" s="397"/>
      <c r="F135" s="397"/>
      <c r="G135" s="397"/>
      <c r="H135" s="397"/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7"/>
      <c r="T135" s="397"/>
      <c r="U135" s="186"/>
      <c r="V135" s="186"/>
    </row>
    <row r="136" spans="1:22">
      <c r="A136" s="397"/>
      <c r="B136" s="397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7"/>
      <c r="T136" s="397"/>
      <c r="U136" s="186"/>
      <c r="V136" s="186"/>
    </row>
    <row r="137" spans="1:22">
      <c r="A137" s="397"/>
      <c r="B137" s="397"/>
      <c r="C137" s="397"/>
      <c r="D137" s="397"/>
      <c r="E137" s="397"/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7"/>
      <c r="T137" s="397"/>
      <c r="U137" s="186"/>
      <c r="V137" s="186"/>
    </row>
    <row r="138" spans="1:22">
      <c r="A138" s="397"/>
      <c r="B138" s="397"/>
      <c r="C138" s="397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186"/>
      <c r="V138" s="186"/>
    </row>
    <row r="139" spans="1:22">
      <c r="A139" s="397"/>
      <c r="B139" s="397"/>
      <c r="C139" s="397"/>
      <c r="D139" s="397"/>
      <c r="E139" s="397"/>
      <c r="F139" s="397"/>
      <c r="G139" s="397"/>
      <c r="H139" s="397"/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7"/>
      <c r="T139" s="397"/>
      <c r="U139" s="186"/>
      <c r="V139" s="186"/>
    </row>
    <row r="140" spans="1:22">
      <c r="A140" s="397"/>
      <c r="B140" s="397"/>
      <c r="C140" s="397"/>
      <c r="D140" s="397"/>
      <c r="E140" s="397"/>
      <c r="F140" s="397"/>
      <c r="G140" s="397"/>
      <c r="H140" s="397"/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7"/>
      <c r="T140" s="397"/>
      <c r="U140" s="186"/>
      <c r="V140" s="186"/>
    </row>
    <row r="141" spans="1:22">
      <c r="A141" s="397"/>
      <c r="B141" s="397"/>
      <c r="C141" s="397"/>
      <c r="D141" s="397"/>
      <c r="E141" s="397"/>
      <c r="F141" s="397"/>
      <c r="G141" s="397"/>
      <c r="H141" s="397"/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7"/>
      <c r="T141" s="397"/>
      <c r="U141" s="186"/>
      <c r="V141" s="186"/>
    </row>
    <row r="142" spans="1:22">
      <c r="A142" s="397"/>
      <c r="B142" s="397"/>
      <c r="C142" s="397"/>
      <c r="D142" s="397"/>
      <c r="E142" s="397"/>
      <c r="F142" s="397"/>
      <c r="G142" s="397"/>
      <c r="H142" s="397"/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7"/>
      <c r="T142" s="397"/>
      <c r="U142" s="186"/>
      <c r="V142" s="186"/>
    </row>
    <row r="143" spans="1:22">
      <c r="A143" s="397"/>
      <c r="B143" s="397"/>
      <c r="C143" s="397"/>
      <c r="D143" s="397"/>
      <c r="E143" s="397"/>
      <c r="F143" s="397"/>
      <c r="G143" s="397"/>
      <c r="H143" s="397"/>
      <c r="I143" s="397"/>
      <c r="J143" s="397"/>
      <c r="K143" s="397"/>
      <c r="L143" s="397"/>
      <c r="M143" s="397"/>
      <c r="N143" s="397"/>
      <c r="O143" s="397"/>
      <c r="P143" s="397"/>
      <c r="Q143" s="397"/>
      <c r="R143" s="397"/>
      <c r="S143" s="397"/>
      <c r="T143" s="397"/>
      <c r="U143" s="186"/>
      <c r="V143" s="186"/>
    </row>
    <row r="144" spans="1:22">
      <c r="A144" s="397"/>
      <c r="B144" s="397"/>
      <c r="C144" s="397"/>
      <c r="D144" s="397"/>
      <c r="E144" s="397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7"/>
      <c r="T144" s="397"/>
      <c r="U144" s="186"/>
      <c r="V144" s="186"/>
    </row>
    <row r="145" spans="1:22">
      <c r="A145" s="397"/>
      <c r="B145" s="397"/>
      <c r="C145" s="397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7"/>
      <c r="T145" s="397"/>
      <c r="U145" s="186"/>
      <c r="V145" s="186"/>
    </row>
    <row r="146" spans="1:22">
      <c r="A146" s="397"/>
      <c r="B146" s="397"/>
      <c r="C146" s="397"/>
      <c r="D146" s="397"/>
      <c r="E146" s="397"/>
      <c r="F146" s="397"/>
      <c r="G146" s="397"/>
      <c r="H146" s="397"/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7"/>
      <c r="T146" s="397"/>
      <c r="U146" s="186"/>
      <c r="V146" s="186"/>
    </row>
    <row r="147" spans="1:22">
      <c r="A147" s="397"/>
      <c r="B147" s="397"/>
      <c r="C147" s="397"/>
      <c r="D147" s="397"/>
      <c r="E147" s="397"/>
      <c r="F147" s="397"/>
      <c r="G147" s="397"/>
      <c r="H147" s="397"/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7"/>
      <c r="T147" s="397"/>
      <c r="U147" s="186"/>
      <c r="V147" s="186"/>
    </row>
    <row r="148" spans="1:22">
      <c r="A148" s="397"/>
      <c r="B148" s="397"/>
      <c r="C148" s="397"/>
      <c r="D148" s="397"/>
      <c r="E148" s="397"/>
      <c r="F148" s="397"/>
      <c r="G148" s="397"/>
      <c r="H148" s="397"/>
      <c r="I148" s="397"/>
      <c r="J148" s="397"/>
      <c r="K148" s="397"/>
      <c r="L148" s="397"/>
      <c r="M148" s="397"/>
      <c r="N148" s="397"/>
      <c r="O148" s="397"/>
      <c r="P148" s="397"/>
      <c r="Q148" s="397"/>
      <c r="R148" s="397"/>
      <c r="S148" s="397"/>
      <c r="T148" s="397"/>
      <c r="U148" s="186"/>
      <c r="V148" s="186"/>
    </row>
    <row r="149" spans="1:22">
      <c r="A149" s="397"/>
      <c r="B149" s="397"/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186"/>
      <c r="V149" s="186"/>
    </row>
    <row r="150" spans="1:22">
      <c r="A150" s="397"/>
      <c r="B150" s="397"/>
      <c r="C150" s="397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186"/>
      <c r="V150" s="186"/>
    </row>
    <row r="151" spans="1:22">
      <c r="A151" s="397"/>
      <c r="B151" s="397"/>
      <c r="C151" s="397"/>
      <c r="D151" s="397"/>
      <c r="E151" s="397"/>
      <c r="F151" s="397"/>
      <c r="G151" s="397"/>
      <c r="H151" s="397"/>
      <c r="I151" s="397"/>
      <c r="J151" s="397"/>
      <c r="K151" s="397"/>
      <c r="L151" s="397"/>
      <c r="M151" s="397"/>
      <c r="N151" s="397"/>
      <c r="O151" s="397"/>
      <c r="P151" s="397"/>
      <c r="Q151" s="397"/>
      <c r="R151" s="397"/>
      <c r="S151" s="397"/>
      <c r="T151" s="397"/>
      <c r="U151" s="186"/>
      <c r="V151" s="186"/>
    </row>
    <row r="152" spans="1:22">
      <c r="A152" s="397"/>
      <c r="B152" s="397"/>
      <c r="C152" s="397"/>
      <c r="D152" s="397"/>
      <c r="E152" s="397"/>
      <c r="F152" s="397"/>
      <c r="G152" s="397"/>
      <c r="H152" s="397"/>
      <c r="I152" s="397"/>
      <c r="J152" s="397"/>
      <c r="K152" s="397"/>
      <c r="L152" s="397"/>
      <c r="M152" s="397"/>
      <c r="N152" s="397"/>
      <c r="O152" s="397"/>
      <c r="P152" s="397"/>
      <c r="Q152" s="397"/>
      <c r="R152" s="397"/>
      <c r="S152" s="397"/>
      <c r="T152" s="397"/>
      <c r="U152" s="186"/>
      <c r="V152" s="186"/>
    </row>
    <row r="153" spans="1:22">
      <c r="A153" s="397"/>
      <c r="B153" s="397"/>
      <c r="C153" s="397"/>
      <c r="D153" s="397"/>
      <c r="E153" s="397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97"/>
      <c r="S153" s="397"/>
      <c r="T153" s="397"/>
      <c r="U153" s="186"/>
      <c r="V153" s="186"/>
    </row>
    <row r="154" spans="1:22">
      <c r="A154" s="397"/>
      <c r="B154" s="397"/>
      <c r="C154" s="397"/>
      <c r="D154" s="397"/>
      <c r="E154" s="397"/>
      <c r="F154" s="397"/>
      <c r="G154" s="397"/>
      <c r="H154" s="397"/>
      <c r="I154" s="397"/>
      <c r="J154" s="397"/>
      <c r="K154" s="397"/>
      <c r="L154" s="397"/>
      <c r="M154" s="397"/>
      <c r="N154" s="397"/>
      <c r="O154" s="397"/>
      <c r="P154" s="397"/>
      <c r="Q154" s="397"/>
      <c r="R154" s="397"/>
      <c r="S154" s="397"/>
      <c r="T154" s="397"/>
      <c r="U154" s="186"/>
      <c r="V154" s="186"/>
    </row>
    <row r="155" spans="1:22">
      <c r="A155" s="397"/>
      <c r="B155" s="397"/>
      <c r="C155" s="397"/>
      <c r="D155" s="397"/>
      <c r="E155" s="397"/>
      <c r="F155" s="397"/>
      <c r="G155" s="397"/>
      <c r="H155" s="397"/>
      <c r="I155" s="397"/>
      <c r="J155" s="397"/>
      <c r="K155" s="397"/>
      <c r="L155" s="397"/>
      <c r="M155" s="397"/>
      <c r="N155" s="397"/>
      <c r="O155" s="397"/>
      <c r="P155" s="397"/>
      <c r="Q155" s="397"/>
      <c r="R155" s="397"/>
      <c r="S155" s="397"/>
      <c r="T155" s="397"/>
      <c r="U155" s="186"/>
      <c r="V155" s="186"/>
    </row>
    <row r="156" spans="1:22">
      <c r="A156" s="397"/>
      <c r="B156" s="397"/>
      <c r="C156" s="397"/>
      <c r="D156" s="397"/>
      <c r="E156" s="397"/>
      <c r="F156" s="397"/>
      <c r="G156" s="397"/>
      <c r="H156" s="397"/>
      <c r="I156" s="397"/>
      <c r="J156" s="397"/>
      <c r="K156" s="397"/>
      <c r="L156" s="397"/>
      <c r="M156" s="397"/>
      <c r="N156" s="397"/>
      <c r="O156" s="397"/>
      <c r="P156" s="397"/>
      <c r="Q156" s="397"/>
      <c r="R156" s="397"/>
      <c r="S156" s="397"/>
      <c r="T156" s="397"/>
      <c r="U156" s="186"/>
      <c r="V156" s="186"/>
    </row>
    <row r="157" spans="1:22">
      <c r="A157" s="397"/>
      <c r="B157" s="397"/>
      <c r="C157" s="397"/>
      <c r="D157" s="397"/>
      <c r="E157" s="397"/>
      <c r="F157" s="397"/>
      <c r="G157" s="397"/>
      <c r="H157" s="397"/>
      <c r="I157" s="397"/>
      <c r="J157" s="397"/>
      <c r="K157" s="397"/>
      <c r="L157" s="397"/>
      <c r="M157" s="397"/>
      <c r="N157" s="397"/>
      <c r="O157" s="397"/>
      <c r="P157" s="397"/>
      <c r="Q157" s="397"/>
      <c r="R157" s="397"/>
      <c r="S157" s="397"/>
      <c r="T157" s="397"/>
      <c r="U157" s="186"/>
      <c r="V157" s="186"/>
    </row>
    <row r="158" spans="1:22">
      <c r="A158" s="397"/>
      <c r="B158" s="397"/>
      <c r="C158" s="397"/>
      <c r="D158" s="397"/>
      <c r="E158" s="397"/>
      <c r="F158" s="397"/>
      <c r="G158" s="397"/>
      <c r="H158" s="397"/>
      <c r="I158" s="397"/>
      <c r="J158" s="397"/>
      <c r="K158" s="397"/>
      <c r="L158" s="397"/>
      <c r="M158" s="397"/>
      <c r="N158" s="397"/>
      <c r="O158" s="397"/>
      <c r="P158" s="397"/>
      <c r="Q158" s="397"/>
      <c r="R158" s="397"/>
      <c r="S158" s="397"/>
      <c r="T158" s="397"/>
      <c r="U158" s="186"/>
      <c r="V158" s="186"/>
    </row>
    <row r="159" spans="1:22">
      <c r="A159" s="397"/>
      <c r="B159" s="397"/>
      <c r="C159" s="397"/>
      <c r="D159" s="397"/>
      <c r="E159" s="397"/>
      <c r="F159" s="397"/>
      <c r="G159" s="397"/>
      <c r="H159" s="397"/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7"/>
      <c r="T159" s="397"/>
      <c r="U159" s="186"/>
      <c r="V159" s="186"/>
    </row>
    <row r="160" spans="1:22">
      <c r="A160" s="397"/>
      <c r="B160" s="397"/>
      <c r="C160" s="397"/>
      <c r="D160" s="397"/>
      <c r="E160" s="397"/>
      <c r="F160" s="397"/>
      <c r="G160" s="397"/>
      <c r="H160" s="397"/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7"/>
      <c r="T160" s="397"/>
      <c r="U160" s="186"/>
      <c r="V160" s="186"/>
    </row>
    <row r="161" spans="1:22">
      <c r="A161" s="397"/>
      <c r="B161" s="397"/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186"/>
      <c r="V161" s="186"/>
    </row>
    <row r="162" spans="1:22">
      <c r="A162" s="397"/>
      <c r="B162" s="397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186"/>
      <c r="V162" s="186"/>
    </row>
    <row r="163" spans="1:22">
      <c r="A163" s="397"/>
      <c r="B163" s="397"/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7"/>
      <c r="T163" s="397"/>
      <c r="U163" s="186"/>
      <c r="V163" s="186"/>
    </row>
    <row r="164" spans="1:22">
      <c r="A164" s="397"/>
      <c r="B164" s="397"/>
      <c r="C164" s="397"/>
      <c r="D164" s="397"/>
      <c r="E164" s="397"/>
      <c r="F164" s="397"/>
      <c r="G164" s="397"/>
      <c r="H164" s="397"/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7"/>
      <c r="T164" s="397"/>
      <c r="U164" s="186"/>
      <c r="V164" s="186"/>
    </row>
    <row r="165" spans="1:22">
      <c r="A165" s="397"/>
      <c r="B165" s="397"/>
      <c r="C165" s="397"/>
      <c r="D165" s="397"/>
      <c r="E165" s="397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186"/>
      <c r="V165" s="186"/>
    </row>
    <row r="166" spans="1:22">
      <c r="A166" s="397"/>
      <c r="B166" s="397"/>
      <c r="C166" s="397"/>
      <c r="D166" s="397"/>
      <c r="E166" s="397"/>
      <c r="F166" s="397"/>
      <c r="G166" s="397"/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7"/>
      <c r="T166" s="397"/>
      <c r="U166" s="186"/>
      <c r="V166" s="186"/>
    </row>
    <row r="167" spans="1:22">
      <c r="A167" s="397"/>
      <c r="B167" s="397"/>
      <c r="C167" s="397"/>
      <c r="D167" s="397"/>
      <c r="E167" s="397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97"/>
      <c r="T167" s="397"/>
      <c r="U167" s="186"/>
      <c r="V167" s="186"/>
    </row>
    <row r="168" spans="1:22">
      <c r="A168" s="397"/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186"/>
      <c r="V168" s="186"/>
    </row>
    <row r="169" spans="1:22">
      <c r="A169" s="397"/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186"/>
      <c r="V169" s="186"/>
    </row>
    <row r="170" spans="1:22">
      <c r="A170" s="397"/>
      <c r="B170" s="397"/>
      <c r="C170" s="397"/>
      <c r="D170" s="397"/>
      <c r="E170" s="397"/>
      <c r="F170" s="397"/>
      <c r="G170" s="397"/>
      <c r="H170" s="397"/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97"/>
      <c r="T170" s="397"/>
      <c r="U170" s="186"/>
      <c r="V170" s="186"/>
    </row>
    <row r="171" spans="1:22">
      <c r="A171" s="397"/>
      <c r="B171" s="397"/>
      <c r="C171" s="397"/>
      <c r="D171" s="397"/>
      <c r="E171" s="397"/>
      <c r="F171" s="397"/>
      <c r="G171" s="397"/>
      <c r="H171" s="397"/>
      <c r="I171" s="397"/>
      <c r="J171" s="397"/>
      <c r="K171" s="397"/>
      <c r="L171" s="397"/>
      <c r="M171" s="397"/>
      <c r="N171" s="397"/>
      <c r="O171" s="397"/>
      <c r="P171" s="397"/>
      <c r="Q171" s="397"/>
      <c r="R171" s="397"/>
      <c r="S171" s="397"/>
      <c r="T171" s="397"/>
      <c r="U171" s="186"/>
      <c r="V171" s="186"/>
    </row>
    <row r="172" spans="1:22">
      <c r="A172" s="397"/>
      <c r="B172" s="397"/>
      <c r="C172" s="397"/>
      <c r="D172" s="397"/>
      <c r="E172" s="397"/>
      <c r="F172" s="397"/>
      <c r="G172" s="397"/>
      <c r="H172" s="397"/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7"/>
      <c r="T172" s="397"/>
      <c r="U172" s="186"/>
      <c r="V172" s="186"/>
    </row>
    <row r="173" spans="1:22">
      <c r="A173" s="397"/>
      <c r="B173" s="397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7"/>
      <c r="T173" s="397"/>
      <c r="U173" s="186"/>
      <c r="V173" s="186"/>
    </row>
    <row r="174" spans="1:22">
      <c r="A174" s="397"/>
      <c r="B174" s="397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  <c r="M174" s="397"/>
      <c r="N174" s="397"/>
      <c r="O174" s="397"/>
      <c r="P174" s="397"/>
      <c r="Q174" s="397"/>
      <c r="R174" s="397"/>
      <c r="S174" s="397"/>
      <c r="T174" s="397"/>
      <c r="U174" s="186"/>
      <c r="V174" s="186"/>
    </row>
    <row r="175" spans="1:22">
      <c r="A175" s="397"/>
      <c r="B175" s="397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7"/>
      <c r="U175" s="186"/>
      <c r="V175" s="186"/>
    </row>
    <row r="176" spans="1:22">
      <c r="A176" s="397"/>
      <c r="B176" s="397"/>
      <c r="C176" s="397"/>
      <c r="D176" s="397"/>
      <c r="E176" s="397"/>
      <c r="F176" s="397"/>
      <c r="G176" s="397"/>
      <c r="H176" s="397"/>
      <c r="I176" s="397"/>
      <c r="J176" s="397"/>
      <c r="K176" s="397"/>
      <c r="L176" s="397"/>
      <c r="M176" s="397"/>
      <c r="N176" s="397"/>
      <c r="O176" s="397"/>
      <c r="P176" s="397"/>
      <c r="Q176" s="397"/>
      <c r="R176" s="397"/>
      <c r="S176" s="397"/>
      <c r="T176" s="397"/>
      <c r="U176" s="186"/>
      <c r="V176" s="186"/>
    </row>
    <row r="177" spans="1:22">
      <c r="A177" s="397"/>
      <c r="B177" s="397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  <c r="M177" s="397"/>
      <c r="N177" s="397"/>
      <c r="O177" s="397"/>
      <c r="P177" s="397"/>
      <c r="Q177" s="397"/>
      <c r="R177" s="397"/>
      <c r="S177" s="397"/>
      <c r="T177" s="397"/>
      <c r="U177" s="186"/>
      <c r="V177" s="186"/>
    </row>
    <row r="178" spans="1:22">
      <c r="A178" s="397"/>
      <c r="B178" s="397"/>
      <c r="C178" s="397"/>
      <c r="D178" s="397"/>
      <c r="E178" s="397"/>
      <c r="F178" s="397"/>
      <c r="G178" s="397"/>
      <c r="H178" s="397"/>
      <c r="I178" s="397"/>
      <c r="J178" s="397"/>
      <c r="K178" s="397"/>
      <c r="L178" s="397"/>
      <c r="M178" s="397"/>
      <c r="N178" s="397"/>
      <c r="O178" s="397"/>
      <c r="P178" s="397"/>
      <c r="Q178" s="397"/>
      <c r="R178" s="397"/>
      <c r="S178" s="397"/>
      <c r="T178" s="397"/>
      <c r="U178" s="186"/>
      <c r="V178" s="186"/>
    </row>
    <row r="179" spans="1:22">
      <c r="A179" s="397"/>
      <c r="B179" s="397"/>
      <c r="C179" s="397"/>
      <c r="D179" s="397"/>
      <c r="E179" s="397"/>
      <c r="F179" s="397"/>
      <c r="G179" s="397"/>
      <c r="H179" s="397"/>
      <c r="I179" s="397"/>
      <c r="J179" s="397"/>
      <c r="K179" s="397"/>
      <c r="L179" s="397"/>
      <c r="M179" s="397"/>
      <c r="N179" s="397"/>
      <c r="O179" s="397"/>
      <c r="P179" s="397"/>
      <c r="Q179" s="397"/>
      <c r="R179" s="397"/>
      <c r="S179" s="397"/>
      <c r="T179" s="397"/>
      <c r="U179" s="186"/>
      <c r="V179" s="186"/>
    </row>
    <row r="180" spans="1:22">
      <c r="A180" s="397"/>
      <c r="B180" s="397"/>
      <c r="C180" s="397"/>
      <c r="D180" s="397"/>
      <c r="E180" s="397"/>
      <c r="F180" s="397"/>
      <c r="G180" s="397"/>
      <c r="H180" s="397"/>
      <c r="I180" s="397"/>
      <c r="J180" s="397"/>
      <c r="K180" s="397"/>
      <c r="L180" s="397"/>
      <c r="M180" s="397"/>
      <c r="N180" s="397"/>
      <c r="O180" s="397"/>
      <c r="P180" s="397"/>
      <c r="Q180" s="397"/>
      <c r="R180" s="397"/>
      <c r="S180" s="397"/>
      <c r="T180" s="397"/>
      <c r="U180" s="186"/>
      <c r="V180" s="186"/>
    </row>
    <row r="181" spans="1:22">
      <c r="A181" s="397"/>
      <c r="B181" s="397"/>
      <c r="C181" s="397"/>
      <c r="D181" s="397"/>
      <c r="E181" s="397"/>
      <c r="F181" s="397"/>
      <c r="G181" s="397"/>
      <c r="H181" s="397"/>
      <c r="I181" s="397"/>
      <c r="J181" s="397"/>
      <c r="K181" s="397"/>
      <c r="L181" s="397"/>
      <c r="M181" s="397"/>
      <c r="N181" s="397"/>
      <c r="O181" s="397"/>
      <c r="P181" s="397"/>
      <c r="Q181" s="397"/>
      <c r="R181" s="397"/>
      <c r="S181" s="397"/>
      <c r="T181" s="397"/>
      <c r="U181" s="186"/>
      <c r="V181" s="186"/>
    </row>
    <row r="182" spans="1:22">
      <c r="A182" s="397"/>
      <c r="B182" s="397"/>
      <c r="C182" s="397"/>
      <c r="D182" s="397"/>
      <c r="E182" s="397"/>
      <c r="F182" s="397"/>
      <c r="G182" s="397"/>
      <c r="H182" s="397"/>
      <c r="I182" s="397"/>
      <c r="J182" s="397"/>
      <c r="K182" s="397"/>
      <c r="L182" s="397"/>
      <c r="M182" s="397"/>
      <c r="N182" s="397"/>
      <c r="O182" s="397"/>
      <c r="P182" s="397"/>
      <c r="Q182" s="397"/>
      <c r="R182" s="397"/>
      <c r="S182" s="397"/>
      <c r="T182" s="397"/>
      <c r="U182" s="186"/>
      <c r="V182" s="186"/>
    </row>
    <row r="183" spans="1:22">
      <c r="A183" s="397"/>
      <c r="B183" s="397"/>
      <c r="C183" s="397"/>
      <c r="D183" s="397"/>
      <c r="E183" s="397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186"/>
      <c r="V183" s="186"/>
    </row>
    <row r="184" spans="1:22">
      <c r="A184" s="397"/>
      <c r="B184" s="397"/>
      <c r="C184" s="397"/>
      <c r="D184" s="397"/>
      <c r="E184" s="397"/>
      <c r="F184" s="397"/>
      <c r="G184" s="397"/>
      <c r="H184" s="397"/>
      <c r="I184" s="397"/>
      <c r="J184" s="397"/>
      <c r="K184" s="397"/>
      <c r="L184" s="397"/>
      <c r="M184" s="397"/>
      <c r="N184" s="397"/>
      <c r="O184" s="397"/>
      <c r="P184" s="397"/>
      <c r="Q184" s="397"/>
      <c r="R184" s="397"/>
      <c r="S184" s="397"/>
      <c r="T184" s="397"/>
      <c r="U184" s="186"/>
      <c r="V184" s="186"/>
    </row>
    <row r="185" spans="1:22">
      <c r="A185" s="397"/>
      <c r="B185" s="397"/>
      <c r="C185" s="397"/>
      <c r="D185" s="397"/>
      <c r="E185" s="397"/>
      <c r="F185" s="397"/>
      <c r="G185" s="397"/>
      <c r="H185" s="397"/>
      <c r="I185" s="397"/>
      <c r="J185" s="397"/>
      <c r="K185" s="397"/>
      <c r="L185" s="397"/>
      <c r="M185" s="397"/>
      <c r="N185" s="397"/>
      <c r="O185" s="397"/>
      <c r="P185" s="397"/>
      <c r="Q185" s="397"/>
      <c r="R185" s="397"/>
      <c r="S185" s="397"/>
      <c r="T185" s="397"/>
      <c r="U185" s="186"/>
      <c r="V185" s="186"/>
    </row>
    <row r="186" spans="1:22">
      <c r="A186" s="397"/>
      <c r="B186" s="397"/>
      <c r="C186" s="397"/>
      <c r="D186" s="397"/>
      <c r="E186" s="397"/>
      <c r="F186" s="397"/>
      <c r="G186" s="397"/>
      <c r="H186" s="397"/>
      <c r="I186" s="397"/>
      <c r="J186" s="397"/>
      <c r="K186" s="397"/>
      <c r="L186" s="397"/>
      <c r="M186" s="397"/>
      <c r="N186" s="397"/>
      <c r="O186" s="397"/>
      <c r="P186" s="397"/>
      <c r="Q186" s="397"/>
      <c r="R186" s="397"/>
      <c r="S186" s="397"/>
      <c r="T186" s="397"/>
      <c r="U186" s="186"/>
      <c r="V186" s="186"/>
    </row>
    <row r="187" spans="1:22">
      <c r="A187" s="397"/>
      <c r="B187" s="397"/>
      <c r="C187" s="397"/>
      <c r="D187" s="397"/>
      <c r="E187" s="397"/>
      <c r="F187" s="397"/>
      <c r="G187" s="397"/>
      <c r="H187" s="397"/>
      <c r="I187" s="397"/>
      <c r="J187" s="397"/>
      <c r="K187" s="397"/>
      <c r="L187" s="397"/>
      <c r="M187" s="397"/>
      <c r="N187" s="397"/>
      <c r="O187" s="397"/>
      <c r="P187" s="397"/>
      <c r="Q187" s="397"/>
      <c r="R187" s="397"/>
      <c r="S187" s="397"/>
      <c r="T187" s="397"/>
      <c r="U187" s="186"/>
      <c r="V187" s="186"/>
    </row>
    <row r="188" spans="1:22">
      <c r="A188" s="397"/>
      <c r="B188" s="397"/>
      <c r="C188" s="397"/>
      <c r="D188" s="397"/>
      <c r="E188" s="397"/>
      <c r="F188" s="397"/>
      <c r="G188" s="397"/>
      <c r="H188" s="397"/>
      <c r="I188" s="397"/>
      <c r="J188" s="397"/>
      <c r="K188" s="397"/>
      <c r="L188" s="397"/>
      <c r="M188" s="397"/>
      <c r="N188" s="397"/>
      <c r="O188" s="397"/>
      <c r="P188" s="397"/>
      <c r="Q188" s="397"/>
      <c r="R188" s="397"/>
      <c r="S188" s="397"/>
      <c r="T188" s="397"/>
      <c r="U188" s="186"/>
      <c r="V188" s="186"/>
    </row>
    <row r="189" spans="1:22">
      <c r="A189" s="397"/>
      <c r="B189" s="397"/>
      <c r="C189" s="397"/>
      <c r="D189" s="397"/>
      <c r="E189" s="397"/>
      <c r="F189" s="397"/>
      <c r="G189" s="397"/>
      <c r="H189" s="397"/>
      <c r="I189" s="397"/>
      <c r="J189" s="397"/>
      <c r="K189" s="397"/>
      <c r="L189" s="397"/>
      <c r="M189" s="397"/>
      <c r="N189" s="397"/>
      <c r="O189" s="397"/>
      <c r="P189" s="397"/>
      <c r="Q189" s="397"/>
      <c r="R189" s="397"/>
      <c r="S189" s="397"/>
      <c r="T189" s="397"/>
      <c r="U189" s="186"/>
      <c r="V189" s="186"/>
    </row>
    <row r="190" spans="1:22">
      <c r="A190" s="397"/>
      <c r="B190" s="397"/>
      <c r="C190" s="397"/>
      <c r="D190" s="397"/>
      <c r="E190" s="397"/>
      <c r="F190" s="397"/>
      <c r="G190" s="397"/>
      <c r="H190" s="397"/>
      <c r="I190" s="397"/>
      <c r="J190" s="397"/>
      <c r="K190" s="397"/>
      <c r="L190" s="397"/>
      <c r="M190" s="397"/>
      <c r="N190" s="397"/>
      <c r="O190" s="397"/>
      <c r="P190" s="397"/>
      <c r="Q190" s="397"/>
      <c r="R190" s="397"/>
      <c r="S190" s="397"/>
      <c r="T190" s="397"/>
      <c r="U190" s="186"/>
      <c r="V190" s="186"/>
    </row>
    <row r="191" spans="1:22">
      <c r="A191" s="397"/>
      <c r="B191" s="397"/>
      <c r="C191" s="397"/>
      <c r="D191" s="397"/>
      <c r="E191" s="397"/>
      <c r="F191" s="397"/>
      <c r="G191" s="397"/>
      <c r="H191" s="397"/>
      <c r="I191" s="397"/>
      <c r="J191" s="397"/>
      <c r="K191" s="397"/>
      <c r="L191" s="397"/>
      <c r="M191" s="397"/>
      <c r="N191" s="397"/>
      <c r="O191" s="397"/>
      <c r="P191" s="397"/>
      <c r="Q191" s="397"/>
      <c r="R191" s="397"/>
      <c r="S191" s="397"/>
      <c r="T191" s="397"/>
      <c r="U191" s="186"/>
      <c r="V191" s="186"/>
    </row>
    <row r="192" spans="1:22">
      <c r="A192" s="397"/>
      <c r="B192" s="397"/>
      <c r="C192" s="397"/>
      <c r="D192" s="397"/>
      <c r="E192" s="397"/>
      <c r="F192" s="397"/>
      <c r="G192" s="397"/>
      <c r="H192" s="397"/>
      <c r="I192" s="397"/>
      <c r="J192" s="397"/>
      <c r="K192" s="397"/>
      <c r="L192" s="397"/>
      <c r="M192" s="397"/>
      <c r="N192" s="397"/>
      <c r="O192" s="397"/>
      <c r="P192" s="397"/>
      <c r="Q192" s="397"/>
      <c r="R192" s="397"/>
      <c r="S192" s="397"/>
      <c r="T192" s="397"/>
      <c r="U192" s="186"/>
      <c r="V192" s="186"/>
    </row>
    <row r="193" spans="1:22">
      <c r="A193" s="397"/>
      <c r="B193" s="397"/>
      <c r="C193" s="397"/>
      <c r="D193" s="397"/>
      <c r="E193" s="397"/>
      <c r="F193" s="397"/>
      <c r="G193" s="397"/>
      <c r="H193" s="397"/>
      <c r="I193" s="397"/>
      <c r="J193" s="397"/>
      <c r="K193" s="397"/>
      <c r="L193" s="397"/>
      <c r="M193" s="397"/>
      <c r="N193" s="397"/>
      <c r="O193" s="397"/>
      <c r="P193" s="397"/>
      <c r="Q193" s="397"/>
      <c r="R193" s="397"/>
      <c r="S193" s="397"/>
      <c r="T193" s="397"/>
      <c r="U193" s="186"/>
      <c r="V193" s="186"/>
    </row>
    <row r="194" spans="1:22">
      <c r="A194" s="397"/>
      <c r="B194" s="397"/>
      <c r="C194" s="397"/>
      <c r="D194" s="397"/>
      <c r="E194" s="397"/>
      <c r="F194" s="397"/>
      <c r="G194" s="397"/>
      <c r="H194" s="397"/>
      <c r="I194" s="397"/>
      <c r="J194" s="397"/>
      <c r="K194" s="397"/>
      <c r="L194" s="397"/>
      <c r="M194" s="397"/>
      <c r="N194" s="397"/>
      <c r="O194" s="397"/>
      <c r="P194" s="397"/>
      <c r="Q194" s="397"/>
      <c r="R194" s="397"/>
      <c r="S194" s="397"/>
      <c r="T194" s="397"/>
      <c r="U194" s="186"/>
      <c r="V194" s="186"/>
    </row>
    <row r="195" spans="1:22">
      <c r="A195" s="397"/>
      <c r="B195" s="397"/>
      <c r="C195" s="397"/>
      <c r="D195" s="397"/>
      <c r="E195" s="397"/>
      <c r="F195" s="397"/>
      <c r="G195" s="397"/>
      <c r="H195" s="397"/>
      <c r="I195" s="397"/>
      <c r="J195" s="397"/>
      <c r="K195" s="397"/>
      <c r="L195" s="397"/>
      <c r="M195" s="397"/>
      <c r="N195" s="397"/>
      <c r="O195" s="397"/>
      <c r="P195" s="397"/>
      <c r="Q195" s="397"/>
      <c r="R195" s="397"/>
      <c r="S195" s="397"/>
      <c r="T195" s="397"/>
      <c r="U195" s="186"/>
      <c r="V195" s="186"/>
    </row>
    <row r="196" spans="1:22">
      <c r="A196" s="397"/>
      <c r="B196" s="397"/>
      <c r="C196" s="397"/>
      <c r="D196" s="397"/>
      <c r="E196" s="397"/>
      <c r="F196" s="397"/>
      <c r="G196" s="397"/>
      <c r="H196" s="397"/>
      <c r="I196" s="397"/>
      <c r="J196" s="397"/>
      <c r="K196" s="397"/>
      <c r="L196" s="397"/>
      <c r="M196" s="397"/>
      <c r="N196" s="397"/>
      <c r="O196" s="397"/>
      <c r="P196" s="397"/>
      <c r="Q196" s="397"/>
      <c r="R196" s="397"/>
      <c r="S196" s="397"/>
      <c r="T196" s="397"/>
      <c r="U196" s="186"/>
      <c r="V196" s="186"/>
    </row>
    <row r="197" spans="1:22">
      <c r="A197" s="397"/>
      <c r="B197" s="397"/>
      <c r="C197" s="397"/>
      <c r="D197" s="397"/>
      <c r="E197" s="397"/>
      <c r="F197" s="397"/>
      <c r="G197" s="397"/>
      <c r="H197" s="397"/>
      <c r="I197" s="397"/>
      <c r="J197" s="397"/>
      <c r="K197" s="397"/>
      <c r="L197" s="397"/>
      <c r="M197" s="397"/>
      <c r="N197" s="397"/>
      <c r="O197" s="397"/>
      <c r="P197" s="397"/>
      <c r="Q197" s="397"/>
      <c r="R197" s="397"/>
      <c r="S197" s="397"/>
      <c r="T197" s="397"/>
      <c r="U197" s="186"/>
      <c r="V197" s="186"/>
    </row>
    <row r="198" spans="1:22">
      <c r="A198" s="397"/>
      <c r="B198" s="397"/>
      <c r="C198" s="397"/>
      <c r="D198" s="397"/>
      <c r="E198" s="397"/>
      <c r="F198" s="397"/>
      <c r="G198" s="397"/>
      <c r="H198" s="397"/>
      <c r="I198" s="397"/>
      <c r="J198" s="397"/>
      <c r="K198" s="397"/>
      <c r="L198" s="397"/>
      <c r="M198" s="397"/>
      <c r="N198" s="397"/>
      <c r="O198" s="397"/>
      <c r="P198" s="397"/>
      <c r="Q198" s="397"/>
      <c r="R198" s="397"/>
      <c r="S198" s="397"/>
      <c r="T198" s="397"/>
      <c r="U198" s="186"/>
      <c r="V198" s="186"/>
    </row>
    <row r="199" spans="1:22">
      <c r="A199" s="397"/>
      <c r="B199" s="397"/>
      <c r="C199" s="397"/>
      <c r="D199" s="397"/>
      <c r="E199" s="397"/>
      <c r="F199" s="397"/>
      <c r="G199" s="397"/>
      <c r="H199" s="397"/>
      <c r="I199" s="397"/>
      <c r="J199" s="397"/>
      <c r="K199" s="397"/>
      <c r="L199" s="397"/>
      <c r="M199" s="397"/>
      <c r="N199" s="397"/>
      <c r="O199" s="397"/>
      <c r="P199" s="397"/>
      <c r="Q199" s="397"/>
      <c r="R199" s="397"/>
      <c r="S199" s="397"/>
      <c r="T199" s="397"/>
      <c r="U199" s="186"/>
      <c r="V199" s="186"/>
    </row>
    <row r="200" spans="1:22">
      <c r="A200" s="397"/>
      <c r="B200" s="397"/>
      <c r="C200" s="397"/>
      <c r="D200" s="397"/>
      <c r="E200" s="397"/>
      <c r="F200" s="397"/>
      <c r="G200" s="397"/>
      <c r="H200" s="397"/>
      <c r="I200" s="397"/>
      <c r="J200" s="397"/>
      <c r="K200" s="397"/>
      <c r="L200" s="397"/>
      <c r="M200" s="397"/>
      <c r="N200" s="397"/>
      <c r="O200" s="397"/>
      <c r="P200" s="397"/>
      <c r="Q200" s="397"/>
      <c r="R200" s="397"/>
      <c r="S200" s="397"/>
      <c r="T200" s="397"/>
      <c r="U200" s="186"/>
      <c r="V200" s="186"/>
    </row>
    <row r="201" spans="1:22">
      <c r="A201" s="397"/>
      <c r="B201" s="397"/>
      <c r="C201" s="397"/>
      <c r="D201" s="397"/>
      <c r="E201" s="397"/>
      <c r="F201" s="397"/>
      <c r="G201" s="397"/>
      <c r="H201" s="397"/>
      <c r="I201" s="397"/>
      <c r="J201" s="397"/>
      <c r="K201" s="397"/>
      <c r="L201" s="397"/>
      <c r="M201" s="397"/>
      <c r="N201" s="397"/>
      <c r="O201" s="397"/>
      <c r="P201" s="397"/>
      <c r="Q201" s="397"/>
      <c r="R201" s="397"/>
      <c r="S201" s="397"/>
      <c r="T201" s="397"/>
      <c r="U201" s="186"/>
      <c r="V201" s="186"/>
    </row>
    <row r="202" spans="1:22">
      <c r="A202" s="397"/>
      <c r="B202" s="397"/>
      <c r="C202" s="397"/>
      <c r="D202" s="397"/>
      <c r="E202" s="397"/>
      <c r="F202" s="397"/>
      <c r="G202" s="397"/>
      <c r="H202" s="397"/>
      <c r="I202" s="397"/>
      <c r="J202" s="397"/>
      <c r="K202" s="397"/>
      <c r="L202" s="397"/>
      <c r="M202" s="397"/>
      <c r="N202" s="397"/>
      <c r="O202" s="397"/>
      <c r="P202" s="397"/>
      <c r="Q202" s="397"/>
      <c r="R202" s="397"/>
      <c r="S202" s="397"/>
      <c r="T202" s="397"/>
      <c r="U202" s="186"/>
      <c r="V202" s="186"/>
    </row>
    <row r="203" spans="1:22">
      <c r="A203" s="397"/>
      <c r="B203" s="397"/>
      <c r="C203" s="397"/>
      <c r="D203" s="397"/>
      <c r="E203" s="397"/>
      <c r="F203" s="397"/>
      <c r="G203" s="397"/>
      <c r="H203" s="397"/>
      <c r="I203" s="397"/>
      <c r="J203" s="397"/>
      <c r="K203" s="397"/>
      <c r="L203" s="397"/>
      <c r="M203" s="397"/>
      <c r="N203" s="397"/>
      <c r="O203" s="397"/>
      <c r="P203" s="397"/>
      <c r="Q203" s="397"/>
      <c r="R203" s="397"/>
      <c r="S203" s="397"/>
      <c r="T203" s="397"/>
      <c r="U203" s="186"/>
      <c r="V203" s="186"/>
    </row>
    <row r="204" spans="1:22">
      <c r="A204" s="397"/>
      <c r="B204" s="397"/>
      <c r="C204" s="397"/>
      <c r="D204" s="397"/>
      <c r="E204" s="397"/>
      <c r="F204" s="397"/>
      <c r="G204" s="397"/>
      <c r="H204" s="397"/>
      <c r="I204" s="397"/>
      <c r="J204" s="397"/>
      <c r="K204" s="397"/>
      <c r="L204" s="397"/>
      <c r="M204" s="397"/>
      <c r="N204" s="397"/>
      <c r="O204" s="397"/>
      <c r="P204" s="397"/>
      <c r="Q204" s="397"/>
      <c r="R204" s="397"/>
      <c r="S204" s="397"/>
      <c r="T204" s="397"/>
      <c r="U204" s="186"/>
      <c r="V204" s="186"/>
    </row>
    <row r="205" spans="1:22">
      <c r="A205" s="397"/>
      <c r="B205" s="397"/>
      <c r="C205" s="397"/>
      <c r="D205" s="397"/>
      <c r="E205" s="397"/>
      <c r="F205" s="397"/>
      <c r="G205" s="397"/>
      <c r="H205" s="397"/>
      <c r="I205" s="397"/>
      <c r="J205" s="397"/>
      <c r="K205" s="397"/>
      <c r="L205" s="397"/>
      <c r="M205" s="397"/>
      <c r="N205" s="397"/>
      <c r="O205" s="397"/>
      <c r="P205" s="397"/>
      <c r="Q205" s="397"/>
      <c r="R205" s="397"/>
      <c r="S205" s="397"/>
      <c r="T205" s="397"/>
      <c r="U205" s="186"/>
      <c r="V205" s="186"/>
    </row>
    <row r="206" spans="1:22">
      <c r="U206" s="186"/>
      <c r="V206" s="186"/>
    </row>
    <row r="207" spans="1:22">
      <c r="U207" s="186"/>
      <c r="V207" s="186"/>
    </row>
    <row r="208" spans="1:22">
      <c r="U208" s="186"/>
      <c r="V208" s="186"/>
    </row>
    <row r="209" spans="21:22">
      <c r="U209" s="186"/>
      <c r="V209" s="186"/>
    </row>
    <row r="210" spans="21:22">
      <c r="U210" s="186"/>
      <c r="V210" s="186"/>
    </row>
    <row r="211" spans="21:22">
      <c r="U211" s="186"/>
      <c r="V211" s="186"/>
    </row>
    <row r="212" spans="21:22">
      <c r="U212" s="186"/>
      <c r="V212" s="186"/>
    </row>
    <row r="213" spans="21:22">
      <c r="U213" s="186"/>
      <c r="V213" s="186"/>
    </row>
    <row r="214" spans="21:22">
      <c r="U214" s="186"/>
      <c r="V214" s="186"/>
    </row>
    <row r="215" spans="21:22">
      <c r="U215" s="186"/>
      <c r="V215" s="186"/>
    </row>
    <row r="216" spans="21:22">
      <c r="U216" s="186"/>
      <c r="V216" s="186"/>
    </row>
    <row r="217" spans="21:22">
      <c r="U217" s="186"/>
      <c r="V217" s="186"/>
    </row>
    <row r="218" spans="21:22">
      <c r="U218" s="186"/>
      <c r="V218" s="186"/>
    </row>
    <row r="219" spans="21:22">
      <c r="U219" s="186"/>
      <c r="V219" s="186"/>
    </row>
    <row r="220" spans="21:22">
      <c r="U220" s="186"/>
      <c r="V220" s="186"/>
    </row>
    <row r="221" spans="21:22">
      <c r="U221" s="186"/>
      <c r="V221" s="186"/>
    </row>
  </sheetData>
  <mergeCells count="240">
    <mergeCell ref="A1:H3"/>
    <mergeCell ref="O1:P1"/>
    <mergeCell ref="Q1:R1"/>
    <mergeCell ref="O2:P2"/>
    <mergeCell ref="O3:P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I25:AL25"/>
    <mergeCell ref="A26:D26"/>
    <mergeCell ref="E26:H26"/>
    <mergeCell ref="I26:L26"/>
    <mergeCell ref="M26:P26"/>
    <mergeCell ref="Q26:T26"/>
    <mergeCell ref="AE26:AH26"/>
    <mergeCell ref="AI26:AL26"/>
    <mergeCell ref="A25:D25"/>
    <mergeCell ref="E25:H25"/>
    <mergeCell ref="I25:L25"/>
    <mergeCell ref="M25:P25"/>
    <mergeCell ref="Q25:T25"/>
    <mergeCell ref="AE25:AH25"/>
    <mergeCell ref="AI27:AL27"/>
    <mergeCell ref="A28:D28"/>
    <mergeCell ref="E28:H28"/>
    <mergeCell ref="I28:L28"/>
    <mergeCell ref="M28:P28"/>
    <mergeCell ref="Q28:T28"/>
    <mergeCell ref="AE28:AH28"/>
    <mergeCell ref="AI28:AL28"/>
    <mergeCell ref="A27:D27"/>
    <mergeCell ref="E27:H27"/>
    <mergeCell ref="I27:L27"/>
    <mergeCell ref="M27:P27"/>
    <mergeCell ref="Q27:T27"/>
    <mergeCell ref="AE27:AH27"/>
    <mergeCell ref="AI29:AL29"/>
    <mergeCell ref="A30:D30"/>
    <mergeCell ref="E30:H30"/>
    <mergeCell ref="I30:L30"/>
    <mergeCell ref="M30:P30"/>
    <mergeCell ref="Q30:T30"/>
    <mergeCell ref="AE30:AH30"/>
    <mergeCell ref="AI30:AL30"/>
    <mergeCell ref="A29:D29"/>
    <mergeCell ref="E29:H29"/>
    <mergeCell ref="I29:L29"/>
    <mergeCell ref="M29:P29"/>
    <mergeCell ref="Q29:T29"/>
    <mergeCell ref="AE29:AH29"/>
    <mergeCell ref="A31:D31"/>
    <mergeCell ref="E31:H31"/>
    <mergeCell ref="I31:L31"/>
    <mergeCell ref="M31:P31"/>
    <mergeCell ref="Q31:T31"/>
    <mergeCell ref="A34:D34"/>
    <mergeCell ref="E34:H34"/>
    <mergeCell ref="I34:L34"/>
    <mergeCell ref="M34:P34"/>
    <mergeCell ref="Q34:T34"/>
    <mergeCell ref="AB34:AE34"/>
    <mergeCell ref="AH34:AK34"/>
    <mergeCell ref="A35:D35"/>
    <mergeCell ref="E35:H35"/>
    <mergeCell ref="I35:L35"/>
    <mergeCell ref="M35:P35"/>
    <mergeCell ref="Q35:T35"/>
    <mergeCell ref="AB35:AE35"/>
    <mergeCell ref="AH35:AK35"/>
    <mergeCell ref="AH36:AK36"/>
    <mergeCell ref="A37:D37"/>
    <mergeCell ref="E37:H37"/>
    <mergeCell ref="I37:L37"/>
    <mergeCell ref="M37:P37"/>
    <mergeCell ref="Q37:T37"/>
    <mergeCell ref="AB37:AE37"/>
    <mergeCell ref="AH37:AK37"/>
    <mergeCell ref="A36:D36"/>
    <mergeCell ref="E36:H36"/>
    <mergeCell ref="I36:L36"/>
    <mergeCell ref="M36:P36"/>
    <mergeCell ref="Q36:T36"/>
    <mergeCell ref="AB36:AE36"/>
    <mergeCell ref="AH38:AK38"/>
    <mergeCell ref="A39:D39"/>
    <mergeCell ref="E39:H39"/>
    <mergeCell ref="I39:L39"/>
    <mergeCell ref="M39:P39"/>
    <mergeCell ref="Q39:T39"/>
    <mergeCell ref="AB39:AE39"/>
    <mergeCell ref="AH39:AK39"/>
    <mergeCell ref="A38:D38"/>
    <mergeCell ref="E38:H38"/>
    <mergeCell ref="I38:L38"/>
    <mergeCell ref="M38:P38"/>
    <mergeCell ref="Q38:T38"/>
    <mergeCell ref="AB38:AE38"/>
    <mergeCell ref="AH40:AK40"/>
    <mergeCell ref="A43:D43"/>
    <mergeCell ref="E43:H43"/>
    <mergeCell ref="I43:L43"/>
    <mergeCell ref="M43:P43"/>
    <mergeCell ref="Q43:T43"/>
    <mergeCell ref="AB43:AE43"/>
    <mergeCell ref="AH43:AK43"/>
    <mergeCell ref="A40:D40"/>
    <mergeCell ref="E40:H40"/>
    <mergeCell ref="I40:L40"/>
    <mergeCell ref="M40:P40"/>
    <mergeCell ref="Q40:T40"/>
    <mergeCell ref="AB40:AE40"/>
    <mergeCell ref="AH44:AK44"/>
    <mergeCell ref="A45:D45"/>
    <mergeCell ref="E45:H45"/>
    <mergeCell ref="I45:L45"/>
    <mergeCell ref="M45:P45"/>
    <mergeCell ref="Q45:T45"/>
    <mergeCell ref="AB45:AE45"/>
    <mergeCell ref="AH45:AK45"/>
    <mergeCell ref="A44:D44"/>
    <mergeCell ref="E44:H44"/>
    <mergeCell ref="I44:L44"/>
    <mergeCell ref="M44:P44"/>
    <mergeCell ref="Q44:T44"/>
    <mergeCell ref="AB44:AE44"/>
    <mergeCell ref="AH46:AK46"/>
    <mergeCell ref="A47:D47"/>
    <mergeCell ref="E47:H47"/>
    <mergeCell ref="I47:L47"/>
    <mergeCell ref="M47:P47"/>
    <mergeCell ref="Q47:T47"/>
    <mergeCell ref="AB47:AE47"/>
    <mergeCell ref="AH47:AK47"/>
    <mergeCell ref="A46:D46"/>
    <mergeCell ref="E46:H46"/>
    <mergeCell ref="I46:L46"/>
    <mergeCell ref="M46:P46"/>
    <mergeCell ref="Q46:T46"/>
    <mergeCell ref="AB46:AE46"/>
    <mergeCell ref="A53:D53"/>
    <mergeCell ref="A54:D54"/>
    <mergeCell ref="A55:D55"/>
    <mergeCell ref="A56:D56"/>
    <mergeCell ref="A57:D57"/>
    <mergeCell ref="C64:M69"/>
    <mergeCell ref="AH48:AK48"/>
    <mergeCell ref="A49:D49"/>
    <mergeCell ref="E49:H49"/>
    <mergeCell ref="I49:L49"/>
    <mergeCell ref="M49:P49"/>
    <mergeCell ref="Q49:T49"/>
    <mergeCell ref="AB49:AE49"/>
    <mergeCell ref="AH49:AK49"/>
    <mergeCell ref="A48:D48"/>
    <mergeCell ref="E48:H48"/>
    <mergeCell ref="I48:L48"/>
    <mergeCell ref="M48:P48"/>
    <mergeCell ref="Q48:T48"/>
    <mergeCell ref="AB48:AE48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1" max="2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3"/>
  <sheetViews>
    <sheetView zoomScale="20" zoomScaleNormal="20" workbookViewId="0">
      <selection activeCell="I17" sqref="I17:L17"/>
    </sheetView>
  </sheetViews>
  <sheetFormatPr defaultColWidth="9" defaultRowHeight="15.75"/>
  <cols>
    <col min="1" max="20" width="32.625" style="200" customWidth="1"/>
    <col min="21" max="16384" width="9" style="200"/>
  </cols>
  <sheetData>
    <row r="1" spans="1:28" ht="51.75" customHeight="1">
      <c r="A1" s="922" t="s">
        <v>237</v>
      </c>
      <c r="B1" s="922"/>
      <c r="C1" s="922"/>
      <c r="D1" s="922"/>
      <c r="E1" s="922"/>
      <c r="F1" s="922"/>
      <c r="G1" s="922"/>
      <c r="H1" s="922"/>
      <c r="O1" s="924" t="s">
        <v>118</v>
      </c>
      <c r="P1" s="924"/>
      <c r="Q1" s="925"/>
      <c r="R1" s="925"/>
      <c r="U1" s="202"/>
      <c r="V1" s="202"/>
    </row>
    <row r="2" spans="1:28" ht="51.75" customHeight="1">
      <c r="A2" s="922"/>
      <c r="B2" s="922"/>
      <c r="C2" s="922"/>
      <c r="D2" s="922"/>
      <c r="E2" s="922"/>
      <c r="F2" s="922"/>
      <c r="G2" s="922"/>
      <c r="H2" s="922"/>
      <c r="O2" s="924" t="s">
        <v>119</v>
      </c>
      <c r="P2" s="924"/>
      <c r="Q2" s="201"/>
      <c r="R2" s="201"/>
      <c r="U2" s="202"/>
      <c r="V2" s="202"/>
    </row>
    <row r="3" spans="1:28" ht="206.25" customHeight="1" thickBot="1">
      <c r="A3" s="923"/>
      <c r="B3" s="923"/>
      <c r="C3" s="923"/>
      <c r="D3" s="923"/>
      <c r="E3" s="923"/>
      <c r="F3" s="923"/>
      <c r="G3" s="923"/>
      <c r="H3" s="923"/>
      <c r="O3" s="926"/>
      <c r="P3" s="926"/>
      <c r="Q3" s="203"/>
      <c r="R3" s="203"/>
      <c r="U3" s="202"/>
      <c r="V3" s="202"/>
    </row>
    <row r="4" spans="1:28" s="245" customFormat="1" ht="75" customHeight="1" thickBot="1">
      <c r="A4" s="927" t="s">
        <v>76</v>
      </c>
      <c r="B4" s="928"/>
      <c r="C4" s="928"/>
      <c r="D4" s="929"/>
      <c r="E4" s="927" t="s">
        <v>77</v>
      </c>
      <c r="F4" s="928"/>
      <c r="G4" s="928"/>
      <c r="H4" s="929"/>
      <c r="I4" s="927" t="s">
        <v>120</v>
      </c>
      <c r="J4" s="928"/>
      <c r="K4" s="928"/>
      <c r="L4" s="929"/>
      <c r="M4" s="927" t="s">
        <v>121</v>
      </c>
      <c r="N4" s="928"/>
      <c r="O4" s="928"/>
      <c r="P4" s="929"/>
      <c r="Q4" s="927" t="s">
        <v>122</v>
      </c>
      <c r="R4" s="928"/>
      <c r="S4" s="928"/>
      <c r="T4" s="929"/>
      <c r="U4" s="244"/>
      <c r="V4" s="244"/>
    </row>
    <row r="5" spans="1:28" s="245" customFormat="1" ht="75" customHeight="1">
      <c r="A5" s="913" t="s">
        <v>78</v>
      </c>
      <c r="B5" s="914"/>
      <c r="C5" s="914"/>
      <c r="D5" s="915"/>
      <c r="E5" s="916" t="s">
        <v>79</v>
      </c>
      <c r="F5" s="917"/>
      <c r="G5" s="917"/>
      <c r="H5" s="918"/>
      <c r="I5" s="913" t="s">
        <v>123</v>
      </c>
      <c r="J5" s="914"/>
      <c r="K5" s="914"/>
      <c r="L5" s="915"/>
      <c r="M5" s="913" t="s">
        <v>124</v>
      </c>
      <c r="N5" s="914"/>
      <c r="O5" s="914"/>
      <c r="P5" s="915"/>
      <c r="Q5" s="919" t="s">
        <v>125</v>
      </c>
      <c r="R5" s="920"/>
      <c r="S5" s="920"/>
      <c r="T5" s="921"/>
      <c r="U5" s="244"/>
      <c r="V5" s="244"/>
    </row>
    <row r="6" spans="1:28" s="245" customFormat="1" ht="75" customHeight="1">
      <c r="A6" s="919" t="s">
        <v>88</v>
      </c>
      <c r="B6" s="920"/>
      <c r="C6" s="920"/>
      <c r="D6" s="921"/>
      <c r="E6" s="919" t="s">
        <v>85</v>
      </c>
      <c r="F6" s="920"/>
      <c r="G6" s="920"/>
      <c r="H6" s="921"/>
      <c r="I6" s="919" t="s">
        <v>126</v>
      </c>
      <c r="J6" s="920"/>
      <c r="K6" s="920"/>
      <c r="L6" s="921"/>
      <c r="M6" s="919" t="s">
        <v>127</v>
      </c>
      <c r="N6" s="920"/>
      <c r="O6" s="920"/>
      <c r="P6" s="921"/>
      <c r="Q6" s="919" t="s">
        <v>128</v>
      </c>
      <c r="R6" s="920"/>
      <c r="S6" s="920"/>
      <c r="T6" s="921"/>
      <c r="U6" s="244"/>
      <c r="V6" s="244"/>
    </row>
    <row r="7" spans="1:28" s="246" customFormat="1" ht="75" customHeight="1">
      <c r="A7" s="919" t="s">
        <v>86</v>
      </c>
      <c r="B7" s="920"/>
      <c r="C7" s="920"/>
      <c r="D7" s="921"/>
      <c r="E7" s="919" t="s">
        <v>87</v>
      </c>
      <c r="F7" s="920"/>
      <c r="G7" s="920"/>
      <c r="H7" s="921"/>
      <c r="I7" s="919" t="s">
        <v>129</v>
      </c>
      <c r="J7" s="920"/>
      <c r="K7" s="920"/>
      <c r="L7" s="921"/>
      <c r="M7" s="919" t="s">
        <v>130</v>
      </c>
      <c r="N7" s="920"/>
      <c r="O7" s="920"/>
      <c r="P7" s="921"/>
      <c r="Q7" s="919" t="s">
        <v>131</v>
      </c>
      <c r="R7" s="920"/>
      <c r="S7" s="920"/>
      <c r="T7" s="921"/>
      <c r="U7" s="244"/>
      <c r="V7" s="244"/>
    </row>
    <row r="8" spans="1:28" s="246" customFormat="1" ht="75" customHeight="1">
      <c r="A8" s="919" t="s">
        <v>97</v>
      </c>
      <c r="B8" s="920"/>
      <c r="C8" s="920"/>
      <c r="D8" s="921"/>
      <c r="E8" s="919" t="s">
        <v>90</v>
      </c>
      <c r="F8" s="920"/>
      <c r="G8" s="920"/>
      <c r="H8" s="921"/>
      <c r="I8" s="919" t="s">
        <v>132</v>
      </c>
      <c r="J8" s="920"/>
      <c r="K8" s="920"/>
      <c r="L8" s="921"/>
      <c r="M8" s="919" t="s">
        <v>133</v>
      </c>
      <c r="N8" s="920"/>
      <c r="O8" s="920"/>
      <c r="P8" s="921"/>
      <c r="Q8" s="919" t="s">
        <v>134</v>
      </c>
      <c r="R8" s="920"/>
      <c r="S8" s="920"/>
      <c r="T8" s="921"/>
      <c r="U8" s="244"/>
      <c r="V8" s="244"/>
    </row>
    <row r="9" spans="1:28" s="246" customFormat="1" ht="75" customHeight="1">
      <c r="A9" s="919" t="s">
        <v>84</v>
      </c>
      <c r="B9" s="920"/>
      <c r="C9" s="920"/>
      <c r="D9" s="921"/>
      <c r="E9" s="919" t="s">
        <v>83</v>
      </c>
      <c r="F9" s="920"/>
      <c r="G9" s="920"/>
      <c r="H9" s="921"/>
      <c r="I9" s="919" t="s">
        <v>135</v>
      </c>
      <c r="J9" s="920"/>
      <c r="K9" s="920"/>
      <c r="L9" s="921"/>
      <c r="M9" s="919" t="s">
        <v>136</v>
      </c>
      <c r="N9" s="920"/>
      <c r="O9" s="920"/>
      <c r="P9" s="921"/>
      <c r="Q9" s="919" t="s">
        <v>137</v>
      </c>
      <c r="R9" s="920"/>
      <c r="S9" s="920"/>
      <c r="T9" s="921"/>
      <c r="U9" s="244"/>
      <c r="V9" s="244"/>
    </row>
    <row r="10" spans="1:28" s="246" customFormat="1" ht="75" customHeight="1" thickBot="1">
      <c r="A10" s="930" t="s">
        <v>89</v>
      </c>
      <c r="B10" s="931"/>
      <c r="C10" s="931"/>
      <c r="D10" s="932"/>
      <c r="E10" s="919" t="s">
        <v>116</v>
      </c>
      <c r="F10" s="920"/>
      <c r="G10" s="920"/>
      <c r="H10" s="921"/>
      <c r="I10" s="930" t="s">
        <v>138</v>
      </c>
      <c r="J10" s="931"/>
      <c r="K10" s="931"/>
      <c r="L10" s="932"/>
      <c r="M10" s="933" t="s">
        <v>139</v>
      </c>
      <c r="N10" s="934"/>
      <c r="O10" s="934"/>
      <c r="P10" s="935"/>
      <c r="Q10" s="919" t="s">
        <v>140</v>
      </c>
      <c r="R10" s="920"/>
      <c r="S10" s="920"/>
      <c r="T10" s="921"/>
      <c r="U10" s="244"/>
      <c r="V10" s="244"/>
    </row>
    <row r="11" spans="1:28" s="205" customFormat="1" ht="31.5" hidden="1" customHeight="1">
      <c r="A11" s="936"/>
      <c r="B11" s="937"/>
      <c r="C11" s="937"/>
      <c r="D11" s="938"/>
      <c r="E11" s="939"/>
      <c r="F11" s="940"/>
      <c r="G11" s="940"/>
      <c r="H11" s="941"/>
      <c r="I11" s="942"/>
      <c r="J11" s="943"/>
      <c r="K11" s="943"/>
      <c r="L11" s="944"/>
      <c r="M11" s="945"/>
      <c r="N11" s="946"/>
      <c r="O11" s="946"/>
      <c r="P11" s="947"/>
      <c r="Q11" s="942"/>
      <c r="R11" s="943"/>
      <c r="S11" s="943"/>
      <c r="T11" s="944"/>
      <c r="U11" s="202"/>
      <c r="V11" s="202"/>
    </row>
    <row r="12" spans="1:28" s="205" customFormat="1" ht="25.5" customHeight="1">
      <c r="A12" s="206" t="s">
        <v>141</v>
      </c>
      <c r="B12" s="207">
        <f>第一週明細!W12</f>
        <v>0</v>
      </c>
      <c r="C12" s="207" t="s">
        <v>9</v>
      </c>
      <c r="D12" s="208">
        <f>第一週明細!W8</f>
        <v>0</v>
      </c>
      <c r="E12" s="209" t="s">
        <v>141</v>
      </c>
      <c r="F12" s="210">
        <f>第一週明細!W20</f>
        <v>751.8</v>
      </c>
      <c r="G12" s="210" t="s">
        <v>9</v>
      </c>
      <c r="H12" s="211">
        <f>第一週明細!W16</f>
        <v>23</v>
      </c>
      <c r="I12" s="209" t="s">
        <v>141</v>
      </c>
      <c r="J12" s="212">
        <f>第一週明細!W28</f>
        <v>754.2</v>
      </c>
      <c r="K12" s="210" t="s">
        <v>9</v>
      </c>
      <c r="L12" s="213">
        <f>第一週明細!W24</f>
        <v>27</v>
      </c>
      <c r="M12" s="214" t="s">
        <v>141</v>
      </c>
      <c r="N12" s="215">
        <f>第一週明細!W36</f>
        <v>734.4</v>
      </c>
      <c r="O12" s="216" t="s">
        <v>9</v>
      </c>
      <c r="P12" s="217">
        <f>第一週明細!W32</f>
        <v>24</v>
      </c>
      <c r="Q12" s="209" t="s">
        <v>141</v>
      </c>
      <c r="R12" s="212">
        <f>第一週明細!W44</f>
        <v>730.4</v>
      </c>
      <c r="S12" s="210" t="s">
        <v>9</v>
      </c>
      <c r="T12" s="213">
        <f>第一週明細!W40</f>
        <v>24</v>
      </c>
      <c r="U12" s="202"/>
      <c r="V12" s="202"/>
    </row>
    <row r="13" spans="1:28" s="205" customFormat="1" ht="30.75" customHeight="1" thickBot="1">
      <c r="A13" s="218" t="s">
        <v>7</v>
      </c>
      <c r="B13" s="219">
        <f>第一週明細!W6</f>
        <v>0</v>
      </c>
      <c r="C13" s="219" t="s">
        <v>11</v>
      </c>
      <c r="D13" s="220">
        <f>第一週明細!W10</f>
        <v>0</v>
      </c>
      <c r="E13" s="179" t="s">
        <v>142</v>
      </c>
      <c r="F13" s="180">
        <f>第一週明細!W14</f>
        <v>106</v>
      </c>
      <c r="G13" s="180" t="s">
        <v>143</v>
      </c>
      <c r="H13" s="181">
        <f>第一週明細!W18</f>
        <v>30.200000000000003</v>
      </c>
      <c r="I13" s="179" t="s">
        <v>142</v>
      </c>
      <c r="J13" s="180">
        <f>第一週明細!W22</f>
        <v>95.5</v>
      </c>
      <c r="K13" s="180" t="s">
        <v>11</v>
      </c>
      <c r="L13" s="220">
        <f>第一週明細!W26</f>
        <v>32.300000000000004</v>
      </c>
      <c r="M13" s="221" t="s">
        <v>142</v>
      </c>
      <c r="N13" s="222">
        <f>第一週明細!W30</f>
        <v>99.5</v>
      </c>
      <c r="O13" s="182" t="s">
        <v>11</v>
      </c>
      <c r="P13" s="183">
        <f>第一週明細!W34</f>
        <v>30.099999999999998</v>
      </c>
      <c r="Q13" s="218" t="s">
        <v>142</v>
      </c>
      <c r="R13" s="219">
        <f>第一週明細!W38</f>
        <v>100.5</v>
      </c>
      <c r="S13" s="219" t="s">
        <v>11</v>
      </c>
      <c r="T13" s="220">
        <f>第一週明細!W42</f>
        <v>28.1</v>
      </c>
      <c r="U13" s="202"/>
      <c r="V13" s="202"/>
    </row>
    <row r="14" spans="1:28" s="246" customFormat="1" ht="75" customHeight="1" thickBot="1">
      <c r="A14" s="927" t="s">
        <v>144</v>
      </c>
      <c r="B14" s="928"/>
      <c r="C14" s="928"/>
      <c r="D14" s="929"/>
      <c r="E14" s="927" t="s">
        <v>145</v>
      </c>
      <c r="F14" s="928"/>
      <c r="G14" s="928"/>
      <c r="H14" s="929"/>
      <c r="I14" s="927" t="s">
        <v>146</v>
      </c>
      <c r="J14" s="928"/>
      <c r="K14" s="928"/>
      <c r="L14" s="929"/>
      <c r="M14" s="927" t="s">
        <v>147</v>
      </c>
      <c r="N14" s="928"/>
      <c r="O14" s="928"/>
      <c r="P14" s="929"/>
      <c r="Q14" s="927" t="s">
        <v>148</v>
      </c>
      <c r="R14" s="928"/>
      <c r="S14" s="928"/>
      <c r="T14" s="929"/>
      <c r="U14" s="244"/>
      <c r="V14" s="244"/>
      <c r="AB14" s="246" t="s">
        <v>149</v>
      </c>
    </row>
    <row r="15" spans="1:28" s="246" customFormat="1" ht="75" customHeight="1">
      <c r="A15" s="919" t="s">
        <v>123</v>
      </c>
      <c r="B15" s="920"/>
      <c r="C15" s="920"/>
      <c r="D15" s="921"/>
      <c r="E15" s="913" t="s">
        <v>150</v>
      </c>
      <c r="F15" s="914"/>
      <c r="G15" s="914"/>
      <c r="H15" s="915"/>
      <c r="I15" s="913" t="s">
        <v>123</v>
      </c>
      <c r="J15" s="914"/>
      <c r="K15" s="914"/>
      <c r="L15" s="915"/>
      <c r="M15" s="913" t="s">
        <v>124</v>
      </c>
      <c r="N15" s="914"/>
      <c r="O15" s="914"/>
      <c r="P15" s="915"/>
      <c r="Q15" s="919" t="s">
        <v>151</v>
      </c>
      <c r="R15" s="920"/>
      <c r="S15" s="920"/>
      <c r="T15" s="921"/>
      <c r="U15" s="244"/>
      <c r="V15" s="244"/>
    </row>
    <row r="16" spans="1:28" s="246" customFormat="1" ht="75" customHeight="1">
      <c r="A16" s="919" t="s">
        <v>152</v>
      </c>
      <c r="B16" s="920"/>
      <c r="C16" s="920"/>
      <c r="D16" s="921"/>
      <c r="E16" s="919" t="s">
        <v>153</v>
      </c>
      <c r="F16" s="920"/>
      <c r="G16" s="920"/>
      <c r="H16" s="921"/>
      <c r="I16" s="919" t="s">
        <v>154</v>
      </c>
      <c r="J16" s="920"/>
      <c r="K16" s="920"/>
      <c r="L16" s="921"/>
      <c r="M16" s="919" t="s">
        <v>155</v>
      </c>
      <c r="N16" s="920"/>
      <c r="O16" s="920"/>
      <c r="P16" s="921"/>
      <c r="Q16" s="919" t="s">
        <v>156</v>
      </c>
      <c r="R16" s="920"/>
      <c r="S16" s="920"/>
      <c r="T16" s="921"/>
      <c r="U16" s="244"/>
      <c r="V16" s="244"/>
    </row>
    <row r="17" spans="1:25" s="246" customFormat="1" ht="75" customHeight="1">
      <c r="A17" s="919" t="s">
        <v>157</v>
      </c>
      <c r="B17" s="920"/>
      <c r="C17" s="920"/>
      <c r="D17" s="921"/>
      <c r="E17" s="919" t="s">
        <v>158</v>
      </c>
      <c r="F17" s="920"/>
      <c r="G17" s="920"/>
      <c r="H17" s="921"/>
      <c r="I17" s="919" t="s">
        <v>159</v>
      </c>
      <c r="J17" s="920"/>
      <c r="K17" s="920"/>
      <c r="L17" s="921"/>
      <c r="M17" s="919" t="s">
        <v>160</v>
      </c>
      <c r="N17" s="920"/>
      <c r="O17" s="920"/>
      <c r="P17" s="921"/>
      <c r="Q17" s="919" t="s">
        <v>161</v>
      </c>
      <c r="R17" s="920"/>
      <c r="S17" s="920"/>
      <c r="T17" s="921"/>
      <c r="U17" s="244"/>
      <c r="V17" s="244"/>
    </row>
    <row r="18" spans="1:25" s="246" customFormat="1" ht="75" customHeight="1">
      <c r="A18" s="919" t="s">
        <v>162</v>
      </c>
      <c r="B18" s="920"/>
      <c r="C18" s="920"/>
      <c r="D18" s="921"/>
      <c r="E18" s="919" t="s">
        <v>163</v>
      </c>
      <c r="F18" s="920"/>
      <c r="G18" s="920"/>
      <c r="H18" s="921"/>
      <c r="I18" s="919" t="s">
        <v>164</v>
      </c>
      <c r="J18" s="920"/>
      <c r="K18" s="920"/>
      <c r="L18" s="921"/>
      <c r="M18" s="919" t="s">
        <v>165</v>
      </c>
      <c r="N18" s="920"/>
      <c r="O18" s="920"/>
      <c r="P18" s="921"/>
      <c r="Q18" s="919" t="s">
        <v>166</v>
      </c>
      <c r="R18" s="920"/>
      <c r="S18" s="920"/>
      <c r="T18" s="921"/>
    </row>
    <row r="19" spans="1:25" s="246" customFormat="1" ht="75" customHeight="1">
      <c r="A19" s="919" t="s">
        <v>135</v>
      </c>
      <c r="B19" s="920"/>
      <c r="C19" s="920"/>
      <c r="D19" s="921"/>
      <c r="E19" s="919" t="s">
        <v>167</v>
      </c>
      <c r="F19" s="920"/>
      <c r="G19" s="920"/>
      <c r="H19" s="921"/>
      <c r="I19" s="919" t="s">
        <v>168</v>
      </c>
      <c r="J19" s="920"/>
      <c r="K19" s="920"/>
      <c r="L19" s="921"/>
      <c r="M19" s="919" t="s">
        <v>136</v>
      </c>
      <c r="N19" s="920"/>
      <c r="O19" s="920"/>
      <c r="P19" s="921"/>
      <c r="Q19" s="919" t="s">
        <v>169</v>
      </c>
      <c r="R19" s="920"/>
      <c r="S19" s="920"/>
      <c r="T19" s="921"/>
    </row>
    <row r="20" spans="1:25" s="246" customFormat="1" ht="75" customHeight="1" thickBot="1">
      <c r="A20" s="919" t="s">
        <v>170</v>
      </c>
      <c r="B20" s="920"/>
      <c r="C20" s="920"/>
      <c r="D20" s="921"/>
      <c r="E20" s="919" t="s">
        <v>171</v>
      </c>
      <c r="F20" s="920"/>
      <c r="G20" s="920"/>
      <c r="H20" s="921"/>
      <c r="I20" s="919" t="s">
        <v>138</v>
      </c>
      <c r="J20" s="920"/>
      <c r="K20" s="920"/>
      <c r="L20" s="921"/>
      <c r="M20" s="930" t="s">
        <v>172</v>
      </c>
      <c r="N20" s="931"/>
      <c r="O20" s="931"/>
      <c r="P20" s="932"/>
      <c r="Q20" s="930" t="s">
        <v>173</v>
      </c>
      <c r="R20" s="931"/>
      <c r="S20" s="931"/>
      <c r="T20" s="932"/>
    </row>
    <row r="21" spans="1:25" s="205" customFormat="1" ht="1.5" customHeight="1" thickBot="1">
      <c r="A21" s="206" t="s">
        <v>141</v>
      </c>
      <c r="B21" s="207"/>
      <c r="C21" s="207" t="s">
        <v>9</v>
      </c>
      <c r="D21" s="208" t="str">
        <f>第一週明細!W17</f>
        <v>蛋白質：</v>
      </c>
      <c r="E21" s="948"/>
      <c r="F21" s="949"/>
      <c r="G21" s="949"/>
      <c r="H21" s="950"/>
      <c r="I21" s="951"/>
      <c r="J21" s="952"/>
      <c r="K21" s="952"/>
      <c r="L21" s="953"/>
      <c r="M21" s="954"/>
      <c r="N21" s="955"/>
      <c r="O21" s="955"/>
      <c r="P21" s="956"/>
      <c r="Q21" s="957" t="s">
        <v>174</v>
      </c>
      <c r="R21" s="958"/>
      <c r="S21" s="958"/>
      <c r="T21" s="959"/>
      <c r="U21" s="204"/>
      <c r="V21" s="204"/>
      <c r="W21" s="204"/>
      <c r="X21" s="204"/>
      <c r="Y21" s="204"/>
    </row>
    <row r="22" spans="1:25" s="205" customFormat="1" ht="29.25" customHeight="1">
      <c r="A22" s="206" t="s">
        <v>141</v>
      </c>
      <c r="B22" s="207">
        <f>第二週明細!W12</f>
        <v>731.6</v>
      </c>
      <c r="C22" s="207" t="s">
        <v>9</v>
      </c>
      <c r="D22" s="208">
        <f>第二週明細!W8</f>
        <v>26</v>
      </c>
      <c r="E22" s="223" t="s">
        <v>141</v>
      </c>
      <c r="F22" s="224">
        <f>第二週明細!W20</f>
        <v>710.1</v>
      </c>
      <c r="G22" s="224" t="s">
        <v>9</v>
      </c>
      <c r="H22" s="225">
        <f>第二週明細!W16</f>
        <v>23</v>
      </c>
      <c r="I22" s="226" t="s">
        <v>141</v>
      </c>
      <c r="J22" s="224">
        <f>第二週明細!W28</f>
        <v>752.7</v>
      </c>
      <c r="K22" s="224" t="s">
        <v>9</v>
      </c>
      <c r="L22" s="225">
        <f>第二週明細!W24</f>
        <v>25.5</v>
      </c>
      <c r="M22" s="227" t="s">
        <v>141</v>
      </c>
      <c r="N22" s="228">
        <f>第二週明細!W36</f>
        <v>744.2</v>
      </c>
      <c r="O22" s="228" t="s">
        <v>9</v>
      </c>
      <c r="P22" s="229">
        <f>第二週明細!W32</f>
        <v>25</v>
      </c>
      <c r="Q22" s="226" t="s">
        <v>141</v>
      </c>
      <c r="R22" s="224">
        <f>第二週明細!W44</f>
        <v>747.9</v>
      </c>
      <c r="S22" s="224" t="s">
        <v>9</v>
      </c>
      <c r="T22" s="225">
        <f>第二週明細!W40</f>
        <v>27.5</v>
      </c>
      <c r="U22" s="202"/>
      <c r="V22" s="202"/>
    </row>
    <row r="23" spans="1:25" s="205" customFormat="1" ht="28.5" customHeight="1" thickBot="1">
      <c r="A23" s="230" t="s">
        <v>142</v>
      </c>
      <c r="B23" s="220">
        <f>第二週明細!W6</f>
        <v>92.5</v>
      </c>
      <c r="C23" s="219" t="s">
        <v>11</v>
      </c>
      <c r="D23" s="220">
        <f>第二週明細!W10</f>
        <v>31.900000000000002</v>
      </c>
      <c r="E23" s="231" t="s">
        <v>142</v>
      </c>
      <c r="F23" s="232">
        <f>第二週明細!W14</f>
        <v>99</v>
      </c>
      <c r="G23" s="232" t="s">
        <v>11</v>
      </c>
      <c r="H23" s="233">
        <f>第二週明細!W18</f>
        <v>27.900000000000002</v>
      </c>
      <c r="I23" s="231" t="s">
        <v>142</v>
      </c>
      <c r="J23" s="232">
        <f>第二週明細!W22</f>
        <v>100</v>
      </c>
      <c r="K23" s="232" t="s">
        <v>11</v>
      </c>
      <c r="L23" s="232">
        <f>第二週明細!W26</f>
        <v>30.8</v>
      </c>
      <c r="M23" s="232" t="s">
        <v>142</v>
      </c>
      <c r="N23" s="232">
        <f>第二週明細!W30</f>
        <v>98.5</v>
      </c>
      <c r="O23" s="234" t="s">
        <v>11</v>
      </c>
      <c r="P23" s="235">
        <f>第二週明細!W34</f>
        <v>31.3</v>
      </c>
      <c r="Q23" s="231" t="s">
        <v>142</v>
      </c>
      <c r="R23" s="232">
        <f>第二週明細!W38</f>
        <v>92.5</v>
      </c>
      <c r="S23" s="232" t="s">
        <v>11</v>
      </c>
      <c r="T23" s="233">
        <f>第二週明細!W42</f>
        <v>32.599999999999994</v>
      </c>
      <c r="U23" s="202"/>
      <c r="V23" s="202"/>
    </row>
    <row r="24" spans="1:25" s="246" customFormat="1" ht="75" customHeight="1" thickBot="1">
      <c r="A24" s="927" t="s">
        <v>175</v>
      </c>
      <c r="B24" s="928"/>
      <c r="C24" s="928"/>
      <c r="D24" s="929"/>
      <c r="E24" s="927" t="s">
        <v>176</v>
      </c>
      <c r="F24" s="928"/>
      <c r="G24" s="928"/>
      <c r="H24" s="929"/>
      <c r="I24" s="927" t="s">
        <v>177</v>
      </c>
      <c r="J24" s="928"/>
      <c r="K24" s="928"/>
      <c r="L24" s="929"/>
      <c r="M24" s="927" t="s">
        <v>178</v>
      </c>
      <c r="N24" s="928"/>
      <c r="O24" s="928"/>
      <c r="P24" s="929"/>
      <c r="Q24" s="927" t="s">
        <v>179</v>
      </c>
      <c r="R24" s="928"/>
      <c r="S24" s="928"/>
      <c r="T24" s="929"/>
      <c r="U24" s="244"/>
      <c r="V24" s="244"/>
    </row>
    <row r="25" spans="1:25" s="246" customFormat="1" ht="75" customHeight="1">
      <c r="A25" s="913" t="s">
        <v>123</v>
      </c>
      <c r="B25" s="914"/>
      <c r="C25" s="914"/>
      <c r="D25" s="915"/>
      <c r="E25" s="919" t="s">
        <v>180</v>
      </c>
      <c r="F25" s="920"/>
      <c r="G25" s="920"/>
      <c r="H25" s="921"/>
      <c r="I25" s="913" t="s">
        <v>123</v>
      </c>
      <c r="J25" s="914"/>
      <c r="K25" s="914"/>
      <c r="L25" s="915"/>
      <c r="M25" s="913" t="s">
        <v>124</v>
      </c>
      <c r="N25" s="914"/>
      <c r="O25" s="914"/>
      <c r="P25" s="915"/>
      <c r="Q25" s="919" t="s">
        <v>181</v>
      </c>
      <c r="R25" s="920"/>
      <c r="S25" s="920"/>
      <c r="T25" s="921"/>
      <c r="U25" s="244"/>
      <c r="V25" s="244"/>
    </row>
    <row r="26" spans="1:25" s="246" customFormat="1" ht="75" customHeight="1">
      <c r="A26" s="919" t="s">
        <v>182</v>
      </c>
      <c r="B26" s="920"/>
      <c r="C26" s="920"/>
      <c r="D26" s="921"/>
      <c r="E26" s="919" t="s">
        <v>183</v>
      </c>
      <c r="F26" s="920"/>
      <c r="G26" s="920"/>
      <c r="H26" s="921"/>
      <c r="I26" s="919" t="s">
        <v>184</v>
      </c>
      <c r="J26" s="920"/>
      <c r="K26" s="920"/>
      <c r="L26" s="921"/>
      <c r="M26" s="919" t="s">
        <v>185</v>
      </c>
      <c r="N26" s="920"/>
      <c r="O26" s="920"/>
      <c r="P26" s="921"/>
      <c r="Q26" s="919" t="s">
        <v>186</v>
      </c>
      <c r="R26" s="920"/>
      <c r="S26" s="920"/>
      <c r="T26" s="921"/>
      <c r="U26" s="244"/>
      <c r="V26" s="244"/>
    </row>
    <row r="27" spans="1:25" s="246" customFormat="1" ht="75" customHeight="1">
      <c r="A27" s="919" t="s">
        <v>187</v>
      </c>
      <c r="B27" s="920"/>
      <c r="C27" s="920"/>
      <c r="D27" s="921"/>
      <c r="E27" s="919" t="s">
        <v>188</v>
      </c>
      <c r="F27" s="920"/>
      <c r="G27" s="920"/>
      <c r="H27" s="921"/>
      <c r="I27" s="919" t="s">
        <v>189</v>
      </c>
      <c r="J27" s="920"/>
      <c r="K27" s="920"/>
      <c r="L27" s="921"/>
      <c r="M27" s="919" t="s">
        <v>190</v>
      </c>
      <c r="N27" s="920"/>
      <c r="O27" s="920"/>
      <c r="P27" s="921"/>
      <c r="Q27" s="919" t="s">
        <v>191</v>
      </c>
      <c r="R27" s="920"/>
      <c r="S27" s="920"/>
      <c r="T27" s="921"/>
      <c r="U27" s="244"/>
      <c r="V27" s="244"/>
    </row>
    <row r="28" spans="1:25" s="246" customFormat="1" ht="75" customHeight="1">
      <c r="A28" s="919" t="s">
        <v>192</v>
      </c>
      <c r="B28" s="920"/>
      <c r="C28" s="920"/>
      <c r="D28" s="921"/>
      <c r="E28" s="919" t="s">
        <v>193</v>
      </c>
      <c r="F28" s="920"/>
      <c r="G28" s="920"/>
      <c r="H28" s="921"/>
      <c r="I28" s="919" t="s">
        <v>194</v>
      </c>
      <c r="J28" s="920"/>
      <c r="K28" s="920"/>
      <c r="L28" s="921"/>
      <c r="M28" s="919" t="s">
        <v>195</v>
      </c>
      <c r="N28" s="920"/>
      <c r="O28" s="920"/>
      <c r="P28" s="921"/>
      <c r="Q28" s="919" t="s">
        <v>196</v>
      </c>
      <c r="R28" s="920"/>
      <c r="S28" s="920"/>
      <c r="T28" s="921"/>
      <c r="U28" s="244"/>
      <c r="V28" s="244"/>
    </row>
    <row r="29" spans="1:25" s="246" customFormat="1" ht="75" customHeight="1">
      <c r="A29" s="919" t="s">
        <v>168</v>
      </c>
      <c r="B29" s="920"/>
      <c r="C29" s="920"/>
      <c r="D29" s="921"/>
      <c r="E29" s="919" t="s">
        <v>136</v>
      </c>
      <c r="F29" s="920"/>
      <c r="G29" s="920"/>
      <c r="H29" s="921"/>
      <c r="I29" s="919" t="s">
        <v>135</v>
      </c>
      <c r="J29" s="920"/>
      <c r="K29" s="920"/>
      <c r="L29" s="921"/>
      <c r="M29" s="919" t="s">
        <v>197</v>
      </c>
      <c r="N29" s="920"/>
      <c r="O29" s="920"/>
      <c r="P29" s="921"/>
      <c r="Q29" s="919" t="s">
        <v>137</v>
      </c>
      <c r="R29" s="920"/>
      <c r="S29" s="920"/>
      <c r="T29" s="921"/>
      <c r="U29" s="244"/>
      <c r="V29" s="244"/>
    </row>
    <row r="30" spans="1:25" s="246" customFormat="1" ht="75" customHeight="1" thickBot="1">
      <c r="A30" s="930" t="s">
        <v>139</v>
      </c>
      <c r="B30" s="931"/>
      <c r="C30" s="931"/>
      <c r="D30" s="932"/>
      <c r="E30" s="930" t="s">
        <v>198</v>
      </c>
      <c r="F30" s="931"/>
      <c r="G30" s="931"/>
      <c r="H30" s="932"/>
      <c r="I30" s="930" t="s">
        <v>199</v>
      </c>
      <c r="J30" s="931"/>
      <c r="K30" s="931"/>
      <c r="L30" s="932"/>
      <c r="M30" s="930" t="s">
        <v>173</v>
      </c>
      <c r="N30" s="931"/>
      <c r="O30" s="931"/>
      <c r="P30" s="932"/>
      <c r="Q30" s="930" t="s">
        <v>200</v>
      </c>
      <c r="R30" s="931"/>
      <c r="S30" s="931"/>
      <c r="T30" s="932"/>
      <c r="U30" s="244"/>
      <c r="V30" s="244"/>
    </row>
    <row r="31" spans="1:25" s="205" customFormat="1" ht="2.25" customHeight="1" thickBot="1">
      <c r="A31" s="948"/>
      <c r="B31" s="949"/>
      <c r="C31" s="949"/>
      <c r="D31" s="950"/>
      <c r="E31" s="951"/>
      <c r="F31" s="952"/>
      <c r="G31" s="952"/>
      <c r="H31" s="953"/>
      <c r="I31" s="951"/>
      <c r="J31" s="952"/>
      <c r="K31" s="952"/>
      <c r="L31" s="953"/>
      <c r="M31" s="951"/>
      <c r="N31" s="952"/>
      <c r="O31" s="952"/>
      <c r="P31" s="953"/>
      <c r="Q31" s="951"/>
      <c r="R31" s="952"/>
      <c r="S31" s="952"/>
      <c r="T31" s="953"/>
      <c r="U31" s="202"/>
      <c r="V31" s="202"/>
    </row>
    <row r="32" spans="1:25" s="205" customFormat="1" ht="25.5" customHeight="1">
      <c r="A32" s="226" t="s">
        <v>141</v>
      </c>
      <c r="B32" s="224">
        <f>第三週明細!W12</f>
        <v>0</v>
      </c>
      <c r="C32" s="224" t="s">
        <v>9</v>
      </c>
      <c r="D32" s="236">
        <f>第三週明細!W8</f>
        <v>0</v>
      </c>
      <c r="E32" s="226" t="s">
        <v>141</v>
      </c>
      <c r="F32" s="224">
        <f>第三週明細!W20</f>
        <v>738.4</v>
      </c>
      <c r="G32" s="224" t="s">
        <v>9</v>
      </c>
      <c r="H32" s="225">
        <f>第三週明細!W16</f>
        <v>23</v>
      </c>
      <c r="I32" s="226" t="s">
        <v>141</v>
      </c>
      <c r="J32" s="224">
        <f>第三週明細!W28</f>
        <v>715.5</v>
      </c>
      <c r="K32" s="224" t="s">
        <v>9</v>
      </c>
      <c r="L32" s="225">
        <f>第三週明細!W24</f>
        <v>23.5</v>
      </c>
      <c r="M32" s="226" t="s">
        <v>141</v>
      </c>
      <c r="N32" s="224">
        <v>735</v>
      </c>
      <c r="O32" s="224" t="s">
        <v>9</v>
      </c>
      <c r="P32" s="225" t="s">
        <v>201</v>
      </c>
      <c r="Q32" s="226" t="s">
        <v>141</v>
      </c>
      <c r="R32" s="224">
        <f>第三週明細!W44</f>
        <v>727</v>
      </c>
      <c r="S32" s="224" t="s">
        <v>9</v>
      </c>
      <c r="T32" s="225">
        <f>第三週明細!W40</f>
        <v>25</v>
      </c>
      <c r="U32" s="202"/>
      <c r="V32" s="202"/>
    </row>
    <row r="33" spans="1:22" s="205" customFormat="1" ht="28.5" customHeight="1" thickBot="1">
      <c r="A33" s="237" t="s">
        <v>142</v>
      </c>
      <c r="B33" s="233">
        <f>第三週明細!W6</f>
        <v>0</v>
      </c>
      <c r="C33" s="232" t="s">
        <v>11</v>
      </c>
      <c r="D33" s="233">
        <f>第三週明細!W10</f>
        <v>0</v>
      </c>
      <c r="E33" s="231" t="s">
        <v>142</v>
      </c>
      <c r="F33" s="232">
        <f>第三週明細!W14</f>
        <v>94</v>
      </c>
      <c r="G33" s="232" t="s">
        <v>11</v>
      </c>
      <c r="H33" s="233">
        <f>第三週明細!W18</f>
        <v>32.1</v>
      </c>
      <c r="I33" s="231" t="s">
        <v>142</v>
      </c>
      <c r="J33" s="232">
        <f>第三週明細!W22</f>
        <v>97</v>
      </c>
      <c r="K33" s="232" t="s">
        <v>11</v>
      </c>
      <c r="L33" s="233">
        <f>第三週明細!W26</f>
        <v>29</v>
      </c>
      <c r="M33" s="231" t="s">
        <v>142</v>
      </c>
      <c r="N33" s="232">
        <v>103</v>
      </c>
      <c r="O33" s="232" t="s">
        <v>11</v>
      </c>
      <c r="P33" s="233" t="s">
        <v>202</v>
      </c>
      <c r="Q33" s="231" t="s">
        <v>142</v>
      </c>
      <c r="R33" s="232">
        <f>第三週明細!W38</f>
        <v>98.5</v>
      </c>
      <c r="S33" s="232" t="s">
        <v>11</v>
      </c>
      <c r="T33" s="233">
        <f>第三週明細!W42</f>
        <v>27</v>
      </c>
      <c r="U33" s="202"/>
      <c r="V33" s="202"/>
    </row>
    <row r="34" spans="1:22" s="246" customFormat="1" ht="75" customHeight="1" thickBot="1">
      <c r="A34" s="927" t="s">
        <v>203</v>
      </c>
      <c r="B34" s="928"/>
      <c r="C34" s="928"/>
      <c r="D34" s="929"/>
      <c r="E34" s="927" t="s">
        <v>204</v>
      </c>
      <c r="F34" s="928"/>
      <c r="G34" s="928"/>
      <c r="H34" s="929"/>
      <c r="I34" s="927" t="s">
        <v>205</v>
      </c>
      <c r="J34" s="928"/>
      <c r="K34" s="928"/>
      <c r="L34" s="929"/>
      <c r="M34" s="927" t="s">
        <v>206</v>
      </c>
      <c r="N34" s="928"/>
      <c r="O34" s="928"/>
      <c r="P34" s="929"/>
      <c r="Q34" s="927" t="s">
        <v>207</v>
      </c>
      <c r="R34" s="928"/>
      <c r="S34" s="928"/>
      <c r="T34" s="929"/>
      <c r="U34" s="244"/>
      <c r="V34" s="244"/>
    </row>
    <row r="35" spans="1:22" s="246" customFormat="1" ht="75" customHeight="1">
      <c r="A35" s="913" t="s">
        <v>123</v>
      </c>
      <c r="B35" s="914"/>
      <c r="C35" s="914"/>
      <c r="D35" s="915"/>
      <c r="E35" s="919" t="s">
        <v>150</v>
      </c>
      <c r="F35" s="920"/>
      <c r="G35" s="920"/>
      <c r="H35" s="921"/>
      <c r="I35" s="913" t="s">
        <v>123</v>
      </c>
      <c r="J35" s="914"/>
      <c r="K35" s="914"/>
      <c r="L35" s="915"/>
      <c r="M35" s="913" t="s">
        <v>124</v>
      </c>
      <c r="N35" s="914"/>
      <c r="O35" s="914"/>
      <c r="P35" s="915"/>
      <c r="Q35" s="913" t="s">
        <v>208</v>
      </c>
      <c r="R35" s="914"/>
      <c r="S35" s="914"/>
      <c r="T35" s="915"/>
      <c r="U35" s="244"/>
      <c r="V35" s="244"/>
    </row>
    <row r="36" spans="1:22" s="246" customFormat="1" ht="75" customHeight="1">
      <c r="A36" s="919" t="s">
        <v>209</v>
      </c>
      <c r="B36" s="920"/>
      <c r="C36" s="920"/>
      <c r="D36" s="921"/>
      <c r="E36" s="919" t="s">
        <v>210</v>
      </c>
      <c r="F36" s="920"/>
      <c r="G36" s="920"/>
      <c r="H36" s="921"/>
      <c r="I36" s="919" t="s">
        <v>211</v>
      </c>
      <c r="J36" s="920"/>
      <c r="K36" s="920"/>
      <c r="L36" s="921"/>
      <c r="M36" s="919" t="s">
        <v>212</v>
      </c>
      <c r="N36" s="920"/>
      <c r="O36" s="920"/>
      <c r="P36" s="921"/>
      <c r="Q36" s="919" t="s">
        <v>213</v>
      </c>
      <c r="R36" s="920"/>
      <c r="S36" s="920"/>
      <c r="T36" s="921"/>
      <c r="U36" s="244"/>
      <c r="V36" s="244"/>
    </row>
    <row r="37" spans="1:22" s="246" customFormat="1" ht="75" customHeight="1">
      <c r="A37" s="919" t="s">
        <v>214</v>
      </c>
      <c r="B37" s="920"/>
      <c r="C37" s="920"/>
      <c r="D37" s="921"/>
      <c r="E37" s="919" t="s">
        <v>215</v>
      </c>
      <c r="F37" s="920"/>
      <c r="G37" s="920"/>
      <c r="H37" s="921"/>
      <c r="I37" s="919" t="s">
        <v>216</v>
      </c>
      <c r="J37" s="920"/>
      <c r="K37" s="920"/>
      <c r="L37" s="921"/>
      <c r="M37" s="919" t="s">
        <v>217</v>
      </c>
      <c r="N37" s="920"/>
      <c r="O37" s="920"/>
      <c r="P37" s="921"/>
      <c r="Q37" s="919" t="s">
        <v>218</v>
      </c>
      <c r="R37" s="920"/>
      <c r="S37" s="920"/>
      <c r="T37" s="921"/>
      <c r="U37" s="244"/>
      <c r="V37" s="244"/>
    </row>
    <row r="38" spans="1:22" s="246" customFormat="1" ht="75" customHeight="1">
      <c r="A38" s="916" t="s">
        <v>219</v>
      </c>
      <c r="B38" s="917"/>
      <c r="C38" s="917"/>
      <c r="D38" s="918"/>
      <c r="E38" s="919" t="s">
        <v>220</v>
      </c>
      <c r="F38" s="920"/>
      <c r="G38" s="920"/>
      <c r="H38" s="921"/>
      <c r="I38" s="916" t="s">
        <v>221</v>
      </c>
      <c r="J38" s="917"/>
      <c r="K38" s="917"/>
      <c r="L38" s="918"/>
      <c r="M38" s="919" t="s">
        <v>222</v>
      </c>
      <c r="N38" s="920"/>
      <c r="O38" s="920"/>
      <c r="P38" s="921"/>
      <c r="Q38" s="919" t="s">
        <v>223</v>
      </c>
      <c r="R38" s="920"/>
      <c r="S38" s="920"/>
      <c r="T38" s="921"/>
      <c r="U38" s="244"/>
      <c r="V38" s="244"/>
    </row>
    <row r="39" spans="1:22" s="246" customFormat="1" ht="75" customHeight="1">
      <c r="A39" s="919" t="s">
        <v>224</v>
      </c>
      <c r="B39" s="920"/>
      <c r="C39" s="920"/>
      <c r="D39" s="921"/>
      <c r="E39" s="919" t="s">
        <v>225</v>
      </c>
      <c r="F39" s="920"/>
      <c r="G39" s="920"/>
      <c r="H39" s="921"/>
      <c r="I39" s="919" t="s">
        <v>226</v>
      </c>
      <c r="J39" s="920"/>
      <c r="K39" s="920"/>
      <c r="L39" s="921"/>
      <c r="M39" s="919" t="s">
        <v>227</v>
      </c>
      <c r="N39" s="920"/>
      <c r="O39" s="920"/>
      <c r="P39" s="921"/>
      <c r="Q39" s="919" t="s">
        <v>228</v>
      </c>
      <c r="R39" s="920"/>
      <c r="S39" s="920"/>
      <c r="T39" s="921"/>
      <c r="U39" s="244"/>
      <c r="V39" s="244"/>
    </row>
    <row r="40" spans="1:22" s="246" customFormat="1" ht="75" customHeight="1" thickBot="1">
      <c r="A40" s="930" t="s">
        <v>229</v>
      </c>
      <c r="B40" s="931"/>
      <c r="C40" s="931"/>
      <c r="D40" s="932"/>
      <c r="E40" s="930" t="s">
        <v>230</v>
      </c>
      <c r="F40" s="931"/>
      <c r="G40" s="931"/>
      <c r="H40" s="932"/>
      <c r="I40" s="930" t="s">
        <v>231</v>
      </c>
      <c r="J40" s="931"/>
      <c r="K40" s="931"/>
      <c r="L40" s="932"/>
      <c r="M40" s="930" t="s">
        <v>232</v>
      </c>
      <c r="N40" s="931"/>
      <c r="O40" s="931"/>
      <c r="P40" s="932"/>
      <c r="Q40" s="919" t="s">
        <v>233</v>
      </c>
      <c r="R40" s="920"/>
      <c r="S40" s="920"/>
      <c r="T40" s="921"/>
      <c r="U40" s="244"/>
      <c r="V40" s="244"/>
    </row>
    <row r="41" spans="1:22" s="205" customFormat="1" ht="1.5" customHeight="1">
      <c r="A41" s="951"/>
      <c r="B41" s="952"/>
      <c r="C41" s="952"/>
      <c r="D41" s="953"/>
      <c r="E41" s="951"/>
      <c r="F41" s="952"/>
      <c r="G41" s="952"/>
      <c r="H41" s="953"/>
      <c r="I41" s="951"/>
      <c r="J41" s="952"/>
      <c r="K41" s="952"/>
      <c r="L41" s="953"/>
      <c r="M41" s="954"/>
      <c r="N41" s="955"/>
      <c r="O41" s="955"/>
      <c r="P41" s="956"/>
      <c r="Q41" s="954"/>
      <c r="R41" s="955"/>
      <c r="S41" s="955"/>
      <c r="T41" s="956"/>
      <c r="U41" s="202"/>
      <c r="V41" s="202"/>
    </row>
    <row r="42" spans="1:22" s="205" customFormat="1" ht="24" customHeight="1" thickBot="1">
      <c r="A42" s="226" t="s">
        <v>234</v>
      </c>
      <c r="B42" s="224">
        <f>第四周明細!W12</f>
        <v>751</v>
      </c>
      <c r="C42" s="224" t="s">
        <v>9</v>
      </c>
      <c r="D42" s="225">
        <f>第四周明細!W8</f>
        <v>25</v>
      </c>
      <c r="E42" s="226" t="s">
        <v>234</v>
      </c>
      <c r="F42" s="224">
        <f>第四周明細!W20</f>
        <v>729.1</v>
      </c>
      <c r="G42" s="224" t="s">
        <v>9</v>
      </c>
      <c r="H42" s="225">
        <f>第四周明細!W16</f>
        <v>23</v>
      </c>
      <c r="I42" s="226" t="s">
        <v>234</v>
      </c>
      <c r="J42" s="224">
        <f>第四周明細!W28</f>
        <v>717.7</v>
      </c>
      <c r="K42" s="224" t="s">
        <v>9</v>
      </c>
      <c r="L42" s="225">
        <f>第四周明細!W24</f>
        <v>24.5</v>
      </c>
      <c r="M42" s="238" t="s">
        <v>234</v>
      </c>
      <c r="N42" s="239">
        <f>第四周明細!W36</f>
        <v>745.2</v>
      </c>
      <c r="O42" s="224" t="s">
        <v>235</v>
      </c>
      <c r="P42" s="224">
        <f>第四周明細!W32</f>
        <v>26</v>
      </c>
      <c r="Q42" s="238" t="s">
        <v>234</v>
      </c>
      <c r="R42" s="239">
        <f>第四周明細!W44</f>
        <v>715</v>
      </c>
      <c r="S42" s="239" t="s">
        <v>9</v>
      </c>
      <c r="T42" s="240">
        <f>第四周明細!W40</f>
        <v>25</v>
      </c>
      <c r="U42" s="202"/>
      <c r="V42" s="202"/>
    </row>
    <row r="43" spans="1:22" s="205" customFormat="1" ht="24.75" customHeight="1" thickBot="1">
      <c r="A43" s="231" t="s">
        <v>236</v>
      </c>
      <c r="B43" s="232">
        <f>第四周明細!W6</f>
        <v>100</v>
      </c>
      <c r="C43" s="232" t="s">
        <v>11</v>
      </c>
      <c r="D43" s="233">
        <f>第四周明細!W10</f>
        <v>31.5</v>
      </c>
      <c r="E43" s="232" t="s">
        <v>236</v>
      </c>
      <c r="F43" s="232">
        <f>第四周明細!W14</f>
        <v>100</v>
      </c>
      <c r="G43" s="232" t="s">
        <v>11</v>
      </c>
      <c r="H43" s="233">
        <f>第四周明細!W18</f>
        <v>29.400000000000002</v>
      </c>
      <c r="I43" s="231" t="s">
        <v>7</v>
      </c>
      <c r="J43" s="232">
        <f>第四周明細!W22</f>
        <v>95.5</v>
      </c>
      <c r="K43" s="232" t="s">
        <v>11</v>
      </c>
      <c r="L43" s="233">
        <f>第四周明細!W26</f>
        <v>28.800000000000004</v>
      </c>
      <c r="M43" s="241" t="s">
        <v>7</v>
      </c>
      <c r="N43" s="242">
        <f>第四周明細!W30</f>
        <v>95.5</v>
      </c>
      <c r="O43" s="242" t="s">
        <v>11</v>
      </c>
      <c r="P43" s="243">
        <f>第四周明細!W34</f>
        <v>32.300000000000004</v>
      </c>
      <c r="Q43" s="241" t="s">
        <v>7</v>
      </c>
      <c r="R43" s="242">
        <f>第四周明細!W38</f>
        <v>92</v>
      </c>
      <c r="S43" s="242" t="s">
        <v>11</v>
      </c>
      <c r="T43" s="243">
        <f>第四周明細!W42</f>
        <v>30.5</v>
      </c>
      <c r="U43" s="202"/>
      <c r="V43" s="202"/>
    </row>
    <row r="44" spans="1:22" ht="24.75" customHeight="1"/>
    <row r="45" spans="1:22" ht="45.75" hidden="1" customHeight="1"/>
    <row r="46" spans="1:22" ht="45.75" hidden="1" customHeight="1"/>
    <row r="47" spans="1:22" ht="45.75" hidden="1" customHeight="1"/>
    <row r="48" spans="1:22" ht="45.75" hidden="1" customHeight="1"/>
    <row r="49" spans="21:22" ht="46.5" hidden="1" customHeight="1"/>
    <row r="50" spans="21:22" ht="25.5" hidden="1" customHeight="1"/>
    <row r="51" spans="21:22" ht="26.25" hidden="1" customHeight="1"/>
    <row r="52" spans="21:22" ht="16.5" hidden="1" customHeight="1"/>
    <row r="56" spans="21:22" ht="15.75" customHeight="1"/>
    <row r="57" spans="21:22" ht="15.75" customHeight="1"/>
    <row r="58" spans="21:22" ht="15.75" customHeight="1"/>
    <row r="59" spans="21:22" ht="15.75" customHeight="1"/>
    <row r="60" spans="21:22" ht="15.75" customHeight="1"/>
    <row r="61" spans="21:22" ht="15.75" customHeight="1"/>
    <row r="63" spans="21:22">
      <c r="U63" s="202"/>
      <c r="V63" s="202"/>
    </row>
    <row r="64" spans="21:22">
      <c r="U64" s="202"/>
      <c r="V64" s="202"/>
    </row>
    <row r="65" spans="14:22">
      <c r="U65" s="202"/>
      <c r="V65" s="202"/>
    </row>
    <row r="66" spans="14:22">
      <c r="U66" s="202"/>
      <c r="V66" s="202"/>
    </row>
    <row r="67" spans="14:22">
      <c r="U67" s="202"/>
      <c r="V67" s="202"/>
    </row>
    <row r="68" spans="14:22">
      <c r="N68" s="202"/>
      <c r="O68" s="202"/>
      <c r="P68" s="202"/>
      <c r="Q68" s="202"/>
      <c r="R68" s="202"/>
      <c r="S68" s="202"/>
    </row>
    <row r="69" spans="14:22">
      <c r="N69" s="202"/>
      <c r="O69" s="202"/>
      <c r="P69" s="202"/>
      <c r="Q69" s="202"/>
      <c r="R69" s="202"/>
      <c r="S69" s="202"/>
    </row>
    <row r="70" spans="14:22">
      <c r="N70" s="202"/>
      <c r="O70" s="202"/>
      <c r="P70" s="202"/>
      <c r="Q70" s="202"/>
      <c r="R70" s="202"/>
      <c r="S70" s="202"/>
    </row>
    <row r="71" spans="14:22">
      <c r="N71" s="202"/>
      <c r="O71" s="202"/>
      <c r="P71" s="202"/>
      <c r="Q71" s="202"/>
      <c r="R71" s="202"/>
      <c r="S71" s="202"/>
    </row>
    <row r="72" spans="14:22">
      <c r="N72" s="202"/>
      <c r="O72" s="202"/>
      <c r="P72" s="202"/>
      <c r="Q72" s="202"/>
      <c r="R72" s="202"/>
      <c r="S72" s="202"/>
    </row>
    <row r="73" spans="14:22">
      <c r="N73" s="202"/>
      <c r="O73" s="202"/>
      <c r="P73" s="202"/>
      <c r="Q73" s="202"/>
      <c r="R73" s="202"/>
      <c r="S73" s="202"/>
    </row>
    <row r="74" spans="14:22">
      <c r="N74" s="202"/>
      <c r="O74" s="202"/>
      <c r="P74" s="202"/>
      <c r="Q74" s="202"/>
      <c r="R74" s="202"/>
      <c r="S74" s="202"/>
    </row>
    <row r="75" spans="14:22">
      <c r="N75" s="202"/>
      <c r="O75" s="202"/>
      <c r="P75" s="202"/>
      <c r="Q75" s="202"/>
      <c r="R75" s="202"/>
      <c r="S75" s="202"/>
    </row>
    <row r="76" spans="14:22">
      <c r="N76" s="202"/>
      <c r="O76" s="202"/>
      <c r="P76" s="202"/>
      <c r="Q76" s="202"/>
      <c r="R76" s="202"/>
      <c r="S76" s="202"/>
    </row>
    <row r="77" spans="14:22">
      <c r="N77" s="202"/>
      <c r="O77" s="202"/>
      <c r="P77" s="202"/>
      <c r="Q77" s="202"/>
      <c r="R77" s="202"/>
      <c r="S77" s="202"/>
    </row>
    <row r="78" spans="14:22">
      <c r="N78" s="202"/>
      <c r="O78" s="202"/>
      <c r="P78" s="202"/>
      <c r="Q78" s="202"/>
      <c r="R78" s="202"/>
      <c r="S78" s="202"/>
    </row>
    <row r="79" spans="14:22">
      <c r="N79" s="202"/>
      <c r="O79" s="202"/>
      <c r="P79" s="202"/>
      <c r="Q79" s="202"/>
      <c r="R79" s="202"/>
      <c r="S79" s="202"/>
    </row>
    <row r="80" spans="14:22">
      <c r="N80" s="202"/>
      <c r="O80" s="202"/>
      <c r="P80" s="202"/>
      <c r="Q80" s="202"/>
      <c r="R80" s="202"/>
      <c r="S80" s="202"/>
    </row>
    <row r="81" spans="21:22">
      <c r="U81" s="202"/>
      <c r="V81" s="202"/>
    </row>
    <row r="82" spans="21:22">
      <c r="U82" s="202"/>
      <c r="V82" s="202"/>
    </row>
    <row r="83" spans="21:22">
      <c r="U83" s="202"/>
      <c r="V83" s="202"/>
    </row>
    <row r="84" spans="21:22">
      <c r="U84" s="202"/>
      <c r="V84" s="202"/>
    </row>
    <row r="85" spans="21:22">
      <c r="U85" s="202"/>
      <c r="V85" s="202"/>
    </row>
    <row r="86" spans="21:22">
      <c r="U86" s="202"/>
      <c r="V86" s="202"/>
    </row>
    <row r="87" spans="21:22">
      <c r="U87" s="202"/>
      <c r="V87" s="202"/>
    </row>
    <row r="88" spans="21:22">
      <c r="U88" s="202"/>
      <c r="V88" s="202"/>
    </row>
    <row r="89" spans="21:22">
      <c r="U89" s="202"/>
      <c r="V89" s="202"/>
    </row>
    <row r="90" spans="21:22">
      <c r="U90" s="202"/>
      <c r="V90" s="202"/>
    </row>
    <row r="91" spans="21:22">
      <c r="U91" s="202"/>
      <c r="V91" s="202"/>
    </row>
    <row r="92" spans="21:22">
      <c r="U92" s="202"/>
      <c r="V92" s="202"/>
    </row>
    <row r="93" spans="21:22">
      <c r="U93" s="202"/>
      <c r="V93" s="202"/>
    </row>
    <row r="94" spans="21:22">
      <c r="U94" s="202"/>
      <c r="V94" s="202"/>
    </row>
    <row r="95" spans="21:22">
      <c r="U95" s="202"/>
      <c r="V95" s="202"/>
    </row>
    <row r="96" spans="21:22">
      <c r="U96" s="202"/>
      <c r="V96" s="202"/>
    </row>
    <row r="97" spans="21:22">
      <c r="U97" s="202"/>
      <c r="V97" s="202"/>
    </row>
    <row r="98" spans="21:22">
      <c r="U98" s="202"/>
      <c r="V98" s="202"/>
    </row>
    <row r="99" spans="21:22">
      <c r="U99" s="202"/>
      <c r="V99" s="202"/>
    </row>
    <row r="100" spans="21:22">
      <c r="U100" s="202"/>
      <c r="V100" s="202"/>
    </row>
    <row r="101" spans="21:22">
      <c r="U101" s="202"/>
      <c r="V101" s="202"/>
    </row>
    <row r="102" spans="21:22">
      <c r="U102" s="202"/>
      <c r="V102" s="202"/>
    </row>
    <row r="103" spans="21:22">
      <c r="U103" s="202"/>
      <c r="V103" s="202"/>
    </row>
    <row r="104" spans="21:22">
      <c r="U104" s="202"/>
      <c r="V104" s="202"/>
    </row>
    <row r="105" spans="21:22">
      <c r="U105" s="202"/>
      <c r="V105" s="202"/>
    </row>
    <row r="106" spans="21:22">
      <c r="U106" s="202"/>
      <c r="V106" s="202"/>
    </row>
    <row r="107" spans="21:22">
      <c r="U107" s="202"/>
      <c r="V107" s="202"/>
    </row>
    <row r="108" spans="21:22">
      <c r="U108" s="202"/>
      <c r="V108" s="202"/>
    </row>
    <row r="109" spans="21:22">
      <c r="U109" s="202"/>
      <c r="V109" s="202"/>
    </row>
    <row r="110" spans="21:22">
      <c r="U110" s="202"/>
      <c r="V110" s="202"/>
    </row>
    <row r="111" spans="21:22">
      <c r="U111" s="202"/>
      <c r="V111" s="202"/>
    </row>
    <row r="112" spans="21:22">
      <c r="U112" s="202"/>
      <c r="V112" s="202"/>
    </row>
    <row r="113" spans="21:22">
      <c r="U113" s="202"/>
      <c r="V113" s="202"/>
    </row>
    <row r="114" spans="21:22">
      <c r="U114" s="202"/>
      <c r="V114" s="202"/>
    </row>
    <row r="115" spans="21:22">
      <c r="U115" s="202"/>
      <c r="V115" s="202"/>
    </row>
    <row r="116" spans="21:22">
      <c r="U116" s="202"/>
      <c r="V116" s="202"/>
    </row>
    <row r="117" spans="21:22">
      <c r="U117" s="202"/>
      <c r="V117" s="202"/>
    </row>
    <row r="118" spans="21:22">
      <c r="U118" s="202"/>
      <c r="V118" s="202"/>
    </row>
    <row r="119" spans="21:22">
      <c r="U119" s="202"/>
      <c r="V119" s="202"/>
    </row>
    <row r="120" spans="21:22">
      <c r="U120" s="202"/>
      <c r="V120" s="202"/>
    </row>
    <row r="121" spans="21:22">
      <c r="U121" s="202"/>
      <c r="V121" s="202"/>
    </row>
    <row r="122" spans="21:22">
      <c r="U122" s="202"/>
      <c r="V122" s="202"/>
    </row>
    <row r="123" spans="21:22">
      <c r="U123" s="202"/>
      <c r="V123" s="202"/>
    </row>
    <row r="124" spans="21:22">
      <c r="U124" s="202"/>
      <c r="V124" s="202"/>
    </row>
    <row r="125" spans="21:22">
      <c r="U125" s="202"/>
      <c r="V125" s="202"/>
    </row>
    <row r="126" spans="21:22">
      <c r="U126" s="202"/>
      <c r="V126" s="202"/>
    </row>
    <row r="127" spans="21:22">
      <c r="U127" s="202"/>
      <c r="V127" s="202"/>
    </row>
    <row r="128" spans="21:22">
      <c r="U128" s="202"/>
      <c r="V128" s="202"/>
    </row>
    <row r="129" spans="21:22">
      <c r="U129" s="202"/>
      <c r="V129" s="202"/>
    </row>
    <row r="130" spans="21:22">
      <c r="U130" s="202"/>
      <c r="V130" s="202"/>
    </row>
    <row r="131" spans="21:22">
      <c r="U131" s="202"/>
      <c r="V131" s="202"/>
    </row>
    <row r="132" spans="21:22">
      <c r="U132" s="202"/>
      <c r="V132" s="202"/>
    </row>
    <row r="133" spans="21:22">
      <c r="U133" s="202"/>
      <c r="V133" s="202"/>
    </row>
    <row r="134" spans="21:22">
      <c r="U134" s="202"/>
      <c r="V134" s="202"/>
    </row>
    <row r="135" spans="21:22">
      <c r="U135" s="202"/>
      <c r="V135" s="202"/>
    </row>
    <row r="136" spans="21:22">
      <c r="U136" s="202"/>
      <c r="V136" s="202"/>
    </row>
    <row r="137" spans="21:22">
      <c r="U137" s="202"/>
      <c r="V137" s="202"/>
    </row>
    <row r="138" spans="21:22">
      <c r="U138" s="202"/>
      <c r="V138" s="202"/>
    </row>
    <row r="139" spans="21:22">
      <c r="U139" s="202"/>
      <c r="V139" s="202"/>
    </row>
    <row r="140" spans="21:22">
      <c r="U140" s="202"/>
      <c r="V140" s="202"/>
    </row>
    <row r="141" spans="21:22">
      <c r="U141" s="202"/>
      <c r="V141" s="202"/>
    </row>
    <row r="142" spans="21:22">
      <c r="U142" s="202"/>
      <c r="V142" s="202"/>
    </row>
    <row r="143" spans="21:22">
      <c r="U143" s="202"/>
      <c r="V143" s="202"/>
    </row>
    <row r="144" spans="21:22">
      <c r="U144" s="202"/>
      <c r="V144" s="202"/>
    </row>
    <row r="145" spans="21:22">
      <c r="U145" s="202"/>
      <c r="V145" s="202"/>
    </row>
    <row r="146" spans="21:22">
      <c r="U146" s="202"/>
      <c r="V146" s="202"/>
    </row>
    <row r="147" spans="21:22">
      <c r="U147" s="202"/>
      <c r="V147" s="202"/>
    </row>
    <row r="148" spans="21:22">
      <c r="U148" s="202"/>
      <c r="V148" s="202"/>
    </row>
    <row r="149" spans="21:22">
      <c r="U149" s="202"/>
      <c r="V149" s="202"/>
    </row>
    <row r="150" spans="21:22">
      <c r="U150" s="202"/>
      <c r="V150" s="202"/>
    </row>
    <row r="151" spans="21:22">
      <c r="U151" s="202"/>
      <c r="V151" s="202"/>
    </row>
    <row r="152" spans="21:22">
      <c r="U152" s="202"/>
      <c r="V152" s="202"/>
    </row>
    <row r="153" spans="21:22">
      <c r="U153" s="202"/>
      <c r="V153" s="202"/>
    </row>
    <row r="154" spans="21:22">
      <c r="U154" s="202"/>
      <c r="V154" s="202"/>
    </row>
    <row r="155" spans="21:22">
      <c r="U155" s="202"/>
      <c r="V155" s="202"/>
    </row>
    <row r="156" spans="21:22">
      <c r="U156" s="202"/>
      <c r="V156" s="202"/>
    </row>
    <row r="157" spans="21:22">
      <c r="U157" s="202"/>
      <c r="V157" s="202"/>
    </row>
    <row r="158" spans="21:22">
      <c r="U158" s="202"/>
      <c r="V158" s="202"/>
    </row>
    <row r="159" spans="21:22">
      <c r="U159" s="202"/>
      <c r="V159" s="202"/>
    </row>
    <row r="160" spans="21:22">
      <c r="U160" s="202"/>
      <c r="V160" s="202"/>
    </row>
    <row r="161" spans="21:22">
      <c r="U161" s="202"/>
      <c r="V161" s="202"/>
    </row>
    <row r="162" spans="21:22">
      <c r="U162" s="202"/>
      <c r="V162" s="202"/>
    </row>
    <row r="163" spans="21:22">
      <c r="U163" s="202"/>
      <c r="V163" s="202"/>
    </row>
    <row r="164" spans="21:22">
      <c r="U164" s="202"/>
      <c r="V164" s="202"/>
    </row>
    <row r="165" spans="21:22">
      <c r="U165" s="202"/>
      <c r="V165" s="202"/>
    </row>
    <row r="166" spans="21:22">
      <c r="U166" s="202"/>
      <c r="V166" s="202"/>
    </row>
    <row r="167" spans="21:22">
      <c r="U167" s="202"/>
      <c r="V167" s="202"/>
    </row>
    <row r="168" spans="21:22">
      <c r="U168" s="202"/>
      <c r="V168" s="202"/>
    </row>
    <row r="169" spans="21:22">
      <c r="U169" s="202"/>
      <c r="V169" s="202"/>
    </row>
    <row r="170" spans="21:22">
      <c r="U170" s="202"/>
      <c r="V170" s="202"/>
    </row>
    <row r="171" spans="21:22">
      <c r="U171" s="202"/>
      <c r="V171" s="202"/>
    </row>
    <row r="172" spans="21:22">
      <c r="U172" s="202"/>
      <c r="V172" s="202"/>
    </row>
    <row r="173" spans="21:22">
      <c r="U173" s="202"/>
      <c r="V173" s="202"/>
    </row>
    <row r="174" spans="21:22">
      <c r="U174" s="202"/>
      <c r="V174" s="202"/>
    </row>
    <row r="175" spans="21:22">
      <c r="U175" s="202"/>
      <c r="V175" s="202"/>
    </row>
    <row r="176" spans="21:22">
      <c r="U176" s="202"/>
      <c r="V176" s="202"/>
    </row>
    <row r="177" spans="21:22">
      <c r="U177" s="202"/>
      <c r="V177" s="202"/>
    </row>
    <row r="178" spans="21:22">
      <c r="U178" s="202"/>
      <c r="V178" s="202"/>
    </row>
    <row r="179" spans="21:22">
      <c r="U179" s="202"/>
      <c r="V179" s="202"/>
    </row>
    <row r="180" spans="21:22">
      <c r="U180" s="202"/>
      <c r="V180" s="202"/>
    </row>
    <row r="181" spans="21:22">
      <c r="U181" s="202"/>
      <c r="V181" s="202"/>
    </row>
    <row r="182" spans="21:22">
      <c r="U182" s="202"/>
      <c r="V182" s="202"/>
    </row>
    <row r="183" spans="21:22">
      <c r="U183" s="202"/>
      <c r="V183" s="202"/>
    </row>
    <row r="184" spans="21:22">
      <c r="U184" s="202"/>
      <c r="V184" s="202"/>
    </row>
    <row r="185" spans="21:22">
      <c r="U185" s="202"/>
      <c r="V185" s="202"/>
    </row>
    <row r="186" spans="21:22">
      <c r="U186" s="202"/>
      <c r="V186" s="202"/>
    </row>
    <row r="187" spans="21:22">
      <c r="U187" s="202"/>
      <c r="V187" s="202"/>
    </row>
    <row r="188" spans="21:22">
      <c r="U188" s="202"/>
      <c r="V188" s="202"/>
    </row>
    <row r="189" spans="21:22">
      <c r="U189" s="202"/>
      <c r="V189" s="202"/>
    </row>
    <row r="190" spans="21:22">
      <c r="U190" s="202"/>
      <c r="V190" s="202"/>
    </row>
    <row r="191" spans="21:22">
      <c r="U191" s="202"/>
      <c r="V191" s="202"/>
    </row>
    <row r="192" spans="21:22">
      <c r="U192" s="202"/>
      <c r="V192" s="202"/>
    </row>
    <row r="193" spans="21:22">
      <c r="U193" s="202"/>
      <c r="V193" s="202"/>
    </row>
    <row r="194" spans="21:22">
      <c r="U194" s="202"/>
      <c r="V194" s="202"/>
    </row>
    <row r="195" spans="21:22">
      <c r="U195" s="202"/>
      <c r="V195" s="202"/>
    </row>
    <row r="196" spans="21:22">
      <c r="U196" s="202"/>
      <c r="V196" s="202"/>
    </row>
    <row r="197" spans="21:22">
      <c r="U197" s="202"/>
      <c r="V197" s="202"/>
    </row>
    <row r="198" spans="21:22">
      <c r="U198" s="202"/>
      <c r="V198" s="202"/>
    </row>
    <row r="199" spans="21:22">
      <c r="U199" s="202"/>
      <c r="V199" s="202"/>
    </row>
    <row r="200" spans="21:22">
      <c r="U200" s="202"/>
      <c r="V200" s="202"/>
    </row>
    <row r="201" spans="21:22">
      <c r="U201" s="202"/>
      <c r="V201" s="202"/>
    </row>
    <row r="202" spans="21:22">
      <c r="U202" s="202"/>
      <c r="V202" s="202"/>
    </row>
    <row r="203" spans="21:22">
      <c r="U203" s="202"/>
      <c r="V203" s="202"/>
    </row>
    <row r="204" spans="21:22">
      <c r="U204" s="202"/>
      <c r="V204" s="202"/>
    </row>
    <row r="205" spans="21:22">
      <c r="U205" s="202"/>
      <c r="V205" s="202"/>
    </row>
    <row r="206" spans="21:22">
      <c r="U206" s="202"/>
      <c r="V206" s="202"/>
    </row>
    <row r="207" spans="21:22">
      <c r="U207" s="202"/>
      <c r="V207" s="202"/>
    </row>
    <row r="208" spans="21:22">
      <c r="U208" s="202"/>
      <c r="V208" s="202"/>
    </row>
    <row r="209" spans="21:22">
      <c r="U209" s="202"/>
      <c r="V209" s="202"/>
    </row>
    <row r="210" spans="21:22">
      <c r="U210" s="202"/>
      <c r="V210" s="202"/>
    </row>
    <row r="211" spans="21:22">
      <c r="U211" s="202"/>
      <c r="V211" s="202"/>
    </row>
    <row r="212" spans="21:22">
      <c r="U212" s="202"/>
      <c r="V212" s="202"/>
    </row>
    <row r="213" spans="21:22">
      <c r="U213" s="202"/>
      <c r="V213" s="202"/>
    </row>
  </sheetData>
  <mergeCells count="164">
    <mergeCell ref="A41:D41"/>
    <mergeCell ref="E41:H41"/>
    <mergeCell ref="I41:L41"/>
    <mergeCell ref="M41:P41"/>
    <mergeCell ref="Q41:T41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1:D31"/>
    <mergeCell ref="E31:H31"/>
    <mergeCell ref="I31:L31"/>
    <mergeCell ref="M31:P31"/>
    <mergeCell ref="Q31:T31"/>
    <mergeCell ref="A34:D34"/>
    <mergeCell ref="E34:H34"/>
    <mergeCell ref="I34:L34"/>
    <mergeCell ref="M34:P34"/>
    <mergeCell ref="Q34:T34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5:D5"/>
    <mergeCell ref="E5:H5"/>
    <mergeCell ref="I5:L5"/>
    <mergeCell ref="M5:P5"/>
    <mergeCell ref="Q5:T5"/>
    <mergeCell ref="A6:D6"/>
    <mergeCell ref="A1:H3"/>
    <mergeCell ref="O1:P1"/>
    <mergeCell ref="Q1:R1"/>
    <mergeCell ref="O2:P2"/>
    <mergeCell ref="O3:P3"/>
    <mergeCell ref="A4:D4"/>
    <mergeCell ref="E4:H4"/>
    <mergeCell ref="I4:L4"/>
    <mergeCell ref="M4:P4"/>
    <mergeCell ref="Q4:T4"/>
    <mergeCell ref="E6:H6"/>
    <mergeCell ref="I6:L6"/>
    <mergeCell ref="M6:P6"/>
    <mergeCell ref="Q6:T6"/>
  </mergeCells>
  <phoneticPr fontId="19" type="noConversion"/>
  <printOptions horizontalCentered="1" verticalCentered="1"/>
  <pageMargins left="0" right="0" top="0" bottom="0" header="0" footer="0"/>
  <pageSetup paperSize="9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109年6月菜單</vt:lpstr>
      <vt:lpstr>第一週明細</vt:lpstr>
      <vt:lpstr>第二週明細</vt:lpstr>
      <vt:lpstr>第三週明細</vt:lpstr>
      <vt:lpstr>第四周明細</vt:lpstr>
      <vt:lpstr>第五周明細 </vt:lpstr>
      <vt:lpstr>108年6月菜單 (2)</vt:lpstr>
      <vt:lpstr>工作表1</vt:lpstr>
      <vt:lpstr>'108年6月菜單 (2)'!Print_Area</vt:lpstr>
      <vt:lpstr>'109年6月菜單'!Print_Area</vt:lpstr>
      <vt:lpstr>工作表1!Print_Area</vt:lpstr>
      <vt:lpstr>第一週明細!Print_Area</vt:lpstr>
      <vt:lpstr>第二週明細!Print_Area</vt:lpstr>
      <vt:lpstr>第三週明細!Print_Area</vt:lpstr>
      <vt:lpstr>'第五周明細 '!Print_Area</vt:lpstr>
      <vt:lpstr>第四周明細!Print_Area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2021-04-26T02:10:08Z</cp:lastPrinted>
  <dcterms:created xsi:type="dcterms:W3CDTF">2013-10-17T10:44:48Z</dcterms:created>
  <dcterms:modified xsi:type="dcterms:W3CDTF">2021-05-14T00:49:50Z</dcterms:modified>
</cp:coreProperties>
</file>