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6395" windowHeight="4950"/>
  </bookViews>
  <sheets>
    <sheet name="110.1-2月菜單" sheetId="29" r:id="rId1"/>
    <sheet name="1月第一週明細" sheetId="3" r:id="rId2"/>
    <sheet name="1月第二週明細" sheetId="4" r:id="rId3"/>
    <sheet name="1月第三週明細" sheetId="7" r:id="rId4"/>
    <sheet name="2月第一週明細 " sheetId="37" r:id="rId5"/>
    <sheet name="2月第二週明細" sheetId="25" r:id="rId6"/>
    <sheet name="110.1月菜單" sheetId="27" r:id="rId7"/>
    <sheet name="110.2月菜單" sheetId="20" r:id="rId8"/>
  </sheets>
  <calcPr calcId="152511"/>
</workbook>
</file>

<file path=xl/calcChain.xml><?xml version="1.0" encoding="utf-8"?>
<calcChain xmlns="http://schemas.openxmlformats.org/spreadsheetml/2006/main">
  <c r="F24" i="29" l="1"/>
  <c r="N37" i="29"/>
  <c r="N33" i="29"/>
  <c r="N41" i="29" l="1"/>
  <c r="R38" i="29"/>
  <c r="R37" i="29"/>
  <c r="R36" i="29"/>
  <c r="R35" i="29"/>
  <c r="R34" i="29"/>
  <c r="R33" i="29"/>
  <c r="N38" i="29"/>
  <c r="N36" i="29"/>
  <c r="N35" i="29"/>
  <c r="N34" i="29"/>
  <c r="R32" i="29"/>
  <c r="N32" i="29"/>
  <c r="M13" i="29" l="1"/>
  <c r="J21" i="25" l="1"/>
  <c r="B38" i="29" l="1"/>
  <c r="B37" i="29"/>
  <c r="B36" i="29"/>
  <c r="B35" i="29"/>
  <c r="B34" i="29"/>
  <c r="B33" i="29"/>
  <c r="S45" i="37" l="1"/>
  <c r="P45" i="37"/>
  <c r="M45" i="37"/>
  <c r="J45" i="37"/>
  <c r="G45" i="37"/>
  <c r="D45" i="37"/>
  <c r="S37" i="37"/>
  <c r="P37" i="37"/>
  <c r="M37" i="37"/>
  <c r="J37" i="37"/>
  <c r="G37" i="37"/>
  <c r="D37" i="37"/>
  <c r="U40" i="29"/>
  <c r="U39" i="29"/>
  <c r="S40" i="29"/>
  <c r="S29" i="37"/>
  <c r="P29" i="37"/>
  <c r="M29" i="37"/>
  <c r="J29" i="37"/>
  <c r="G29" i="37"/>
  <c r="D29" i="37"/>
  <c r="W44" i="37" l="1"/>
  <c r="S39" i="29" s="1"/>
  <c r="S13" i="20"/>
  <c r="U12" i="20"/>
  <c r="U13" i="20"/>
  <c r="D37" i="3"/>
  <c r="S29" i="3"/>
  <c r="P29" i="3"/>
  <c r="M29" i="3"/>
  <c r="J29" i="3"/>
  <c r="G29" i="3"/>
  <c r="D29" i="3"/>
  <c r="S12" i="20" l="1"/>
  <c r="S21" i="3"/>
  <c r="P21" i="3"/>
  <c r="M21" i="3"/>
  <c r="J21" i="3"/>
  <c r="G21" i="3"/>
  <c r="D21" i="3"/>
  <c r="S13" i="3" l="1"/>
  <c r="P13" i="3"/>
  <c r="M13" i="3"/>
  <c r="J13" i="3"/>
  <c r="G13" i="3"/>
  <c r="D13" i="3"/>
  <c r="S5" i="3"/>
  <c r="P5" i="3"/>
  <c r="M5" i="3"/>
  <c r="J5" i="3"/>
  <c r="G5" i="3"/>
  <c r="AE50" i="37" l="1"/>
  <c r="AD49" i="37"/>
  <c r="AE48" i="37"/>
  <c r="AC48" i="37"/>
  <c r="AD47" i="37"/>
  <c r="AC47" i="37"/>
  <c r="AF47" i="37" s="1"/>
  <c r="AE46" i="37"/>
  <c r="AC46" i="37"/>
  <c r="AF46" i="37" s="1"/>
  <c r="B32" i="29"/>
  <c r="R41" i="29"/>
  <c r="J41" i="29"/>
  <c r="F41" i="29"/>
  <c r="B41" i="29"/>
  <c r="J23" i="29"/>
  <c r="F23" i="29"/>
  <c r="B23" i="29"/>
  <c r="R14" i="29"/>
  <c r="N14" i="29"/>
  <c r="J14" i="29"/>
  <c r="F15" i="29"/>
  <c r="F14" i="29"/>
  <c r="B14" i="29"/>
  <c r="J11" i="29"/>
  <c r="F11" i="29"/>
  <c r="B11" i="29"/>
  <c r="J10" i="29"/>
  <c r="F10" i="29"/>
  <c r="B10" i="29"/>
  <c r="J9" i="29"/>
  <c r="F9" i="29"/>
  <c r="B9" i="29"/>
  <c r="J8" i="29"/>
  <c r="F8" i="29"/>
  <c r="B8" i="29"/>
  <c r="J7" i="29"/>
  <c r="F7" i="29"/>
  <c r="B7" i="29"/>
  <c r="J6" i="29"/>
  <c r="F6" i="29"/>
  <c r="B6" i="29"/>
  <c r="R5" i="29"/>
  <c r="N5" i="29"/>
  <c r="J5" i="29"/>
  <c r="F5" i="29"/>
  <c r="B5" i="29"/>
  <c r="G12" i="27" l="1"/>
  <c r="G13" i="29"/>
  <c r="I11" i="27"/>
  <c r="I12" i="29"/>
  <c r="I12" i="27"/>
  <c r="I13" i="29"/>
  <c r="AF48" i="37"/>
  <c r="AE51" i="37"/>
  <c r="AC51" i="37"/>
  <c r="AD51" i="37"/>
  <c r="C22" i="20"/>
  <c r="C40" i="29"/>
  <c r="E21" i="20"/>
  <c r="E39" i="29"/>
  <c r="E22" i="20"/>
  <c r="E40" i="29"/>
  <c r="W52" i="37"/>
  <c r="W20" i="3"/>
  <c r="AF49" i="37"/>
  <c r="D5" i="3"/>
  <c r="G11" i="27" l="1"/>
  <c r="G12" i="29"/>
  <c r="AF51" i="37"/>
  <c r="AD52" i="37" s="1"/>
  <c r="C21" i="20"/>
  <c r="C39" i="29"/>
  <c r="AC52" i="37"/>
  <c r="C12" i="27"/>
  <c r="M12" i="27"/>
  <c r="K12" i="27" l="1"/>
  <c r="K13" i="29"/>
  <c r="M11" i="27"/>
  <c r="M12" i="29"/>
  <c r="AE52" i="37"/>
  <c r="E12" i="29"/>
  <c r="E11" i="27"/>
  <c r="E13" i="29"/>
  <c r="E12" i="27"/>
  <c r="W36" i="3"/>
  <c r="W28" i="3"/>
  <c r="W12" i="3"/>
  <c r="C12" i="29" s="1"/>
  <c r="C13" i="29"/>
  <c r="K11" i="27" l="1"/>
  <c r="K12" i="29"/>
  <c r="C11" i="27"/>
  <c r="Q40" i="29"/>
  <c r="Q39" i="29"/>
  <c r="Q12" i="20" l="1"/>
  <c r="Q13" i="20"/>
  <c r="AE42" i="37" l="1"/>
  <c r="AD41" i="37"/>
  <c r="AF41" i="37" s="1"/>
  <c r="AE40" i="37"/>
  <c r="AC40" i="37"/>
  <c r="AD39" i="37"/>
  <c r="AC39" i="37"/>
  <c r="AE38" i="37"/>
  <c r="AC38" i="37"/>
  <c r="AE34" i="37"/>
  <c r="AD33" i="37"/>
  <c r="AE32" i="37"/>
  <c r="AC32" i="37"/>
  <c r="AD31" i="37"/>
  <c r="AC31" i="37"/>
  <c r="AE30" i="37"/>
  <c r="AC30" i="37"/>
  <c r="O40" i="29"/>
  <c r="AE26" i="37"/>
  <c r="AD25" i="37"/>
  <c r="AF25" i="37" s="1"/>
  <c r="AE24" i="37"/>
  <c r="AC24" i="37"/>
  <c r="AD23" i="37"/>
  <c r="AC23" i="37"/>
  <c r="AE22" i="37"/>
  <c r="AC22" i="37"/>
  <c r="AE18" i="37"/>
  <c r="AD17" i="37"/>
  <c r="AF17" i="37" s="1"/>
  <c r="AE16" i="37"/>
  <c r="AC16" i="37"/>
  <c r="AD15" i="37"/>
  <c r="AC15" i="37"/>
  <c r="AE14" i="37"/>
  <c r="AC14" i="37"/>
  <c r="AE10" i="37"/>
  <c r="AD9" i="37"/>
  <c r="AF9" i="37" s="1"/>
  <c r="AE8" i="37"/>
  <c r="AC8" i="37"/>
  <c r="AD7" i="37"/>
  <c r="AC7" i="37"/>
  <c r="AE6" i="37"/>
  <c r="AC6" i="37"/>
  <c r="AE42" i="25"/>
  <c r="U31" i="20"/>
  <c r="AD41" i="25"/>
  <c r="AF41" i="25" s="1"/>
  <c r="AE40" i="25"/>
  <c r="AC40" i="25"/>
  <c r="AD39" i="25"/>
  <c r="AC39" i="25"/>
  <c r="AE38" i="25"/>
  <c r="AC38" i="25"/>
  <c r="S49" i="29"/>
  <c r="S37" i="25"/>
  <c r="P37" i="25"/>
  <c r="M37" i="25"/>
  <c r="J37" i="25"/>
  <c r="G37" i="25"/>
  <c r="D37" i="25"/>
  <c r="AE34" i="25"/>
  <c r="Q31" i="20"/>
  <c r="AD33" i="25"/>
  <c r="AF33" i="25" s="1"/>
  <c r="AE32" i="25"/>
  <c r="AC32" i="25"/>
  <c r="Q48" i="29"/>
  <c r="AD31" i="25"/>
  <c r="AC31" i="25"/>
  <c r="AE30" i="25"/>
  <c r="AC30" i="25"/>
  <c r="O49" i="29"/>
  <c r="S29" i="25"/>
  <c r="P29" i="25"/>
  <c r="M29" i="25"/>
  <c r="J29" i="25"/>
  <c r="G29" i="25"/>
  <c r="D29" i="25"/>
  <c r="AE26" i="25"/>
  <c r="M49" i="29"/>
  <c r="AD25" i="25"/>
  <c r="AF25" i="25" s="1"/>
  <c r="AE24" i="25"/>
  <c r="AC24" i="25"/>
  <c r="M30" i="20"/>
  <c r="AD23" i="25"/>
  <c r="AD27" i="25" s="1"/>
  <c r="AC23" i="25"/>
  <c r="AE22" i="25"/>
  <c r="AC22" i="25"/>
  <c r="K31" i="20"/>
  <c r="S21" i="25"/>
  <c r="P21" i="25"/>
  <c r="M21" i="25"/>
  <c r="G21" i="25"/>
  <c r="D21" i="25"/>
  <c r="AE18" i="25"/>
  <c r="I49" i="29"/>
  <c r="AD17" i="25"/>
  <c r="AF17" i="25" s="1"/>
  <c r="AE16" i="25"/>
  <c r="AC16" i="25"/>
  <c r="I48" i="29"/>
  <c r="AD15" i="25"/>
  <c r="AD19" i="25" s="1"/>
  <c r="AC15" i="25"/>
  <c r="AE14" i="25"/>
  <c r="AC14" i="25"/>
  <c r="S13" i="25"/>
  <c r="P13" i="25"/>
  <c r="M13" i="25"/>
  <c r="J13" i="25"/>
  <c r="G13" i="25"/>
  <c r="D13" i="25"/>
  <c r="AE10" i="25"/>
  <c r="E31" i="20"/>
  <c r="AD9" i="25"/>
  <c r="AF9" i="25" s="1"/>
  <c r="AE8" i="25"/>
  <c r="AC8" i="25"/>
  <c r="E30" i="20"/>
  <c r="AD7" i="25"/>
  <c r="AD11" i="25" s="1"/>
  <c r="AC7" i="25"/>
  <c r="AE6" i="25"/>
  <c r="AC6" i="25"/>
  <c r="C49" i="29"/>
  <c r="S5" i="25"/>
  <c r="P5" i="25"/>
  <c r="M5" i="25"/>
  <c r="J5" i="25"/>
  <c r="G5" i="25"/>
  <c r="D5" i="25"/>
  <c r="AE42" i="7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M30" i="27"/>
  <c r="AD25" i="7"/>
  <c r="AF25" i="7" s="1"/>
  <c r="AE24" i="7"/>
  <c r="AC24" i="7"/>
  <c r="M30" i="29"/>
  <c r="AD23" i="7"/>
  <c r="AD27" i="7" s="1"/>
  <c r="AC23" i="7"/>
  <c r="AE22" i="7"/>
  <c r="AC22" i="7"/>
  <c r="K30" i="27"/>
  <c r="S21" i="7"/>
  <c r="P21" i="7"/>
  <c r="M21" i="7"/>
  <c r="J21" i="7"/>
  <c r="G21" i="7"/>
  <c r="D21" i="7"/>
  <c r="AE18" i="7"/>
  <c r="AD17" i="7"/>
  <c r="AF17" i="7" s="1"/>
  <c r="AE16" i="7"/>
  <c r="AC16" i="7"/>
  <c r="I29" i="27"/>
  <c r="AD15" i="7"/>
  <c r="AD19" i="7" s="1"/>
  <c r="AC15" i="7"/>
  <c r="AE14" i="7"/>
  <c r="AC14" i="7"/>
  <c r="G31" i="29"/>
  <c r="S13" i="7"/>
  <c r="P13" i="7"/>
  <c r="M13" i="7"/>
  <c r="J13" i="7"/>
  <c r="G13" i="7"/>
  <c r="D13" i="7"/>
  <c r="AE10" i="7"/>
  <c r="E31" i="29"/>
  <c r="AD9" i="7"/>
  <c r="AF9" i="7" s="1"/>
  <c r="AE8" i="7"/>
  <c r="AC8" i="7"/>
  <c r="E30" i="29"/>
  <c r="AD7" i="7"/>
  <c r="AD11" i="7" s="1"/>
  <c r="AC7" i="7"/>
  <c r="AE6" i="7"/>
  <c r="AC6" i="7"/>
  <c r="C31" i="29"/>
  <c r="S5" i="7"/>
  <c r="P5" i="7"/>
  <c r="M5" i="7"/>
  <c r="J5" i="7"/>
  <c r="G5" i="7"/>
  <c r="D5" i="7"/>
  <c r="AE42" i="4"/>
  <c r="AD41" i="4"/>
  <c r="AF41" i="4" s="1"/>
  <c r="AE40" i="4"/>
  <c r="AC40" i="4"/>
  <c r="U20" i="27"/>
  <c r="AD39" i="4"/>
  <c r="AC39" i="4"/>
  <c r="AE38" i="4"/>
  <c r="AC38" i="4"/>
  <c r="S22" i="29"/>
  <c r="S37" i="4"/>
  <c r="P37" i="4"/>
  <c r="M37" i="4"/>
  <c r="J37" i="4"/>
  <c r="G37" i="4"/>
  <c r="D37" i="4"/>
  <c r="AE34" i="4"/>
  <c r="Q21" i="27"/>
  <c r="AD33" i="4"/>
  <c r="AE32" i="4"/>
  <c r="AC32" i="4"/>
  <c r="Q21" i="29"/>
  <c r="AD31" i="4"/>
  <c r="AC31" i="4"/>
  <c r="AE30" i="4"/>
  <c r="AC30" i="4"/>
  <c r="O21" i="27"/>
  <c r="S29" i="4"/>
  <c r="P29" i="4"/>
  <c r="M29" i="4"/>
  <c r="J29" i="4"/>
  <c r="G29" i="4"/>
  <c r="D29" i="4"/>
  <c r="AE26" i="4"/>
  <c r="M22" i="29"/>
  <c r="AD25" i="4"/>
  <c r="AE24" i="4"/>
  <c r="AC24" i="4"/>
  <c r="M21" i="29"/>
  <c r="AD23" i="4"/>
  <c r="AC23" i="4"/>
  <c r="AE22" i="4"/>
  <c r="AC22" i="4"/>
  <c r="K22" i="29"/>
  <c r="S21" i="4"/>
  <c r="P21" i="4"/>
  <c r="M21" i="4"/>
  <c r="J21" i="4"/>
  <c r="G21" i="4"/>
  <c r="D21" i="4"/>
  <c r="AE18" i="4"/>
  <c r="AD17" i="4"/>
  <c r="AF17" i="4" s="1"/>
  <c r="AE16" i="4"/>
  <c r="AC16" i="4"/>
  <c r="I21" i="29"/>
  <c r="AD15" i="4"/>
  <c r="AC15" i="4"/>
  <c r="AE14" i="4"/>
  <c r="AC14" i="4"/>
  <c r="G21" i="27"/>
  <c r="S13" i="4"/>
  <c r="P13" i="4"/>
  <c r="M13" i="4"/>
  <c r="J13" i="4"/>
  <c r="G13" i="4"/>
  <c r="D13" i="4"/>
  <c r="AE10" i="4"/>
  <c r="E22" i="29"/>
  <c r="AD9" i="4"/>
  <c r="AF9" i="4" s="1"/>
  <c r="AE8" i="4"/>
  <c r="AC8" i="4"/>
  <c r="E20" i="27"/>
  <c r="AD7" i="4"/>
  <c r="AC7" i="4"/>
  <c r="AE6" i="4"/>
  <c r="AC6" i="4"/>
  <c r="S5" i="4"/>
  <c r="P5" i="4"/>
  <c r="M5" i="4"/>
  <c r="J5" i="4"/>
  <c r="G5" i="4"/>
  <c r="D5" i="4"/>
  <c r="AE42" i="3"/>
  <c r="U12" i="27"/>
  <c r="AD41" i="3"/>
  <c r="AF41" i="3" s="1"/>
  <c r="AE40" i="3"/>
  <c r="AC40" i="3"/>
  <c r="AD39" i="3"/>
  <c r="AC39" i="3"/>
  <c r="AE38" i="3"/>
  <c r="AC38" i="3"/>
  <c r="S12" i="27"/>
  <c r="S37" i="3"/>
  <c r="P37" i="3"/>
  <c r="M37" i="3"/>
  <c r="J37" i="3"/>
  <c r="G37" i="3"/>
  <c r="AE34" i="3"/>
  <c r="Q13" i="29"/>
  <c r="AD33" i="3"/>
  <c r="AF33" i="3" s="1"/>
  <c r="AE32" i="3"/>
  <c r="AC32" i="3"/>
  <c r="Q11" i="27"/>
  <c r="AD31" i="3"/>
  <c r="AD35" i="3" s="1"/>
  <c r="AC31" i="3"/>
  <c r="AE30" i="3"/>
  <c r="AC30" i="3"/>
  <c r="O13" i="29"/>
  <c r="AE26" i="3"/>
  <c r="AD25" i="3"/>
  <c r="AF25" i="3" s="1"/>
  <c r="AE24" i="3"/>
  <c r="AC24" i="3"/>
  <c r="AD23" i="3"/>
  <c r="AC23" i="3"/>
  <c r="AE22" i="3"/>
  <c r="AC22" i="3"/>
  <c r="AE18" i="3"/>
  <c r="AD17" i="3"/>
  <c r="AF17" i="3" s="1"/>
  <c r="AE16" i="3"/>
  <c r="AC16" i="3"/>
  <c r="AD15" i="3"/>
  <c r="AC15" i="3"/>
  <c r="AE14" i="3"/>
  <c r="AC14" i="3"/>
  <c r="U49" i="29"/>
  <c r="E49" i="29"/>
  <c r="U48" i="29"/>
  <c r="R47" i="29"/>
  <c r="N47" i="29"/>
  <c r="J47" i="29"/>
  <c r="F47" i="29"/>
  <c r="B47" i="29"/>
  <c r="R46" i="29"/>
  <c r="N46" i="29"/>
  <c r="J46" i="29"/>
  <c r="F46" i="29"/>
  <c r="B46" i="29"/>
  <c r="R45" i="29"/>
  <c r="N45" i="29"/>
  <c r="J45" i="29"/>
  <c r="F45" i="29"/>
  <c r="B45" i="29"/>
  <c r="R44" i="29"/>
  <c r="N44" i="29"/>
  <c r="J44" i="29"/>
  <c r="F44" i="29"/>
  <c r="B44" i="29"/>
  <c r="R43" i="29"/>
  <c r="N43" i="29"/>
  <c r="J43" i="29"/>
  <c r="F43" i="29"/>
  <c r="B43" i="29"/>
  <c r="R42" i="29"/>
  <c r="N42" i="29"/>
  <c r="J42" i="29"/>
  <c r="F42" i="29"/>
  <c r="B42" i="29"/>
  <c r="M31" i="29"/>
  <c r="I31" i="29"/>
  <c r="I30" i="29"/>
  <c r="J29" i="29"/>
  <c r="F29" i="29"/>
  <c r="B29" i="29"/>
  <c r="J28" i="29"/>
  <c r="F28" i="29"/>
  <c r="B28" i="29"/>
  <c r="J27" i="29"/>
  <c r="F27" i="29"/>
  <c r="B27" i="29"/>
  <c r="J26" i="29"/>
  <c r="F26" i="29"/>
  <c r="B26" i="29"/>
  <c r="J25" i="29"/>
  <c r="F25" i="29"/>
  <c r="B25" i="29"/>
  <c r="J24" i="29"/>
  <c r="B24" i="29"/>
  <c r="U22" i="29"/>
  <c r="O22" i="29"/>
  <c r="I22" i="29"/>
  <c r="E21" i="29"/>
  <c r="R20" i="29"/>
  <c r="N20" i="29"/>
  <c r="J20" i="29"/>
  <c r="F20" i="29"/>
  <c r="B20" i="29"/>
  <c r="R19" i="29"/>
  <c r="N19" i="29"/>
  <c r="J19" i="29"/>
  <c r="F19" i="29"/>
  <c r="B19" i="29"/>
  <c r="R18" i="29"/>
  <c r="N18" i="29"/>
  <c r="J18" i="29"/>
  <c r="F18" i="29"/>
  <c r="B18" i="29"/>
  <c r="R17" i="29"/>
  <c r="N17" i="29"/>
  <c r="J17" i="29"/>
  <c r="F17" i="29"/>
  <c r="B17" i="29"/>
  <c r="R16" i="29"/>
  <c r="N16" i="29"/>
  <c r="J16" i="29"/>
  <c r="F16" i="29"/>
  <c r="B16" i="29"/>
  <c r="R15" i="29"/>
  <c r="N15" i="29"/>
  <c r="J15" i="29"/>
  <c r="B15" i="29"/>
  <c r="U13" i="29"/>
  <c r="R11" i="29"/>
  <c r="N11" i="29"/>
  <c r="R10" i="29"/>
  <c r="N10" i="29"/>
  <c r="R9" i="29"/>
  <c r="N9" i="29"/>
  <c r="R8" i="29"/>
  <c r="N8" i="29"/>
  <c r="R7" i="29"/>
  <c r="N7" i="29"/>
  <c r="R6" i="29"/>
  <c r="N6" i="29"/>
  <c r="U30" i="20"/>
  <c r="I30" i="27"/>
  <c r="U21" i="27"/>
  <c r="M21" i="27"/>
  <c r="AF22" i="4" l="1"/>
  <c r="AF40" i="3"/>
  <c r="AE19" i="37"/>
  <c r="AF40" i="7"/>
  <c r="AE19" i="25"/>
  <c r="AF16" i="25"/>
  <c r="AC11" i="4"/>
  <c r="AF40" i="4"/>
  <c r="AF14" i="7"/>
  <c r="AF39" i="7"/>
  <c r="AF31" i="25"/>
  <c r="AF16" i="37"/>
  <c r="AD35" i="7"/>
  <c r="AF24" i="37"/>
  <c r="AD43" i="25"/>
  <c r="AE43" i="37"/>
  <c r="AF40" i="37"/>
  <c r="AE27" i="3"/>
  <c r="AF7" i="4"/>
  <c r="AC27" i="4"/>
  <c r="AF30" i="4"/>
  <c r="AF32" i="4"/>
  <c r="AC43" i="4"/>
  <c r="AF6" i="7"/>
  <c r="AF23" i="25"/>
  <c r="AF32" i="25"/>
  <c r="AC43" i="25"/>
  <c r="AF40" i="25"/>
  <c r="AD11" i="37"/>
  <c r="AF31" i="37"/>
  <c r="AF22" i="3"/>
  <c r="AF24" i="3"/>
  <c r="AF31" i="3"/>
  <c r="AF15" i="3"/>
  <c r="AF30" i="3"/>
  <c r="AC43" i="3"/>
  <c r="O13" i="20"/>
  <c r="G30" i="27"/>
  <c r="AF6" i="25"/>
  <c r="AF8" i="4"/>
  <c r="AE27" i="4"/>
  <c r="AF24" i="4"/>
  <c r="AC35" i="4"/>
  <c r="AF39" i="4"/>
  <c r="AE11" i="7"/>
  <c r="AE27" i="7"/>
  <c r="AF24" i="7"/>
  <c r="AF31" i="7"/>
  <c r="AC43" i="7"/>
  <c r="AF8" i="37"/>
  <c r="AF15" i="37"/>
  <c r="AF22" i="37"/>
  <c r="S13" i="29"/>
  <c r="AC27" i="3"/>
  <c r="AE35" i="3"/>
  <c r="AE43" i="25"/>
  <c r="AF39" i="37"/>
  <c r="AD35" i="25"/>
  <c r="AC35" i="37"/>
  <c r="AC19" i="3"/>
  <c r="AF38" i="3"/>
  <c r="AF23" i="4"/>
  <c r="AE43" i="4"/>
  <c r="AE11" i="25"/>
  <c r="AC11" i="37"/>
  <c r="AD19" i="37"/>
  <c r="AE27" i="37"/>
  <c r="G22" i="29"/>
  <c r="AF16" i="3"/>
  <c r="AF32" i="3"/>
  <c r="AF39" i="3"/>
  <c r="AE43" i="3"/>
  <c r="AF16" i="4"/>
  <c r="AD27" i="4"/>
  <c r="AE35" i="4"/>
  <c r="AF38" i="4"/>
  <c r="AF8" i="7"/>
  <c r="AF15" i="7"/>
  <c r="AE19" i="7"/>
  <c r="AE35" i="7"/>
  <c r="AF32" i="7"/>
  <c r="AC11" i="25"/>
  <c r="AF11" i="25" s="1"/>
  <c r="AD12" i="25" s="1"/>
  <c r="AF15" i="25"/>
  <c r="AE35" i="25"/>
  <c r="AF14" i="37"/>
  <c r="AC19" i="37"/>
  <c r="AC27" i="37"/>
  <c r="AE35" i="37"/>
  <c r="AF32" i="37"/>
  <c r="AC35" i="3"/>
  <c r="AF14" i="4"/>
  <c r="AF31" i="4"/>
  <c r="AC11" i="7"/>
  <c r="AF11" i="7" s="1"/>
  <c r="AD12" i="7" s="1"/>
  <c r="AF23" i="7"/>
  <c r="AF8" i="25"/>
  <c r="AE27" i="25"/>
  <c r="AF24" i="25"/>
  <c r="AD35" i="37"/>
  <c r="AF35" i="37" s="1"/>
  <c r="AC43" i="37"/>
  <c r="AE19" i="3"/>
  <c r="AE11" i="4"/>
  <c r="AF6" i="4"/>
  <c r="AD35" i="4"/>
  <c r="AF33" i="4"/>
  <c r="W44" i="3"/>
  <c r="S12" i="29" s="1"/>
  <c r="U12" i="29"/>
  <c r="AC19" i="4"/>
  <c r="AE43" i="7"/>
  <c r="AF38" i="7"/>
  <c r="AD27" i="3"/>
  <c r="AF23" i="3"/>
  <c r="AD43" i="3"/>
  <c r="AD19" i="4"/>
  <c r="AF15" i="4"/>
  <c r="AD19" i="3"/>
  <c r="AD43" i="4"/>
  <c r="AC27" i="7"/>
  <c r="AF22" i="7"/>
  <c r="AC19" i="25"/>
  <c r="AF14" i="25"/>
  <c r="AF6" i="37"/>
  <c r="AE11" i="37"/>
  <c r="AD27" i="37"/>
  <c r="AD43" i="37"/>
  <c r="AF14" i="3"/>
  <c r="AD11" i="4"/>
  <c r="AF25" i="4"/>
  <c r="AC19" i="7"/>
  <c r="AF30" i="7"/>
  <c r="AC35" i="7"/>
  <c r="AD43" i="7"/>
  <c r="AC27" i="25"/>
  <c r="AF22" i="25"/>
  <c r="AF23" i="37"/>
  <c r="AF38" i="37"/>
  <c r="AC35" i="25"/>
  <c r="AF30" i="25"/>
  <c r="K49" i="29"/>
  <c r="AE19" i="4"/>
  <c r="AF43" i="4"/>
  <c r="AC44" i="4" s="1"/>
  <c r="AF7" i="7"/>
  <c r="AF16" i="7"/>
  <c r="AF7" i="25"/>
  <c r="AF38" i="25"/>
  <c r="AF39" i="25"/>
  <c r="AF7" i="37"/>
  <c r="AF30" i="37"/>
  <c r="AF33" i="37"/>
  <c r="Q30" i="20"/>
  <c r="I30" i="20"/>
  <c r="I31" i="20"/>
  <c r="W20" i="25"/>
  <c r="G48" i="29" s="1"/>
  <c r="G49" i="29"/>
  <c r="G31" i="20"/>
  <c r="E48" i="29"/>
  <c r="C31" i="20"/>
  <c r="W12" i="25"/>
  <c r="U21" i="29"/>
  <c r="K31" i="29"/>
  <c r="E30" i="27"/>
  <c r="Q20" i="27"/>
  <c r="W36" i="4"/>
  <c r="Q12" i="27"/>
  <c r="W36" i="37"/>
  <c r="O39" i="29" s="1"/>
  <c r="S31" i="20"/>
  <c r="W44" i="25"/>
  <c r="W36" i="25"/>
  <c r="O48" i="29" s="1"/>
  <c r="O31" i="20"/>
  <c r="Q49" i="29"/>
  <c r="M31" i="20"/>
  <c r="W28" i="25"/>
  <c r="K30" i="20" s="1"/>
  <c r="M48" i="29"/>
  <c r="W28" i="7"/>
  <c r="M29" i="27"/>
  <c r="E29" i="27"/>
  <c r="C30" i="27"/>
  <c r="W20" i="7"/>
  <c r="W12" i="7"/>
  <c r="C30" i="29" s="1"/>
  <c r="W44" i="4"/>
  <c r="S20" i="27" s="1"/>
  <c r="S21" i="27"/>
  <c r="Q22" i="29"/>
  <c r="W28" i="4"/>
  <c r="M20" i="27"/>
  <c r="K21" i="27"/>
  <c r="I20" i="27"/>
  <c r="W20" i="4"/>
  <c r="G20" i="27" s="1"/>
  <c r="I21" i="27"/>
  <c r="W12" i="4"/>
  <c r="C20" i="27" s="1"/>
  <c r="C21" i="27"/>
  <c r="E21" i="27"/>
  <c r="C22" i="29"/>
  <c r="U11" i="27"/>
  <c r="O12" i="29"/>
  <c r="Q12" i="29"/>
  <c r="O12" i="27"/>
  <c r="AF27" i="4" l="1"/>
  <c r="AC28" i="4" s="1"/>
  <c r="AF43" i="3"/>
  <c r="AE44" i="3" s="1"/>
  <c r="AF43" i="7"/>
  <c r="AC44" i="7" s="1"/>
  <c r="AF43" i="25"/>
  <c r="AC44" i="25" s="1"/>
  <c r="AF27" i="3"/>
  <c r="AD28" i="3" s="1"/>
  <c r="AF35" i="4"/>
  <c r="AE36" i="4" s="1"/>
  <c r="O12" i="20"/>
  <c r="AC12" i="7"/>
  <c r="AF43" i="37"/>
  <c r="AE44" i="37" s="1"/>
  <c r="AF35" i="3"/>
  <c r="AC36" i="3" s="1"/>
  <c r="AF19" i="37"/>
  <c r="AE20" i="37" s="1"/>
  <c r="AF19" i="3"/>
  <c r="AC20" i="3" s="1"/>
  <c r="AD36" i="37"/>
  <c r="AE36" i="37"/>
  <c r="AE28" i="4"/>
  <c r="AF19" i="25"/>
  <c r="AC20" i="25" s="1"/>
  <c r="AC44" i="3"/>
  <c r="AC36" i="4"/>
  <c r="AE12" i="7"/>
  <c r="S11" i="27"/>
  <c r="G30" i="20"/>
  <c r="AF35" i="25"/>
  <c r="AF27" i="25"/>
  <c r="AC28" i="25" s="1"/>
  <c r="AF35" i="7"/>
  <c r="AC36" i="7" s="1"/>
  <c r="AD44" i="4"/>
  <c r="AD44" i="3"/>
  <c r="AC36" i="37"/>
  <c r="AE44" i="7"/>
  <c r="AC12" i="25"/>
  <c r="AF19" i="4"/>
  <c r="AC20" i="4" s="1"/>
  <c r="AE12" i="25"/>
  <c r="AD36" i="4"/>
  <c r="AD36" i="3"/>
  <c r="AF19" i="7"/>
  <c r="AC20" i="7" s="1"/>
  <c r="AF11" i="4"/>
  <c r="AC12" i="4" s="1"/>
  <c r="AE36" i="3"/>
  <c r="AF11" i="37"/>
  <c r="AD28" i="4"/>
  <c r="AD44" i="7"/>
  <c r="AF27" i="7"/>
  <c r="AC28" i="7" s="1"/>
  <c r="AF27" i="37"/>
  <c r="AE44" i="4"/>
  <c r="C30" i="20"/>
  <c r="C48" i="29"/>
  <c r="G21" i="29"/>
  <c r="O21" i="29"/>
  <c r="O20" i="27"/>
  <c r="S30" i="20"/>
  <c r="S48" i="29"/>
  <c r="O30" i="20"/>
  <c r="K48" i="29"/>
  <c r="K30" i="29"/>
  <c r="K29" i="27"/>
  <c r="G30" i="29"/>
  <c r="G29" i="27"/>
  <c r="C29" i="27"/>
  <c r="S21" i="29"/>
  <c r="K21" i="29"/>
  <c r="K20" i="27"/>
  <c r="C21" i="29"/>
  <c r="O11" i="27"/>
  <c r="AC28" i="3" l="1"/>
  <c r="AD20" i="3"/>
  <c r="AE28" i="3"/>
  <c r="AE20" i="3"/>
  <c r="AC44" i="37"/>
  <c r="AD44" i="25"/>
  <c r="AD44" i="37"/>
  <c r="AE44" i="25"/>
  <c r="AD20" i="37"/>
  <c r="AC20" i="37"/>
  <c r="AD20" i="4"/>
  <c r="AE28" i="37"/>
  <c r="AC28" i="37"/>
  <c r="AE12" i="4"/>
  <c r="AD28" i="7"/>
  <c r="AE28" i="7"/>
  <c r="AD20" i="7"/>
  <c r="AE20" i="7"/>
  <c r="AD12" i="4"/>
  <c r="AE20" i="25"/>
  <c r="AD20" i="25"/>
  <c r="AD36" i="25"/>
  <c r="AE36" i="25"/>
  <c r="AD28" i="37"/>
  <c r="AE36" i="7"/>
  <c r="AD36" i="7"/>
  <c r="AC36" i="25"/>
  <c r="AE20" i="4"/>
  <c r="AC12" i="37"/>
  <c r="AD12" i="37"/>
  <c r="AE12" i="37"/>
  <c r="AD28" i="25"/>
  <c r="AE28" i="25"/>
</calcChain>
</file>

<file path=xl/sharedStrings.xml><?xml version="1.0" encoding="utf-8"?>
<sst xmlns="http://schemas.openxmlformats.org/spreadsheetml/2006/main" count="1452" uniqueCount="388">
  <si>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</si>
  <si>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</si>
  <si>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</si>
  <si>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</si>
  <si>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</si>
  <si>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</si>
  <si>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</si>
  <si>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</si>
  <si>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</si>
  <si>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</si>
  <si>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</si>
  <si>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</si>
  <si>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</si>
  <si>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</si>
  <si>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</si>
  <si>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</si>
  <si>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</si>
  <si>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</si>
  <si>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</si>
  <si>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</si>
  <si>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</si>
  <si>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</si>
  <si>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</si>
  <si>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</si>
  <si>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</si>
  <si>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</si>
  <si>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</si>
  <si>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</si>
  <si>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</si>
  <si>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</si>
  <si>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</si>
  <si>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</si>
  <si>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</si>
  <si>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</si>
  <si>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</si>
  <si>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</si>
  <si>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</si>
  <si>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</si>
  <si>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</si>
  <si>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</si>
  <si>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</si>
  <si>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</si>
  <si>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</si>
  <si>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</si>
  <si>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</si>
  <si>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</si>
  <si>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</si>
  <si>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</si>
  <si>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</si>
  <si>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香Q米飯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</si>
  <si>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</si>
  <si>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</si>
  <si>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</si>
  <si>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</si>
  <si>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</si>
  <si>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</si>
  <si>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</si>
  <si>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生鮮豬絞肉</t>
    <phoneticPr fontId="19" type="noConversion"/>
  </si>
  <si>
    <t>雞蛋</t>
    <phoneticPr fontId="19" type="noConversion"/>
  </si>
  <si>
    <t>滷</t>
    <phoneticPr fontId="19" type="noConversion"/>
  </si>
  <si>
    <t>白米</t>
    <phoneticPr fontId="19" type="noConversion"/>
  </si>
  <si>
    <t>蔬菜</t>
    <phoneticPr fontId="19" type="noConversion"/>
  </si>
  <si>
    <t>地瓜飯</t>
    <phoneticPr fontId="19" type="noConversion"/>
  </si>
  <si>
    <t>金針菇</t>
    <phoneticPr fontId="19" type="noConversion"/>
  </si>
  <si>
    <t>香Q米飯</t>
    <phoneticPr fontId="19" type="noConversion"/>
  </si>
  <si>
    <t>星期三</t>
    <phoneticPr fontId="19" type="noConversion"/>
  </si>
  <si>
    <t>星期四</t>
    <phoneticPr fontId="19" type="noConversion"/>
  </si>
  <si>
    <t>深色蔬菜</t>
    <phoneticPr fontId="19" type="noConversion"/>
  </si>
  <si>
    <t>淺色蔬菜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</si>
  <si>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</si>
  <si>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</si>
  <si>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</si>
  <si>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</si>
  <si>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煮</t>
    <phoneticPr fontId="19" type="noConversion"/>
  </si>
  <si>
    <t>白米</t>
    <phoneticPr fontId="19" type="noConversion"/>
  </si>
  <si>
    <t>地瓜</t>
    <phoneticPr fontId="19" type="noConversion"/>
  </si>
  <si>
    <t>烤</t>
    <phoneticPr fontId="19" type="noConversion"/>
  </si>
  <si>
    <t>白蘿蔔</t>
    <phoneticPr fontId="19" type="noConversion"/>
  </si>
  <si>
    <t>深色蔬菜</t>
    <phoneticPr fontId="19" type="noConversion"/>
  </si>
  <si>
    <t>星期五</t>
    <phoneticPr fontId="19" type="noConversion"/>
  </si>
  <si>
    <t>豆</t>
    <phoneticPr fontId="19" type="noConversion"/>
  </si>
  <si>
    <t>味噌</t>
    <phoneticPr fontId="19" type="noConversion"/>
  </si>
  <si>
    <t>蔬菜</t>
    <phoneticPr fontId="19" type="noConversion"/>
  </si>
  <si>
    <t>煮</t>
    <phoneticPr fontId="19" type="noConversion"/>
  </si>
  <si>
    <t>川燙</t>
    <phoneticPr fontId="19" type="noConversion"/>
  </si>
  <si>
    <t>炸</t>
    <phoneticPr fontId="19" type="noConversion"/>
  </si>
  <si>
    <t>麥片飯</t>
    <phoneticPr fontId="19" type="noConversion"/>
  </si>
  <si>
    <t>糙米飯</t>
    <phoneticPr fontId="19" type="noConversion"/>
  </si>
  <si>
    <t>薑</t>
    <phoneticPr fontId="19" type="noConversion"/>
  </si>
  <si>
    <t>煮</t>
    <phoneticPr fontId="19" type="noConversion"/>
  </si>
  <si>
    <t>紫菜</t>
    <phoneticPr fontId="19" type="noConversion"/>
  </si>
  <si>
    <t>糙米</t>
    <phoneticPr fontId="19" type="noConversion"/>
  </si>
  <si>
    <t>香Q米飯</t>
    <phoneticPr fontId="19" type="noConversion"/>
  </si>
  <si>
    <t>麥片飯</t>
    <phoneticPr fontId="19" type="noConversion"/>
  </si>
  <si>
    <t>深色蔬菜</t>
    <phoneticPr fontId="19" type="noConversion"/>
  </si>
  <si>
    <t>淺色蔬菜</t>
    <phoneticPr fontId="19" type="noConversion"/>
  </si>
  <si>
    <t>熱量:</t>
    <phoneticPr fontId="19" type="noConversion"/>
  </si>
  <si>
    <t>海</t>
    <phoneticPr fontId="19" type="noConversion"/>
  </si>
  <si>
    <t>煮</t>
    <phoneticPr fontId="19" type="noConversion"/>
  </si>
  <si>
    <t>川燙</t>
    <phoneticPr fontId="19" type="noConversion"/>
  </si>
  <si>
    <t>蒸</t>
    <phoneticPr fontId="19" type="noConversion"/>
  </si>
  <si>
    <t>豆魚肉蛋類</t>
    <phoneticPr fontId="19" type="noConversion"/>
  </si>
  <si>
    <t>油脂類</t>
    <phoneticPr fontId="19" type="noConversion"/>
  </si>
  <si>
    <t>蛋白質：</t>
    <phoneticPr fontId="19" type="noConversion"/>
  </si>
  <si>
    <t>水果類</t>
    <phoneticPr fontId="19" type="noConversion"/>
  </si>
  <si>
    <t>奶類</t>
    <phoneticPr fontId="19" type="noConversion"/>
  </si>
  <si>
    <t>地瓜飯</t>
    <phoneticPr fontId="19" type="noConversion"/>
  </si>
  <si>
    <t>星期二</t>
    <phoneticPr fontId="19" type="noConversion"/>
  </si>
  <si>
    <t>炸</t>
    <phoneticPr fontId="19" type="noConversion"/>
  </si>
  <si>
    <t>地瓜</t>
    <phoneticPr fontId="19" type="noConversion"/>
  </si>
  <si>
    <t>深色蔬菜</t>
    <phoneticPr fontId="19" type="noConversion"/>
  </si>
  <si>
    <t>淺色蔬菜</t>
    <phoneticPr fontId="19" type="noConversion"/>
  </si>
  <si>
    <t>深色蔬菜</t>
    <phoneticPr fontId="19" type="noConversion"/>
  </si>
  <si>
    <t>珍菇綠花菜</t>
    <phoneticPr fontId="19" type="noConversion"/>
  </si>
  <si>
    <t>豆</t>
    <phoneticPr fontId="19" type="noConversion"/>
  </si>
  <si>
    <t>冷</t>
    <phoneticPr fontId="19" type="noConversion"/>
  </si>
  <si>
    <t>星期四</t>
    <phoneticPr fontId="19" type="noConversion"/>
  </si>
  <si>
    <t>深色蔬菜</t>
    <phoneticPr fontId="19" type="noConversion"/>
  </si>
  <si>
    <t>1月4日(一)</t>
    <phoneticPr fontId="19" type="noConversion"/>
  </si>
  <si>
    <t>1月5日(二)</t>
    <phoneticPr fontId="19" type="noConversion"/>
  </si>
  <si>
    <t>1月6日(三)</t>
    <phoneticPr fontId="19" type="noConversion"/>
  </si>
  <si>
    <t>1月7日(四)</t>
    <phoneticPr fontId="19" type="noConversion"/>
  </si>
  <si>
    <t>1月8日(五)</t>
    <phoneticPr fontId="19" type="noConversion"/>
  </si>
  <si>
    <t>1月11日(一)</t>
    <phoneticPr fontId="19" type="noConversion"/>
  </si>
  <si>
    <t>1月18日(一)</t>
    <phoneticPr fontId="19" type="noConversion"/>
  </si>
  <si>
    <t>1月12日(二)</t>
    <phoneticPr fontId="19" type="noConversion"/>
  </si>
  <si>
    <t>1月13日(三)</t>
    <phoneticPr fontId="19" type="noConversion"/>
  </si>
  <si>
    <t>1月14日(四)</t>
    <phoneticPr fontId="19" type="noConversion"/>
  </si>
  <si>
    <t>1月15日(五)</t>
    <phoneticPr fontId="19" type="noConversion"/>
  </si>
  <si>
    <t>1月19日(二)</t>
    <phoneticPr fontId="19" type="noConversion"/>
  </si>
  <si>
    <t>淺色蔬菜</t>
    <phoneticPr fontId="19" type="noConversion"/>
  </si>
  <si>
    <t>深色蔬菜</t>
    <phoneticPr fontId="19" type="noConversion"/>
  </si>
  <si>
    <t>1月20日(三)</t>
    <phoneticPr fontId="19" type="noConversion"/>
  </si>
  <si>
    <t>五穀飯</t>
    <phoneticPr fontId="19" type="noConversion"/>
  </si>
  <si>
    <t>2月18日(四)</t>
    <phoneticPr fontId="19" type="noConversion"/>
  </si>
  <si>
    <t>2月19日(五)</t>
    <phoneticPr fontId="19" type="noConversion"/>
  </si>
  <si>
    <t>2月20日(六)補課</t>
    <phoneticPr fontId="19" type="noConversion"/>
  </si>
  <si>
    <t>2月23日(二)</t>
    <phoneticPr fontId="19" type="noConversion"/>
  </si>
  <si>
    <t>2月24日(三)</t>
    <phoneticPr fontId="19" type="noConversion"/>
  </si>
  <si>
    <t>2月25日(四)</t>
    <phoneticPr fontId="19" type="noConversion"/>
  </si>
  <si>
    <t>2月26日(五)</t>
    <phoneticPr fontId="19" type="noConversion"/>
  </si>
  <si>
    <t>星期一</t>
    <phoneticPr fontId="19" type="noConversion"/>
  </si>
  <si>
    <t>照燒雞排</t>
    <phoneticPr fontId="19" type="noConversion"/>
  </si>
  <si>
    <t>卡啦翅小腿(炸)</t>
    <phoneticPr fontId="19" type="noConversion"/>
  </si>
  <si>
    <t>鹽酥雞(炸)</t>
    <phoneticPr fontId="19" type="noConversion"/>
  </si>
  <si>
    <t>醬爆豬柳條</t>
    <phoneticPr fontId="19" type="noConversion"/>
  </si>
  <si>
    <t>紫菜蛋花湯</t>
    <phoneticPr fontId="19" type="noConversion"/>
  </si>
  <si>
    <t>茶壺湯</t>
    <phoneticPr fontId="19" type="noConversion"/>
  </si>
  <si>
    <t>日式鮮蔬鍋(豆)</t>
    <phoneticPr fontId="19" type="noConversion"/>
  </si>
  <si>
    <t>醬汁豆腐(豆)</t>
    <phoneticPr fontId="19" type="noConversion"/>
  </si>
  <si>
    <t>三杯雞</t>
    <phoneticPr fontId="19" type="noConversion"/>
  </si>
  <si>
    <t>台式香腸(加)</t>
    <phoneticPr fontId="19" type="noConversion"/>
  </si>
  <si>
    <t>洋蔥豬柳</t>
    <phoneticPr fontId="19" type="noConversion"/>
  </si>
  <si>
    <t>玉米濃湯(芡)</t>
    <phoneticPr fontId="19" type="noConversion"/>
  </si>
  <si>
    <t>古早味肉燥(醃)</t>
    <phoneticPr fontId="19" type="noConversion"/>
  </si>
  <si>
    <t>客家板條</t>
    <phoneticPr fontId="19" type="noConversion"/>
  </si>
  <si>
    <t>清蒸肉丸子</t>
    <phoneticPr fontId="19" type="noConversion"/>
  </si>
  <si>
    <t>咖哩豬</t>
    <phoneticPr fontId="19" type="noConversion"/>
  </si>
  <si>
    <t>淺色蔬菜</t>
    <phoneticPr fontId="19" type="noConversion"/>
  </si>
  <si>
    <t>深色蔬菜</t>
    <phoneticPr fontId="19" type="noConversion"/>
  </si>
  <si>
    <t>2月22日(一)</t>
    <phoneticPr fontId="19" type="noConversion"/>
  </si>
  <si>
    <t>榨菜肉絲湯(醃)</t>
    <phoneticPr fontId="19" type="noConversion"/>
  </si>
  <si>
    <t>海芽薑絲湯</t>
    <phoneticPr fontId="19" type="noConversion"/>
  </si>
  <si>
    <t>玉米蛋花湯</t>
    <phoneticPr fontId="19" type="noConversion"/>
  </si>
  <si>
    <t>鐵板銀芽</t>
    <phoneticPr fontId="19" type="noConversion"/>
  </si>
  <si>
    <t>金茸三絲湯</t>
    <phoneticPr fontId="19" type="noConversion"/>
  </si>
  <si>
    <t>酸辣湯(豆)(醃)(芡)</t>
    <phoneticPr fontId="19" type="noConversion"/>
  </si>
  <si>
    <t>咖哩洋芋</t>
    <phoneticPr fontId="19" type="noConversion"/>
  </si>
  <si>
    <t>鮮蔬湯</t>
    <phoneticPr fontId="19" type="noConversion"/>
  </si>
  <si>
    <t>柴魚豆腐湯(豆)</t>
    <phoneticPr fontId="19" type="noConversion"/>
  </si>
  <si>
    <t>結頭菜湯</t>
    <phoneticPr fontId="19" type="noConversion"/>
  </si>
  <si>
    <t>深色蔬菜</t>
    <phoneticPr fontId="19" type="noConversion"/>
  </si>
  <si>
    <t>星期六</t>
    <phoneticPr fontId="19" type="noConversion"/>
  </si>
  <si>
    <t>煮</t>
    <phoneticPr fontId="19" type="noConversion"/>
  </si>
  <si>
    <t>川燙</t>
    <phoneticPr fontId="19" type="noConversion"/>
  </si>
  <si>
    <t>煮</t>
    <phoneticPr fontId="19" type="noConversion"/>
  </si>
  <si>
    <t>烤</t>
    <phoneticPr fontId="19" type="noConversion"/>
  </si>
  <si>
    <t>蒸</t>
    <phoneticPr fontId="19" type="noConversion"/>
  </si>
  <si>
    <t>五穀米</t>
    <phoneticPr fontId="19" type="noConversion"/>
  </si>
  <si>
    <t>金針菇</t>
    <phoneticPr fontId="19" type="noConversion"/>
  </si>
  <si>
    <t>綠花椰菜</t>
    <phoneticPr fontId="19" type="noConversion"/>
  </si>
  <si>
    <t>蔬菜</t>
    <phoneticPr fontId="19" type="noConversion"/>
  </si>
  <si>
    <t>日式豆腐湯(豆)</t>
    <phoneticPr fontId="19" type="noConversion"/>
  </si>
  <si>
    <t>冷</t>
    <phoneticPr fontId="19" type="noConversion"/>
  </si>
  <si>
    <t>雞蛋</t>
    <phoneticPr fontId="19" type="noConversion"/>
  </si>
  <si>
    <t>榨菜絲</t>
    <phoneticPr fontId="19" type="noConversion"/>
  </si>
  <si>
    <t>醃</t>
    <phoneticPr fontId="19" type="noConversion"/>
  </si>
  <si>
    <t>薑</t>
    <phoneticPr fontId="19" type="noConversion"/>
  </si>
  <si>
    <t>暖呼呼麻油雞</t>
    <phoneticPr fontId="19" type="noConversion"/>
  </si>
  <si>
    <t>杏鮑菇</t>
    <phoneticPr fontId="19" type="noConversion"/>
  </si>
  <si>
    <t>薑</t>
    <phoneticPr fontId="19" type="noConversion"/>
  </si>
  <si>
    <t>柴魚片</t>
    <phoneticPr fontId="19" type="noConversion"/>
  </si>
  <si>
    <t>細嫩豆腐</t>
    <phoneticPr fontId="19" type="noConversion"/>
  </si>
  <si>
    <t>生鮮雞翅</t>
    <phoneticPr fontId="19" type="noConversion"/>
  </si>
  <si>
    <t>炒</t>
    <phoneticPr fontId="19" type="noConversion"/>
  </si>
  <si>
    <t>加</t>
    <phoneticPr fontId="19" type="noConversion"/>
  </si>
  <si>
    <t>冬瓜湯</t>
    <phoneticPr fontId="19" type="noConversion"/>
  </si>
  <si>
    <t>冬瓜</t>
    <phoneticPr fontId="19" type="noConversion"/>
  </si>
  <si>
    <t>九層塔</t>
    <phoneticPr fontId="19" type="noConversion"/>
  </si>
  <si>
    <t>烤</t>
    <phoneticPr fontId="19" type="noConversion"/>
  </si>
  <si>
    <t>加</t>
    <phoneticPr fontId="19" type="noConversion"/>
  </si>
  <si>
    <t>筍片湯</t>
    <phoneticPr fontId="19" type="noConversion"/>
  </si>
  <si>
    <t>金針菇</t>
    <phoneticPr fontId="19" type="noConversion"/>
  </si>
  <si>
    <t>咖哩粉</t>
    <phoneticPr fontId="19" type="noConversion"/>
  </si>
  <si>
    <t>雞蛋</t>
    <phoneticPr fontId="19" type="noConversion"/>
  </si>
  <si>
    <t>白蘿蔔</t>
    <phoneticPr fontId="19" type="noConversion"/>
  </si>
  <si>
    <t>海帶結</t>
    <phoneticPr fontId="19" type="noConversion"/>
  </si>
  <si>
    <t>冷</t>
    <phoneticPr fontId="19" type="noConversion"/>
  </si>
  <si>
    <t>生鮮豬絞肉</t>
    <phoneticPr fontId="19" type="noConversion"/>
  </si>
  <si>
    <t>油蔥酥</t>
    <phoneticPr fontId="19" type="noConversion"/>
  </si>
  <si>
    <t>醃</t>
    <phoneticPr fontId="19" type="noConversion"/>
  </si>
  <si>
    <t>海</t>
    <phoneticPr fontId="19" type="noConversion"/>
  </si>
  <si>
    <t>柴魚片</t>
    <phoneticPr fontId="19" type="noConversion"/>
  </si>
  <si>
    <t>味噌</t>
    <phoneticPr fontId="19" type="noConversion"/>
  </si>
  <si>
    <t>豆</t>
    <phoneticPr fontId="19" type="noConversion"/>
  </si>
  <si>
    <t>豆</t>
    <phoneticPr fontId="19" type="noConversion"/>
  </si>
  <si>
    <t>炸</t>
    <phoneticPr fontId="19" type="noConversion"/>
  </si>
  <si>
    <t>板條</t>
    <phoneticPr fontId="104" type="noConversion"/>
  </si>
  <si>
    <t>雞蛋</t>
    <phoneticPr fontId="104" type="noConversion"/>
  </si>
  <si>
    <t>酸菜絲</t>
    <phoneticPr fontId="104" type="noConversion"/>
  </si>
  <si>
    <t>豆</t>
    <phoneticPr fontId="19" type="noConversion"/>
  </si>
  <si>
    <t>醃</t>
    <phoneticPr fontId="19" type="noConversion"/>
  </si>
  <si>
    <t>生鮮豬絞肉</t>
    <phoneticPr fontId="19" type="noConversion"/>
  </si>
  <si>
    <t>海</t>
    <phoneticPr fontId="19" type="noConversion"/>
  </si>
  <si>
    <t>金針菇</t>
    <phoneticPr fontId="19" type="noConversion"/>
  </si>
  <si>
    <t>海帶結</t>
    <phoneticPr fontId="19" type="noConversion"/>
  </si>
  <si>
    <t>黑豆乾</t>
  </si>
  <si>
    <t>蒸</t>
    <phoneticPr fontId="19" type="noConversion"/>
  </si>
  <si>
    <t>煮</t>
    <phoneticPr fontId="19" type="noConversion"/>
  </si>
  <si>
    <t>雞蛋</t>
    <phoneticPr fontId="105" type="noConversion"/>
  </si>
  <si>
    <t>麵線糊湯(芡)</t>
    <phoneticPr fontId="19" type="noConversion"/>
  </si>
  <si>
    <t>生鮮小雞腿</t>
    <phoneticPr fontId="19" type="noConversion"/>
  </si>
  <si>
    <t>金針菇</t>
    <phoneticPr fontId="19" type="noConversion"/>
  </si>
  <si>
    <t>胡蘿蔔</t>
    <phoneticPr fontId="19" type="noConversion"/>
  </si>
  <si>
    <t>芡</t>
    <phoneticPr fontId="19" type="noConversion"/>
  </si>
  <si>
    <t>玉米濃湯(芡)</t>
    <phoneticPr fontId="19" type="noConversion"/>
  </si>
  <si>
    <t>深色蔬菜</t>
    <phoneticPr fontId="19" type="noConversion"/>
  </si>
  <si>
    <t>淺色蔬菜</t>
    <phoneticPr fontId="19" type="noConversion"/>
  </si>
  <si>
    <t>沙茶炒麵</t>
    <phoneticPr fontId="19" type="noConversion"/>
  </si>
  <si>
    <t>香Q米飯</t>
    <phoneticPr fontId="19" type="noConversion"/>
  </si>
  <si>
    <t>麻婆豆腐(豆)</t>
    <phoneticPr fontId="19" type="noConversion"/>
  </si>
  <si>
    <t>卡啦雞排(炸)</t>
    <phoneticPr fontId="19" type="noConversion"/>
  </si>
  <si>
    <t>鐵路肉排</t>
    <phoneticPr fontId="19" type="noConversion"/>
  </si>
  <si>
    <t>蔗香雞翅</t>
    <phoneticPr fontId="19" type="noConversion"/>
  </si>
  <si>
    <t>義大利麵</t>
    <phoneticPr fontId="19" type="noConversion"/>
  </si>
  <si>
    <t>香Q米飯</t>
    <phoneticPr fontId="19" type="noConversion"/>
  </si>
  <si>
    <t>炒</t>
    <phoneticPr fontId="19" type="noConversion"/>
  </si>
  <si>
    <t>煮</t>
    <phoneticPr fontId="19" type="noConversion"/>
  </si>
  <si>
    <t>蒸</t>
    <phoneticPr fontId="19" type="noConversion"/>
  </si>
  <si>
    <t>鮮蝦卷(加)</t>
    <phoneticPr fontId="19" type="noConversion"/>
  </si>
  <si>
    <t>生鮮雞肉</t>
    <phoneticPr fontId="19" type="noConversion"/>
  </si>
  <si>
    <t>鮮蝦卷</t>
    <phoneticPr fontId="19" type="noConversion"/>
  </si>
  <si>
    <t>加</t>
    <phoneticPr fontId="19" type="noConversion"/>
  </si>
  <si>
    <t>洋蔥</t>
    <phoneticPr fontId="19" type="noConversion"/>
  </si>
  <si>
    <t>生鮮豬肉</t>
    <phoneticPr fontId="19" type="noConversion"/>
  </si>
  <si>
    <t>紅燒肉</t>
    <phoneticPr fontId="19" type="noConversion"/>
  </si>
  <si>
    <t>洋芋</t>
    <phoneticPr fontId="19" type="noConversion"/>
  </si>
  <si>
    <t>紅蘿蔔</t>
    <phoneticPr fontId="19" type="noConversion"/>
  </si>
  <si>
    <t>豆腐</t>
    <phoneticPr fontId="19" type="noConversion"/>
  </si>
  <si>
    <t>三色炒蛋</t>
    <phoneticPr fontId="19" type="noConversion"/>
  </si>
  <si>
    <t>薑燒肉片</t>
    <phoneticPr fontId="19" type="noConversion"/>
  </si>
  <si>
    <t>紅蘿蔔</t>
    <phoneticPr fontId="19" type="noConversion"/>
  </si>
  <si>
    <t>高麗菜</t>
    <phoneticPr fontId="19" type="noConversion"/>
  </si>
  <si>
    <t>玉米粒</t>
    <phoneticPr fontId="19" type="noConversion"/>
  </si>
  <si>
    <t>油麵</t>
    <phoneticPr fontId="19" type="noConversion"/>
  </si>
  <si>
    <t>豆芽菜</t>
    <phoneticPr fontId="19" type="noConversion"/>
  </si>
  <si>
    <t>海帶芽</t>
    <phoneticPr fontId="19" type="noConversion"/>
  </si>
  <si>
    <t>台式炒飯</t>
    <phoneticPr fontId="19" type="noConversion"/>
  </si>
  <si>
    <t>壽喜燒肉</t>
    <phoneticPr fontId="19" type="noConversion"/>
  </si>
  <si>
    <t>地瓜薯條</t>
    <phoneticPr fontId="19" type="noConversion"/>
  </si>
  <si>
    <t>地瓜條</t>
    <phoneticPr fontId="19" type="noConversion"/>
  </si>
  <si>
    <t>關東煮(豆)(加)</t>
    <phoneticPr fontId="19" type="noConversion"/>
  </si>
  <si>
    <t>生鮮雞肉</t>
    <phoneticPr fontId="19" type="noConversion"/>
  </si>
  <si>
    <t>香腸</t>
    <phoneticPr fontId="19" type="noConversion"/>
  </si>
  <si>
    <t>新鮮竹筍</t>
    <phoneticPr fontId="19" type="noConversion"/>
  </si>
  <si>
    <t>碎瓜</t>
    <phoneticPr fontId="19" type="noConversion"/>
  </si>
  <si>
    <t>白米</t>
    <phoneticPr fontId="19" type="noConversion"/>
  </si>
  <si>
    <t>甜不辣</t>
    <phoneticPr fontId="19" type="noConversion"/>
  </si>
  <si>
    <t>鮮菇花椰菜</t>
    <phoneticPr fontId="19" type="noConversion"/>
  </si>
  <si>
    <t>高麗菜</t>
    <phoneticPr fontId="19" type="noConversion"/>
  </si>
  <si>
    <t>蘿蔔湯</t>
    <phoneticPr fontId="19" type="noConversion"/>
  </si>
  <si>
    <t>豆芽菜</t>
    <phoneticPr fontId="104" type="noConversion"/>
  </si>
  <si>
    <t>高麗菜</t>
    <phoneticPr fontId="104" type="noConversion"/>
  </si>
  <si>
    <t>紅蘿蔔</t>
    <phoneticPr fontId="104" type="noConversion"/>
  </si>
  <si>
    <t>生鮮豬絞肉</t>
    <phoneticPr fontId="105" type="noConversion"/>
  </si>
  <si>
    <t>豆腐</t>
    <phoneticPr fontId="105" type="noConversion"/>
  </si>
  <si>
    <t>新鮮竹筍</t>
    <phoneticPr fontId="104" type="noConversion"/>
  </si>
  <si>
    <t>桂竹筍</t>
    <phoneticPr fontId="19" type="noConversion"/>
  </si>
  <si>
    <t>醃</t>
    <phoneticPr fontId="19" type="noConversion"/>
  </si>
  <si>
    <t>黑輪</t>
    <phoneticPr fontId="19" type="noConversion"/>
  </si>
  <si>
    <t>金針菇</t>
    <phoneticPr fontId="19" type="noConversion"/>
  </si>
  <si>
    <t>日式關東煮(豆)</t>
    <phoneticPr fontId="19" type="noConversion"/>
  </si>
  <si>
    <t>鮮嫩豬排</t>
    <phoneticPr fontId="19" type="noConversion"/>
  </si>
  <si>
    <t>紅麵線</t>
    <phoneticPr fontId="105" type="noConversion"/>
  </si>
  <si>
    <t>新鮮竹筍</t>
    <phoneticPr fontId="105" type="noConversion"/>
  </si>
  <si>
    <t>紅蘿蔔</t>
    <phoneticPr fontId="105" type="noConversion"/>
  </si>
  <si>
    <t>豆干</t>
    <phoneticPr fontId="19" type="noConversion"/>
  </si>
  <si>
    <t>豆</t>
    <phoneticPr fontId="19" type="noConversion"/>
  </si>
  <si>
    <t>薑</t>
    <phoneticPr fontId="105" type="noConversion"/>
  </si>
  <si>
    <t>結頭菜</t>
    <phoneticPr fontId="19" type="noConversion"/>
  </si>
  <si>
    <t>麥片</t>
    <phoneticPr fontId="19" type="noConversion"/>
  </si>
  <si>
    <t>生鮮雞排</t>
    <phoneticPr fontId="19" type="noConversion"/>
  </si>
  <si>
    <t>紫菜</t>
    <phoneticPr fontId="19" type="noConversion"/>
  </si>
  <si>
    <t>金雕卷(加)</t>
    <phoneticPr fontId="19" type="noConversion"/>
  </si>
  <si>
    <t>金雕卷</t>
    <phoneticPr fontId="19" type="noConversion"/>
  </si>
  <si>
    <t>花生米血糕(冷)</t>
    <phoneticPr fontId="19" type="noConversion"/>
  </si>
  <si>
    <t>米血糕</t>
    <phoneticPr fontId="19" type="noConversion"/>
  </si>
  <si>
    <t>花生粉</t>
    <phoneticPr fontId="19" type="noConversion"/>
  </si>
  <si>
    <t>生鮮翅小腿</t>
    <phoneticPr fontId="19" type="noConversion"/>
  </si>
  <si>
    <t>梅粉地瓜條</t>
    <phoneticPr fontId="19" type="noConversion"/>
  </si>
  <si>
    <t>滷</t>
    <phoneticPr fontId="19" type="noConversion"/>
  </si>
  <si>
    <t>大白菜</t>
    <phoneticPr fontId="19" type="noConversion"/>
  </si>
  <si>
    <t>梅粉</t>
    <phoneticPr fontId="19" type="noConversion"/>
  </si>
  <si>
    <t>生鮮豬肉</t>
    <phoneticPr fontId="19" type="noConversion"/>
  </si>
  <si>
    <t>加</t>
    <phoneticPr fontId="19" type="noConversion"/>
  </si>
  <si>
    <t>生鮮排骨</t>
    <phoneticPr fontId="19" type="noConversion"/>
  </si>
  <si>
    <t>紅燒排骨</t>
    <phoneticPr fontId="19" type="noConversion"/>
  </si>
  <si>
    <t>瓜仔肉(醃)</t>
    <phoneticPr fontId="19" type="noConversion"/>
  </si>
  <si>
    <t>醃</t>
    <phoneticPr fontId="19" type="noConversion"/>
  </si>
  <si>
    <t>榨菜絲</t>
    <phoneticPr fontId="105" type="noConversion"/>
  </si>
  <si>
    <t>生鮮豬肉</t>
    <phoneticPr fontId="105" type="noConversion"/>
  </si>
  <si>
    <t>海芽</t>
    <phoneticPr fontId="19" type="noConversion"/>
  </si>
  <si>
    <t>拌炒海根</t>
    <phoneticPr fontId="19" type="noConversion"/>
  </si>
  <si>
    <t>海帶根</t>
    <phoneticPr fontId="19" type="noConversion"/>
  </si>
  <si>
    <t>絞肉玉米</t>
    <phoneticPr fontId="19" type="noConversion"/>
  </si>
  <si>
    <t>炸</t>
    <phoneticPr fontId="19" type="noConversion"/>
  </si>
  <si>
    <t>無骨雞排</t>
    <phoneticPr fontId="19" type="noConversion"/>
  </si>
  <si>
    <t>鮮奶饅頭(冷)</t>
    <phoneticPr fontId="19" type="noConversion"/>
  </si>
  <si>
    <t>饅頭</t>
    <phoneticPr fontId="19" type="noConversion"/>
  </si>
  <si>
    <t>生鮮豬肉</t>
    <phoneticPr fontId="19" type="noConversion"/>
  </si>
  <si>
    <t>紫菜蛋花湯</t>
    <phoneticPr fontId="19" type="noConversion"/>
  </si>
  <si>
    <t>日式豆腐湯(豆)</t>
    <phoneticPr fontId="19" type="noConversion"/>
  </si>
  <si>
    <t>味噌</t>
    <phoneticPr fontId="19" type="noConversion"/>
  </si>
  <si>
    <t>豆腐</t>
    <phoneticPr fontId="19" type="noConversion"/>
  </si>
  <si>
    <t>薑</t>
    <phoneticPr fontId="19" type="noConversion"/>
  </si>
  <si>
    <t>豆</t>
    <phoneticPr fontId="19" type="noConversion"/>
  </si>
  <si>
    <t>香筍肉絲</t>
    <phoneticPr fontId="19" type="noConversion"/>
  </si>
  <si>
    <t>新鮮竹筍</t>
    <phoneticPr fontId="19" type="noConversion"/>
  </si>
  <si>
    <t>生鮮豬肉</t>
    <phoneticPr fontId="19" type="noConversion"/>
  </si>
  <si>
    <t>桂竹筍燒肉(醃)</t>
    <phoneticPr fontId="19" type="noConversion"/>
  </si>
  <si>
    <t>五香滷味(豆)</t>
    <phoneticPr fontId="19" type="noConversion"/>
  </si>
  <si>
    <t>豆干</t>
    <phoneticPr fontId="19" type="noConversion"/>
  </si>
  <si>
    <t>豆</t>
    <phoneticPr fontId="19" type="noConversion"/>
  </si>
  <si>
    <t>沙茶白菜肉片</t>
    <phoneticPr fontId="19" type="noConversion"/>
  </si>
  <si>
    <t>雞蛋</t>
    <phoneticPr fontId="19" type="noConversion"/>
  </si>
  <si>
    <t>紅蘿蔔</t>
  </si>
  <si>
    <t>柴魚片</t>
    <phoneticPr fontId="19" type="noConversion"/>
  </si>
  <si>
    <t>柴香豆腐(豆)</t>
    <phoneticPr fontId="19" type="noConversion"/>
  </si>
  <si>
    <t>豆芽菜</t>
    <phoneticPr fontId="19" type="noConversion"/>
  </si>
  <si>
    <t>高麗菜</t>
    <phoneticPr fontId="19" type="noConversion"/>
  </si>
  <si>
    <t>地瓜飯</t>
    <phoneticPr fontId="19" type="noConversion"/>
  </si>
  <si>
    <t>地瓜</t>
    <phoneticPr fontId="19" type="noConversion"/>
  </si>
  <si>
    <t>地瓜飯</t>
    <phoneticPr fontId="19" type="noConversion"/>
  </si>
  <si>
    <t>地瓜</t>
    <phoneticPr fontId="19" type="noConversion"/>
  </si>
  <si>
    <t>菜脯蛋(醃)</t>
    <phoneticPr fontId="19" type="noConversion"/>
  </si>
  <si>
    <t>菜脯</t>
    <phoneticPr fontId="19" type="noConversion"/>
  </si>
  <si>
    <t>醃</t>
    <phoneticPr fontId="19" type="noConversion"/>
  </si>
  <si>
    <t>生鮮魚肉</t>
    <phoneticPr fontId="19" type="noConversion"/>
  </si>
  <si>
    <t>110年1月4日-1月8日第一週菜單明細(永靖國小--承富)</t>
    <phoneticPr fontId="19" type="noConversion"/>
  </si>
  <si>
    <t>110年1月11日-1月15日第二週菜單明細(永靖國小--承富)</t>
    <phoneticPr fontId="19" type="noConversion"/>
  </si>
  <si>
    <t>110年1月18日-1月20日第三週菜單明細(永靖國小--承富)</t>
    <phoneticPr fontId="19" type="noConversion"/>
  </si>
  <si>
    <t>110年2月18日-2月20日第一週菜單明細(永靖國小--承富)</t>
    <phoneticPr fontId="19" type="noConversion"/>
  </si>
  <si>
    <t>110年2月22日-2月26日第二週菜單明細(永靖國小--承富)</t>
    <phoneticPr fontId="19" type="noConversion"/>
  </si>
  <si>
    <t>叉燒包(冷)</t>
    <phoneticPr fontId="19" type="noConversion"/>
  </si>
  <si>
    <t>叉燒包</t>
    <phoneticPr fontId="19" type="noConversion"/>
  </si>
  <si>
    <t>烤饅頭(冷)</t>
    <phoneticPr fontId="19" type="noConversion"/>
  </si>
  <si>
    <t>炙燒雞翅</t>
    <phoneticPr fontId="19" type="noConversion"/>
  </si>
  <si>
    <t>豬肉及豬可食部位原料之原產地:台灣</t>
  </si>
  <si>
    <t>豬肉及豬可食部位原料之原產地:台灣</t>
    <phoneticPr fontId="19" type="noConversion"/>
  </si>
  <si>
    <t>豬肉及豬可食部位原料之原產地:台灣</t>
    <phoneticPr fontId="19" type="noConversion"/>
  </si>
  <si>
    <t>蒸魚丁(海)</t>
    <phoneticPr fontId="19" type="noConversion"/>
  </si>
  <si>
    <t>雙拼魚丁(海)(加)(炸)</t>
    <phoneticPr fontId="19" type="noConversion"/>
  </si>
  <si>
    <t>香酥魚丁(海)(炸)</t>
    <phoneticPr fontId="19" type="noConversion"/>
  </si>
  <si>
    <t>雞排</t>
    <phoneticPr fontId="19" type="noConversion"/>
  </si>
  <si>
    <t>碁富雞排(加)(炸)</t>
    <phoneticPr fontId="19" type="noConversion"/>
  </si>
  <si>
    <t>麻婆魚丁(海)</t>
    <phoneticPr fontId="19" type="noConversion"/>
  </si>
  <si>
    <t>海</t>
    <phoneticPr fontId="19" type="noConversion"/>
  </si>
  <si>
    <t>洋蔥炒蛋</t>
    <phoneticPr fontId="19" type="noConversion"/>
  </si>
  <si>
    <t>珍菇高麗菜</t>
    <phoneticPr fontId="19" type="noConversion"/>
  </si>
  <si>
    <t>燒烤雞排</t>
    <phoneticPr fontId="19" type="noConversion"/>
  </si>
  <si>
    <t>生鮮雞肉</t>
    <phoneticPr fontId="19" type="noConversion"/>
  </si>
  <si>
    <t>脆皮雞排(炸)</t>
    <phoneticPr fontId="19" type="noConversion"/>
  </si>
  <si>
    <t>生鮮雞排</t>
    <phoneticPr fontId="19" type="noConversion"/>
  </si>
  <si>
    <t>洋蔥炒蛋(海)</t>
    <phoneticPr fontId="19" type="noConversion"/>
  </si>
  <si>
    <t>珍菇花椰菜</t>
    <phoneticPr fontId="19" type="noConversion"/>
  </si>
  <si>
    <t>味噌海芽湯(海)</t>
    <phoneticPr fontId="19" type="noConversion"/>
  </si>
  <si>
    <t>吻仔魚</t>
    <phoneticPr fontId="19" type="noConversion"/>
  </si>
  <si>
    <t>海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</si>
</sst>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  <numFmt numFmtId="181" formatCode="0.0_);[Red]\(0.0\)"/>
    <numFmt numFmtId="182" formatCode="0_);[Red]\(0\)"/>
  </numFmts>
  <fonts count="177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b/>
      <sz val="24"/>
      <color rgb="FF0070C0"/>
      <name val="標楷體"/>
      <family val="4"/>
      <charset val="136"/>
    </font>
    <font>
      <sz val="20"/>
      <color indexed="8"/>
      <name val="新細明體"/>
      <family val="1"/>
      <charset val="136"/>
    </font>
    <font>
      <sz val="18"/>
      <name val="新細明體"/>
      <family val="1"/>
      <charset val="136"/>
    </font>
    <font>
      <sz val="24"/>
      <name val="標楷體"/>
      <family val="4"/>
      <charset val="136"/>
    </font>
    <font>
      <sz val="24"/>
      <color rgb="FFFF3399"/>
      <name val="標楷體"/>
      <family val="4"/>
      <charset val="136"/>
    </font>
    <font>
      <sz val="24"/>
      <color rgb="FFFF0000"/>
      <name val="華康棒棒體W5(P)"/>
      <family val="5"/>
      <charset val="136"/>
    </font>
    <font>
      <sz val="26"/>
      <name val="標楷體"/>
      <family val="4"/>
      <charset val="136"/>
    </font>
    <font>
      <b/>
      <sz val="28"/>
      <color rgb="FF7030A0"/>
      <name val="標楷體"/>
      <family val="4"/>
      <charset val="136"/>
    </font>
    <font>
      <sz val="28"/>
      <color rgb="FFFF0000"/>
      <name val="華康棒棒體W5(P)"/>
      <family val="5"/>
      <charset val="136"/>
    </font>
    <font>
      <b/>
      <sz val="28"/>
      <color rgb="FF7030A0"/>
      <name val="華康墨字體(P)"/>
      <family val="5"/>
      <charset val="136"/>
    </font>
    <font>
      <b/>
      <sz val="28"/>
      <color rgb="FFFF0000"/>
      <name val="華康流隸體(P)"/>
      <family val="4"/>
      <charset val="136"/>
    </font>
    <font>
      <b/>
      <sz val="28"/>
      <color rgb="FF002060"/>
      <name val="華康棒棒體W5(P)"/>
      <family val="5"/>
      <charset val="136"/>
    </font>
    <font>
      <b/>
      <sz val="28"/>
      <color rgb="FF6600FF"/>
      <name val="華康流隸體(P)"/>
      <family val="4"/>
      <charset val="136"/>
    </font>
    <font>
      <b/>
      <sz val="28"/>
      <color rgb="FF008000"/>
      <name val="華康流隸體(P)"/>
      <family val="4"/>
      <charset val="136"/>
    </font>
    <font>
      <sz val="28"/>
      <color rgb="FFFF0000"/>
      <name val="華康墨字體(P)"/>
      <family val="5"/>
      <charset val="136"/>
    </font>
    <font>
      <sz val="28"/>
      <color rgb="FF008000"/>
      <name val="華康墨字體(P)"/>
      <family val="5"/>
      <charset val="136"/>
    </font>
    <font>
      <sz val="28"/>
      <color rgb="FF6600FF"/>
      <name val="華康墨字體(P)"/>
      <family val="5"/>
      <charset val="136"/>
    </font>
    <font>
      <sz val="28"/>
      <color rgb="FF008000"/>
      <name val="華康流隸體(P)"/>
      <family val="4"/>
      <charset val="136"/>
    </font>
    <font>
      <b/>
      <sz val="28"/>
      <color rgb="FF002060"/>
      <name val="華康流隸體(P)"/>
      <family val="4"/>
      <charset val="136"/>
    </font>
    <font>
      <sz val="28"/>
      <color rgb="FF0070C0"/>
      <name val="華康流隸體(P)"/>
      <family val="4"/>
      <charset val="136"/>
    </font>
    <font>
      <b/>
      <sz val="28"/>
      <color rgb="FF00B050"/>
      <name val="華康墨字體(P)"/>
      <family val="5"/>
      <charset val="136"/>
    </font>
    <font>
      <sz val="28"/>
      <color theme="5" tint="-0.499984740745262"/>
      <name val="華康流隸體(P)"/>
      <family val="4"/>
      <charset val="136"/>
    </font>
    <font>
      <b/>
      <sz val="28"/>
      <color rgb="FF7030A0"/>
      <name val="華康棒棒體W5(P)"/>
      <family val="5"/>
      <charset val="136"/>
    </font>
    <font>
      <sz val="28"/>
      <color theme="4" tint="-0.249977111117893"/>
      <name val="華康流隸體(P)"/>
      <family val="4"/>
      <charset val="136"/>
    </font>
    <font>
      <b/>
      <sz val="28"/>
      <color rgb="FF0070C0"/>
      <name val="華康墨字體(P)"/>
      <family val="5"/>
      <charset val="136"/>
    </font>
    <font>
      <b/>
      <sz val="28"/>
      <color theme="7" tint="-0.499984740745262"/>
      <name val="華康棒棒體W5(P)"/>
      <family val="5"/>
      <charset val="136"/>
    </font>
    <font>
      <b/>
      <sz val="24"/>
      <color rgb="FF7030A0"/>
      <name val="標楷體"/>
      <family val="4"/>
      <charset val="136"/>
    </font>
    <font>
      <b/>
      <sz val="24"/>
      <name val="標楷體"/>
      <family val="4"/>
      <charset val="136"/>
    </font>
    <font>
      <b/>
      <sz val="24"/>
      <color rgb="FF92D050"/>
      <name val="華康棒棒體W5(P)"/>
      <family val="5"/>
      <charset val="136"/>
    </font>
    <font>
      <sz val="24"/>
      <color rgb="FF0070C0"/>
      <name val="華康墨字體(P)"/>
      <family val="5"/>
      <charset val="136"/>
    </font>
    <font>
      <sz val="24"/>
      <color rgb="FF0070C0"/>
      <name val="華康流隸體(P)"/>
      <family val="4"/>
      <charset val="136"/>
    </font>
    <font>
      <sz val="24"/>
      <color theme="5" tint="-0.499984740745262"/>
      <name val="華康流隸體(P)"/>
      <family val="4"/>
      <charset val="136"/>
    </font>
    <font>
      <b/>
      <sz val="24"/>
      <color rgb="FF7030A0"/>
      <name val="華康流隸體(P)"/>
      <family val="4"/>
      <charset val="136"/>
    </font>
    <font>
      <b/>
      <sz val="24"/>
      <color theme="5" tint="-0.249977111117893"/>
      <name val="華康墨字體(P)"/>
      <family val="5"/>
      <charset val="136"/>
    </font>
    <font>
      <b/>
      <sz val="24"/>
      <color rgb="FF7030A0"/>
      <name val="華康棒棒體W5(P)"/>
      <family val="5"/>
      <charset val="136"/>
    </font>
    <font>
      <sz val="24"/>
      <color rgb="FFFF9933"/>
      <name val="華康墨字體(P)"/>
      <family val="5"/>
      <charset val="136"/>
    </font>
    <font>
      <sz val="24"/>
      <color rgb="FFFF3399"/>
      <name val="華康棒棒體W5(P)"/>
      <family val="5"/>
      <charset val="136"/>
    </font>
    <font>
      <sz val="24"/>
      <color theme="4" tint="-0.249977111117893"/>
      <name val="華康流隸體(P)"/>
      <family val="4"/>
      <charset val="136"/>
    </font>
    <font>
      <sz val="28"/>
      <name val="新細明體"/>
      <family val="1"/>
      <charset val="136"/>
    </font>
    <font>
      <b/>
      <sz val="28"/>
      <color rgb="FFFF0000"/>
      <name val="華康墨字體(P)"/>
      <family val="5"/>
      <charset val="136"/>
    </font>
    <font>
      <b/>
      <sz val="28"/>
      <color theme="5" tint="-0.499984740745262"/>
      <name val="華康流隸體(P)"/>
      <family val="4"/>
      <charset val="136"/>
    </font>
    <font>
      <b/>
      <sz val="28"/>
      <color rgb="FF00B050"/>
      <name val="華康流隸體(P)"/>
      <family val="4"/>
      <charset val="136"/>
    </font>
    <font>
      <b/>
      <sz val="28"/>
      <color rgb="FFFF3399"/>
      <name val="華康棒棒體W5"/>
      <family val="5"/>
      <charset val="136"/>
    </font>
    <font>
      <sz val="28"/>
      <color rgb="FF7030A0"/>
      <name val="華康棒棒體W5"/>
      <family val="5"/>
      <charset val="136"/>
    </font>
    <font>
      <b/>
      <sz val="28"/>
      <color theme="9" tint="-0.249977111117893"/>
      <name val="華康墨字體(P)"/>
      <family val="5"/>
      <charset val="136"/>
    </font>
    <font>
      <sz val="28"/>
      <color rgb="FF7030A0"/>
      <name val="華康流隸體(P)"/>
      <family val="4"/>
      <charset val="136"/>
    </font>
    <font>
      <b/>
      <sz val="28"/>
      <color theme="5" tint="-0.249977111117893"/>
      <name val="華康流隸體(P)"/>
      <family val="4"/>
      <charset val="136"/>
    </font>
    <font>
      <b/>
      <sz val="28"/>
      <color rgb="FF00B050"/>
      <name val="華康棒棒體W5"/>
      <family val="5"/>
      <charset val="136"/>
    </font>
    <font>
      <sz val="28"/>
      <color rgb="FFFF3399"/>
      <name val="華康棒棒體W5"/>
      <family val="5"/>
      <charset val="136"/>
    </font>
    <font>
      <sz val="28"/>
      <color rgb="FFFF3399"/>
      <name val="華康墨字體(P)"/>
      <family val="5"/>
      <charset val="136"/>
    </font>
    <font>
      <sz val="28"/>
      <color theme="9" tint="-0.499984740745262"/>
      <name val="華康棒棒體W5"/>
      <family val="5"/>
      <charset val="136"/>
    </font>
    <font>
      <b/>
      <sz val="28"/>
      <color rgb="FF92D050"/>
      <name val="華康墨字體(P)"/>
      <family val="5"/>
      <charset val="136"/>
    </font>
    <font>
      <sz val="28"/>
      <color rgb="FF0070C0"/>
      <name val="華康棒棒體W5"/>
      <family val="5"/>
      <charset val="136"/>
    </font>
    <font>
      <sz val="28"/>
      <color theme="9" tint="-0.499984740745262"/>
      <name val="華康流隸體(P)"/>
      <family val="4"/>
      <charset val="136"/>
    </font>
    <font>
      <sz val="28"/>
      <color rgb="FF7030A0"/>
      <name val="華康墨字體(P)"/>
      <family val="5"/>
      <charset val="136"/>
    </font>
    <font>
      <b/>
      <sz val="28"/>
      <color rgb="FFFF3399"/>
      <name val="華康流隸體(P)"/>
      <family val="4"/>
      <charset val="136"/>
    </font>
    <font>
      <b/>
      <sz val="28"/>
      <color theme="5" tint="-0.499984740745262"/>
      <name val="華康棒棒體W5"/>
      <family val="5"/>
      <charset val="136"/>
    </font>
    <font>
      <b/>
      <sz val="28"/>
      <color rgb="FF00CC00"/>
      <name val="華康棒棒體W5"/>
      <family val="5"/>
      <charset val="136"/>
    </font>
    <font>
      <sz val="28"/>
      <color rgb="FFFF9933"/>
      <name val="華康棒棒體W5(P)"/>
      <family val="5"/>
      <charset val="136"/>
    </font>
    <font>
      <b/>
      <sz val="28"/>
      <color rgb="FFFF0000"/>
      <name val="華康棒棒體W5(P)"/>
      <family val="5"/>
      <charset val="136"/>
    </font>
    <font>
      <b/>
      <sz val="28"/>
      <color rgb="FF6600FF"/>
      <name val="華康墨字體(P)"/>
      <family val="5"/>
      <charset val="136"/>
    </font>
    <font>
      <sz val="28"/>
      <color theme="9" tint="-0.249977111117893"/>
      <name val="華康流隸體(P)"/>
      <family val="4"/>
      <charset val="136"/>
    </font>
    <font>
      <sz val="28"/>
      <color theme="9" tint="0.59999389629810485"/>
      <name val="華康棒棒體W5"/>
      <family val="5"/>
      <charset val="136"/>
    </font>
    <font>
      <sz val="28"/>
      <color rgb="FFFFFF99"/>
      <name val="標楷體"/>
      <family val="4"/>
      <charset val="136"/>
    </font>
    <font>
      <sz val="12"/>
      <name val="新細明體"/>
      <family val="1"/>
    </font>
    <font>
      <sz val="9"/>
      <name val="新細明體"/>
      <family val="3"/>
      <charset val="136"/>
      <scheme val="minor"/>
    </font>
    <font>
      <sz val="10"/>
      <color rgb="FF0000FF"/>
      <name val="新細明體"/>
      <family val="1"/>
      <scheme val="minor"/>
    </font>
    <font>
      <sz val="20"/>
      <name val="新細明體"/>
      <family val="1"/>
    </font>
    <font>
      <sz val="16"/>
      <name val="新細明體"/>
      <family val="1"/>
    </font>
    <font>
      <sz val="28"/>
      <color rgb="FFFF0000"/>
      <name val="華康流隸體(P)"/>
      <family val="4"/>
      <charset val="136"/>
    </font>
    <font>
      <b/>
      <sz val="28"/>
      <color rgb="FF00B0F0"/>
      <name val="華康流隸體(P)"/>
      <family val="4"/>
      <charset val="136"/>
    </font>
    <font>
      <b/>
      <sz val="28"/>
      <color theme="9" tint="-0.499984740745262"/>
      <name val="華康棒棒體W5"/>
      <family val="5"/>
      <charset val="136"/>
    </font>
    <font>
      <b/>
      <sz val="28"/>
      <color theme="9" tint="-0.499984740745262"/>
      <name val="華康流隸體(P)"/>
      <family val="4"/>
      <charset val="136"/>
    </font>
    <font>
      <b/>
      <sz val="28"/>
      <color rgb="FF008000"/>
      <name val="華康棒棒體W5"/>
      <family val="5"/>
      <charset val="136"/>
    </font>
    <font>
      <sz val="28"/>
      <color rgb="FF008000"/>
      <name val="華康棒棒體W5"/>
      <family val="5"/>
      <charset val="136"/>
    </font>
    <font>
      <sz val="28"/>
      <color theme="0"/>
      <name val="華康棒棒體W5"/>
      <family val="5"/>
      <charset val="136"/>
    </font>
    <font>
      <sz val="18"/>
      <name val="新細明體"/>
      <family val="1"/>
    </font>
    <font>
      <b/>
      <sz val="28"/>
      <color theme="0"/>
      <name val="華康墨字體(P)"/>
      <family val="5"/>
      <charset val="136"/>
    </font>
    <font>
      <sz val="22"/>
      <name val="標楷體"/>
      <family val="4"/>
      <charset val="136"/>
    </font>
    <font>
      <b/>
      <sz val="22"/>
      <color rgb="FF7030A0"/>
      <name val="標楷體"/>
      <family val="4"/>
      <charset val="136"/>
    </font>
    <font>
      <b/>
      <sz val="22"/>
      <name val="標楷體"/>
      <family val="4"/>
      <charset val="136"/>
    </font>
    <font>
      <sz val="22"/>
      <name val="新細明體"/>
      <family val="1"/>
      <charset val="136"/>
    </font>
    <font>
      <b/>
      <sz val="22"/>
      <color theme="5" tint="-0.249977111117893"/>
      <name val="華康墨字體"/>
      <family val="5"/>
      <charset val="136"/>
    </font>
    <font>
      <b/>
      <sz val="22"/>
      <color rgb="FF00B050"/>
      <name val="華康棒棒體W5(P)"/>
      <family val="5"/>
      <charset val="136"/>
    </font>
    <font>
      <sz val="22"/>
      <color rgb="FFFF0000"/>
      <name val="華康棒棒體W5"/>
      <family val="5"/>
      <charset val="136"/>
    </font>
    <font>
      <b/>
      <sz val="22"/>
      <color theme="5" tint="-0.499984740745262"/>
      <name val="華康墨字體"/>
      <family val="5"/>
      <charset val="136"/>
    </font>
    <font>
      <sz val="22"/>
      <color rgb="FF6600FF"/>
      <name val="華康棒棒體W5(P)"/>
      <family val="5"/>
      <charset val="136"/>
    </font>
    <font>
      <sz val="22"/>
      <color rgb="FFFF3399"/>
      <name val="華康墨字體"/>
      <family val="5"/>
      <charset val="136"/>
    </font>
    <font>
      <b/>
      <sz val="22"/>
      <color rgb="FF002060"/>
      <name val="華康棒棒體W5(P)"/>
      <family val="5"/>
      <charset val="136"/>
    </font>
    <font>
      <b/>
      <sz val="22"/>
      <color rgb="FF009999"/>
      <name val="華康墨字體"/>
      <family val="5"/>
      <charset val="136"/>
    </font>
    <font>
      <b/>
      <sz val="22"/>
      <color rgb="FF0070C0"/>
      <name val="華康棒棒體W5(P)"/>
      <family val="5"/>
      <charset val="136"/>
    </font>
    <font>
      <sz val="22"/>
      <color rgb="FF6600FF"/>
      <name val="華康棒棒體W5"/>
      <family val="5"/>
      <charset val="136"/>
    </font>
    <font>
      <sz val="22"/>
      <color theme="9" tint="-0.499984740745262"/>
      <name val="華康墨字體"/>
      <family val="5"/>
      <charset val="136"/>
    </font>
    <font>
      <b/>
      <sz val="22"/>
      <color rgb="FFFF9933"/>
      <name val="華康棒棒體W5(P)"/>
      <family val="5"/>
      <charset val="136"/>
    </font>
    <font>
      <b/>
      <sz val="22"/>
      <color rgb="FF7030A0"/>
      <name val="華康棒棒體W5"/>
      <family val="5"/>
      <charset val="136"/>
    </font>
    <font>
      <sz val="22"/>
      <color rgb="FFFF3399"/>
      <name val="華康棒棒體W5(P)"/>
      <family val="5"/>
      <charset val="136"/>
    </font>
    <font>
      <b/>
      <sz val="22"/>
      <color rgb="FF0070C0"/>
      <name val="華康墨字體"/>
      <family val="5"/>
      <charset val="136"/>
    </font>
    <font>
      <sz val="22"/>
      <color rgb="FF0070C0"/>
      <name val="華康墨字體"/>
      <family val="5"/>
      <charset val="136"/>
    </font>
    <font>
      <b/>
      <sz val="22"/>
      <color rgb="FF00B050"/>
      <name val="華康墨字體"/>
      <family val="5"/>
      <charset val="136"/>
    </font>
    <font>
      <b/>
      <sz val="22"/>
      <color theme="2" tint="-0.499984740745262"/>
      <name val="華康棒棒體W5"/>
      <family val="5"/>
      <charset val="136"/>
    </font>
    <font>
      <b/>
      <sz val="22"/>
      <color rgb="FFFF0000"/>
      <name val="華康棒棒體W5(P)"/>
      <family val="5"/>
      <charset val="136"/>
    </font>
    <font>
      <b/>
      <sz val="22"/>
      <color rgb="FF92D050"/>
      <name val="華康墨字體"/>
      <family val="5"/>
      <charset val="136"/>
    </font>
    <font>
      <b/>
      <sz val="22"/>
      <color rgb="FF92D050"/>
      <name val="華康棒棒體W5(P)"/>
      <family val="5"/>
      <charset val="136"/>
    </font>
    <font>
      <b/>
      <sz val="22"/>
      <color rgb="FF00B050"/>
      <name val="華康棒棒體W5"/>
      <family val="5"/>
      <charset val="136"/>
    </font>
    <font>
      <sz val="22"/>
      <color rgb="FF6600FF"/>
      <name val="華康中特圓體"/>
      <family val="3"/>
      <charset val="136"/>
    </font>
    <font>
      <b/>
      <sz val="22"/>
      <color rgb="FFFF3399"/>
      <name val="華康棒棒體W5(P)"/>
      <family val="5"/>
      <charset val="136"/>
    </font>
    <font>
      <sz val="22"/>
      <color rgb="FF6600FF"/>
      <name val="華康墨字體"/>
      <family val="5"/>
      <charset val="136"/>
    </font>
    <font>
      <sz val="22"/>
      <color rgb="FFFF3399"/>
      <name val="華康棒棒體W5"/>
      <family val="5"/>
      <charset val="136"/>
    </font>
    <font>
      <sz val="22"/>
      <color theme="9" tint="-0.499984740745262"/>
      <name val="華康棒棒體W5(P)"/>
      <family val="5"/>
      <charset val="136"/>
    </font>
    <font>
      <sz val="22"/>
      <color rgb="FF008000"/>
      <name val="華康墨字體"/>
      <family val="5"/>
      <charset val="136"/>
    </font>
    <font>
      <sz val="22"/>
      <color theme="9" tint="-0.499984740745262"/>
      <name val="華康棒棒體W5"/>
      <family val="5"/>
      <charset val="136"/>
    </font>
    <font>
      <sz val="22"/>
      <color rgb="FF008000"/>
      <name val="華康棒棒體W5(P)"/>
      <family val="5"/>
      <charset val="136"/>
    </font>
    <font>
      <b/>
      <sz val="22"/>
      <color rgb="FF0070C0"/>
      <name val="華康棒棒體W5"/>
      <family val="5"/>
      <charset val="136"/>
    </font>
    <font>
      <sz val="22"/>
      <color rgb="FFFF0000"/>
      <name val="華康墨字體"/>
      <family val="5"/>
      <charset val="136"/>
    </font>
    <font>
      <sz val="22"/>
      <color rgb="FF0070C0"/>
      <name val="華康棒棒體W5"/>
      <family val="5"/>
      <charset val="136"/>
    </font>
    <font>
      <b/>
      <sz val="22"/>
      <color rgb="FF7030A0"/>
      <name val="華康墨字體"/>
      <family val="5"/>
      <charset val="136"/>
    </font>
    <font>
      <b/>
      <sz val="22"/>
      <color theme="5" tint="-0.249977111117893"/>
      <name val="華康棒棒體W5(P)"/>
      <family val="5"/>
      <charset val="136"/>
    </font>
    <font>
      <sz val="22"/>
      <color rgb="FF0070C0"/>
      <name val="華康棒棒體W5(P)"/>
      <family val="5"/>
      <charset val="136"/>
    </font>
    <font>
      <sz val="22"/>
      <color theme="4" tint="-0.249977111117893"/>
      <name val="華康棒棒體W5"/>
      <family val="5"/>
      <charset val="136"/>
    </font>
    <font>
      <sz val="22"/>
      <color rgb="FFFF0000"/>
      <name val="華康棒棒體W5(P)"/>
      <family val="5"/>
      <charset val="136"/>
    </font>
    <font>
      <b/>
      <sz val="22"/>
      <color theme="5" tint="-0.499984740745262"/>
      <name val="華康棒棒體W5(P)"/>
      <family val="5"/>
      <charset val="136"/>
    </font>
    <font>
      <b/>
      <sz val="22"/>
      <color theme="9" tint="-0.499984740745262"/>
      <name val="華康棒棒體W5"/>
      <family val="5"/>
      <charset val="136"/>
    </font>
    <font>
      <sz val="22"/>
      <color theme="5" tint="-0.499984740745262"/>
      <name val="華康棒棒體W5(P)"/>
      <family val="5"/>
      <charset val="136"/>
    </font>
    <font>
      <sz val="22"/>
      <color rgb="FFFFFF00"/>
      <name val="標楷體"/>
      <family val="4"/>
      <charset val="136"/>
    </font>
    <font>
      <b/>
      <sz val="22"/>
      <color rgb="FF92D050"/>
      <name val="華康棒棒體W5"/>
      <family val="5"/>
      <charset val="136"/>
    </font>
    <font>
      <b/>
      <sz val="22"/>
      <color rgb="FF6600FF"/>
      <name val="華康墨字體"/>
      <family val="5"/>
      <charset val="136"/>
    </font>
    <font>
      <sz val="22"/>
      <color theme="9" tint="-0.249977111117893"/>
      <name val="華康棒棒體W5"/>
      <family val="5"/>
      <charset val="136"/>
    </font>
    <font>
      <sz val="22"/>
      <color theme="0"/>
      <name val="華康棒棒體W5"/>
      <family val="5"/>
      <charset val="136"/>
    </font>
    <font>
      <b/>
      <sz val="22"/>
      <color theme="0"/>
      <name val="標楷體"/>
      <family val="4"/>
      <charset val="136"/>
    </font>
    <font>
      <sz val="22"/>
      <color theme="9" tint="0.59999389629810485"/>
      <name val="華康墨字體"/>
      <family val="5"/>
      <charset val="136"/>
    </font>
    <font>
      <b/>
      <sz val="22"/>
      <color theme="0"/>
      <name val="華康棒棒體W5(P)"/>
      <family val="5"/>
      <charset val="136"/>
    </font>
    <font>
      <b/>
      <sz val="22"/>
      <color rgb="FF92D050"/>
      <name val="華康中特圓體"/>
      <family val="3"/>
      <charset val="136"/>
    </font>
    <font>
      <b/>
      <sz val="16"/>
      <name val="新細明體"/>
      <family val="1"/>
      <charset val="136"/>
    </font>
    <font>
      <b/>
      <sz val="28"/>
      <color rgb="FF009900"/>
      <name val="華康棒棒體W5"/>
      <family val="5"/>
      <charset val="136"/>
    </font>
    <font>
      <sz val="20"/>
      <name val="標楷體"/>
      <family val="4"/>
      <charset val="136"/>
    </font>
    <font>
      <b/>
      <sz val="20"/>
      <name val="新細明體"/>
      <family val="1"/>
      <charset val="136"/>
    </font>
    <font>
      <b/>
      <sz val="26"/>
      <color theme="5" tint="-0.499984740745262"/>
      <name val="華康流隸體(P)"/>
      <family val="4"/>
      <charset val="136"/>
    </font>
    <font>
      <sz val="20"/>
      <color rgb="FFFF0000"/>
      <name val="新細明體"/>
      <family val="1"/>
      <charset val="136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66FF"/>
        <bgColor indexed="64"/>
      </patternFill>
    </fill>
  </fills>
  <borders count="110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64"/>
      </left>
      <right/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medium">
        <color indexed="64"/>
      </right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3" fillId="0" borderId="0">
      <alignment vertical="center"/>
    </xf>
  </cellStyleXfs>
  <cellXfs count="835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2" fillId="0" borderId="30" xfId="0" applyFont="1" applyBorder="1" applyAlignment="1">
      <alignment horizontal="left" vertical="center" shrinkToFit="1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22" fillId="24" borderId="16" xfId="0" quotePrefix="1" applyFont="1" applyFill="1" applyBorder="1" applyAlignment="1">
      <alignment horizontal="center" vertical="center" shrinkToFit="1"/>
    </xf>
    <xf numFmtId="0" fontId="33" fillId="0" borderId="0" xfId="19" applyFont="1" applyBorder="1" applyAlignment="1"/>
    <xf numFmtId="0" fontId="37" fillId="0" borderId="0" xfId="19" applyFont="1"/>
    <xf numFmtId="0" fontId="22" fillId="0" borderId="0" xfId="0" applyFont="1" applyBorder="1" applyAlignment="1">
      <alignment horizontal="left" shrinkToFit="1"/>
    </xf>
    <xf numFmtId="0" fontId="40" fillId="0" borderId="20" xfId="0" applyFont="1" applyBorder="1" applyAlignment="1">
      <alignment horizontal="left" vertical="center" shrinkToFit="1"/>
    </xf>
    <xf numFmtId="0" fontId="40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8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left" vertical="center" shrinkToFit="1"/>
    </xf>
    <xf numFmtId="0" fontId="22" fillId="0" borderId="60" xfId="0" applyFont="1" applyBorder="1" applyAlignment="1">
      <alignment vertical="center" shrinkToFit="1"/>
    </xf>
    <xf numFmtId="0" fontId="22" fillId="0" borderId="60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34" fillId="0" borderId="0" xfId="19" applyFont="1" applyBorder="1" applyAlignment="1"/>
    <xf numFmtId="0" fontId="0" fillId="0" borderId="0" xfId="0" applyFont="1">
      <alignment vertical="center"/>
    </xf>
    <xf numFmtId="0" fontId="40" fillId="0" borderId="20" xfId="0" applyFont="1" applyFill="1" applyBorder="1" applyAlignment="1">
      <alignment vertical="center" textRotation="255" shrinkToFit="1"/>
    </xf>
    <xf numFmtId="0" fontId="28" fillId="0" borderId="60" xfId="0" applyFont="1" applyBorder="1" applyAlignment="1">
      <alignment vertical="center" shrinkToFit="1"/>
    </xf>
    <xf numFmtId="0" fontId="28" fillId="0" borderId="76" xfId="0" applyFont="1" applyBorder="1" applyAlignment="1">
      <alignment vertical="center" shrinkToFit="1"/>
    </xf>
    <xf numFmtId="0" fontId="22" fillId="0" borderId="75" xfId="0" applyFont="1" applyFill="1" applyBorder="1" applyAlignment="1">
      <alignment vertical="center" textRotation="180" shrinkToFit="1"/>
    </xf>
    <xf numFmtId="0" fontId="22" fillId="0" borderId="74" xfId="0" applyFont="1" applyBorder="1" applyAlignment="1">
      <alignment horizontal="left" vertical="center"/>
    </xf>
    <xf numFmtId="0" fontId="22" fillId="0" borderId="75" xfId="0" applyFont="1" applyBorder="1" applyAlignment="1">
      <alignment horizontal="left" vertical="center"/>
    </xf>
    <xf numFmtId="0" fontId="22" fillId="0" borderId="57" xfId="0" applyFont="1" applyBorder="1" applyAlignment="1">
      <alignment vertical="center" shrinkToFit="1"/>
    </xf>
    <xf numFmtId="0" fontId="22" fillId="0" borderId="0" xfId="0" applyFont="1" applyFill="1" applyBorder="1" applyAlignment="1">
      <alignment horizontal="left" vertical="center" shrinkToFit="1"/>
    </xf>
    <xf numFmtId="0" fontId="22" fillId="0" borderId="0" xfId="0" applyFont="1" applyBorder="1" applyAlignment="1">
      <alignment horizontal="left" vertical="center" shrinkToFit="1"/>
    </xf>
    <xf numFmtId="0" fontId="29" fillId="0" borderId="0" xfId="19" applyFont="1"/>
    <xf numFmtId="0" fontId="41" fillId="0" borderId="0" xfId="0" applyFont="1">
      <alignment vertical="center"/>
    </xf>
    <xf numFmtId="0" fontId="28" fillId="0" borderId="80" xfId="0" applyFont="1" applyFill="1" applyBorder="1" applyAlignment="1">
      <alignment horizontal="center" vertical="center" shrinkToFit="1"/>
    </xf>
    <xf numFmtId="0" fontId="0" fillId="0" borderId="57" xfId="0" applyFont="1" applyBorder="1" applyAlignment="1">
      <alignment vertical="center" shrinkToFit="1"/>
    </xf>
    <xf numFmtId="0" fontId="22" fillId="0" borderId="0" xfId="0" applyFont="1" applyBorder="1" applyAlignment="1">
      <alignment horizontal="left" shrinkToFit="1"/>
    </xf>
    <xf numFmtId="0" fontId="25" fillId="0" borderId="0" xfId="19" applyFont="1"/>
    <xf numFmtId="0" fontId="40" fillId="0" borderId="20" xfId="0" applyFont="1" applyFill="1" applyBorder="1" applyAlignment="1">
      <alignment vertical="center" shrinkToFi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0" fontId="22" fillId="0" borderId="0" xfId="0" applyFont="1" applyBorder="1" applyAlignment="1">
      <alignment horizontal="left" shrinkToFit="1"/>
    </xf>
    <xf numFmtId="0" fontId="25" fillId="0" borderId="0" xfId="19" applyFont="1" applyAlignment="1">
      <alignment horizontal="center" vertical="center"/>
    </xf>
    <xf numFmtId="0" fontId="25" fillId="0" borderId="0" xfId="19" applyFont="1" applyAlignment="1">
      <alignment vertical="center"/>
    </xf>
    <xf numFmtId="0" fontId="28" fillId="0" borderId="81" xfId="0" applyFont="1" applyBorder="1" applyAlignment="1">
      <alignment horizontal="right"/>
    </xf>
    <xf numFmtId="0" fontId="22" fillId="0" borderId="82" xfId="0" applyFont="1" applyFill="1" applyBorder="1" applyAlignment="1">
      <alignment vertical="center" textRotation="180" shrinkToFit="1"/>
    </xf>
    <xf numFmtId="0" fontId="22" fillId="0" borderId="82" xfId="0" applyFont="1" applyBorder="1" applyAlignment="1">
      <alignment horizontal="left" vertical="center" shrinkToFit="1"/>
    </xf>
    <xf numFmtId="180" fontId="36" fillId="0" borderId="0" xfId="19" applyNumberFormat="1" applyFont="1" applyFill="1" applyBorder="1"/>
    <xf numFmtId="0" fontId="36" fillId="0" borderId="0" xfId="19" applyFont="1" applyFill="1" applyBorder="1"/>
    <xf numFmtId="179" fontId="36" fillId="0" borderId="33" xfId="19" applyNumberFormat="1" applyFont="1" applyFill="1" applyBorder="1"/>
    <xf numFmtId="0" fontId="36" fillId="0" borderId="33" xfId="19" applyFont="1" applyFill="1" applyBorder="1"/>
    <xf numFmtId="0" fontId="36" fillId="0" borderId="48" xfId="19" applyFont="1" applyFill="1" applyBorder="1"/>
    <xf numFmtId="179" fontId="36" fillId="0" borderId="0" xfId="19" applyNumberFormat="1" applyFont="1" applyFill="1" applyBorder="1"/>
    <xf numFmtId="0" fontId="36" fillId="0" borderId="70" xfId="19" applyFont="1" applyFill="1" applyBorder="1"/>
    <xf numFmtId="0" fontId="28" fillId="0" borderId="0" xfId="0" applyFont="1" applyBorder="1" applyAlignment="1">
      <alignment vertical="center" shrinkToFit="1"/>
    </xf>
    <xf numFmtId="0" fontId="22" fillId="0" borderId="0" xfId="0" applyFont="1" applyFill="1" applyBorder="1" applyAlignment="1">
      <alignment vertical="center" textRotation="180" shrinkToFit="1"/>
    </xf>
    <xf numFmtId="0" fontId="22" fillId="24" borderId="25" xfId="0" applyFont="1" applyFill="1" applyBorder="1" applyAlignment="1">
      <alignment horizontal="center" vertical="center" shrinkToFit="1"/>
    </xf>
    <xf numFmtId="0" fontId="28" fillId="0" borderId="87" xfId="0" applyFont="1" applyBorder="1" applyAlignment="1">
      <alignment horizontal="right"/>
    </xf>
    <xf numFmtId="0" fontId="22" fillId="0" borderId="88" xfId="0" applyFont="1" applyFill="1" applyBorder="1" applyAlignment="1">
      <alignment vertical="center" textRotation="180" shrinkToFit="1"/>
    </xf>
    <xf numFmtId="0" fontId="22" fillId="0" borderId="88" xfId="0" applyFont="1" applyBorder="1" applyAlignment="1">
      <alignment horizontal="left" vertical="center" shrinkToFit="1"/>
    </xf>
    <xf numFmtId="179" fontId="36" fillId="0" borderId="56" xfId="19" applyNumberFormat="1" applyFont="1" applyFill="1" applyBorder="1"/>
    <xf numFmtId="179" fontId="36" fillId="0" borderId="83" xfId="19" applyNumberFormat="1" applyFont="1" applyFill="1" applyBorder="1"/>
    <xf numFmtId="0" fontId="36" fillId="0" borderId="57" xfId="19" applyFont="1" applyFill="1" applyBorder="1"/>
    <xf numFmtId="0" fontId="36" fillId="0" borderId="71" xfId="19" applyFont="1" applyFill="1" applyBorder="1"/>
    <xf numFmtId="180" fontId="27" fillId="0" borderId="89" xfId="0" applyNumberFormat="1" applyFont="1" applyBorder="1" applyAlignment="1">
      <alignment horizontal="right"/>
    </xf>
    <xf numFmtId="0" fontId="27" fillId="0" borderId="82" xfId="0" applyFont="1" applyBorder="1" applyAlignment="1">
      <alignment horizontal="left"/>
    </xf>
    <xf numFmtId="0" fontId="77" fillId="0" borderId="0" xfId="19" applyFont="1" applyAlignment="1">
      <alignment horizontal="center" vertical="center"/>
    </xf>
    <xf numFmtId="0" fontId="77" fillId="0" borderId="0" xfId="19" applyFont="1"/>
    <xf numFmtId="0" fontId="36" fillId="0" borderId="0" xfId="19" applyFont="1" applyFill="1" applyBorder="1" applyAlignment="1">
      <alignment horizontal="right"/>
    </xf>
    <xf numFmtId="0" fontId="36" fillId="0" borderId="33" xfId="19" applyFont="1" applyFill="1" applyBorder="1" applyAlignment="1">
      <alignment horizontal="right"/>
    </xf>
    <xf numFmtId="0" fontId="33" fillId="0" borderId="0" xfId="19" applyFont="1" applyFill="1"/>
    <xf numFmtId="0" fontId="34" fillId="0" borderId="0" xfId="19" applyFont="1" applyFill="1" applyBorder="1" applyAlignment="1"/>
    <xf numFmtId="0" fontId="33" fillId="0" borderId="0" xfId="19" applyFont="1" applyFill="1" applyBorder="1" applyAlignment="1"/>
    <xf numFmtId="0" fontId="35" fillId="0" borderId="0" xfId="0" applyFont="1" applyFill="1" applyBorder="1" applyAlignment="1">
      <alignment horizontal="center" vertical="center"/>
    </xf>
    <xf numFmtId="0" fontId="38" fillId="0" borderId="0" xfId="19" applyFont="1" applyFill="1" applyBorder="1" applyAlignment="1">
      <alignment horizontal="left"/>
    </xf>
    <xf numFmtId="0" fontId="36" fillId="0" borderId="51" xfId="19" applyFont="1" applyFill="1" applyBorder="1"/>
    <xf numFmtId="180" fontId="36" fillId="0" borderId="52" xfId="19" applyNumberFormat="1" applyFont="1" applyFill="1" applyBorder="1"/>
    <xf numFmtId="0" fontId="36" fillId="0" borderId="52" xfId="19" applyFont="1" applyFill="1" applyBorder="1"/>
    <xf numFmtId="179" fontId="36" fillId="0" borderId="53" xfId="19" applyNumberFormat="1" applyFont="1" applyFill="1" applyBorder="1"/>
    <xf numFmtId="0" fontId="36" fillId="0" borderId="35" xfId="19" applyFont="1" applyFill="1" applyBorder="1"/>
    <xf numFmtId="180" fontId="36" fillId="0" borderId="35" xfId="19" applyNumberFormat="1" applyFont="1" applyFill="1" applyBorder="1"/>
    <xf numFmtId="179" fontId="36" fillId="0" borderId="40" xfId="19" applyNumberFormat="1" applyFont="1" applyFill="1" applyBorder="1"/>
    <xf numFmtId="179" fontId="36" fillId="0" borderId="36" xfId="19" applyNumberFormat="1" applyFont="1" applyFill="1" applyBorder="1"/>
    <xf numFmtId="0" fontId="36" fillId="0" borderId="54" xfId="19" applyFont="1" applyFill="1" applyBorder="1"/>
    <xf numFmtId="179" fontId="36" fillId="0" borderId="55" xfId="19" applyNumberFormat="1" applyFont="1" applyFill="1" applyBorder="1"/>
    <xf numFmtId="0" fontId="36" fillId="0" borderId="37" xfId="19" applyFont="1" applyFill="1" applyBorder="1"/>
    <xf numFmtId="179" fontId="36" fillId="0" borderId="38" xfId="19" applyNumberFormat="1" applyFont="1" applyFill="1" applyBorder="1"/>
    <xf numFmtId="0" fontId="36" fillId="0" borderId="38" xfId="19" applyFont="1" applyFill="1" applyBorder="1"/>
    <xf numFmtId="179" fontId="36" fillId="0" borderId="41" xfId="19" applyNumberFormat="1" applyFont="1" applyFill="1" applyBorder="1"/>
    <xf numFmtId="179" fontId="36" fillId="0" borderId="39" xfId="19" applyNumberFormat="1" applyFont="1" applyFill="1" applyBorder="1"/>
    <xf numFmtId="0" fontId="36" fillId="0" borderId="84" xfId="19" applyFont="1" applyFill="1" applyBorder="1"/>
    <xf numFmtId="0" fontId="36" fillId="0" borderId="34" xfId="19" applyFont="1" applyFill="1" applyBorder="1"/>
    <xf numFmtId="179" fontId="36" fillId="0" borderId="35" xfId="19" applyNumberFormat="1" applyFont="1" applyFill="1" applyBorder="1"/>
    <xf numFmtId="0" fontId="36" fillId="0" borderId="50" xfId="19" applyFont="1" applyFill="1" applyBorder="1"/>
    <xf numFmtId="179" fontId="36" fillId="0" borderId="50" xfId="19" applyNumberFormat="1" applyFont="1" applyFill="1" applyBorder="1"/>
    <xf numFmtId="179" fontId="36" fillId="0" borderId="45" xfId="19" applyNumberFormat="1" applyFont="1" applyFill="1" applyBorder="1"/>
    <xf numFmtId="179" fontId="36" fillId="0" borderId="67" xfId="19" applyNumberFormat="1" applyFont="1" applyFill="1" applyBorder="1"/>
    <xf numFmtId="179" fontId="36" fillId="0" borderId="52" xfId="19" applyNumberFormat="1" applyFont="1" applyFill="1" applyBorder="1"/>
    <xf numFmtId="0" fontId="37" fillId="0" borderId="0" xfId="19" applyFont="1" applyFill="1"/>
    <xf numFmtId="0" fontId="36" fillId="0" borderId="64" xfId="19" applyFont="1" applyFill="1" applyBorder="1"/>
    <xf numFmtId="0" fontId="3" fillId="0" borderId="0" xfId="19" applyFill="1"/>
    <xf numFmtId="0" fontId="22" fillId="0" borderId="0" xfId="0" applyFont="1" applyBorder="1" applyAlignment="1">
      <alignment horizontal="left" vertical="center"/>
    </xf>
    <xf numFmtId="0" fontId="27" fillId="0" borderId="91" xfId="0" applyFont="1" applyBorder="1" applyAlignment="1">
      <alignment horizontal="center" vertical="center" textRotation="255"/>
    </xf>
    <xf numFmtId="0" fontId="21" fillId="0" borderId="92" xfId="0" applyFont="1" applyBorder="1" applyAlignment="1">
      <alignment vertical="center" textRotation="255"/>
    </xf>
    <xf numFmtId="0" fontId="21" fillId="0" borderId="93" xfId="0" applyFont="1" applyFill="1" applyBorder="1" applyAlignment="1">
      <alignment horizontal="center" vertical="center"/>
    </xf>
    <xf numFmtId="0" fontId="21" fillId="0" borderId="93" xfId="0" applyFont="1" applyFill="1" applyBorder="1" applyAlignment="1">
      <alignment horizontal="center" vertical="center" shrinkToFit="1"/>
    </xf>
    <xf numFmtId="0" fontId="21" fillId="0" borderId="93" xfId="0" applyFont="1" applyFill="1" applyBorder="1" applyAlignment="1">
      <alignment horizontal="center" vertical="center" wrapText="1"/>
    </xf>
    <xf numFmtId="0" fontId="21" fillId="0" borderId="92" xfId="0" applyFont="1" applyFill="1" applyBorder="1" applyAlignment="1">
      <alignment horizontal="center" vertical="center"/>
    </xf>
    <xf numFmtId="0" fontId="32" fillId="0" borderId="92" xfId="0" applyFont="1" applyFill="1" applyBorder="1" applyAlignment="1">
      <alignment horizontal="center" vertical="center" textRotation="255"/>
    </xf>
    <xf numFmtId="0" fontId="27" fillId="0" borderId="94" xfId="0" applyFont="1" applyBorder="1" applyAlignment="1">
      <alignment horizontal="center" vertical="center"/>
    </xf>
    <xf numFmtId="0" fontId="27" fillId="0" borderId="93" xfId="0" applyFont="1" applyBorder="1" applyAlignment="1">
      <alignment horizontal="center" vertical="center"/>
    </xf>
    <xf numFmtId="0" fontId="27" fillId="0" borderId="95" xfId="0" applyFont="1" applyBorder="1" applyAlignment="1">
      <alignment horizontal="center" vertical="center"/>
    </xf>
    <xf numFmtId="0" fontId="27" fillId="0" borderId="96" xfId="0" applyFont="1" applyBorder="1" applyAlignment="1">
      <alignment horizontal="center"/>
    </xf>
    <xf numFmtId="0" fontId="27" fillId="0" borderId="97" xfId="0" applyFont="1" applyBorder="1" applyAlignment="1">
      <alignment horizontal="center" vertical="center"/>
    </xf>
    <xf numFmtId="0" fontId="27" fillId="0" borderId="98" xfId="0" applyFont="1" applyBorder="1" applyAlignment="1">
      <alignment horizontal="center"/>
    </xf>
    <xf numFmtId="0" fontId="27" fillId="0" borderId="99" xfId="0" applyFont="1" applyBorder="1" applyAlignment="1">
      <alignment horizontal="center" vertical="center"/>
    </xf>
    <xf numFmtId="0" fontId="27" fillId="0" borderId="99" xfId="0" applyFont="1" applyBorder="1" applyAlignment="1">
      <alignment horizontal="center"/>
    </xf>
    <xf numFmtId="0" fontId="28" fillId="0" borderId="96" xfId="0" applyFont="1" applyFill="1" applyBorder="1" applyAlignment="1">
      <alignment horizontal="center" vertical="center" shrinkToFit="1"/>
    </xf>
    <xf numFmtId="0" fontId="28" fillId="0" borderId="98" xfId="0" applyFont="1" applyFill="1" applyBorder="1" applyAlignment="1">
      <alignment horizontal="center" vertical="center" shrinkToFit="1"/>
    </xf>
    <xf numFmtId="0" fontId="27" fillId="0" borderId="100" xfId="0" applyFont="1" applyBorder="1" applyAlignment="1">
      <alignment horizontal="center"/>
    </xf>
    <xf numFmtId="0" fontId="41" fillId="0" borderId="0" xfId="0" applyFont="1" applyBorder="1">
      <alignment vertical="center"/>
    </xf>
    <xf numFmtId="0" fontId="28" fillId="0" borderId="101" xfId="0" applyFont="1" applyFill="1" applyBorder="1" applyAlignment="1">
      <alignment horizontal="center" vertical="center" shrinkToFit="1"/>
    </xf>
    <xf numFmtId="0" fontId="28" fillId="0" borderId="102" xfId="0" applyFont="1" applyFill="1" applyBorder="1" applyAlignment="1">
      <alignment horizontal="center" vertical="center" shrinkToFit="1"/>
    </xf>
    <xf numFmtId="0" fontId="27" fillId="0" borderId="103" xfId="0" applyFont="1" applyBorder="1" applyAlignment="1">
      <alignment horizontal="center"/>
    </xf>
    <xf numFmtId="0" fontId="28" fillId="0" borderId="104" xfId="0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vertical="center" shrinkToFit="1"/>
    </xf>
    <xf numFmtId="0" fontId="106" fillId="0" borderId="74" xfId="43" applyNumberFormat="1" applyFont="1" applyFill="1" applyBorder="1" applyAlignment="1" applyProtection="1">
      <alignment vertical="center"/>
    </xf>
    <xf numFmtId="0" fontId="22" fillId="0" borderId="75" xfId="43" applyNumberFormat="1" applyFont="1" applyFill="1" applyBorder="1" applyAlignment="1" applyProtection="1">
      <alignment vertical="center"/>
    </xf>
    <xf numFmtId="0" fontId="22" fillId="24" borderId="105" xfId="0" applyFont="1" applyFill="1" applyBorder="1" applyAlignment="1">
      <alignment horizontal="center" vertical="center" shrinkToFit="1"/>
    </xf>
    <xf numFmtId="0" fontId="21" fillId="24" borderId="105" xfId="0" applyFont="1" applyFill="1" applyBorder="1" applyAlignment="1">
      <alignment horizontal="center" vertical="center" wrapText="1" shrinkToFit="1"/>
    </xf>
    <xf numFmtId="0" fontId="21" fillId="24" borderId="106" xfId="0" applyFont="1" applyFill="1" applyBorder="1" applyAlignment="1">
      <alignment horizontal="center" vertical="center" wrapText="1" shrinkToFit="1"/>
    </xf>
    <xf numFmtId="0" fontId="22" fillId="24" borderId="107" xfId="0" applyFont="1" applyFill="1" applyBorder="1" applyAlignment="1">
      <alignment horizontal="center" vertical="center" shrinkToFit="1"/>
    </xf>
    <xf numFmtId="0" fontId="106" fillId="0" borderId="75" xfId="43" applyNumberFormat="1" applyFont="1" applyFill="1" applyBorder="1" applyAlignment="1" applyProtection="1">
      <alignment vertical="center"/>
    </xf>
    <xf numFmtId="182" fontId="22" fillId="0" borderId="0" xfId="43" applyNumberFormat="1" applyFont="1" applyFill="1" applyBorder="1" applyAlignment="1" applyProtection="1">
      <alignment horizontal="left" vertical="center"/>
    </xf>
    <xf numFmtId="181" fontId="22" fillId="0" borderId="0" xfId="43" applyNumberFormat="1" applyFont="1" applyFill="1" applyBorder="1" applyAlignment="1" applyProtection="1">
      <alignment horizontal="left" vertical="center"/>
    </xf>
    <xf numFmtId="0" fontId="41" fillId="0" borderId="0" xfId="0" applyFont="1" applyBorder="1" applyAlignment="1">
      <alignment horizontal="left" vertical="center"/>
    </xf>
    <xf numFmtId="0" fontId="22" fillId="24" borderId="106" xfId="0" applyFont="1" applyFill="1" applyBorder="1" applyAlignment="1">
      <alignment horizontal="center" vertical="center" shrinkToFit="1"/>
    </xf>
    <xf numFmtId="0" fontId="22" fillId="0" borderId="109" xfId="0" applyFont="1" applyBorder="1" applyAlignment="1">
      <alignment horizontal="left" vertical="center" shrinkToFit="1"/>
    </xf>
    <xf numFmtId="0" fontId="22" fillId="0" borderId="75" xfId="0" applyFont="1" applyBorder="1" applyAlignment="1">
      <alignment horizontal="left" vertical="center" shrinkToFit="1"/>
    </xf>
    <xf numFmtId="0" fontId="22" fillId="0" borderId="108" xfId="0" applyFont="1" applyBorder="1" applyAlignment="1">
      <alignment horizontal="left" vertical="center" shrinkToFit="1"/>
    </xf>
    <xf numFmtId="182" fontId="106" fillId="0" borderId="0" xfId="43" applyNumberFormat="1" applyFont="1" applyFill="1" applyBorder="1" applyAlignment="1" applyProtection="1">
      <alignment horizontal="left" vertical="center"/>
    </xf>
    <xf numFmtId="0" fontId="107" fillId="0" borderId="75" xfId="43" applyNumberFormat="1" applyFont="1" applyFill="1" applyBorder="1" applyAlignment="1" applyProtection="1">
      <alignment vertical="center"/>
    </xf>
    <xf numFmtId="0" fontId="22" fillId="0" borderId="60" xfId="0" applyFont="1" applyBorder="1">
      <alignment vertical="center"/>
    </xf>
    <xf numFmtId="0" fontId="22" fillId="0" borderId="60" xfId="0" applyFont="1" applyFill="1" applyBorder="1" applyAlignment="1">
      <alignment horizontal="left" vertical="center" shrinkToFit="1"/>
    </xf>
    <xf numFmtId="0" fontId="22" fillId="0" borderId="60" xfId="0" applyFont="1" applyFill="1" applyBorder="1" applyAlignment="1">
      <alignment vertical="center" textRotation="180" shrinkToFit="1"/>
    </xf>
    <xf numFmtId="0" fontId="22" fillId="0" borderId="68" xfId="0" applyFont="1" applyBorder="1" applyAlignment="1">
      <alignment horizontal="left" vertical="center" shrinkToFit="1"/>
    </xf>
    <xf numFmtId="0" fontId="22" fillId="0" borderId="21" xfId="0" applyFont="1" applyFill="1" applyBorder="1" applyAlignment="1">
      <alignment horizontal="left" vertical="center" shrinkToFit="1"/>
    </xf>
    <xf numFmtId="0" fontId="28" fillId="0" borderId="60" xfId="0" applyFont="1" applyBorder="1">
      <alignment vertical="center"/>
    </xf>
    <xf numFmtId="0" fontId="22" fillId="0" borderId="21" xfId="0" applyFont="1" applyFill="1" applyBorder="1" applyAlignment="1">
      <alignment vertical="center" textRotation="180" shrinkToFit="1"/>
    </xf>
    <xf numFmtId="0" fontId="22" fillId="0" borderId="21" xfId="0" applyFont="1" applyBorder="1" applyAlignment="1">
      <alignment horizontal="left" vertical="center" wrapText="1" shrinkToFit="1"/>
    </xf>
    <xf numFmtId="0" fontId="40" fillId="0" borderId="60" xfId="0" applyFont="1" applyFill="1" applyBorder="1" applyAlignment="1">
      <alignment vertical="center" shrinkToFit="1"/>
    </xf>
    <xf numFmtId="0" fontId="40" fillId="0" borderId="0" xfId="0" applyFont="1" applyFill="1" applyBorder="1" applyAlignment="1">
      <alignment vertical="center" shrinkToFit="1"/>
    </xf>
    <xf numFmtId="0" fontId="28" fillId="0" borderId="75" xfId="0" applyFont="1" applyBorder="1">
      <alignment vertical="center"/>
    </xf>
    <xf numFmtId="0" fontId="41" fillId="0" borderId="75" xfId="43" applyNumberFormat="1" applyFont="1" applyFill="1" applyBorder="1" applyAlignment="1" applyProtection="1">
      <alignment vertical="center"/>
    </xf>
    <xf numFmtId="0" fontId="22" fillId="0" borderId="30" xfId="0" applyFont="1" applyFill="1" applyBorder="1" applyAlignment="1">
      <alignment horizontal="left" vertical="center" shrinkToFit="1"/>
    </xf>
    <xf numFmtId="0" fontId="115" fillId="0" borderId="75" xfId="43" applyNumberFormat="1" applyFont="1" applyFill="1" applyBorder="1" applyAlignment="1" applyProtection="1">
      <alignment vertical="center"/>
    </xf>
    <xf numFmtId="0" fontId="22" fillId="0" borderId="88" xfId="0" applyFont="1" applyFill="1" applyBorder="1" applyAlignment="1">
      <alignment vertical="center" shrinkToFit="1"/>
    </xf>
    <xf numFmtId="0" fontId="120" fillId="0" borderId="0" xfId="19" applyFont="1" applyAlignment="1">
      <alignment horizontal="center" vertical="center"/>
    </xf>
    <xf numFmtId="0" fontId="120" fillId="0" borderId="0" xfId="19" applyFont="1"/>
    <xf numFmtId="0" fontId="120" fillId="0" borderId="0" xfId="19" applyFont="1" applyFill="1"/>
    <xf numFmtId="0" fontId="120" fillId="0" borderId="0" xfId="19" applyFont="1" applyFill="1" applyAlignment="1">
      <alignment vertical="center"/>
    </xf>
    <xf numFmtId="0" fontId="20" fillId="0" borderId="57" xfId="19" applyFont="1" applyFill="1" applyBorder="1"/>
    <xf numFmtId="180" fontId="20" fillId="0" borderId="0" xfId="19" applyNumberFormat="1" applyFont="1" applyFill="1" applyBorder="1"/>
    <xf numFmtId="0" fontId="20" fillId="0" borderId="0" xfId="19" applyFont="1" applyFill="1" applyBorder="1"/>
    <xf numFmtId="179" fontId="20" fillId="0" borderId="0" xfId="19" applyNumberFormat="1" applyFont="1" applyFill="1" applyBorder="1"/>
    <xf numFmtId="0" fontId="20" fillId="0" borderId="71" xfId="19" applyFont="1" applyFill="1" applyBorder="1"/>
    <xf numFmtId="179" fontId="20" fillId="0" borderId="33" xfId="19" applyNumberFormat="1" applyFont="1" applyFill="1" applyBorder="1"/>
    <xf numFmtId="0" fontId="20" fillId="0" borderId="33" xfId="19" applyFont="1" applyFill="1" applyBorder="1"/>
    <xf numFmtId="0" fontId="171" fillId="0" borderId="0" xfId="19" applyFont="1" applyFill="1"/>
    <xf numFmtId="0" fontId="174" fillId="0" borderId="0" xfId="19" applyFont="1" applyFill="1"/>
    <xf numFmtId="0" fontId="21" fillId="0" borderId="47" xfId="0" applyFont="1" applyBorder="1" applyAlignment="1">
      <alignment vertical="top"/>
    </xf>
    <xf numFmtId="0" fontId="176" fillId="0" borderId="20" xfId="0" applyFont="1" applyFill="1" applyBorder="1" applyAlignment="1">
      <alignment horizontal="left" vertical="center" shrinkToFit="1"/>
    </xf>
    <xf numFmtId="0" fontId="176" fillId="0" borderId="20" xfId="0" applyFont="1" applyBorder="1" applyAlignment="1">
      <alignment horizontal="left" vertical="center" shrinkToFit="1"/>
    </xf>
    <xf numFmtId="0" fontId="173" fillId="0" borderId="57" xfId="19" applyFont="1" applyFill="1" applyBorder="1" applyAlignment="1">
      <alignment horizontal="center"/>
    </xf>
    <xf numFmtId="0" fontId="173" fillId="0" borderId="0" xfId="19" applyFont="1" applyFill="1" applyBorder="1" applyAlignment="1">
      <alignment horizontal="center"/>
    </xf>
    <xf numFmtId="0" fontId="173" fillId="0" borderId="71" xfId="19" applyFont="1" applyFill="1" applyBorder="1" applyAlignment="1">
      <alignment horizontal="center"/>
    </xf>
    <xf numFmtId="0" fontId="173" fillId="0" borderId="33" xfId="19" applyFont="1" applyFill="1" applyBorder="1" applyAlignment="1">
      <alignment horizontal="center"/>
    </xf>
    <xf numFmtId="178" fontId="36" fillId="0" borderId="43" xfId="0" applyNumberFormat="1" applyFont="1" applyFill="1" applyBorder="1" applyAlignment="1">
      <alignment horizontal="center" vertical="center" wrapText="1"/>
    </xf>
    <xf numFmtId="178" fontId="36" fillId="0" borderId="44" xfId="0" applyNumberFormat="1" applyFont="1" applyFill="1" applyBorder="1" applyAlignment="1">
      <alignment horizontal="center" vertical="center" wrapText="1"/>
    </xf>
    <xf numFmtId="0" fontId="117" fillId="0" borderId="64" xfId="0" applyFont="1" applyFill="1" applyBorder="1" applyAlignment="1">
      <alignment horizontal="center" vertical="center" shrinkToFit="1"/>
    </xf>
    <xf numFmtId="0" fontId="117" fillId="0" borderId="50" xfId="0" applyFont="1" applyFill="1" applyBorder="1" applyAlignment="1">
      <alignment horizontal="center" vertical="center" shrinkToFit="1"/>
    </xf>
    <xf numFmtId="0" fontId="117" fillId="0" borderId="45" xfId="0" applyFont="1" applyFill="1" applyBorder="1" applyAlignment="1">
      <alignment horizontal="center" vertical="center" shrinkToFit="1"/>
    </xf>
    <xf numFmtId="0" fontId="117" fillId="0" borderId="58" xfId="0" applyFont="1" applyFill="1" applyBorder="1" applyAlignment="1">
      <alignment horizontal="center" vertical="center" shrinkToFit="1"/>
    </xf>
    <xf numFmtId="0" fontId="117" fillId="0" borderId="62" xfId="0" applyFont="1" applyFill="1" applyBorder="1" applyAlignment="1">
      <alignment horizontal="center" vertical="center" shrinkToFit="1"/>
    </xf>
    <xf numFmtId="0" fontId="119" fillId="26" borderId="45" xfId="0" applyFont="1" applyFill="1" applyBorder="1" applyAlignment="1">
      <alignment horizontal="center" vertical="center" shrinkToFit="1"/>
    </xf>
    <xf numFmtId="0" fontId="119" fillId="26" borderId="58" xfId="0" applyFont="1" applyFill="1" applyBorder="1" applyAlignment="1">
      <alignment horizontal="center" vertical="center" shrinkToFit="1"/>
    </xf>
    <xf numFmtId="0" fontId="119" fillId="26" borderId="79" xfId="0" applyFont="1" applyFill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6" fillId="0" borderId="72" xfId="0" applyNumberFormat="1" applyFont="1" applyFill="1" applyBorder="1" applyAlignment="1">
      <alignment horizontal="center" vertical="center" wrapText="1"/>
    </xf>
    <xf numFmtId="178" fontId="36" fillId="0" borderId="73" xfId="0" applyNumberFormat="1" applyFont="1" applyFill="1" applyBorder="1" applyAlignment="1">
      <alignment horizontal="center" vertical="center" wrapText="1"/>
    </xf>
    <xf numFmtId="0" fontId="121" fillId="0" borderId="48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57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22" fillId="0" borderId="61" xfId="0" applyFont="1" applyFill="1" applyBorder="1" applyAlignment="1">
      <alignment horizontal="center" vertical="center"/>
    </xf>
    <xf numFmtId="0" fontId="123" fillId="32" borderId="57" xfId="0" applyFont="1" applyFill="1" applyBorder="1" applyAlignment="1">
      <alignment horizontal="center" vertical="center"/>
    </xf>
    <xf numFmtId="0" fontId="123" fillId="32" borderId="0" xfId="0" applyFont="1" applyFill="1" applyBorder="1" applyAlignment="1">
      <alignment horizontal="center" vertical="center"/>
    </xf>
    <xf numFmtId="0" fontId="123" fillId="32" borderId="61" xfId="0" applyFont="1" applyFill="1" applyBorder="1" applyAlignment="1">
      <alignment horizontal="center" vertical="center"/>
    </xf>
    <xf numFmtId="0" fontId="135" fillId="37" borderId="57" xfId="0" applyFont="1" applyFill="1" applyBorder="1" applyAlignment="1">
      <alignment horizontal="center" vertical="center"/>
    </xf>
    <xf numFmtId="0" fontId="135" fillId="37" borderId="0" xfId="0" applyFont="1" applyFill="1" applyBorder="1" applyAlignment="1">
      <alignment horizontal="center" vertical="center"/>
    </xf>
    <xf numFmtId="0" fontId="135" fillId="37" borderId="61" xfId="0" applyFont="1" applyFill="1" applyBorder="1" applyAlignment="1">
      <alignment horizontal="center" vertical="center"/>
    </xf>
    <xf numFmtId="0" fontId="125" fillId="26" borderId="57" xfId="0" applyFont="1" applyFill="1" applyBorder="1" applyAlignment="1">
      <alignment horizontal="center" vertical="center"/>
    </xf>
    <xf numFmtId="0" fontId="125" fillId="26" borderId="0" xfId="0" applyFont="1" applyFill="1" applyBorder="1" applyAlignment="1">
      <alignment horizontal="center" vertical="center"/>
    </xf>
    <xf numFmtId="0" fontId="125" fillId="26" borderId="56" xfId="0" applyFont="1" applyFill="1" applyBorder="1" applyAlignment="1">
      <alignment horizontal="center" vertical="center"/>
    </xf>
    <xf numFmtId="0" fontId="123" fillId="0" borderId="59" xfId="0" applyFont="1" applyFill="1" applyBorder="1" applyAlignment="1">
      <alignment horizontal="center" vertical="center" shrinkToFit="1"/>
    </xf>
    <xf numFmtId="0" fontId="123" fillId="0" borderId="60" xfId="0" applyFont="1" applyFill="1" applyBorder="1" applyAlignment="1">
      <alignment horizontal="center" vertical="center" shrinkToFit="1"/>
    </xf>
    <xf numFmtId="0" fontId="123" fillId="0" borderId="57" xfId="0" applyFont="1" applyFill="1" applyBorder="1" applyAlignment="1">
      <alignment horizontal="center" vertical="center" shrinkToFit="1"/>
    </xf>
    <xf numFmtId="0" fontId="126" fillId="0" borderId="57" xfId="0" applyFont="1" applyFill="1" applyBorder="1" applyAlignment="1">
      <alignment horizontal="center" vertical="center" shrinkToFit="1"/>
    </xf>
    <xf numFmtId="0" fontId="126" fillId="0" borderId="0" xfId="0" applyFont="1" applyFill="1" applyBorder="1" applyAlignment="1">
      <alignment horizontal="center" vertical="center" shrinkToFit="1"/>
    </xf>
    <xf numFmtId="0" fontId="126" fillId="0" borderId="61" xfId="0" applyFont="1" applyFill="1" applyBorder="1" applyAlignment="1">
      <alignment horizontal="center" vertical="center" shrinkToFit="1"/>
    </xf>
    <xf numFmtId="0" fontId="127" fillId="0" borderId="57" xfId="0" applyFont="1" applyFill="1" applyBorder="1" applyAlignment="1">
      <alignment horizontal="center" vertical="center" shrinkToFit="1"/>
    </xf>
    <xf numFmtId="0" fontId="127" fillId="0" borderId="0" xfId="0" applyFont="1" applyFill="1" applyBorder="1" applyAlignment="1">
      <alignment horizontal="center" vertical="center" shrinkToFit="1"/>
    </xf>
    <xf numFmtId="0" fontId="127" fillId="0" borderId="61" xfId="0" applyFont="1" applyFill="1" applyBorder="1" applyAlignment="1">
      <alignment horizontal="center" vertical="center" shrinkToFit="1"/>
    </xf>
    <xf numFmtId="0" fontId="163" fillId="0" borderId="57" xfId="0" applyFont="1" applyFill="1" applyBorder="1" applyAlignment="1">
      <alignment horizontal="center" vertical="center" shrinkToFit="1"/>
    </xf>
    <xf numFmtId="0" fontId="163" fillId="0" borderId="0" xfId="0" applyFont="1" applyFill="1" applyBorder="1" applyAlignment="1">
      <alignment horizontal="center" vertical="center" shrinkToFit="1"/>
    </xf>
    <xf numFmtId="0" fontId="163" fillId="0" borderId="61" xfId="0" applyFont="1" applyFill="1" applyBorder="1" applyAlignment="1">
      <alignment horizontal="center" vertical="center" shrinkToFit="1"/>
    </xf>
    <xf numFmtId="0" fontId="124" fillId="26" borderId="57" xfId="0" applyFont="1" applyFill="1" applyBorder="1" applyAlignment="1">
      <alignment horizontal="center" vertical="center" shrinkToFit="1"/>
    </xf>
    <xf numFmtId="0" fontId="124" fillId="26" borderId="0" xfId="0" applyFont="1" applyFill="1" applyBorder="1" applyAlignment="1">
      <alignment horizontal="center" vertical="center" shrinkToFit="1"/>
    </xf>
    <xf numFmtId="0" fontId="124" fillId="26" borderId="56" xfId="0" applyFont="1" applyFill="1" applyBorder="1" applyAlignment="1">
      <alignment horizontal="center" vertical="center" shrinkToFit="1"/>
    </xf>
    <xf numFmtId="0" fontId="129" fillId="25" borderId="59" xfId="0" applyFont="1" applyFill="1" applyBorder="1" applyAlignment="1">
      <alignment horizontal="center" vertical="center" shrinkToFit="1"/>
    </xf>
    <xf numFmtId="0" fontId="129" fillId="25" borderId="60" xfId="0" applyFont="1" applyFill="1" applyBorder="1" applyAlignment="1">
      <alignment horizontal="center" vertical="center" shrinkToFit="1"/>
    </xf>
    <xf numFmtId="0" fontId="129" fillId="25" borderId="57" xfId="0" applyFont="1" applyFill="1" applyBorder="1" applyAlignment="1">
      <alignment horizontal="center" vertical="center" shrinkToFit="1"/>
    </xf>
    <xf numFmtId="0" fontId="130" fillId="0" borderId="57" xfId="0" applyFont="1" applyFill="1" applyBorder="1" applyAlignment="1">
      <alignment horizontal="center" vertical="center" shrinkToFit="1"/>
    </xf>
    <xf numFmtId="0" fontId="130" fillId="0" borderId="0" xfId="0" applyFont="1" applyFill="1" applyBorder="1" applyAlignment="1">
      <alignment horizontal="center" vertical="center" shrinkToFit="1"/>
    </xf>
    <xf numFmtId="0" fontId="130" fillId="0" borderId="61" xfId="0" applyFont="1" applyFill="1" applyBorder="1" applyAlignment="1">
      <alignment horizontal="center" vertical="center" shrinkToFit="1"/>
    </xf>
    <xf numFmtId="0" fontId="131" fillId="0" borderId="57" xfId="0" applyFont="1" applyFill="1" applyBorder="1" applyAlignment="1">
      <alignment horizontal="center" vertical="center" shrinkToFit="1"/>
    </xf>
    <xf numFmtId="0" fontId="131" fillId="0" borderId="0" xfId="0" applyFont="1" applyFill="1" applyBorder="1" applyAlignment="1">
      <alignment horizontal="center" vertical="center" shrinkToFit="1"/>
    </xf>
    <xf numFmtId="0" fontId="131" fillId="0" borderId="61" xfId="0" applyFont="1" applyFill="1" applyBorder="1" applyAlignment="1">
      <alignment horizontal="center" vertical="center" shrinkToFit="1"/>
    </xf>
    <xf numFmtId="0" fontId="132" fillId="0" borderId="57" xfId="0" applyFont="1" applyFill="1" applyBorder="1" applyAlignment="1">
      <alignment horizontal="center" vertical="center" shrinkToFit="1"/>
    </xf>
    <xf numFmtId="0" fontId="132" fillId="0" borderId="0" xfId="0" applyFont="1" applyFill="1" applyBorder="1" applyAlignment="1">
      <alignment horizontal="center" vertical="center" shrinkToFit="1"/>
    </xf>
    <xf numFmtId="0" fontId="132" fillId="0" borderId="61" xfId="0" applyFont="1" applyFill="1" applyBorder="1" applyAlignment="1">
      <alignment horizontal="center" vertical="center" shrinkToFit="1"/>
    </xf>
    <xf numFmtId="0" fontId="133" fillId="26" borderId="57" xfId="0" applyFont="1" applyFill="1" applyBorder="1" applyAlignment="1">
      <alignment horizontal="center" vertical="center" shrinkToFit="1"/>
    </xf>
    <xf numFmtId="0" fontId="133" fillId="26" borderId="0" xfId="0" applyFont="1" applyFill="1" applyBorder="1" applyAlignment="1">
      <alignment horizontal="center" vertical="center" shrinkToFit="1"/>
    </xf>
    <xf numFmtId="0" fontId="133" fillId="26" borderId="56" xfId="0" applyFont="1" applyFill="1" applyBorder="1" applyAlignment="1">
      <alignment horizontal="center" vertical="center" shrinkToFit="1"/>
    </xf>
    <xf numFmtId="0" fontId="117" fillId="0" borderId="59" xfId="0" applyFont="1" applyFill="1" applyBorder="1" applyAlignment="1">
      <alignment horizontal="center" vertical="center" wrapText="1"/>
    </xf>
    <xf numFmtId="0" fontId="117" fillId="0" borderId="60" xfId="0" applyFont="1" applyFill="1" applyBorder="1" applyAlignment="1">
      <alignment horizontal="center" vertical="center" wrapText="1"/>
    </xf>
    <xf numFmtId="0" fontId="117" fillId="0" borderId="57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7" fillId="0" borderId="61" xfId="0" applyFont="1" applyFill="1" applyBorder="1" applyAlignment="1">
      <alignment horizontal="center" vertical="center" wrapText="1"/>
    </xf>
    <xf numFmtId="0" fontId="117" fillId="26" borderId="57" xfId="0" applyFont="1" applyFill="1" applyBorder="1" applyAlignment="1">
      <alignment horizontal="center" vertical="center" wrapText="1"/>
    </xf>
    <xf numFmtId="0" fontId="117" fillId="26" borderId="0" xfId="0" applyFont="1" applyFill="1" applyBorder="1" applyAlignment="1">
      <alignment horizontal="center" vertical="center" wrapText="1"/>
    </xf>
    <xf numFmtId="0" fontId="117" fillId="26" borderId="56" xfId="0" applyFont="1" applyFill="1" applyBorder="1" applyAlignment="1">
      <alignment horizontal="center" vertical="center" wrapText="1"/>
    </xf>
    <xf numFmtId="0" fontId="117" fillId="0" borderId="51" xfId="0" applyFont="1" applyFill="1" applyBorder="1" applyAlignment="1">
      <alignment horizontal="center" vertical="center" shrinkToFit="1"/>
    </xf>
    <xf numFmtId="0" fontId="117" fillId="0" borderId="52" xfId="0" applyFont="1" applyFill="1" applyBorder="1" applyAlignment="1">
      <alignment horizontal="center" vertical="center" shrinkToFit="1"/>
    </xf>
    <xf numFmtId="0" fontId="117" fillId="0" borderId="53" xfId="0" applyFont="1" applyFill="1" applyBorder="1" applyAlignment="1">
      <alignment horizontal="center" vertical="center" shrinkToFit="1"/>
    </xf>
    <xf numFmtId="0" fontId="162" fillId="42" borderId="52" xfId="0" applyFont="1" applyFill="1" applyBorder="1" applyAlignment="1">
      <alignment horizontal="center" vertical="center" shrinkToFit="1"/>
    </xf>
    <xf numFmtId="0" fontId="117" fillId="0" borderId="63" xfId="0" applyFont="1" applyFill="1" applyBorder="1" applyAlignment="1">
      <alignment horizontal="center" vertical="center" shrinkToFit="1"/>
    </xf>
    <xf numFmtId="0" fontId="117" fillId="0" borderId="54" xfId="0" applyFont="1" applyFill="1" applyBorder="1" applyAlignment="1">
      <alignment horizontal="center" vertical="center" shrinkToFit="1"/>
    </xf>
    <xf numFmtId="0" fontId="117" fillId="26" borderId="53" xfId="0" applyFont="1" applyFill="1" applyBorder="1" applyAlignment="1">
      <alignment horizontal="center" vertical="center" shrinkToFit="1"/>
    </xf>
    <xf numFmtId="0" fontId="117" fillId="26" borderId="63" xfId="0" applyFont="1" applyFill="1" applyBorder="1" applyAlignment="1">
      <alignment horizontal="center" vertical="center" shrinkToFit="1"/>
    </xf>
    <xf numFmtId="0" fontId="117" fillId="26" borderId="65" xfId="0" applyFont="1" applyFill="1" applyBorder="1" applyAlignment="1">
      <alignment horizontal="center" vertical="center" shrinkToFit="1"/>
    </xf>
    <xf numFmtId="178" fontId="36" fillId="0" borderId="51" xfId="0" applyNumberFormat="1" applyFont="1" applyFill="1" applyBorder="1" applyAlignment="1">
      <alignment horizontal="center" vertical="center" wrapText="1"/>
    </xf>
    <xf numFmtId="178" fontId="36" fillId="0" borderId="52" xfId="0" applyNumberFormat="1" applyFont="1" applyFill="1" applyBorder="1" applyAlignment="1">
      <alignment horizontal="center" vertical="center" wrapText="1"/>
    </xf>
    <xf numFmtId="178" fontId="36" fillId="0" borderId="53" xfId="0" applyNumberFormat="1" applyFont="1" applyFill="1" applyBorder="1" applyAlignment="1">
      <alignment horizontal="center" vertical="center" wrapText="1"/>
    </xf>
    <xf numFmtId="178" fontId="36" fillId="0" borderId="54" xfId="0" applyNumberFormat="1" applyFont="1" applyFill="1" applyBorder="1" applyAlignment="1">
      <alignment horizontal="center" vertical="center" wrapText="1"/>
    </xf>
    <xf numFmtId="178" fontId="36" fillId="0" borderId="46" xfId="0" applyNumberFormat="1" applyFont="1" applyFill="1" applyBorder="1" applyAlignment="1">
      <alignment horizontal="center" vertical="center" wrapText="1"/>
    </xf>
    <xf numFmtId="178" fontId="36" fillId="0" borderId="55" xfId="0" applyNumberFormat="1" applyFont="1" applyFill="1" applyBorder="1" applyAlignment="1">
      <alignment horizontal="center" vertical="center" wrapText="1"/>
    </xf>
    <xf numFmtId="0" fontId="117" fillId="0" borderId="57" xfId="0" applyFont="1" applyFill="1" applyBorder="1" applyAlignment="1">
      <alignment horizontal="center" vertical="center" shrinkToFit="1"/>
    </xf>
    <xf numFmtId="0" fontId="117" fillId="0" borderId="0" xfId="0" applyFont="1" applyFill="1" applyBorder="1" applyAlignment="1">
      <alignment horizontal="center" vertical="center" shrinkToFit="1"/>
    </xf>
    <xf numFmtId="0" fontId="119" fillId="28" borderId="57" xfId="0" applyFont="1" applyFill="1" applyBorder="1" applyAlignment="1">
      <alignment horizontal="center" vertical="center" shrinkToFit="1"/>
    </xf>
    <xf numFmtId="0" fontId="119" fillId="28" borderId="0" xfId="0" applyFont="1" applyFill="1" applyBorder="1" applyAlignment="1">
      <alignment horizontal="center" vertical="center" shrinkToFit="1"/>
    </xf>
    <xf numFmtId="0" fontId="119" fillId="28" borderId="56" xfId="0" applyFont="1" applyFill="1" applyBorder="1" applyAlignment="1">
      <alignment horizontal="center" vertical="center" shrinkToFit="1"/>
    </xf>
    <xf numFmtId="0" fontId="122" fillId="26" borderId="57" xfId="0" applyFont="1" applyFill="1" applyBorder="1" applyAlignment="1">
      <alignment horizontal="center" vertical="center"/>
    </xf>
    <xf numFmtId="0" fontId="122" fillId="26" borderId="0" xfId="0" applyFont="1" applyFill="1" applyBorder="1" applyAlignment="1">
      <alignment horizontal="center" vertical="center"/>
    </xf>
    <xf numFmtId="0" fontId="122" fillId="26" borderId="61" xfId="0" applyFont="1" applyFill="1" applyBorder="1" applyAlignment="1">
      <alignment horizontal="center" vertical="center"/>
    </xf>
    <xf numFmtId="0" fontId="123" fillId="0" borderId="57" xfId="0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 vertical="center"/>
    </xf>
    <xf numFmtId="0" fontId="123" fillId="0" borderId="61" xfId="0" applyFont="1" applyFill="1" applyBorder="1" applyAlignment="1">
      <alignment horizontal="center" vertical="center"/>
    </xf>
    <xf numFmtId="0" fontId="134" fillId="0" borderId="57" xfId="0" applyFont="1" applyFill="1" applyBorder="1" applyAlignment="1">
      <alignment horizontal="center" vertical="center"/>
    </xf>
    <xf numFmtId="0" fontId="134" fillId="0" borderId="0" xfId="0" applyFont="1" applyFill="1" applyBorder="1" applyAlignment="1">
      <alignment horizontal="center" vertical="center"/>
    </xf>
    <xf numFmtId="0" fontId="134" fillId="0" borderId="61" xfId="0" applyFont="1" applyFill="1" applyBorder="1" applyAlignment="1">
      <alignment horizontal="center" vertical="center"/>
    </xf>
    <xf numFmtId="0" fontId="135" fillId="28" borderId="57" xfId="0" applyFont="1" applyFill="1" applyBorder="1" applyAlignment="1">
      <alignment horizontal="center" vertical="center"/>
    </xf>
    <xf numFmtId="0" fontId="136" fillId="28" borderId="0" xfId="0" applyFont="1" applyFill="1" applyBorder="1" applyAlignment="1">
      <alignment horizontal="center" vertical="center"/>
    </xf>
    <xf numFmtId="0" fontId="136" fillId="28" borderId="56" xfId="0" applyFont="1" applyFill="1" applyBorder="1" applyAlignment="1">
      <alignment horizontal="center" vertical="center"/>
    </xf>
    <xf numFmtId="0" fontId="166" fillId="41" borderId="59" xfId="0" applyFont="1" applyFill="1" applyBorder="1" applyAlignment="1">
      <alignment horizontal="center" vertical="center" shrinkToFit="1"/>
    </xf>
    <xf numFmtId="0" fontId="166" fillId="41" borderId="60" xfId="0" applyFont="1" applyFill="1" applyBorder="1" applyAlignment="1">
      <alignment horizontal="center" vertical="center" shrinkToFit="1"/>
    </xf>
    <xf numFmtId="0" fontId="166" fillId="41" borderId="57" xfId="0" applyFont="1" applyFill="1" applyBorder="1" applyAlignment="1">
      <alignment horizontal="center" vertical="center" shrinkToFit="1"/>
    </xf>
    <xf numFmtId="0" fontId="164" fillId="43" borderId="57" xfId="0" applyFont="1" applyFill="1" applyBorder="1" applyAlignment="1">
      <alignment horizontal="center" vertical="center" shrinkToFit="1"/>
    </xf>
    <xf numFmtId="0" fontId="164" fillId="43" borderId="0" xfId="0" applyFont="1" applyFill="1" applyBorder="1" applyAlignment="1">
      <alignment horizontal="center" vertical="center" shrinkToFit="1"/>
    </xf>
    <xf numFmtId="0" fontId="138" fillId="28" borderId="60" xfId="0" applyFont="1" applyFill="1" applyBorder="1" applyAlignment="1">
      <alignment horizontal="center" vertical="center" shrinkToFit="1"/>
    </xf>
    <xf numFmtId="0" fontId="138" fillId="28" borderId="69" xfId="0" applyFont="1" applyFill="1" applyBorder="1" applyAlignment="1">
      <alignment horizontal="center" vertical="center" shrinkToFit="1"/>
    </xf>
    <xf numFmtId="0" fontId="129" fillId="0" borderId="59" xfId="0" applyFont="1" applyFill="1" applyBorder="1" applyAlignment="1">
      <alignment horizontal="center" vertical="center" shrinkToFit="1"/>
    </xf>
    <xf numFmtId="0" fontId="129" fillId="0" borderId="60" xfId="0" applyFont="1" applyFill="1" applyBorder="1" applyAlignment="1">
      <alignment horizontal="center" vertical="center" shrinkToFit="1"/>
    </xf>
    <xf numFmtId="0" fontId="129" fillId="0" borderId="57" xfId="0" applyFont="1" applyFill="1" applyBorder="1" applyAlignment="1">
      <alignment horizontal="center" vertical="center" shrinkToFit="1"/>
    </xf>
    <xf numFmtId="0" fontId="165" fillId="0" borderId="57" xfId="0" applyFont="1" applyFill="1" applyBorder="1" applyAlignment="1">
      <alignment horizontal="center" vertical="center" shrinkToFit="1"/>
    </xf>
    <xf numFmtId="0" fontId="165" fillId="0" borderId="0" xfId="0" applyFont="1" applyFill="1" applyBorder="1" applyAlignment="1">
      <alignment horizontal="center" vertical="center" shrinkToFit="1"/>
    </xf>
    <xf numFmtId="0" fontId="165" fillId="0" borderId="61" xfId="0" applyFont="1" applyFill="1" applyBorder="1" applyAlignment="1">
      <alignment horizontal="center" vertical="center" shrinkToFit="1"/>
    </xf>
    <xf numFmtId="0" fontId="158" fillId="28" borderId="57" xfId="0" applyFont="1" applyFill="1" applyBorder="1" applyAlignment="1">
      <alignment horizontal="center" vertical="center" shrinkToFit="1"/>
    </xf>
    <xf numFmtId="0" fontId="158" fillId="28" borderId="0" xfId="0" applyFont="1" applyFill="1" applyBorder="1" applyAlignment="1">
      <alignment horizontal="center" vertical="center" shrinkToFit="1"/>
    </xf>
    <xf numFmtId="0" fontId="158" fillId="28" borderId="56" xfId="0" applyFont="1" applyFill="1" applyBorder="1" applyAlignment="1">
      <alignment horizontal="center" vertical="center" shrinkToFit="1"/>
    </xf>
    <xf numFmtId="0" fontId="117" fillId="28" borderId="57" xfId="0" applyFont="1" applyFill="1" applyBorder="1" applyAlignment="1">
      <alignment horizontal="center" vertical="center" wrapText="1"/>
    </xf>
    <xf numFmtId="0" fontId="117" fillId="28" borderId="0" xfId="0" applyFont="1" applyFill="1" applyBorder="1" applyAlignment="1">
      <alignment horizontal="center" vertical="center" wrapText="1"/>
    </xf>
    <xf numFmtId="0" fontId="117" fillId="28" borderId="56" xfId="0" applyFont="1" applyFill="1" applyBorder="1" applyAlignment="1">
      <alignment horizontal="center" vertical="center" wrapText="1"/>
    </xf>
    <xf numFmtId="0" fontId="167" fillId="44" borderId="52" xfId="0" applyFont="1" applyFill="1" applyBorder="1" applyAlignment="1">
      <alignment horizontal="center" vertical="center" shrinkToFit="1"/>
    </xf>
    <xf numFmtId="0" fontId="117" fillId="28" borderId="53" xfId="0" applyFont="1" applyFill="1" applyBorder="1" applyAlignment="1">
      <alignment horizontal="center" vertical="center" shrinkToFit="1"/>
    </xf>
    <xf numFmtId="0" fontId="117" fillId="28" borderId="63" xfId="0" applyFont="1" applyFill="1" applyBorder="1" applyAlignment="1">
      <alignment horizontal="center" vertical="center" shrinkToFit="1"/>
    </xf>
    <xf numFmtId="0" fontId="117" fillId="28" borderId="65" xfId="0" applyFont="1" applyFill="1" applyBorder="1" applyAlignment="1">
      <alignment horizontal="center" vertical="center" shrinkToFit="1"/>
    </xf>
    <xf numFmtId="178" fontId="36" fillId="0" borderId="42" xfId="0" applyNumberFormat="1" applyFont="1" applyFill="1" applyBorder="1" applyAlignment="1">
      <alignment horizontal="center" vertical="center" wrapText="1"/>
    </xf>
    <xf numFmtId="178" fontId="36" fillId="0" borderId="49" xfId="0" applyNumberFormat="1" applyFont="1" applyFill="1" applyBorder="1" applyAlignment="1">
      <alignment horizontal="center" vertical="center" wrapText="1"/>
    </xf>
    <xf numFmtId="178" fontId="36" fillId="0" borderId="90" xfId="0" applyNumberFormat="1" applyFont="1" applyFill="1" applyBorder="1" applyAlignment="1">
      <alignment horizontal="center" vertical="center" wrapText="1"/>
    </xf>
    <xf numFmtId="178" fontId="36" fillId="0" borderId="78" xfId="0" applyNumberFormat="1" applyFont="1" applyFill="1" applyBorder="1" applyAlignment="1">
      <alignment horizontal="center" vertical="center" wrapText="1"/>
    </xf>
    <xf numFmtId="178" fontId="36" fillId="0" borderId="85" xfId="0" applyNumberFormat="1" applyFont="1" applyFill="1" applyBorder="1" applyAlignment="1">
      <alignment horizontal="center" vertical="center" wrapText="1"/>
    </xf>
    <xf numFmtId="0" fontId="118" fillId="0" borderId="57" xfId="0" applyFont="1" applyFill="1" applyBorder="1" applyAlignment="1">
      <alignment horizontal="center" vertical="center" shrinkToFit="1"/>
    </xf>
    <xf numFmtId="0" fontId="118" fillId="0" borderId="0" xfId="0" applyFont="1" applyFill="1" applyBorder="1" applyAlignment="1">
      <alignment horizontal="center" vertical="center" shrinkToFit="1"/>
    </xf>
    <xf numFmtId="0" fontId="117" fillId="0" borderId="56" xfId="0" applyFont="1" applyFill="1" applyBorder="1" applyAlignment="1">
      <alignment horizontal="center" vertical="center" shrinkToFit="1"/>
    </xf>
    <xf numFmtId="0" fontId="139" fillId="0" borderId="48" xfId="0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0" fontId="140" fillId="0" borderId="57" xfId="0" applyFont="1" applyFill="1" applyBorder="1" applyAlignment="1">
      <alignment horizontal="center" vertical="center"/>
    </xf>
    <xf numFmtId="0" fontId="140" fillId="0" borderId="0" xfId="0" applyFont="1" applyFill="1" applyBorder="1" applyAlignment="1">
      <alignment horizontal="center" vertical="center"/>
    </xf>
    <xf numFmtId="0" fontId="140" fillId="0" borderId="61" xfId="0" applyFont="1" applyFill="1" applyBorder="1" applyAlignment="1">
      <alignment horizontal="center" vertical="center"/>
    </xf>
    <xf numFmtId="0" fontId="133" fillId="32" borderId="57" xfId="0" applyFont="1" applyFill="1" applyBorder="1" applyAlignment="1">
      <alignment horizontal="center" vertical="center"/>
    </xf>
    <xf numFmtId="0" fontId="133" fillId="32" borderId="0" xfId="0" applyFont="1" applyFill="1" applyBorder="1" applyAlignment="1">
      <alignment horizontal="center" vertical="center"/>
    </xf>
    <xf numFmtId="0" fontId="141" fillId="0" borderId="57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/>
    </xf>
    <xf numFmtId="0" fontId="124" fillId="0" borderId="56" xfId="0" applyFont="1" applyFill="1" applyBorder="1" applyAlignment="1">
      <alignment horizontal="center" vertical="center"/>
    </xf>
    <xf numFmtId="0" fontId="142" fillId="0" borderId="48" xfId="0" applyFont="1" applyFill="1" applyBorder="1" applyAlignment="1">
      <alignment horizontal="center" vertical="center" shrinkToFit="1"/>
    </xf>
    <xf numFmtId="0" fontId="142" fillId="0" borderId="0" xfId="0" applyFont="1" applyFill="1" applyBorder="1" applyAlignment="1">
      <alignment horizontal="center" vertical="center" shrinkToFit="1"/>
    </xf>
    <xf numFmtId="0" fontId="142" fillId="0" borderId="61" xfId="0" applyFont="1" applyFill="1" applyBorder="1" applyAlignment="1">
      <alignment horizontal="center" vertical="center" shrinkToFit="1"/>
    </xf>
    <xf numFmtId="0" fontId="143" fillId="25" borderId="57" xfId="0" applyFont="1" applyFill="1" applyBorder="1" applyAlignment="1">
      <alignment horizontal="center" vertical="center" shrinkToFit="1"/>
    </xf>
    <xf numFmtId="0" fontId="143" fillId="25" borderId="0" xfId="0" applyFont="1" applyFill="1" applyBorder="1" applyAlignment="1">
      <alignment horizontal="center" vertical="center" shrinkToFit="1"/>
    </xf>
    <xf numFmtId="0" fontId="144" fillId="0" borderId="57" xfId="0" applyFont="1" applyFill="1" applyBorder="1" applyAlignment="1">
      <alignment horizontal="center" vertical="center" shrinkToFit="1"/>
    </xf>
    <xf numFmtId="0" fontId="134" fillId="0" borderId="0" xfId="0" applyFont="1" applyFill="1" applyBorder="1" applyAlignment="1">
      <alignment horizontal="center" vertical="center" shrinkToFit="1"/>
    </xf>
    <xf numFmtId="0" fontId="145" fillId="0" borderId="57" xfId="0" applyFont="1" applyFill="1" applyBorder="1" applyAlignment="1">
      <alignment horizontal="center" vertical="center" shrinkToFit="1"/>
    </xf>
    <xf numFmtId="0" fontId="145" fillId="0" borderId="0" xfId="0" applyFont="1" applyFill="1" applyBorder="1" applyAlignment="1">
      <alignment horizontal="center" vertical="center" shrinkToFit="1"/>
    </xf>
    <xf numFmtId="0" fontId="146" fillId="0" borderId="0" xfId="0" applyFont="1" applyFill="1" applyBorder="1" applyAlignment="1">
      <alignment horizontal="center" vertical="center"/>
    </xf>
    <xf numFmtId="0" fontId="146" fillId="0" borderId="56" xfId="0" applyFont="1" applyFill="1" applyBorder="1" applyAlignment="1">
      <alignment horizontal="center" vertical="center"/>
    </xf>
    <xf numFmtId="0" fontId="42" fillId="0" borderId="0" xfId="19" applyFont="1" applyAlignment="1">
      <alignment horizontal="center"/>
    </xf>
    <xf numFmtId="0" fontId="168" fillId="30" borderId="59" xfId="0" applyFont="1" applyFill="1" applyBorder="1" applyAlignment="1">
      <alignment horizontal="center" vertical="center" shrinkToFit="1"/>
    </xf>
    <xf numFmtId="0" fontId="168" fillId="30" borderId="60" xfId="0" applyFont="1" applyFill="1" applyBorder="1" applyAlignment="1">
      <alignment horizontal="center" vertical="center" shrinkToFit="1"/>
    </xf>
    <xf numFmtId="0" fontId="168" fillId="30" borderId="57" xfId="0" applyFont="1" applyFill="1" applyBorder="1" applyAlignment="1">
      <alignment horizontal="center" vertical="center" shrinkToFit="1"/>
    </xf>
    <xf numFmtId="0" fontId="147" fillId="0" borderId="60" xfId="0" applyFont="1" applyFill="1" applyBorder="1" applyAlignment="1">
      <alignment horizontal="center" vertical="center" shrinkToFit="1"/>
    </xf>
    <xf numFmtId="0" fontId="148" fillId="0" borderId="60" xfId="0" applyFont="1" applyFill="1" applyBorder="1" applyAlignment="1">
      <alignment horizontal="center" vertical="center" shrinkToFit="1"/>
    </xf>
    <xf numFmtId="0" fontId="148" fillId="0" borderId="57" xfId="0" applyFont="1" applyFill="1" applyBorder="1" applyAlignment="1">
      <alignment horizontal="center" vertical="center" shrinkToFit="1"/>
    </xf>
    <xf numFmtId="0" fontId="149" fillId="0" borderId="57" xfId="0" applyFont="1" applyFill="1" applyBorder="1" applyAlignment="1">
      <alignment horizontal="center" vertical="center" shrinkToFit="1"/>
    </xf>
    <xf numFmtId="0" fontId="149" fillId="0" borderId="0" xfId="0" applyFont="1" applyFill="1" applyBorder="1" applyAlignment="1">
      <alignment horizontal="center" vertical="center" shrinkToFit="1"/>
    </xf>
    <xf numFmtId="0" fontId="117" fillId="0" borderId="61" xfId="0" applyFont="1" applyFill="1" applyBorder="1" applyAlignment="1">
      <alignment horizontal="center" vertical="center" shrinkToFit="1"/>
    </xf>
    <xf numFmtId="0" fontId="156" fillId="0" borderId="59" xfId="0" applyFont="1" applyFill="1" applyBorder="1" applyAlignment="1">
      <alignment horizontal="center" vertical="center" shrinkToFit="1"/>
    </xf>
    <xf numFmtId="0" fontId="156" fillId="0" borderId="60" xfId="0" applyFont="1" applyFill="1" applyBorder="1" applyAlignment="1">
      <alignment horizontal="center" vertical="center" shrinkToFit="1"/>
    </xf>
    <xf numFmtId="0" fontId="156" fillId="0" borderId="57" xfId="0" applyFont="1" applyFill="1" applyBorder="1" applyAlignment="1">
      <alignment horizontal="center" vertical="center" shrinkToFit="1"/>
    </xf>
    <xf numFmtId="0" fontId="148" fillId="37" borderId="60" xfId="0" applyFont="1" applyFill="1" applyBorder="1" applyAlignment="1">
      <alignment horizontal="center" vertical="center" shrinkToFit="1"/>
    </xf>
    <xf numFmtId="0" fontId="134" fillId="0" borderId="57" xfId="0" applyFont="1" applyFill="1" applyBorder="1" applyAlignment="1">
      <alignment horizontal="center" vertical="center" shrinkToFit="1"/>
    </xf>
    <xf numFmtId="0" fontId="150" fillId="0" borderId="0" xfId="0" applyFont="1" applyFill="1" applyBorder="1" applyAlignment="1">
      <alignment horizontal="center" vertical="center" shrinkToFit="1"/>
    </xf>
    <xf numFmtId="0" fontId="150" fillId="0" borderId="56" xfId="0" applyFont="1" applyFill="1" applyBorder="1" applyAlignment="1">
      <alignment horizontal="center" vertical="center" shrinkToFit="1"/>
    </xf>
    <xf numFmtId="0" fontId="117" fillId="0" borderId="56" xfId="0" applyFont="1" applyFill="1" applyBorder="1" applyAlignment="1">
      <alignment horizontal="center" vertical="center" wrapText="1"/>
    </xf>
    <xf numFmtId="178" fontId="36" fillId="0" borderId="63" xfId="0" applyNumberFormat="1" applyFont="1" applyFill="1" applyBorder="1" applyAlignment="1">
      <alignment horizontal="center" vertical="center" wrapText="1"/>
    </xf>
    <xf numFmtId="0" fontId="117" fillId="0" borderId="48" xfId="0" applyFont="1" applyFill="1" applyBorder="1" applyAlignment="1">
      <alignment horizontal="center" vertical="center" shrinkToFit="1"/>
    </xf>
    <xf numFmtId="0" fontId="119" fillId="0" borderId="0" xfId="0" applyFont="1" applyFill="1" applyBorder="1" applyAlignment="1">
      <alignment horizontal="center" vertical="center" shrinkToFit="1"/>
    </xf>
    <xf numFmtId="0" fontId="119" fillId="25" borderId="57" xfId="0" applyFont="1" applyFill="1" applyBorder="1" applyAlignment="1">
      <alignment horizontal="center" vertical="center" shrinkToFit="1"/>
    </xf>
    <xf numFmtId="0" fontId="119" fillId="25" borderId="0" xfId="0" applyFont="1" applyFill="1" applyBorder="1" applyAlignment="1">
      <alignment horizontal="center" vertical="center" shrinkToFit="1"/>
    </xf>
    <xf numFmtId="0" fontId="119" fillId="25" borderId="56" xfId="0" applyFont="1" applyFill="1" applyBorder="1" applyAlignment="1">
      <alignment horizontal="center" vertical="center" shrinkToFit="1"/>
    </xf>
    <xf numFmtId="0" fontId="170" fillId="0" borderId="48" xfId="0" applyFont="1" applyFill="1" applyBorder="1" applyAlignment="1">
      <alignment horizontal="center" vertical="center" shrinkToFit="1"/>
    </xf>
    <xf numFmtId="0" fontId="170" fillId="0" borderId="0" xfId="0" applyFont="1" applyFill="1" applyBorder="1" applyAlignment="1">
      <alignment horizontal="center" vertical="center" shrinkToFit="1"/>
    </xf>
    <xf numFmtId="0" fontId="146" fillId="0" borderId="57" xfId="0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horizontal="center" vertical="center"/>
    </xf>
    <xf numFmtId="0" fontId="124" fillId="25" borderId="57" xfId="0" applyFont="1" applyFill="1" applyBorder="1" applyAlignment="1">
      <alignment horizontal="center" vertical="center"/>
    </xf>
    <xf numFmtId="0" fontId="124" fillId="25" borderId="0" xfId="0" applyFont="1" applyFill="1" applyBorder="1" applyAlignment="1">
      <alignment horizontal="center" vertical="center"/>
    </xf>
    <xf numFmtId="0" fontId="124" fillId="25" borderId="56" xfId="0" applyFont="1" applyFill="1" applyBorder="1" applyAlignment="1">
      <alignment horizontal="center" vertical="center"/>
    </xf>
    <xf numFmtId="0" fontId="169" fillId="44" borderId="48" xfId="0" applyFont="1" applyFill="1" applyBorder="1" applyAlignment="1">
      <alignment horizontal="center" vertical="center" shrinkToFit="1"/>
    </xf>
    <xf numFmtId="0" fontId="169" fillId="44" borderId="0" xfId="0" applyFont="1" applyFill="1" applyBorder="1" applyAlignment="1">
      <alignment horizontal="center" vertical="center" shrinkToFit="1"/>
    </xf>
    <xf numFmtId="0" fontId="128" fillId="0" borderId="57" xfId="0" applyFont="1" applyFill="1" applyBorder="1" applyAlignment="1">
      <alignment horizontal="center" vertical="center" shrinkToFit="1"/>
    </xf>
    <xf numFmtId="0" fontId="128" fillId="0" borderId="0" xfId="0" applyFont="1" applyFill="1" applyBorder="1" applyAlignment="1">
      <alignment horizontal="center" vertical="center" shrinkToFit="1"/>
    </xf>
    <xf numFmtId="0" fontId="160" fillId="0" borderId="0" xfId="0" applyFont="1" applyFill="1" applyBorder="1" applyAlignment="1">
      <alignment horizontal="center" vertical="center"/>
    </xf>
    <xf numFmtId="0" fontId="145" fillId="31" borderId="57" xfId="0" applyFont="1" applyFill="1" applyBorder="1" applyAlignment="1">
      <alignment horizontal="center" vertical="center" shrinkToFit="1"/>
    </xf>
    <xf numFmtId="0" fontId="145" fillId="31" borderId="0" xfId="0" applyFont="1" applyFill="1" applyBorder="1" applyAlignment="1">
      <alignment horizontal="center" vertical="center" shrinkToFit="1"/>
    </xf>
    <xf numFmtId="0" fontId="146" fillId="25" borderId="57" xfId="0" applyFont="1" applyFill="1" applyBorder="1" applyAlignment="1">
      <alignment horizontal="center" vertical="center"/>
    </xf>
    <xf numFmtId="0" fontId="146" fillId="25" borderId="0" xfId="0" applyFont="1" applyFill="1" applyBorder="1" applyAlignment="1">
      <alignment horizontal="center" vertical="center"/>
    </xf>
    <xf numFmtId="0" fontId="146" fillId="25" borderId="56" xfId="0" applyFont="1" applyFill="1" applyBorder="1" applyAlignment="1">
      <alignment horizontal="center" vertical="center"/>
    </xf>
    <xf numFmtId="0" fontId="119" fillId="37" borderId="50" xfId="0" applyFont="1" applyFill="1" applyBorder="1" applyAlignment="1">
      <alignment horizontal="center" vertical="center" shrinkToFit="1"/>
    </xf>
    <xf numFmtId="0" fontId="119" fillId="37" borderId="67" xfId="0" applyFont="1" applyFill="1" applyBorder="1" applyAlignment="1">
      <alignment horizontal="center" vertical="center" shrinkToFit="1"/>
    </xf>
    <xf numFmtId="0" fontId="139" fillId="45" borderId="48" xfId="0" applyFont="1" applyFill="1" applyBorder="1" applyAlignment="1">
      <alignment horizontal="center" vertical="center"/>
    </xf>
    <xf numFmtId="0" fontId="139" fillId="45" borderId="0" xfId="0" applyFont="1" applyFill="1" applyBorder="1" applyAlignment="1">
      <alignment horizontal="center" vertical="center"/>
    </xf>
    <xf numFmtId="0" fontId="159" fillId="0" borderId="57" xfId="0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horizontal="center" vertical="center"/>
    </xf>
    <xf numFmtId="0" fontId="159" fillId="0" borderId="61" xfId="0" applyFont="1" applyFill="1" applyBorder="1" applyAlignment="1">
      <alignment horizontal="center" vertical="center"/>
    </xf>
    <xf numFmtId="0" fontId="151" fillId="39" borderId="57" xfId="0" applyFont="1" applyFill="1" applyBorder="1" applyAlignment="1">
      <alignment horizontal="center" vertical="center"/>
    </xf>
    <xf numFmtId="0" fontId="151" fillId="39" borderId="0" xfId="0" applyFont="1" applyFill="1" applyBorder="1" applyAlignment="1">
      <alignment horizontal="center" vertical="center"/>
    </xf>
    <xf numFmtId="0" fontId="152" fillId="0" borderId="57" xfId="0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horizontal="center" vertical="center"/>
    </xf>
    <xf numFmtId="0" fontId="152" fillId="0" borderId="61" xfId="0" applyFont="1" applyFill="1" applyBorder="1" applyAlignment="1">
      <alignment horizontal="center" vertical="center"/>
    </xf>
    <xf numFmtId="0" fontId="153" fillId="37" borderId="57" xfId="0" applyFont="1" applyFill="1" applyBorder="1" applyAlignment="1">
      <alignment horizontal="center" vertical="center"/>
    </xf>
    <xf numFmtId="0" fontId="153" fillId="37" borderId="0" xfId="0" applyFont="1" applyFill="1" applyBorder="1" applyAlignment="1">
      <alignment horizontal="center" vertical="center"/>
    </xf>
    <xf numFmtId="0" fontId="153" fillId="37" borderId="56" xfId="0" applyFont="1" applyFill="1" applyBorder="1" applyAlignment="1">
      <alignment horizontal="center" vertical="center"/>
    </xf>
    <xf numFmtId="0" fontId="137" fillId="0" borderId="48" xfId="0" applyFont="1" applyFill="1" applyBorder="1" applyAlignment="1">
      <alignment horizontal="center" vertical="center" shrinkToFit="1"/>
    </xf>
    <xf numFmtId="0" fontId="137" fillId="0" borderId="0" xfId="0" applyFont="1" applyFill="1" applyBorder="1" applyAlignment="1">
      <alignment horizontal="center" vertical="center" shrinkToFit="1"/>
    </xf>
    <xf numFmtId="0" fontId="137" fillId="0" borderId="61" xfId="0" applyFont="1" applyFill="1" applyBorder="1" applyAlignment="1">
      <alignment horizontal="center" vertical="center" shrinkToFit="1"/>
    </xf>
    <xf numFmtId="0" fontId="153" fillId="0" borderId="57" xfId="0" applyFont="1" applyFill="1" applyBorder="1" applyAlignment="1">
      <alignment horizontal="center" vertical="center" shrinkToFit="1"/>
    </xf>
    <xf numFmtId="0" fontId="153" fillId="0" borderId="0" xfId="0" applyFont="1" applyFill="1" applyBorder="1" applyAlignment="1">
      <alignment horizontal="center" vertical="center" shrinkToFit="1"/>
    </xf>
    <xf numFmtId="0" fontId="154" fillId="0" borderId="57" xfId="0" applyFont="1" applyFill="1" applyBorder="1" applyAlignment="1">
      <alignment horizontal="center" vertical="center" shrinkToFit="1"/>
    </xf>
    <xf numFmtId="0" fontId="154" fillId="0" borderId="0" xfId="0" applyFont="1" applyFill="1" applyBorder="1" applyAlignment="1">
      <alignment horizontal="center" vertical="center" shrinkToFit="1"/>
    </xf>
    <xf numFmtId="0" fontId="155" fillId="28" borderId="57" xfId="0" applyFont="1" applyFill="1" applyBorder="1" applyAlignment="1">
      <alignment horizontal="center" vertical="center" shrinkToFit="1"/>
    </xf>
    <xf numFmtId="0" fontId="155" fillId="28" borderId="0" xfId="0" applyFont="1" applyFill="1" applyBorder="1" applyAlignment="1">
      <alignment horizontal="center" vertical="center" shrinkToFit="1"/>
    </xf>
    <xf numFmtId="0" fontId="155" fillId="28" borderId="61" xfId="0" applyFont="1" applyFill="1" applyBorder="1" applyAlignment="1">
      <alignment horizontal="center" vertical="center" shrinkToFit="1"/>
    </xf>
    <xf numFmtId="0" fontId="137" fillId="37" borderId="57" xfId="0" applyFont="1" applyFill="1" applyBorder="1" applyAlignment="1">
      <alignment horizontal="center" vertical="center" shrinkToFit="1"/>
    </xf>
    <xf numFmtId="0" fontId="137" fillId="37" borderId="0" xfId="0" applyFont="1" applyFill="1" applyBorder="1" applyAlignment="1">
      <alignment horizontal="center" vertical="center" shrinkToFit="1"/>
    </xf>
    <xf numFmtId="0" fontId="137" fillId="37" borderId="56" xfId="0" applyFont="1" applyFill="1" applyBorder="1" applyAlignment="1">
      <alignment horizontal="center" vertical="center" shrinkToFit="1"/>
    </xf>
    <xf numFmtId="0" fontId="157" fillId="0" borderId="57" xfId="0" applyFont="1" applyFill="1" applyBorder="1" applyAlignment="1">
      <alignment horizontal="center" vertical="center" shrinkToFit="1"/>
    </xf>
    <xf numFmtId="0" fontId="157" fillId="0" borderId="0" xfId="0" applyFont="1" applyFill="1" applyBorder="1" applyAlignment="1">
      <alignment horizontal="center" vertical="center" shrinkToFit="1"/>
    </xf>
    <xf numFmtId="0" fontId="157" fillId="0" borderId="61" xfId="0" applyFont="1" applyFill="1" applyBorder="1" applyAlignment="1">
      <alignment horizontal="center" vertical="center" shrinkToFit="1"/>
    </xf>
    <xf numFmtId="0" fontId="125" fillId="37" borderId="57" xfId="0" applyFont="1" applyFill="1" applyBorder="1" applyAlignment="1">
      <alignment horizontal="center" vertical="center" shrinkToFit="1"/>
    </xf>
    <xf numFmtId="0" fontId="125" fillId="37" borderId="0" xfId="0" applyFont="1" applyFill="1" applyBorder="1" applyAlignment="1">
      <alignment horizontal="center" vertical="center" shrinkToFit="1"/>
    </xf>
    <xf numFmtId="0" fontId="125" fillId="37" borderId="56" xfId="0" applyFont="1" applyFill="1" applyBorder="1" applyAlignment="1">
      <alignment horizontal="center" vertical="center" shrinkToFit="1"/>
    </xf>
    <xf numFmtId="0" fontId="117" fillId="37" borderId="57" xfId="0" applyFont="1" applyFill="1" applyBorder="1" applyAlignment="1">
      <alignment horizontal="center" vertical="center" wrapText="1"/>
    </xf>
    <xf numFmtId="0" fontId="117" fillId="37" borderId="0" xfId="0" applyFont="1" applyFill="1" applyBorder="1" applyAlignment="1">
      <alignment horizontal="center" vertical="center" wrapText="1"/>
    </xf>
    <xf numFmtId="0" fontId="117" fillId="37" borderId="56" xfId="0" applyFont="1" applyFill="1" applyBorder="1" applyAlignment="1">
      <alignment horizontal="center" vertical="center" wrapText="1"/>
    </xf>
    <xf numFmtId="0" fontId="117" fillId="37" borderId="53" xfId="0" applyFont="1" applyFill="1" applyBorder="1" applyAlignment="1">
      <alignment horizontal="center" vertical="center" shrinkToFit="1"/>
    </xf>
    <xf numFmtId="0" fontId="117" fillId="37" borderId="63" xfId="0" applyFont="1" applyFill="1" applyBorder="1" applyAlignment="1">
      <alignment horizontal="center" vertical="center" shrinkToFit="1"/>
    </xf>
    <xf numFmtId="0" fontId="117" fillId="37" borderId="65" xfId="0" applyFont="1" applyFill="1" applyBorder="1" applyAlignment="1">
      <alignment horizontal="center" vertical="center" shrinkToFit="1"/>
    </xf>
    <xf numFmtId="0" fontId="117" fillId="0" borderId="66" xfId="0" applyFont="1" applyFill="1" applyBorder="1" applyAlignment="1">
      <alignment horizontal="center" vertical="center" shrinkToFit="1"/>
    </xf>
    <xf numFmtId="0" fontId="20" fillId="0" borderId="57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117" fillId="25" borderId="57" xfId="0" applyFont="1" applyFill="1" applyBorder="1" applyAlignment="1">
      <alignment horizontal="center" vertical="center" shrinkToFit="1"/>
    </xf>
    <xf numFmtId="0" fontId="117" fillId="25" borderId="0" xfId="0" applyFont="1" applyFill="1" applyBorder="1" applyAlignment="1">
      <alignment horizontal="center" vertical="center" shrinkToFit="1"/>
    </xf>
    <xf numFmtId="0" fontId="117" fillId="25" borderId="56" xfId="0" applyFont="1" applyFill="1" applyBorder="1" applyAlignment="1">
      <alignment horizontal="center" vertical="center" shrinkToFit="1"/>
    </xf>
    <xf numFmtId="0" fontId="136" fillId="0" borderId="48" xfId="0" applyFont="1" applyFill="1" applyBorder="1" applyAlignment="1">
      <alignment horizontal="center" vertical="center" shrinkToFit="1"/>
    </xf>
    <xf numFmtId="0" fontId="136" fillId="0" borderId="0" xfId="0" applyFont="1" applyFill="1" applyBorder="1" applyAlignment="1">
      <alignment horizontal="center" vertical="center" shrinkToFit="1"/>
    </xf>
    <xf numFmtId="0" fontId="161" fillId="0" borderId="57" xfId="0" applyFont="1" applyFill="1" applyBorder="1" applyAlignment="1">
      <alignment horizontal="center" vertical="center" shrinkToFit="1"/>
    </xf>
    <xf numFmtId="0" fontId="161" fillId="0" borderId="0" xfId="0" applyFont="1" applyFill="1" applyBorder="1" applyAlignment="1">
      <alignment horizontal="center" vertical="center" shrinkToFit="1"/>
    </xf>
    <xf numFmtId="0" fontId="150" fillId="25" borderId="57" xfId="0" applyFont="1" applyFill="1" applyBorder="1" applyAlignment="1">
      <alignment horizontal="center" vertical="center" shrinkToFit="1"/>
    </xf>
    <xf numFmtId="0" fontId="150" fillId="25" borderId="0" xfId="0" applyFont="1" applyFill="1" applyBorder="1" applyAlignment="1">
      <alignment horizontal="center" vertical="center" shrinkToFit="1"/>
    </xf>
    <xf numFmtId="0" fontId="150" fillId="25" borderId="56" xfId="0" applyFont="1" applyFill="1" applyBorder="1" applyAlignment="1">
      <alignment horizontal="center" vertical="center" shrinkToFit="1"/>
    </xf>
    <xf numFmtId="0" fontId="117" fillId="0" borderId="48" xfId="0" applyFont="1" applyFill="1" applyBorder="1" applyAlignment="1">
      <alignment horizontal="center" vertical="center" wrapText="1"/>
    </xf>
    <xf numFmtId="0" fontId="20" fillId="0" borderId="57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17" fillId="25" borderId="57" xfId="0" applyFont="1" applyFill="1" applyBorder="1" applyAlignment="1">
      <alignment horizontal="center" vertical="center" wrapText="1"/>
    </xf>
    <xf numFmtId="0" fontId="117" fillId="25" borderId="0" xfId="0" applyFont="1" applyFill="1" applyBorder="1" applyAlignment="1">
      <alignment horizontal="center" vertical="center" wrapText="1"/>
    </xf>
    <xf numFmtId="0" fontId="117" fillId="25" borderId="56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174" fillId="0" borderId="0" xfId="19" applyFont="1" applyFill="1" applyAlignment="1">
      <alignment horizontal="left" vertical="center"/>
    </xf>
    <xf numFmtId="0" fontId="21" fillId="0" borderId="25" xfId="0" applyFont="1" applyBorder="1" applyAlignment="1">
      <alignment horizontal="center" vertical="center" textRotation="180" shrinkToFit="1"/>
    </xf>
    <xf numFmtId="0" fontId="27" fillId="0" borderId="98" xfId="0" applyFont="1" applyBorder="1" applyAlignment="1">
      <alignment horizontal="center" vertical="center" textRotation="255" shrinkToFit="1"/>
    </xf>
    <xf numFmtId="0" fontId="22" fillId="0" borderId="88" xfId="0" applyFont="1" applyFill="1" applyBorder="1" applyAlignment="1">
      <alignment horizontal="center" vertical="center" wrapText="1" shrinkToFit="1"/>
    </xf>
    <xf numFmtId="0" fontId="22" fillId="0" borderId="82" xfId="0" applyFont="1" applyFill="1" applyBorder="1" applyAlignment="1">
      <alignment horizontal="center" vertical="center" wrapText="1" shrinkToFit="1"/>
    </xf>
    <xf numFmtId="0" fontId="173" fillId="0" borderId="57" xfId="19" applyFont="1" applyFill="1" applyBorder="1" applyAlignment="1">
      <alignment horizontal="center" vertical="center"/>
    </xf>
    <xf numFmtId="0" fontId="173" fillId="0" borderId="0" xfId="19" applyFont="1" applyFill="1" applyBorder="1" applyAlignment="1">
      <alignment horizontal="center" vertical="center"/>
    </xf>
    <xf numFmtId="0" fontId="173" fillId="0" borderId="71" xfId="19" applyFont="1" applyFill="1" applyBorder="1" applyAlignment="1">
      <alignment horizontal="center" vertical="center"/>
    </xf>
    <xf numFmtId="0" fontId="173" fillId="0" borderId="33" xfId="19" applyFont="1" applyFill="1" applyBorder="1" applyAlignment="1">
      <alignment horizontal="center" vertical="center"/>
    </xf>
    <xf numFmtId="178" fontId="32" fillId="0" borderId="43" xfId="0" applyNumberFormat="1" applyFont="1" applyFill="1" applyBorder="1" applyAlignment="1">
      <alignment horizontal="center" vertical="center" wrapText="1"/>
    </xf>
    <xf numFmtId="178" fontId="32" fillId="0" borderId="44" xfId="0" applyNumberFormat="1" applyFont="1" applyFill="1" applyBorder="1" applyAlignment="1">
      <alignment horizontal="center" vertical="center" wrapText="1"/>
    </xf>
    <xf numFmtId="0" fontId="24" fillId="0" borderId="86" xfId="0" applyFont="1" applyFill="1" applyBorder="1" applyAlignment="1">
      <alignment horizontal="center" vertical="center" shrinkToFit="1"/>
    </xf>
    <xf numFmtId="0" fontId="24" fillId="0" borderId="58" xfId="0" applyFont="1" applyFill="1" applyBorder="1" applyAlignment="1">
      <alignment horizontal="center" vertical="center" shrinkToFit="1"/>
    </xf>
    <xf numFmtId="0" fontId="24" fillId="0" borderId="62" xfId="0" applyFont="1" applyFill="1" applyBorder="1" applyAlignment="1">
      <alignment horizontal="center" vertical="center" shrinkToFit="1"/>
    </xf>
    <xf numFmtId="0" fontId="24" fillId="0" borderId="50" xfId="0" applyFont="1" applyFill="1" applyBorder="1" applyAlignment="1">
      <alignment horizontal="center" vertical="center" shrinkToFit="1"/>
    </xf>
    <xf numFmtId="0" fontId="24" fillId="0" borderId="45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35" fillId="26" borderId="45" xfId="0" applyFont="1" applyFill="1" applyBorder="1" applyAlignment="1">
      <alignment horizontal="center" vertical="center" shrinkToFit="1"/>
    </xf>
    <xf numFmtId="0" fontId="35" fillId="26" borderId="58" xfId="0" applyFont="1" applyFill="1" applyBorder="1" applyAlignment="1">
      <alignment horizontal="center" vertical="center" shrinkToFit="1"/>
    </xf>
    <xf numFmtId="0" fontId="35" fillId="26" borderId="79" xfId="0" applyFont="1" applyFill="1" applyBorder="1" applyAlignment="1">
      <alignment horizontal="center" vertical="center" shrinkToFit="1"/>
    </xf>
    <xf numFmtId="0" fontId="35" fillId="0" borderId="0" xfId="0" applyFont="1" applyFill="1" applyBorder="1" applyAlignment="1">
      <alignment horizontal="center" vertical="center"/>
    </xf>
    <xf numFmtId="0" fontId="38" fillId="0" borderId="0" xfId="19" applyFont="1" applyFill="1" applyBorder="1" applyAlignment="1">
      <alignment horizontal="left"/>
    </xf>
    <xf numFmtId="178" fontId="32" fillId="0" borderId="72" xfId="0" applyNumberFormat="1" applyFont="1" applyFill="1" applyBorder="1" applyAlignment="1">
      <alignment horizontal="center" vertical="center" wrapText="1"/>
    </xf>
    <xf numFmtId="178" fontId="32" fillId="0" borderId="73" xfId="0" applyNumberFormat="1" applyFont="1" applyFill="1" applyBorder="1" applyAlignment="1">
      <alignment horizontal="center" vertical="center" wrapText="1"/>
    </xf>
    <xf numFmtId="178" fontId="32" fillId="0" borderId="49" xfId="0" applyNumberFormat="1" applyFont="1" applyFill="1" applyBorder="1" applyAlignment="1">
      <alignment horizontal="center" vertical="center" wrapText="1"/>
    </xf>
    <xf numFmtId="178" fontId="32" fillId="0" borderId="46" xfId="0" applyNumberFormat="1" applyFont="1" applyFill="1" applyBorder="1" applyAlignment="1">
      <alignment horizontal="center" vertical="center" wrapText="1"/>
    </xf>
    <xf numFmtId="0" fontId="35" fillId="0" borderId="33" xfId="19" applyFont="1" applyFill="1" applyBorder="1" applyAlignment="1">
      <alignment horizontal="center"/>
    </xf>
    <xf numFmtId="0" fontId="78" fillId="0" borderId="48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78" fillId="0" borderId="61" xfId="0" applyFont="1" applyFill="1" applyBorder="1" applyAlignment="1">
      <alignment horizontal="center" vertical="center"/>
    </xf>
    <xf numFmtId="0" fontId="48" fillId="0" borderId="57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61" xfId="0" applyFont="1" applyFill="1" applyBorder="1" applyAlignment="1">
      <alignment horizontal="center" vertical="center"/>
    </xf>
    <xf numFmtId="0" fontId="175" fillId="0" borderId="57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75" fillId="0" borderId="61" xfId="0" applyFont="1" applyFill="1" applyBorder="1" applyAlignment="1">
      <alignment horizontal="center" vertical="center"/>
    </xf>
    <xf numFmtId="0" fontId="51" fillId="31" borderId="0" xfId="0" applyFont="1" applyFill="1" applyBorder="1" applyAlignment="1">
      <alignment horizontal="center" vertical="center"/>
    </xf>
    <xf numFmtId="0" fontId="88" fillId="26" borderId="57" xfId="0" applyFont="1" applyFill="1" applyBorder="1" applyAlignment="1">
      <alignment horizontal="center" vertical="center"/>
    </xf>
    <xf numFmtId="0" fontId="88" fillId="26" borderId="0" xfId="0" applyFont="1" applyFill="1" applyBorder="1" applyAlignment="1">
      <alignment horizontal="center" vertical="center"/>
    </xf>
    <xf numFmtId="0" fontId="88" fillId="26" borderId="56" xfId="0" applyFont="1" applyFill="1" applyBorder="1" applyAlignment="1">
      <alignment horizontal="center" vertical="center"/>
    </xf>
    <xf numFmtId="0" fontId="80" fillId="0" borderId="48" xfId="0" applyFont="1" applyFill="1" applyBorder="1" applyAlignment="1">
      <alignment horizontal="center" vertical="center" shrinkToFit="1"/>
    </xf>
    <xf numFmtId="0" fontId="80" fillId="0" borderId="0" xfId="0" applyFont="1" applyFill="1" applyBorder="1" applyAlignment="1">
      <alignment horizontal="center" vertical="center" shrinkToFit="1"/>
    </xf>
    <xf numFmtId="0" fontId="80" fillId="0" borderId="61" xfId="0" applyFont="1" applyFill="1" applyBorder="1" applyAlignment="1">
      <alignment horizontal="center" vertical="center" shrinkToFit="1"/>
    </xf>
    <xf numFmtId="0" fontId="58" fillId="0" borderId="57" xfId="0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 shrinkToFit="1"/>
    </xf>
    <xf numFmtId="0" fontId="81" fillId="0" borderId="57" xfId="0" applyFont="1" applyFill="1" applyBorder="1" applyAlignment="1">
      <alignment horizontal="center" vertical="center" shrinkToFit="1"/>
    </xf>
    <xf numFmtId="0" fontId="87" fillId="0" borderId="0" xfId="0" applyFont="1" applyFill="1" applyBorder="1" applyAlignment="1">
      <alignment horizontal="center" vertical="center" shrinkToFit="1"/>
    </xf>
    <xf numFmtId="0" fontId="87" fillId="0" borderId="61" xfId="0" applyFont="1" applyFill="1" applyBorder="1" applyAlignment="1">
      <alignment horizontal="center" vertical="center" shrinkToFit="1"/>
    </xf>
    <xf numFmtId="0" fontId="96" fillId="0" borderId="0" xfId="0" applyFont="1" applyFill="1" applyBorder="1" applyAlignment="1">
      <alignment horizontal="center" vertical="center" shrinkToFit="1"/>
    </xf>
    <xf numFmtId="0" fontId="95" fillId="26" borderId="57" xfId="0" applyFont="1" applyFill="1" applyBorder="1" applyAlignment="1">
      <alignment horizontal="center" vertical="center" shrinkToFit="1"/>
    </xf>
    <xf numFmtId="0" fontId="95" fillId="26" borderId="0" xfId="0" applyFont="1" applyFill="1" applyBorder="1" applyAlignment="1">
      <alignment horizontal="center" vertical="center" shrinkToFit="1"/>
    </xf>
    <xf numFmtId="0" fontId="95" fillId="26" borderId="56" xfId="0" applyFont="1" applyFill="1" applyBorder="1" applyAlignment="1">
      <alignment horizontal="center" vertical="center" shrinkToFit="1"/>
    </xf>
    <xf numFmtId="0" fontId="82" fillId="25" borderId="48" xfId="0" applyFont="1" applyFill="1" applyBorder="1" applyAlignment="1">
      <alignment horizontal="center" vertical="center" shrinkToFit="1"/>
    </xf>
    <xf numFmtId="0" fontId="82" fillId="25" borderId="0" xfId="0" applyFont="1" applyFill="1" applyBorder="1" applyAlignment="1">
      <alignment horizontal="center" vertical="center" shrinkToFit="1"/>
    </xf>
    <xf numFmtId="0" fontId="82" fillId="25" borderId="61" xfId="0" applyFont="1" applyFill="1" applyBorder="1" applyAlignment="1">
      <alignment horizontal="center" vertical="center" shrinkToFit="1"/>
    </xf>
    <xf numFmtId="0" fontId="89" fillId="0" borderId="60" xfId="0" applyFont="1" applyFill="1" applyBorder="1" applyAlignment="1">
      <alignment horizontal="center" vertical="center" shrinkToFit="1"/>
    </xf>
    <xf numFmtId="0" fontId="93" fillId="0" borderId="57" xfId="0" applyFont="1" applyFill="1" applyBorder="1" applyAlignment="1">
      <alignment horizontal="center" vertical="center" shrinkToFit="1"/>
    </xf>
    <xf numFmtId="0" fontId="93" fillId="0" borderId="0" xfId="0" applyFont="1" applyFill="1" applyBorder="1" applyAlignment="1">
      <alignment horizontal="center" vertical="center" shrinkToFit="1"/>
    </xf>
    <xf numFmtId="0" fontId="93" fillId="0" borderId="61" xfId="0" applyFont="1" applyFill="1" applyBorder="1" applyAlignment="1">
      <alignment horizontal="center" vertical="center" shrinkToFit="1"/>
    </xf>
    <xf numFmtId="0" fontId="83" fillId="0" borderId="0" xfId="0" applyFont="1" applyFill="1" applyBorder="1" applyAlignment="1">
      <alignment horizontal="center" vertical="center" shrinkToFit="1"/>
    </xf>
    <xf numFmtId="0" fontId="84" fillId="26" borderId="57" xfId="0" applyFont="1" applyFill="1" applyBorder="1" applyAlignment="1">
      <alignment horizontal="center" vertical="center" shrinkToFit="1"/>
    </xf>
    <xf numFmtId="0" fontId="84" fillId="26" borderId="0" xfId="0" applyFont="1" applyFill="1" applyBorder="1" applyAlignment="1">
      <alignment horizontal="center" vertical="center" shrinkToFit="1"/>
    </xf>
    <xf numFmtId="0" fontId="84" fillId="26" borderId="56" xfId="0" applyFont="1" applyFill="1" applyBorder="1" applyAlignment="1">
      <alignment horizontal="center" vertical="center" shrinkToFit="1"/>
    </xf>
    <xf numFmtId="0" fontId="24" fillId="0" borderId="48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61" xfId="0" applyFont="1" applyFill="1" applyBorder="1" applyAlignment="1">
      <alignment horizontal="center" vertical="center" wrapText="1"/>
    </xf>
    <xf numFmtId="0" fontId="24" fillId="0" borderId="60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4" fillId="26" borderId="57" xfId="0" applyFont="1" applyFill="1" applyBorder="1" applyAlignment="1">
      <alignment horizontal="center" vertical="center" wrapText="1"/>
    </xf>
    <xf numFmtId="0" fontId="24" fillId="26" borderId="0" xfId="0" applyFont="1" applyFill="1" applyBorder="1" applyAlignment="1">
      <alignment horizontal="center" vertical="center" wrapText="1"/>
    </xf>
    <xf numFmtId="0" fontId="24" fillId="26" borderId="56" xfId="0" applyFont="1" applyFill="1" applyBorder="1" applyAlignment="1">
      <alignment horizontal="center" vertical="center" wrapText="1"/>
    </xf>
    <xf numFmtId="0" fontId="24" fillId="0" borderId="66" xfId="0" applyFont="1" applyFill="1" applyBorder="1" applyAlignment="1">
      <alignment horizontal="center" vertical="center" shrinkToFit="1"/>
    </xf>
    <xf numFmtId="0" fontId="24" fillId="0" borderId="63" xfId="0" applyFont="1" applyFill="1" applyBorder="1" applyAlignment="1">
      <alignment horizontal="center" vertical="center" shrinkToFit="1"/>
    </xf>
    <xf numFmtId="0" fontId="24" fillId="0" borderId="54" xfId="0" applyFont="1" applyFill="1" applyBorder="1" applyAlignment="1">
      <alignment horizontal="center" vertical="center" shrinkToFit="1"/>
    </xf>
    <xf numFmtId="0" fontId="102" fillId="29" borderId="53" xfId="0" applyFont="1" applyFill="1" applyBorder="1" applyAlignment="1">
      <alignment horizontal="center" vertical="center" shrinkToFit="1"/>
    </xf>
    <xf numFmtId="0" fontId="102" fillId="29" borderId="63" xfId="0" applyFont="1" applyFill="1" applyBorder="1" applyAlignment="1">
      <alignment horizontal="center" vertical="center" shrinkToFit="1"/>
    </xf>
    <xf numFmtId="0" fontId="24" fillId="0" borderId="53" xfId="0" applyFont="1" applyFill="1" applyBorder="1" applyAlignment="1">
      <alignment horizontal="center" vertical="center" shrinkToFit="1"/>
    </xf>
    <xf numFmtId="0" fontId="24" fillId="26" borderId="53" xfId="0" applyFont="1" applyFill="1" applyBorder="1" applyAlignment="1">
      <alignment horizontal="center" vertical="center" shrinkToFit="1"/>
    </xf>
    <xf numFmtId="0" fontId="24" fillId="26" borderId="63" xfId="0" applyFont="1" applyFill="1" applyBorder="1" applyAlignment="1">
      <alignment horizontal="center" vertical="center" shrinkToFit="1"/>
    </xf>
    <xf numFmtId="0" fontId="24" fillId="26" borderId="65" xfId="0" applyFont="1" applyFill="1" applyBorder="1" applyAlignment="1">
      <alignment horizontal="center" vertical="center" shrinkToFit="1"/>
    </xf>
    <xf numFmtId="178" fontId="32" fillId="0" borderId="51" xfId="0" applyNumberFormat="1" applyFont="1" applyFill="1" applyBorder="1" applyAlignment="1">
      <alignment horizontal="center" vertical="center" wrapText="1"/>
    </xf>
    <xf numFmtId="178" fontId="32" fillId="0" borderId="52" xfId="0" applyNumberFormat="1" applyFont="1" applyFill="1" applyBorder="1" applyAlignment="1">
      <alignment horizontal="center" vertical="center" wrapText="1"/>
    </xf>
    <xf numFmtId="178" fontId="32" fillId="0" borderId="53" xfId="0" applyNumberFormat="1" applyFont="1" applyFill="1" applyBorder="1" applyAlignment="1">
      <alignment horizontal="center" vertical="center" wrapText="1"/>
    </xf>
    <xf numFmtId="178" fontId="32" fillId="0" borderId="54" xfId="0" applyNumberFormat="1" applyFont="1" applyFill="1" applyBorder="1" applyAlignment="1">
      <alignment horizontal="center" vertical="center" wrapText="1"/>
    </xf>
    <xf numFmtId="178" fontId="32" fillId="0" borderId="55" xfId="0" applyNumberFormat="1" applyFont="1" applyFill="1" applyBorder="1" applyAlignment="1">
      <alignment horizontal="center" vertical="center" wrapText="1"/>
    </xf>
    <xf numFmtId="0" fontId="24" fillId="0" borderId="64" xfId="0" applyFont="1" applyFill="1" applyBorder="1" applyAlignment="1">
      <alignment horizontal="center" vertical="center" shrinkToFit="1"/>
    </xf>
    <xf numFmtId="0" fontId="24" fillId="0" borderId="57" xfId="0" applyFont="1" applyFill="1" applyBorder="1" applyAlignment="1">
      <alignment horizontal="center" vertical="center" shrinkToFit="1"/>
    </xf>
    <xf numFmtId="0" fontId="35" fillId="28" borderId="45" xfId="0" applyFont="1" applyFill="1" applyBorder="1" applyAlignment="1">
      <alignment horizontal="center" vertical="center" shrinkToFit="1"/>
    </xf>
    <xf numFmtId="0" fontId="35" fillId="28" borderId="58" xfId="0" applyFont="1" applyFill="1" applyBorder="1" applyAlignment="1">
      <alignment horizontal="center" vertical="center" shrinkToFit="1"/>
    </xf>
    <xf numFmtId="0" fontId="35" fillId="28" borderId="79" xfId="0" applyFont="1" applyFill="1" applyBorder="1" applyAlignment="1">
      <alignment horizontal="center" vertical="center" shrinkToFit="1"/>
    </xf>
    <xf numFmtId="0" fontId="85" fillId="0" borderId="48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172" fillId="33" borderId="57" xfId="0" applyFont="1" applyFill="1" applyBorder="1" applyAlignment="1">
      <alignment horizontal="center" vertical="center"/>
    </xf>
    <xf numFmtId="0" fontId="172" fillId="33" borderId="0" xfId="0" applyFont="1" applyFill="1" applyBorder="1" applyAlignment="1">
      <alignment horizontal="center" vertical="center"/>
    </xf>
    <xf numFmtId="0" fontId="172" fillId="33" borderId="61" xfId="0" applyFont="1" applyFill="1" applyBorder="1" applyAlignment="1">
      <alignment horizontal="center" vertical="center"/>
    </xf>
    <xf numFmtId="0" fontId="55" fillId="0" borderId="57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5" fillId="0" borderId="61" xfId="0" applyFont="1" applyFill="1" applyBorder="1" applyAlignment="1">
      <alignment horizontal="center" vertical="center"/>
    </xf>
    <xf numFmtId="0" fontId="87" fillId="0" borderId="57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61" xfId="0" applyFont="1" applyFill="1" applyBorder="1" applyAlignment="1">
      <alignment horizontal="center" vertical="center"/>
    </xf>
    <xf numFmtId="0" fontId="49" fillId="28" borderId="57" xfId="0" applyFont="1" applyFill="1" applyBorder="1" applyAlignment="1">
      <alignment horizontal="center" vertical="center"/>
    </xf>
    <xf numFmtId="0" fontId="108" fillId="28" borderId="0" xfId="0" applyFont="1" applyFill="1" applyBorder="1" applyAlignment="1">
      <alignment horizontal="center" vertical="center"/>
    </xf>
    <xf numFmtId="0" fontId="108" fillId="28" borderId="56" xfId="0" applyFont="1" applyFill="1" applyBorder="1" applyAlignment="1">
      <alignment horizontal="center" vertical="center"/>
    </xf>
    <xf numFmtId="0" fontId="114" fillId="27" borderId="59" xfId="0" applyFont="1" applyFill="1" applyBorder="1" applyAlignment="1">
      <alignment horizontal="center" vertical="center" shrinkToFit="1"/>
    </xf>
    <xf numFmtId="0" fontId="114" fillId="27" borderId="60" xfId="0" applyFont="1" applyFill="1" applyBorder="1" applyAlignment="1">
      <alignment horizontal="center" vertical="center" shrinkToFit="1"/>
    </xf>
    <xf numFmtId="0" fontId="114" fillId="27" borderId="57" xfId="0" applyFont="1" applyFill="1" applyBorder="1" applyAlignment="1">
      <alignment horizontal="center" vertical="center" shrinkToFit="1"/>
    </xf>
    <xf numFmtId="0" fontId="88" fillId="0" borderId="57" xfId="0" applyFont="1" applyFill="1" applyBorder="1" applyAlignment="1">
      <alignment horizontal="center" vertical="center" shrinkToFit="1"/>
    </xf>
    <xf numFmtId="0" fontId="88" fillId="0" borderId="0" xfId="0" applyFont="1" applyFill="1" applyBorder="1" applyAlignment="1">
      <alignment horizontal="center" vertical="center" shrinkToFit="1"/>
    </xf>
    <xf numFmtId="0" fontId="88" fillId="0" borderId="61" xfId="0" applyFont="1" applyFill="1" applyBorder="1" applyAlignment="1">
      <alignment horizontal="center" vertical="center" shrinkToFit="1"/>
    </xf>
    <xf numFmtId="0" fontId="79" fillId="0" borderId="57" xfId="0" applyFont="1" applyFill="1" applyBorder="1" applyAlignment="1">
      <alignment horizontal="center" vertical="center" shrinkToFit="1"/>
    </xf>
    <xf numFmtId="0" fontId="79" fillId="0" borderId="0" xfId="0" applyFont="1" applyFill="1" applyBorder="1" applyAlignment="1">
      <alignment horizontal="center" vertical="center" shrinkToFit="1"/>
    </xf>
    <xf numFmtId="0" fontId="79" fillId="0" borderId="61" xfId="0" applyFont="1" applyFill="1" applyBorder="1" applyAlignment="1">
      <alignment horizontal="center" vertical="center" shrinkToFit="1"/>
    </xf>
    <xf numFmtId="0" fontId="99" fillId="32" borderId="57" xfId="0" applyFont="1" applyFill="1" applyBorder="1" applyAlignment="1">
      <alignment horizontal="center" vertical="center" shrinkToFit="1"/>
    </xf>
    <xf numFmtId="0" fontId="99" fillId="32" borderId="0" xfId="0" applyFont="1" applyFill="1" applyBorder="1" applyAlignment="1">
      <alignment horizontal="center" vertical="center" shrinkToFit="1"/>
    </xf>
    <xf numFmtId="0" fontId="110" fillId="28" borderId="60" xfId="0" applyFont="1" applyFill="1" applyBorder="1" applyAlignment="1">
      <alignment horizontal="center" vertical="center" shrinkToFit="1"/>
    </xf>
    <xf numFmtId="0" fontId="110" fillId="28" borderId="69" xfId="0" applyFont="1" applyFill="1" applyBorder="1" applyAlignment="1">
      <alignment horizontal="center" vertical="center" shrinkToFit="1"/>
    </xf>
    <xf numFmtId="0" fontId="63" fillId="0" borderId="59" xfId="0" applyFont="1" applyFill="1" applyBorder="1" applyAlignment="1">
      <alignment horizontal="center" vertical="center" shrinkToFit="1"/>
    </xf>
    <xf numFmtId="0" fontId="63" fillId="0" borderId="60" xfId="0" applyFont="1" applyFill="1" applyBorder="1" applyAlignment="1">
      <alignment horizontal="center" vertical="center" shrinkToFit="1"/>
    </xf>
    <xf numFmtId="0" fontId="63" fillId="0" borderId="57" xfId="0" applyFont="1" applyFill="1" applyBorder="1" applyAlignment="1">
      <alignment horizontal="center" vertical="center" shrinkToFit="1"/>
    </xf>
    <xf numFmtId="0" fontId="84" fillId="0" borderId="57" xfId="0" applyFont="1" applyFill="1" applyBorder="1" applyAlignment="1">
      <alignment horizontal="center" vertical="center" shrinkToFit="1"/>
    </xf>
    <xf numFmtId="0" fontId="84" fillId="0" borderId="0" xfId="0" applyFont="1" applyFill="1" applyBorder="1" applyAlignment="1">
      <alignment horizontal="center" vertical="center" shrinkToFit="1"/>
    </xf>
    <xf numFmtId="0" fontId="84" fillId="0" borderId="61" xfId="0" applyFont="1" applyFill="1" applyBorder="1" applyAlignment="1">
      <alignment horizontal="center" vertical="center" shrinkToFit="1"/>
    </xf>
    <xf numFmtId="0" fontId="87" fillId="0" borderId="57" xfId="0" applyFont="1" applyFill="1" applyBorder="1" applyAlignment="1">
      <alignment horizontal="center" vertical="center" shrinkToFit="1"/>
    </xf>
    <xf numFmtId="0" fontId="100" fillId="0" borderId="57" xfId="0" applyFont="1" applyFill="1" applyBorder="1" applyAlignment="1">
      <alignment horizontal="center" vertical="center" shrinkToFit="1"/>
    </xf>
    <xf numFmtId="0" fontId="100" fillId="0" borderId="0" xfId="0" applyFont="1" applyFill="1" applyBorder="1" applyAlignment="1">
      <alignment horizontal="center" vertical="center" shrinkToFit="1"/>
    </xf>
    <xf numFmtId="0" fontId="100" fillId="0" borderId="61" xfId="0" applyFont="1" applyFill="1" applyBorder="1" applyAlignment="1">
      <alignment horizontal="center" vertical="center" shrinkToFit="1"/>
    </xf>
    <xf numFmtId="0" fontId="88" fillId="28" borderId="57" xfId="0" applyFont="1" applyFill="1" applyBorder="1" applyAlignment="1">
      <alignment horizontal="center" vertical="center" shrinkToFit="1"/>
    </xf>
    <xf numFmtId="0" fontId="88" fillId="28" borderId="0" xfId="0" applyFont="1" applyFill="1" applyBorder="1" applyAlignment="1">
      <alignment horizontal="center" vertical="center" shrinkToFit="1"/>
    </xf>
    <xf numFmtId="0" fontId="88" fillId="28" borderId="56" xfId="0" applyFont="1" applyFill="1" applyBorder="1" applyAlignment="1">
      <alignment horizontal="center" vertical="center" shrinkToFit="1"/>
    </xf>
    <xf numFmtId="0" fontId="24" fillId="0" borderId="59" xfId="0" applyFont="1" applyFill="1" applyBorder="1" applyAlignment="1">
      <alignment horizontal="center" vertical="center" wrapText="1"/>
    </xf>
    <xf numFmtId="0" fontId="24" fillId="28" borderId="57" xfId="0" applyFont="1" applyFill="1" applyBorder="1" applyAlignment="1">
      <alignment horizontal="center" vertical="center" wrapText="1"/>
    </xf>
    <xf numFmtId="0" fontId="24" fillId="28" borderId="0" xfId="0" applyFont="1" applyFill="1" applyBorder="1" applyAlignment="1">
      <alignment horizontal="center" vertical="center" wrapText="1"/>
    </xf>
    <xf numFmtId="0" fontId="24" fillId="28" borderId="56" xfId="0" applyFont="1" applyFill="1" applyBorder="1" applyAlignment="1">
      <alignment horizontal="center" vertical="center" wrapText="1"/>
    </xf>
    <xf numFmtId="0" fontId="24" fillId="0" borderId="51" xfId="0" applyFont="1" applyFill="1" applyBorder="1" applyAlignment="1">
      <alignment horizontal="center" vertical="center" shrinkToFit="1"/>
    </xf>
    <xf numFmtId="0" fontId="24" fillId="0" borderId="52" xfId="0" applyFont="1" applyFill="1" applyBorder="1" applyAlignment="1">
      <alignment horizontal="center" vertical="center" shrinkToFit="1"/>
    </xf>
    <xf numFmtId="0" fontId="24" fillId="28" borderId="53" xfId="0" applyFont="1" applyFill="1" applyBorder="1" applyAlignment="1">
      <alignment horizontal="center" vertical="center" shrinkToFit="1"/>
    </xf>
    <xf numFmtId="0" fontId="24" fillId="28" borderId="63" xfId="0" applyFont="1" applyFill="1" applyBorder="1" applyAlignment="1">
      <alignment horizontal="center" vertical="center" shrinkToFit="1"/>
    </xf>
    <xf numFmtId="0" fontId="24" fillId="28" borderId="65" xfId="0" applyFont="1" applyFill="1" applyBorder="1" applyAlignment="1">
      <alignment horizontal="center" vertical="center" shrinkToFit="1"/>
    </xf>
    <xf numFmtId="0" fontId="24" fillId="0" borderId="56" xfId="0" applyFont="1" applyFill="1" applyBorder="1" applyAlignment="1">
      <alignment horizontal="center" vertical="center" shrinkToFit="1"/>
    </xf>
    <xf numFmtId="0" fontId="101" fillId="30" borderId="59" xfId="0" applyFont="1" applyFill="1" applyBorder="1" applyAlignment="1">
      <alignment horizontal="center" vertical="center" shrinkToFit="1"/>
    </xf>
    <xf numFmtId="0" fontId="101" fillId="30" borderId="60" xfId="0" applyFont="1" applyFill="1" applyBorder="1" applyAlignment="1">
      <alignment horizontal="center" vertical="center" shrinkToFit="1"/>
    </xf>
    <xf numFmtId="0" fontId="101" fillId="30" borderId="57" xfId="0" applyFont="1" applyFill="1" applyBorder="1" applyAlignment="1">
      <alignment horizontal="center" vertical="center" shrinkToFit="1"/>
    </xf>
    <xf numFmtId="178" fontId="32" fillId="0" borderId="42" xfId="0" applyNumberFormat="1" applyFont="1" applyFill="1" applyBorder="1" applyAlignment="1">
      <alignment horizontal="center" vertical="center" wrapText="1"/>
    </xf>
    <xf numFmtId="178" fontId="32" fillId="0" borderId="90" xfId="0" applyNumberFormat="1" applyFont="1" applyFill="1" applyBorder="1" applyAlignment="1">
      <alignment horizontal="center" vertical="center" wrapText="1"/>
    </xf>
    <xf numFmtId="178" fontId="32" fillId="0" borderId="78" xfId="0" applyNumberFormat="1" applyFont="1" applyFill="1" applyBorder="1" applyAlignment="1">
      <alignment horizontal="center" vertical="center" wrapText="1"/>
    </xf>
    <xf numFmtId="178" fontId="32" fillId="0" borderId="85" xfId="0" applyNumberFormat="1" applyFont="1" applyFill="1" applyBorder="1" applyAlignment="1">
      <alignment horizontal="center" vertical="center" wrapText="1"/>
    </xf>
    <xf numFmtId="0" fontId="46" fillId="0" borderId="57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9" fillId="0" borderId="48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99" fillId="34" borderId="57" xfId="0" applyFont="1" applyFill="1" applyBorder="1" applyAlignment="1">
      <alignment horizontal="center" vertical="center"/>
    </xf>
    <xf numFmtId="0" fontId="99" fillId="34" borderId="0" xfId="0" applyFont="1" applyFill="1" applyBorder="1" applyAlignment="1">
      <alignment horizontal="center" vertical="center"/>
    </xf>
    <xf numFmtId="0" fontId="111" fillId="0" borderId="57" xfId="0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90" fillId="0" borderId="57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0" fontId="79" fillId="0" borderId="56" xfId="0" applyFont="1" applyFill="1" applyBorder="1" applyAlignment="1">
      <alignment horizontal="center" vertical="center"/>
    </xf>
    <xf numFmtId="0" fontId="86" fillId="0" borderId="48" xfId="0" applyFont="1" applyFill="1" applyBorder="1" applyAlignment="1">
      <alignment horizontal="left" vertical="center" shrinkToFit="1"/>
    </xf>
    <xf numFmtId="0" fontId="86" fillId="0" borderId="0" xfId="0" applyFont="1" applyFill="1" applyBorder="1" applyAlignment="1">
      <alignment horizontal="left" vertical="center" shrinkToFit="1"/>
    </xf>
    <xf numFmtId="0" fontId="86" fillId="0" borderId="61" xfId="0" applyFont="1" applyFill="1" applyBorder="1" applyAlignment="1">
      <alignment horizontal="left" vertical="center" shrinkToFit="1"/>
    </xf>
    <xf numFmtId="0" fontId="91" fillId="0" borderId="57" xfId="0" applyFont="1" applyFill="1" applyBorder="1" applyAlignment="1">
      <alignment horizontal="center" vertical="center" shrinkToFit="1"/>
    </xf>
    <xf numFmtId="0" fontId="91" fillId="0" borderId="0" xfId="0" applyFont="1" applyFill="1" applyBorder="1" applyAlignment="1">
      <alignment horizontal="center" vertical="center" shrinkToFit="1"/>
    </xf>
    <xf numFmtId="0" fontId="112" fillId="35" borderId="57" xfId="0" applyFont="1" applyFill="1" applyBorder="1" applyAlignment="1">
      <alignment horizontal="center" vertical="center" shrinkToFit="1"/>
    </xf>
    <xf numFmtId="0" fontId="113" fillId="35" borderId="0" xfId="0" applyFont="1" applyFill="1" applyBorder="1" applyAlignment="1">
      <alignment horizontal="center" vertical="center" shrinkToFit="1"/>
    </xf>
    <xf numFmtId="0" fontId="81" fillId="0" borderId="0" xfId="0" applyFont="1" applyFill="1" applyBorder="1" applyAlignment="1">
      <alignment horizontal="center" vertical="center" shrinkToFit="1"/>
    </xf>
    <xf numFmtId="0" fontId="87" fillId="0" borderId="56" xfId="0" applyFont="1" applyFill="1" applyBorder="1" applyAlignment="1">
      <alignment horizontal="center" vertical="center" shrinkToFit="1"/>
    </xf>
    <xf numFmtId="0" fontId="92" fillId="0" borderId="60" xfId="0" applyFont="1" applyFill="1" applyBorder="1" applyAlignment="1">
      <alignment horizontal="center" vertical="center" shrinkToFit="1"/>
    </xf>
    <xf numFmtId="0" fontId="53" fillId="0" borderId="60" xfId="0" applyFont="1" applyFill="1" applyBorder="1" applyAlignment="1">
      <alignment horizontal="center" vertical="center" shrinkToFit="1"/>
    </xf>
    <xf numFmtId="0" fontId="53" fillId="0" borderId="57" xfId="0" applyFont="1" applyFill="1" applyBorder="1" applyAlignment="1">
      <alignment horizontal="center" vertical="center" shrinkToFit="1"/>
    </xf>
    <xf numFmtId="0" fontId="89" fillId="0" borderId="57" xfId="0" applyFont="1" applyFill="1" applyBorder="1" applyAlignment="1">
      <alignment horizontal="center" vertical="center" shrinkToFit="1"/>
    </xf>
    <xf numFmtId="0" fontId="89" fillId="0" borderId="0" xfId="0" applyFont="1" applyFill="1" applyBorder="1" applyAlignment="1">
      <alignment horizontal="center" vertical="center" shrinkToFit="1"/>
    </xf>
    <xf numFmtId="0" fontId="93" fillId="0" borderId="56" xfId="0" applyFont="1" applyFill="1" applyBorder="1" applyAlignment="1">
      <alignment horizontal="center" vertical="center" shrinkToFit="1"/>
    </xf>
    <xf numFmtId="0" fontId="24" fillId="0" borderId="56" xfId="0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 shrinkToFit="1"/>
    </xf>
    <xf numFmtId="0" fontId="42" fillId="0" borderId="0" xfId="0" applyFont="1" applyFill="1" applyBorder="1" applyAlignment="1">
      <alignment horizontal="center" vertical="center" shrinkToFit="1"/>
    </xf>
    <xf numFmtId="0" fontId="42" fillId="0" borderId="56" xfId="0" applyFont="1" applyFill="1" applyBorder="1" applyAlignment="1">
      <alignment horizontal="center" vertical="center" shrinkToFit="1"/>
    </xf>
    <xf numFmtId="0" fontId="47" fillId="0" borderId="59" xfId="0" applyFont="1" applyFill="1" applyBorder="1" applyAlignment="1">
      <alignment horizontal="center" vertical="center" shrinkToFit="1"/>
    </xf>
    <xf numFmtId="0" fontId="47" fillId="0" borderId="60" xfId="0" applyFont="1" applyFill="1" applyBorder="1" applyAlignment="1">
      <alignment horizontal="center" vertical="center" shrinkToFit="1"/>
    </xf>
    <xf numFmtId="0" fontId="47" fillId="0" borderId="57" xfId="0" applyFont="1" applyFill="1" applyBorder="1" applyAlignment="1">
      <alignment horizontal="center" vertical="center" shrinkToFit="1"/>
    </xf>
    <xf numFmtId="0" fontId="74" fillId="0" borderId="57" xfId="0" applyFont="1" applyFill="1" applyBorder="1" applyAlignment="1">
      <alignment horizontal="center" vertical="center" shrinkToFit="1"/>
    </xf>
    <xf numFmtId="0" fontId="74" fillId="0" borderId="0" xfId="0" applyFont="1" applyFill="1" applyBorder="1" applyAlignment="1">
      <alignment horizontal="center" vertical="center" shrinkToFit="1"/>
    </xf>
    <xf numFmtId="0" fontId="75" fillId="0" borderId="0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>
      <alignment horizontal="center" vertical="center" shrinkToFit="1"/>
    </xf>
    <xf numFmtId="0" fontId="74" fillId="0" borderId="56" xfId="0" applyFont="1" applyFill="1" applyBorder="1" applyAlignment="1">
      <alignment horizontal="center" vertical="center" shrinkToFit="1"/>
    </xf>
    <xf numFmtId="0" fontId="42" fillId="0" borderId="5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56" xfId="0" applyFont="1" applyFill="1" applyBorder="1" applyAlignment="1">
      <alignment horizontal="center" vertical="center" wrapText="1"/>
    </xf>
    <xf numFmtId="0" fontId="57" fillId="0" borderId="48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67" fillId="0" borderId="5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69" fillId="0" borderId="56" xfId="0" applyFont="1" applyFill="1" applyBorder="1" applyAlignment="1">
      <alignment horizontal="center" vertical="center"/>
    </xf>
    <xf numFmtId="0" fontId="59" fillId="36" borderId="48" xfId="0" applyFont="1" applyFill="1" applyBorder="1" applyAlignment="1">
      <alignment horizontal="center" vertical="center" shrinkToFit="1"/>
    </xf>
    <xf numFmtId="0" fontId="59" fillId="36" borderId="0" xfId="0" applyFont="1" applyFill="1" applyBorder="1" applyAlignment="1">
      <alignment horizontal="center" vertical="center" shrinkToFit="1"/>
    </xf>
    <xf numFmtId="0" fontId="70" fillId="0" borderId="57" xfId="0" applyFont="1" applyFill="1" applyBorder="1" applyAlignment="1">
      <alignment horizontal="center" vertical="center" shrinkToFit="1"/>
    </xf>
    <xf numFmtId="0" fontId="70" fillId="0" borderId="0" xfId="0" applyFont="1" applyFill="1" applyBorder="1" applyAlignment="1">
      <alignment horizontal="center" vertical="center" shrinkToFit="1"/>
    </xf>
    <xf numFmtId="0" fontId="71" fillId="0" borderId="0" xfId="0" applyFont="1" applyFill="1" applyBorder="1" applyAlignment="1">
      <alignment horizontal="center" vertical="center" shrinkToFit="1"/>
    </xf>
    <xf numFmtId="0" fontId="72" fillId="0" borderId="0" xfId="0" applyFont="1" applyFill="1" applyBorder="1" applyAlignment="1">
      <alignment horizontal="center" vertical="center" shrinkToFit="1"/>
    </xf>
    <xf numFmtId="0" fontId="73" fillId="0" borderId="0" xfId="0" applyFont="1" applyFill="1" applyBorder="1" applyAlignment="1">
      <alignment horizontal="center" vertical="center" shrinkToFit="1"/>
    </xf>
    <xf numFmtId="0" fontId="73" fillId="0" borderId="56" xfId="0" applyFont="1" applyFill="1" applyBorder="1" applyAlignment="1">
      <alignment horizontal="center" vertical="center" shrinkToFit="1"/>
    </xf>
    <xf numFmtId="178" fontId="32" fillId="0" borderId="57" xfId="0" applyNumberFormat="1" applyFont="1" applyFill="1" applyBorder="1" applyAlignment="1">
      <alignment horizontal="center" vertical="center" wrapText="1"/>
    </xf>
    <xf numFmtId="178" fontId="32" fillId="0" borderId="0" xfId="0" applyNumberFormat="1" applyFont="1" applyFill="1" applyBorder="1" applyAlignment="1">
      <alignment horizontal="center" vertical="center" wrapText="1"/>
    </xf>
    <xf numFmtId="0" fontId="65" fillId="0" borderId="57" xfId="0" applyFont="1" applyFill="1" applyBorder="1" applyAlignment="1">
      <alignment horizontal="center" vertical="center" shrinkToFit="1"/>
    </xf>
    <xf numFmtId="0" fontId="65" fillId="0" borderId="0" xfId="0" applyFont="1" applyFill="1" applyBorder="1" applyAlignment="1">
      <alignment horizontal="center" vertical="center" shrinkToFit="1"/>
    </xf>
    <xf numFmtId="0" fontId="66" fillId="0" borderId="0" xfId="0" applyFont="1" applyFill="1" applyBorder="1" applyAlignment="1">
      <alignment horizontal="center" vertical="center" shrinkToFit="1"/>
    </xf>
    <xf numFmtId="0" fontId="59" fillId="39" borderId="48" xfId="0" applyFont="1" applyFill="1" applyBorder="1" applyAlignment="1">
      <alignment horizontal="center" vertical="center" shrinkToFit="1"/>
    </xf>
    <xf numFmtId="0" fontId="59" fillId="39" borderId="0" xfId="0" applyFont="1" applyFill="1" applyBorder="1" applyAlignment="1">
      <alignment horizontal="center" vertical="center" shrinkToFit="1"/>
    </xf>
    <xf numFmtId="0" fontId="59" fillId="39" borderId="61" xfId="0" applyFont="1" applyFill="1" applyBorder="1" applyAlignment="1">
      <alignment horizontal="center" vertical="center" shrinkToFit="1"/>
    </xf>
    <xf numFmtId="0" fontId="60" fillId="0" borderId="57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>
      <alignment horizontal="center" vertical="center" shrinkToFit="1"/>
    </xf>
    <xf numFmtId="0" fontId="109" fillId="0" borderId="57" xfId="0" applyFont="1" applyFill="1" applyBorder="1" applyAlignment="1">
      <alignment horizontal="center" vertical="center" shrinkToFit="1"/>
    </xf>
    <xf numFmtId="0" fontId="109" fillId="0" borderId="0" xfId="0" applyFont="1" applyFill="1" applyBorder="1" applyAlignment="1">
      <alignment horizontal="center" vertical="center" shrinkToFit="1"/>
    </xf>
    <xf numFmtId="0" fontId="109" fillId="0" borderId="61" xfId="0" applyFont="1" applyFill="1" applyBorder="1" applyAlignment="1">
      <alignment horizontal="center" vertical="center" shrinkToFit="1"/>
    </xf>
    <xf numFmtId="0" fontId="116" fillId="41" borderId="57" xfId="0" applyFont="1" applyFill="1" applyBorder="1" applyAlignment="1">
      <alignment horizontal="center" vertical="center" shrinkToFit="1"/>
    </xf>
    <xf numFmtId="0" fontId="116" fillId="41" borderId="0" xfId="0" applyFont="1" applyFill="1" applyBorder="1" applyAlignment="1">
      <alignment horizontal="center" vertical="center" shrinkToFit="1"/>
    </xf>
    <xf numFmtId="0" fontId="116" fillId="41" borderId="61" xfId="0" applyFont="1" applyFill="1" applyBorder="1" applyAlignment="1">
      <alignment horizontal="center" vertical="center" shrinkToFit="1"/>
    </xf>
    <xf numFmtId="0" fontId="61" fillId="32" borderId="57" xfId="0" applyFont="1" applyFill="1" applyBorder="1" applyAlignment="1">
      <alignment horizontal="center" vertical="center" shrinkToFit="1"/>
    </xf>
    <xf numFmtId="0" fontId="61" fillId="32" borderId="0" xfId="0" applyFont="1" applyFill="1" applyBorder="1" applyAlignment="1">
      <alignment horizontal="center" vertical="center" shrinkToFit="1"/>
    </xf>
    <xf numFmtId="0" fontId="61" fillId="32" borderId="56" xfId="0" applyFont="1" applyFill="1" applyBorder="1" applyAlignment="1">
      <alignment horizontal="center" vertical="center" shrinkToFit="1"/>
    </xf>
    <xf numFmtId="0" fontId="24" fillId="32" borderId="53" xfId="0" applyFont="1" applyFill="1" applyBorder="1" applyAlignment="1">
      <alignment horizontal="center" vertical="center" shrinkToFit="1"/>
    </xf>
    <xf numFmtId="0" fontId="24" fillId="32" borderId="63" xfId="0" applyFont="1" applyFill="1" applyBorder="1" applyAlignment="1">
      <alignment horizontal="center" vertical="center" shrinkToFit="1"/>
    </xf>
    <xf numFmtId="0" fontId="24" fillId="32" borderId="65" xfId="0" applyFont="1" applyFill="1" applyBorder="1" applyAlignment="1">
      <alignment horizontal="center" vertical="center" shrinkToFit="1"/>
    </xf>
    <xf numFmtId="0" fontId="54" fillId="37" borderId="60" xfId="0" applyFont="1" applyFill="1" applyBorder="1" applyAlignment="1">
      <alignment horizontal="center" vertical="center" shrinkToFit="1"/>
    </xf>
    <xf numFmtId="0" fontId="97" fillId="0" borderId="60" xfId="0" applyFont="1" applyFill="1" applyBorder="1" applyAlignment="1">
      <alignment horizontal="center" vertical="center" shrinkToFit="1"/>
    </xf>
    <xf numFmtId="0" fontId="62" fillId="0" borderId="57" xfId="0" applyFont="1" applyFill="1" applyBorder="1" applyAlignment="1">
      <alignment horizontal="center" vertical="center" shrinkToFit="1"/>
    </xf>
    <xf numFmtId="0" fontId="62" fillId="0" borderId="0" xfId="0" applyFont="1" applyFill="1" applyBorder="1" applyAlignment="1">
      <alignment horizontal="center" vertical="center" shrinkToFit="1"/>
    </xf>
    <xf numFmtId="0" fontId="62" fillId="0" borderId="61" xfId="0" applyFont="1" applyFill="1" applyBorder="1" applyAlignment="1">
      <alignment horizontal="center" vertical="center" shrinkToFit="1"/>
    </xf>
    <xf numFmtId="0" fontId="53" fillId="32" borderId="57" xfId="0" applyFont="1" applyFill="1" applyBorder="1" applyAlignment="1">
      <alignment horizontal="center" vertical="center" shrinkToFit="1"/>
    </xf>
    <xf numFmtId="0" fontId="53" fillId="32" borderId="0" xfId="0" applyFont="1" applyFill="1" applyBorder="1" applyAlignment="1">
      <alignment horizontal="center" vertical="center" shrinkToFit="1"/>
    </xf>
    <xf numFmtId="0" fontId="53" fillId="32" borderId="56" xfId="0" applyFont="1" applyFill="1" applyBorder="1" applyAlignment="1">
      <alignment horizontal="center" vertical="center" shrinkToFit="1"/>
    </xf>
    <xf numFmtId="0" fontId="45" fillId="0" borderId="59" xfId="0" applyFont="1" applyFill="1" applyBorder="1" applyAlignment="1">
      <alignment horizontal="center" vertical="center" wrapText="1"/>
    </xf>
    <xf numFmtId="0" fontId="45" fillId="0" borderId="60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61" xfId="0" applyFont="1" applyFill="1" applyBorder="1" applyAlignment="1">
      <alignment horizontal="center" vertical="center" wrapText="1"/>
    </xf>
    <xf numFmtId="0" fontId="45" fillId="32" borderId="57" xfId="0" applyFont="1" applyFill="1" applyBorder="1" applyAlignment="1">
      <alignment horizontal="center" vertical="center" wrapText="1"/>
    </xf>
    <xf numFmtId="0" fontId="45" fillId="32" borderId="0" xfId="0" applyFont="1" applyFill="1" applyBorder="1" applyAlignment="1">
      <alignment horizontal="center" vertical="center" wrapText="1"/>
    </xf>
    <xf numFmtId="0" fontId="45" fillId="32" borderId="56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vertical="center" shrinkToFit="1"/>
    </xf>
    <xf numFmtId="0" fontId="35" fillId="0" borderId="58" xfId="0" applyFont="1" applyFill="1" applyBorder="1" applyAlignment="1">
      <alignment horizontal="center" vertical="center" shrinkToFit="1"/>
    </xf>
    <xf numFmtId="0" fontId="35" fillId="0" borderId="62" xfId="0" applyFont="1" applyFill="1" applyBorder="1" applyAlignment="1">
      <alignment horizontal="center" vertical="center" shrinkToFit="1"/>
    </xf>
    <xf numFmtId="0" fontId="24" fillId="0" borderId="61" xfId="0" applyFont="1" applyFill="1" applyBorder="1" applyAlignment="1">
      <alignment horizontal="center" vertical="center" shrinkToFit="1"/>
    </xf>
    <xf numFmtId="0" fontId="35" fillId="32" borderId="50" xfId="0" applyFont="1" applyFill="1" applyBorder="1" applyAlignment="1">
      <alignment horizontal="center" vertical="center" shrinkToFit="1"/>
    </xf>
    <xf numFmtId="0" fontId="35" fillId="32" borderId="67" xfId="0" applyFont="1" applyFill="1" applyBorder="1" applyAlignment="1">
      <alignment horizontal="center" vertical="center" shrinkToFit="1"/>
    </xf>
    <xf numFmtId="0" fontId="98" fillId="0" borderId="57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98" fillId="0" borderId="61" xfId="0" applyFont="1" applyFill="1" applyBorder="1" applyAlignment="1">
      <alignment horizontal="center" vertical="center"/>
    </xf>
    <xf numFmtId="0" fontId="48" fillId="40" borderId="57" xfId="0" applyFont="1" applyFill="1" applyBorder="1" applyAlignment="1">
      <alignment horizontal="center" vertical="center"/>
    </xf>
    <xf numFmtId="0" fontId="48" fillId="40" borderId="0" xfId="0" applyFont="1" applyFill="1" applyBorder="1" applyAlignment="1">
      <alignment horizontal="center" vertical="center"/>
    </xf>
    <xf numFmtId="0" fontId="48" fillId="40" borderId="61" xfId="0" applyFont="1" applyFill="1" applyBorder="1" applyAlignment="1">
      <alignment horizontal="center" vertical="center"/>
    </xf>
    <xf numFmtId="0" fontId="47" fillId="0" borderId="57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61" xfId="0" applyFont="1" applyFill="1" applyBorder="1" applyAlignment="1">
      <alignment horizontal="center" vertical="center"/>
    </xf>
    <xf numFmtId="0" fontId="58" fillId="32" borderId="57" xfId="0" applyFont="1" applyFill="1" applyBorder="1" applyAlignment="1">
      <alignment horizontal="center" vertical="center"/>
    </xf>
    <xf numFmtId="0" fontId="58" fillId="32" borderId="0" xfId="0" applyFont="1" applyFill="1" applyBorder="1" applyAlignment="1">
      <alignment horizontal="center" vertical="center"/>
    </xf>
    <xf numFmtId="0" fontId="58" fillId="32" borderId="56" xfId="0" applyFont="1" applyFill="1" applyBorder="1" applyAlignment="1">
      <alignment horizontal="center" vertical="center"/>
    </xf>
    <xf numFmtId="178" fontId="32" fillId="0" borderId="77" xfId="0" applyNumberFormat="1" applyFont="1" applyFill="1" applyBorder="1" applyAlignment="1">
      <alignment horizontal="center" vertical="center" wrapText="1"/>
    </xf>
    <xf numFmtId="178" fontId="32" fillId="0" borderId="63" xfId="0" applyNumberFormat="1" applyFont="1" applyFill="1" applyBorder="1" applyAlignment="1">
      <alignment horizontal="center" vertical="center" wrapText="1"/>
    </xf>
    <xf numFmtId="0" fontId="42" fillId="0" borderId="48" xfId="0" applyFont="1" applyFill="1" applyBorder="1" applyAlignment="1">
      <alignment horizontal="center" vertical="center" shrinkToFit="1"/>
    </xf>
    <xf numFmtId="0" fontId="35" fillId="25" borderId="57" xfId="0" applyFont="1" applyFill="1" applyBorder="1" applyAlignment="1">
      <alignment horizontal="center" vertical="center" shrinkToFit="1"/>
    </xf>
    <xf numFmtId="0" fontId="35" fillId="25" borderId="0" xfId="0" applyFont="1" applyFill="1" applyBorder="1" applyAlignment="1">
      <alignment horizontal="center" vertical="center" shrinkToFit="1"/>
    </xf>
    <xf numFmtId="0" fontId="35" fillId="25" borderId="56" xfId="0" applyFont="1" applyFill="1" applyBorder="1" applyAlignment="1">
      <alignment horizontal="center" vertical="center" shrinkToFit="1"/>
    </xf>
    <xf numFmtId="0" fontId="39" fillId="0" borderId="48" xfId="0" applyFont="1" applyFill="1" applyBorder="1" applyAlignment="1">
      <alignment horizontal="center" vertical="center" shrinkToFit="1"/>
    </xf>
    <xf numFmtId="0" fontId="39" fillId="0" borderId="0" xfId="0" applyFont="1" applyFill="1" applyBorder="1" applyAlignment="1">
      <alignment horizontal="center" vertical="center" shrinkToFit="1"/>
    </xf>
    <xf numFmtId="0" fontId="94" fillId="0" borderId="57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50" fillId="25" borderId="57" xfId="0" applyFont="1" applyFill="1" applyBorder="1" applyAlignment="1">
      <alignment horizontal="center" vertical="center"/>
    </xf>
    <xf numFmtId="0" fontId="50" fillId="25" borderId="0" xfId="0" applyFont="1" applyFill="1" applyBorder="1" applyAlignment="1">
      <alignment horizontal="center" vertical="center"/>
    </xf>
    <xf numFmtId="0" fontId="50" fillId="25" borderId="56" xfId="0" applyFont="1" applyFill="1" applyBorder="1" applyAlignment="1">
      <alignment horizontal="center" vertical="center"/>
    </xf>
    <xf numFmtId="0" fontId="43" fillId="0" borderId="48" xfId="0" applyFont="1" applyFill="1" applyBorder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 shrinkToFit="1"/>
    </xf>
    <xf numFmtId="0" fontId="51" fillId="0" borderId="0" xfId="0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64" fillId="0" borderId="57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64" fillId="0" borderId="61" xfId="0" applyFont="1" applyFill="1" applyBorder="1" applyAlignment="1">
      <alignment horizontal="center" vertical="center"/>
    </xf>
    <xf numFmtId="0" fontId="53" fillId="25" borderId="57" xfId="0" applyFont="1" applyFill="1" applyBorder="1" applyAlignment="1">
      <alignment horizontal="center" vertical="center" shrinkToFit="1"/>
    </xf>
    <xf numFmtId="0" fontId="53" fillId="25" borderId="0" xfId="0" applyFont="1" applyFill="1" applyBorder="1" applyAlignment="1">
      <alignment horizontal="center" vertical="center" shrinkToFit="1"/>
    </xf>
    <xf numFmtId="0" fontId="53" fillId="25" borderId="56" xfId="0" applyFont="1" applyFill="1" applyBorder="1" applyAlignment="1">
      <alignment horizontal="center" vertical="center" shrinkToFit="1"/>
    </xf>
    <xf numFmtId="0" fontId="24" fillId="25" borderId="53" xfId="0" applyFont="1" applyFill="1" applyBorder="1" applyAlignment="1">
      <alignment horizontal="center" vertical="center" shrinkToFit="1"/>
    </xf>
    <xf numFmtId="0" fontId="24" fillId="25" borderId="63" xfId="0" applyFont="1" applyFill="1" applyBorder="1" applyAlignment="1">
      <alignment horizontal="center" vertical="center" shrinkToFit="1"/>
    </xf>
    <xf numFmtId="0" fontId="24" fillId="25" borderId="65" xfId="0" applyFont="1" applyFill="1" applyBorder="1" applyAlignment="1">
      <alignment horizontal="center" vertical="center" shrinkToFit="1"/>
    </xf>
    <xf numFmtId="0" fontId="54" fillId="0" borderId="0" xfId="0" applyFont="1" applyFill="1" applyBorder="1" applyAlignment="1">
      <alignment horizontal="center" vertical="center" shrinkToFit="1"/>
    </xf>
    <xf numFmtId="0" fontId="97" fillId="0" borderId="0" xfId="0" applyFont="1" applyFill="1" applyBorder="1" applyAlignment="1">
      <alignment horizontal="center" vertical="center" shrinkToFit="1"/>
    </xf>
    <xf numFmtId="0" fontId="55" fillId="38" borderId="57" xfId="0" applyFont="1" applyFill="1" applyBorder="1" applyAlignment="1">
      <alignment horizontal="center" vertical="center"/>
    </xf>
    <xf numFmtId="0" fontId="55" fillId="38" borderId="0" xfId="0" applyFont="1" applyFill="1" applyBorder="1" applyAlignment="1">
      <alignment horizontal="center" vertical="center"/>
    </xf>
    <xf numFmtId="0" fontId="55" fillId="38" borderId="61" xfId="0" applyFont="1" applyFill="1" applyBorder="1" applyAlignment="1">
      <alignment horizontal="center" vertical="center"/>
    </xf>
    <xf numFmtId="0" fontId="56" fillId="25" borderId="57" xfId="0" applyFont="1" applyFill="1" applyBorder="1" applyAlignment="1">
      <alignment horizontal="center" vertical="center" shrinkToFit="1"/>
    </xf>
    <xf numFmtId="0" fontId="56" fillId="25" borderId="0" xfId="0" applyFont="1" applyFill="1" applyBorder="1" applyAlignment="1">
      <alignment horizontal="center" vertical="center" shrinkToFit="1"/>
    </xf>
    <xf numFmtId="0" fontId="56" fillId="25" borderId="56" xfId="0" applyFont="1" applyFill="1" applyBorder="1" applyAlignment="1">
      <alignment horizontal="center" vertical="center" shrinkToFit="1"/>
    </xf>
    <xf numFmtId="0" fontId="45" fillId="25" borderId="57" xfId="0" applyFont="1" applyFill="1" applyBorder="1" applyAlignment="1">
      <alignment horizontal="center" vertical="center" wrapText="1"/>
    </xf>
    <xf numFmtId="0" fontId="45" fillId="25" borderId="0" xfId="0" applyFont="1" applyFill="1" applyBorder="1" applyAlignment="1">
      <alignment horizontal="center" vertical="center" wrapText="1"/>
    </xf>
    <xf numFmtId="0" fontId="45" fillId="25" borderId="56" xfId="0" applyFont="1" applyFill="1" applyBorder="1" applyAlignment="1">
      <alignment horizontal="center" vertical="center" wrapText="1"/>
    </xf>
  </cellXfs>
  <cellStyles count="44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菜單調查表 2" xfId="43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6666FF"/>
      <color rgb="FFCCCCFF"/>
      <color rgb="FF008000"/>
      <color rgb="FF6600FF"/>
      <color rgb="FF66FF99"/>
      <color rgb="FFFF9999"/>
      <color rgb="FFFF99FF"/>
      <color rgb="FFFFFF99"/>
      <color rgb="FFFF33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2.wdp"/><Relationship Id="rId18" Type="http://schemas.microsoft.com/office/2007/relationships/hdphoto" Target="../media/hdphoto3.wdp"/><Relationship Id="rId26" Type="http://schemas.openxmlformats.org/officeDocument/2006/relationships/image" Target="../media/image23.png"/><Relationship Id="rId39" Type="http://schemas.openxmlformats.org/officeDocument/2006/relationships/image" Target="../media/image33.png"/><Relationship Id="rId3" Type="http://schemas.openxmlformats.org/officeDocument/2006/relationships/image" Target="../media/image3.jpg"/><Relationship Id="rId21" Type="http://schemas.openxmlformats.org/officeDocument/2006/relationships/image" Target="../media/image18.png"/><Relationship Id="rId34" Type="http://schemas.openxmlformats.org/officeDocument/2006/relationships/image" Target="../media/image30.png"/><Relationship Id="rId42" Type="http://schemas.openxmlformats.org/officeDocument/2006/relationships/image" Target="../media/image36.png"/><Relationship Id="rId7" Type="http://schemas.openxmlformats.org/officeDocument/2006/relationships/image" Target="../media/image7.gif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2.png"/><Relationship Id="rId33" Type="http://schemas.microsoft.com/office/2007/relationships/hdphoto" Target="../media/hdphoto4.wdp"/><Relationship Id="rId38" Type="http://schemas.microsoft.com/office/2007/relationships/hdphoto" Target="../media/hdphoto6.wdp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29" Type="http://schemas.openxmlformats.org/officeDocument/2006/relationships/image" Target="../media/image26.png"/><Relationship Id="rId41" Type="http://schemas.openxmlformats.org/officeDocument/2006/relationships/image" Target="../media/image3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37" Type="http://schemas.openxmlformats.org/officeDocument/2006/relationships/image" Target="../media/image32.png"/><Relationship Id="rId40" Type="http://schemas.openxmlformats.org/officeDocument/2006/relationships/image" Target="../media/image34.png"/><Relationship Id="rId5" Type="http://schemas.openxmlformats.org/officeDocument/2006/relationships/image" Target="../media/image5.gif"/><Relationship Id="rId15" Type="http://schemas.openxmlformats.org/officeDocument/2006/relationships/image" Target="../media/image13.png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36" Type="http://schemas.microsoft.com/office/2007/relationships/hdphoto" Target="../media/hdphoto5.wdp"/><Relationship Id="rId10" Type="http://schemas.openxmlformats.org/officeDocument/2006/relationships/image" Target="../media/image10.png"/><Relationship Id="rId19" Type="http://schemas.openxmlformats.org/officeDocument/2006/relationships/image" Target="../media/image16.png"/><Relationship Id="rId31" Type="http://schemas.openxmlformats.org/officeDocument/2006/relationships/image" Target="../media/image2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19.png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image" Target="../media/image31.png"/><Relationship Id="rId43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25.png"/><Relationship Id="rId18" Type="http://schemas.microsoft.com/office/2007/relationships/hdphoto" Target="../media/hdphoto9.wdp"/><Relationship Id="rId26" Type="http://schemas.openxmlformats.org/officeDocument/2006/relationships/image" Target="../media/image9.png"/><Relationship Id="rId3" Type="http://schemas.openxmlformats.org/officeDocument/2006/relationships/image" Target="../media/image38.png"/><Relationship Id="rId21" Type="http://schemas.openxmlformats.org/officeDocument/2006/relationships/image" Target="../media/image4.png"/><Relationship Id="rId7" Type="http://schemas.microsoft.com/office/2007/relationships/hdphoto" Target="../media/hdphoto7.wdp"/><Relationship Id="rId12" Type="http://schemas.openxmlformats.org/officeDocument/2006/relationships/image" Target="../media/image24.png"/><Relationship Id="rId17" Type="http://schemas.openxmlformats.org/officeDocument/2006/relationships/image" Target="../media/image44.png"/><Relationship Id="rId25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openxmlformats.org/officeDocument/2006/relationships/image" Target="../media/image30.png"/><Relationship Id="rId20" Type="http://schemas.openxmlformats.org/officeDocument/2006/relationships/image" Target="../media/image3.jpg"/><Relationship Id="rId1" Type="http://schemas.openxmlformats.org/officeDocument/2006/relationships/image" Target="../media/image1.PNG"/><Relationship Id="rId6" Type="http://schemas.openxmlformats.org/officeDocument/2006/relationships/image" Target="../media/image41.png"/><Relationship Id="rId11" Type="http://schemas.openxmlformats.org/officeDocument/2006/relationships/image" Target="../media/image16.png"/><Relationship Id="rId24" Type="http://schemas.openxmlformats.org/officeDocument/2006/relationships/image" Target="../media/image7.gif"/><Relationship Id="rId5" Type="http://schemas.openxmlformats.org/officeDocument/2006/relationships/image" Target="../media/image40.png"/><Relationship Id="rId15" Type="http://schemas.microsoft.com/office/2007/relationships/hdphoto" Target="../media/hdphoto8.wdp"/><Relationship Id="rId23" Type="http://schemas.openxmlformats.org/officeDocument/2006/relationships/image" Target="../media/image6.png"/><Relationship Id="rId10" Type="http://schemas.microsoft.com/office/2007/relationships/hdphoto" Target="../media/hdphoto3.wdp"/><Relationship Id="rId19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15.png"/><Relationship Id="rId14" Type="http://schemas.openxmlformats.org/officeDocument/2006/relationships/image" Target="../media/image43.png"/><Relationship Id="rId22" Type="http://schemas.openxmlformats.org/officeDocument/2006/relationships/image" Target="../media/image5.gif"/><Relationship Id="rId27" Type="http://schemas.openxmlformats.org/officeDocument/2006/relationships/image" Target="../media/image4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50.png"/><Relationship Id="rId18" Type="http://schemas.openxmlformats.org/officeDocument/2006/relationships/image" Target="../media/image35.png"/><Relationship Id="rId26" Type="http://schemas.openxmlformats.org/officeDocument/2006/relationships/image" Target="../media/image14.png"/><Relationship Id="rId3" Type="http://schemas.openxmlformats.org/officeDocument/2006/relationships/image" Target="../media/image47.pn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54.png"/><Relationship Id="rId25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53.png"/><Relationship Id="rId20" Type="http://schemas.openxmlformats.org/officeDocument/2006/relationships/image" Target="../media/image19.png"/><Relationship Id="rId29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microsoft.com/office/2007/relationships/hdphoto" Target="../media/hdphoto11.wdp"/><Relationship Id="rId11" Type="http://schemas.openxmlformats.org/officeDocument/2006/relationships/image" Target="../media/image49.png"/><Relationship Id="rId24" Type="http://schemas.openxmlformats.org/officeDocument/2006/relationships/image" Target="../media/image33.png"/><Relationship Id="rId5" Type="http://schemas.openxmlformats.org/officeDocument/2006/relationships/image" Target="../media/image48.png"/><Relationship Id="rId15" Type="http://schemas.openxmlformats.org/officeDocument/2006/relationships/image" Target="../media/image52.png"/><Relationship Id="rId23" Type="http://schemas.openxmlformats.org/officeDocument/2006/relationships/image" Target="../media/image34.png"/><Relationship Id="rId28" Type="http://schemas.microsoft.com/office/2007/relationships/hdphoto" Target="../media/hdphoto3.wdp"/><Relationship Id="rId10" Type="http://schemas.openxmlformats.org/officeDocument/2006/relationships/image" Target="../media/image25.png"/><Relationship Id="rId19" Type="http://schemas.openxmlformats.org/officeDocument/2006/relationships/image" Target="../media/image36.png"/><Relationship Id="rId4" Type="http://schemas.microsoft.com/office/2007/relationships/hdphoto" Target="../media/hdphoto10.wdp"/><Relationship Id="rId9" Type="http://schemas.openxmlformats.org/officeDocument/2006/relationships/image" Target="../media/image24.png"/><Relationship Id="rId14" Type="http://schemas.openxmlformats.org/officeDocument/2006/relationships/image" Target="../media/image51.jpg"/><Relationship Id="rId22" Type="http://schemas.openxmlformats.org/officeDocument/2006/relationships/image" Target="../media/image20.png"/><Relationship Id="rId27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526142</xdr:colOff>
      <xdr:row>0</xdr:row>
      <xdr:rowOff>203202</xdr:rowOff>
    </xdr:from>
    <xdr:to>
      <xdr:col>20</xdr:col>
      <xdr:colOff>564242</xdr:colOff>
      <xdr:row>2</xdr:row>
      <xdr:rowOff>149545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380685" y="203202"/>
          <a:ext cx="2226128" cy="360000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110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1-2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9</xdr:col>
      <xdr:colOff>185059</xdr:colOff>
      <xdr:row>1</xdr:row>
      <xdr:rowOff>21768</xdr:rowOff>
    </xdr:from>
    <xdr:to>
      <xdr:col>12</xdr:col>
      <xdr:colOff>593272</xdr:colOff>
      <xdr:row>3</xdr:row>
      <xdr:rowOff>22540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6204859" y="228597"/>
          <a:ext cx="2596242" cy="36000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 editAs="oneCell">
    <xdr:from>
      <xdr:col>13</xdr:col>
      <xdr:colOff>0</xdr:colOff>
      <xdr:row>1</xdr:row>
      <xdr:rowOff>97970</xdr:rowOff>
    </xdr:from>
    <xdr:to>
      <xdr:col>17</xdr:col>
      <xdr:colOff>216565</xdr:colOff>
      <xdr:row>3</xdr:row>
      <xdr:rowOff>98742</xdr:rowOff>
    </xdr:to>
    <xdr:pic>
      <xdr:nvPicPr>
        <xdr:cNvPr id="37" name="圖片 3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171" y="304799"/>
          <a:ext cx="3133937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631372</xdr:colOff>
      <xdr:row>0</xdr:row>
      <xdr:rowOff>1</xdr:rowOff>
    </xdr:from>
    <xdr:to>
      <xdr:col>4</xdr:col>
      <xdr:colOff>566056</xdr:colOff>
      <xdr:row>3</xdr:row>
      <xdr:rowOff>108858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"/>
          <a:ext cx="2122713" cy="674914"/>
        </a:xfrm>
        <a:prstGeom prst="rect">
          <a:avLst/>
        </a:prstGeom>
      </xdr:spPr>
    </xdr:pic>
    <xdr:clientData/>
  </xdr:twoCellAnchor>
  <xdr:twoCellAnchor>
    <xdr:from>
      <xdr:col>13</xdr:col>
      <xdr:colOff>123370</xdr:colOff>
      <xdr:row>24</xdr:row>
      <xdr:rowOff>196053</xdr:rowOff>
    </xdr:from>
    <xdr:to>
      <xdr:col>20</xdr:col>
      <xdr:colOff>698251</xdr:colOff>
      <xdr:row>29</xdr:row>
      <xdr:rowOff>65314</xdr:rowOff>
    </xdr:to>
    <xdr:grpSp>
      <xdr:nvGrpSpPr>
        <xdr:cNvPr id="9" name="群組 8"/>
        <xdr:cNvGrpSpPr/>
      </xdr:nvGrpSpPr>
      <xdr:grpSpPr>
        <a:xfrm>
          <a:off x="10124620" y="5543660"/>
          <a:ext cx="6289881" cy="1229975"/>
          <a:chOff x="9236832" y="9844428"/>
          <a:chExt cx="5781881" cy="1288144"/>
        </a:xfrm>
      </xdr:grpSpPr>
      <xdr:pic>
        <xdr:nvPicPr>
          <xdr:cNvPr id="10" name="圖片 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62001" y="10201738"/>
            <a:ext cx="671285" cy="805542"/>
          </a:xfrm>
          <a:prstGeom prst="rect">
            <a:avLst/>
          </a:prstGeom>
        </xdr:spPr>
      </xdr:pic>
      <xdr:pic>
        <xdr:nvPicPr>
          <xdr:cNvPr id="11" name="圖片 1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36832" y="10078357"/>
            <a:ext cx="1041737" cy="934091"/>
          </a:xfrm>
          <a:prstGeom prst="rect">
            <a:avLst/>
          </a:prstGeom>
        </xdr:spPr>
      </xdr:pic>
      <xdr:pic>
        <xdr:nvPicPr>
          <xdr:cNvPr id="12" name="圖片 11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87714" y="10050580"/>
            <a:ext cx="830999" cy="992582"/>
          </a:xfrm>
          <a:prstGeom prst="rect">
            <a:avLst/>
          </a:prstGeom>
        </xdr:spPr>
      </xdr:pic>
      <xdr:pic>
        <xdr:nvPicPr>
          <xdr:cNvPr id="13" name="圖片 1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9069" y="10060215"/>
            <a:ext cx="976785" cy="976785"/>
          </a:xfrm>
          <a:prstGeom prst="rect">
            <a:avLst/>
          </a:prstGeom>
        </xdr:spPr>
      </xdr:pic>
      <xdr:pic>
        <xdr:nvPicPr>
          <xdr:cNvPr id="14" name="圖片 13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7428" y="9844428"/>
            <a:ext cx="1288144" cy="1288144"/>
          </a:xfrm>
          <a:prstGeom prst="rect">
            <a:avLst/>
          </a:prstGeom>
        </xdr:spPr>
      </xdr:pic>
      <xdr:pic>
        <xdr:nvPicPr>
          <xdr:cNvPr id="15" name="圖片 14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22655" y="9993531"/>
            <a:ext cx="857703" cy="105726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542166</xdr:colOff>
      <xdr:row>21</xdr:row>
      <xdr:rowOff>72570</xdr:rowOff>
    </xdr:from>
    <xdr:to>
      <xdr:col>21</xdr:col>
      <xdr:colOff>85598</xdr:colOff>
      <xdr:row>26</xdr:row>
      <xdr:rowOff>90714</xdr:rowOff>
    </xdr:to>
    <xdr:pic>
      <xdr:nvPicPr>
        <xdr:cNvPr id="16" name="圖片 15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54"/>
        <a:stretch/>
      </xdr:blipFill>
      <xdr:spPr>
        <a:xfrm>
          <a:off x="8906023" y="4771570"/>
          <a:ext cx="6238146" cy="1124858"/>
        </a:xfrm>
        <a:prstGeom prst="rect">
          <a:avLst/>
        </a:prstGeom>
      </xdr:spPr>
    </xdr:pic>
    <xdr:clientData/>
  </xdr:twoCellAnchor>
  <xdr:twoCellAnchor>
    <xdr:from>
      <xdr:col>5</xdr:col>
      <xdr:colOff>27214</xdr:colOff>
      <xdr:row>31</xdr:row>
      <xdr:rowOff>81643</xdr:rowOff>
    </xdr:from>
    <xdr:to>
      <xdr:col>13</xdr:col>
      <xdr:colOff>226786</xdr:colOff>
      <xdr:row>39</xdr:row>
      <xdr:rowOff>108857</xdr:rowOff>
    </xdr:to>
    <xdr:grpSp>
      <xdr:nvGrpSpPr>
        <xdr:cNvPr id="17" name="群組 16"/>
        <xdr:cNvGrpSpPr/>
      </xdr:nvGrpSpPr>
      <xdr:grpSpPr>
        <a:xfrm>
          <a:off x="3497035" y="7116536"/>
          <a:ext cx="6731001" cy="1973035"/>
          <a:chOff x="373064" y="883084"/>
          <a:chExt cx="9089571" cy="3376633"/>
        </a:xfrm>
      </xdr:grpSpPr>
      <xdr:pic>
        <xdr:nvPicPr>
          <xdr:cNvPr id="18" name="圖片 17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1704" b="92661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144" t="571" r="-1144" b="16238"/>
          <a:stretch/>
        </xdr:blipFill>
        <xdr:spPr>
          <a:xfrm>
            <a:off x="6670187" y="1042359"/>
            <a:ext cx="2473135" cy="2049864"/>
          </a:xfrm>
          <a:prstGeom prst="rect">
            <a:avLst/>
          </a:prstGeom>
        </xdr:spPr>
      </xdr:pic>
      <xdr:pic>
        <xdr:nvPicPr>
          <xdr:cNvPr id="19" name="圖片 1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0" b="100000" l="2222" r="100000">
                        <a14:foregroundMark x1="96049" y1="66509" x2="96049" y2="66509"/>
                        <a14:foregroundMark x1="92840" y1="72642" x2="92840" y2="72642"/>
                        <a14:foregroundMark x1="89136" y1="78302" x2="89136" y2="78302"/>
                        <a14:foregroundMark x1="84444" y1="83726" x2="84444" y2="83726"/>
                        <a14:foregroundMark x1="80370" y1="88679" x2="80370" y2="88679"/>
                        <a14:foregroundMark x1="75432" y1="92689" x2="75432" y2="92689"/>
                        <a14:foregroundMark x1="71975" y1="93868" x2="71975" y2="93868"/>
                        <a14:foregroundMark x1="67654" y1="96462" x2="67654" y2="96462"/>
                        <a14:foregroundMark x1="64691" y1="97170" x2="64691" y2="97170"/>
                        <a14:foregroundMark x1="25802" y1="95991" x2="25802" y2="95991"/>
                        <a14:foregroundMark x1="97778" y1="63208" x2="97778" y2="63208"/>
                        <a14:backgroundMark x1="97284" y1="64387" x2="97284" y2="64387"/>
                        <a14:backgroundMark x1="95802" y1="65566" x2="95802" y2="65566"/>
                        <a14:backgroundMark x1="94938" y1="71698" x2="94938" y2="71698"/>
                        <a14:backgroundMark x1="91975" y1="75000" x2="91975" y2="75000"/>
                        <a14:backgroundMark x1="88272" y1="81132" x2="88272" y2="81132"/>
                        <a14:backgroundMark x1="77531" y1="92689" x2="77531" y2="92689"/>
                        <a14:backgroundMark x1="73457" y1="94340" x2="73457" y2="94340"/>
                        <a14:backgroundMark x1="69630" y1="94811" x2="69630" y2="94811"/>
                        <a14:backgroundMark x1="68148" y1="97170" x2="68148" y2="97170"/>
                        <a14:backgroundMark x1="27284" y1="97170" x2="27284" y2="97170"/>
                        <a14:backgroundMark x1="62346" y1="97170" x2="62346" y2="97170"/>
                        <a14:backgroundMark x1="60000" y1="97170" x2="60000" y2="97170"/>
                        <a14:backgroundMark x1="29877" y1="97170" x2="29877" y2="9717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83486" y="2584225"/>
            <a:ext cx="3218560" cy="1675492"/>
          </a:xfrm>
          <a:prstGeom prst="rect">
            <a:avLst/>
          </a:prstGeom>
        </xdr:spPr>
      </xdr:pic>
      <xdr:sp macro="" textlink="">
        <xdr:nvSpPr>
          <xdr:cNvPr id="20" name="圓角矩形圖說文字 19"/>
          <xdr:cNvSpPr/>
        </xdr:nvSpPr>
        <xdr:spPr>
          <a:xfrm>
            <a:off x="373064" y="883084"/>
            <a:ext cx="4155998" cy="3376633"/>
          </a:xfrm>
          <a:prstGeom prst="wedgeRoundRectCallout">
            <a:avLst>
              <a:gd name="adj1" fmla="val 58134"/>
              <a:gd name="adj2" fmla="val -21082"/>
              <a:gd name="adj3" fmla="val 16667"/>
            </a:avLst>
          </a:prstGeom>
          <a:noFill/>
          <a:ln w="38100">
            <a:prstDash val="dashDot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altLang="zh-TW" sz="1600" b="1">
              <a:solidFill>
                <a:srgbClr val="6600FF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pPr algn="l"/>
            <a:r>
              <a:rPr lang="zh-TW" altLang="en-US" sz="1600" b="1">
                <a:solidFill>
                  <a:srgbClr val="6600FF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   </a:t>
            </a:r>
            <a:endParaRPr lang="en-US" altLang="zh-TW" sz="1600" b="1">
              <a:solidFill>
                <a:srgbClr val="6600FF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pPr algn="l"/>
            <a:r>
              <a:rPr lang="zh-TW" altLang="en-US" sz="2000" b="1">
                <a:solidFill>
                  <a:srgbClr val="6600FF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訂</a:t>
            </a:r>
            <a:r>
              <a:rPr lang="zh-TW" altLang="en-US" sz="2000" b="1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！</a:t>
            </a:r>
            <a:r>
              <a:rPr lang="zh-TW" altLang="en-US" sz="2000" b="1">
                <a:solidFill>
                  <a:schemeClr val="accent6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訂</a:t>
            </a:r>
            <a:r>
              <a:rPr lang="zh-TW" altLang="en-US" sz="2000" b="1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！</a:t>
            </a:r>
            <a:r>
              <a:rPr lang="zh-TW" altLang="en-US" sz="2000" b="1">
                <a:solidFill>
                  <a:srgbClr val="008000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訂</a:t>
            </a:r>
            <a:r>
              <a:rPr lang="zh-TW" altLang="en-US" sz="2000" b="1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！</a:t>
            </a:r>
            <a:r>
              <a:rPr lang="zh-TW" altLang="en-US" sz="2000" b="1" baseline="0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 選承富</a:t>
            </a:r>
            <a:endParaRPr lang="en-US" altLang="zh-TW" sz="2000" b="1" baseline="0">
              <a:solidFill>
                <a:schemeClr val="tx1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pPr algn="l"/>
            <a:r>
              <a:rPr lang="zh-TW" altLang="en-US" sz="2000" b="1" baseline="0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    好吃 營養 又開心</a:t>
            </a:r>
            <a:endParaRPr lang="en-US" altLang="zh-TW" sz="2000" b="1" baseline="0">
              <a:solidFill>
                <a:schemeClr val="tx1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</xdr:txBody>
      </xdr:sp>
      <xdr:pic>
        <xdr:nvPicPr>
          <xdr:cNvPr id="21" name="圖片 20"/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96224">
            <a:off x="5859008" y="1115878"/>
            <a:ext cx="2147208" cy="1851160"/>
          </a:xfrm>
          <a:prstGeom prst="rect">
            <a:avLst/>
          </a:prstGeom>
        </xdr:spPr>
      </xdr:pic>
      <xdr:pic>
        <xdr:nvPicPr>
          <xdr:cNvPr id="22" name="圖片 21"/>
          <xdr:cNvPicPr>
            <a:picLocks noChangeAspect="1"/>
          </xdr:cNvPicPr>
        </xdr:nvPicPr>
        <xdr:blipFill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867" t="18041" r="9339" b="67276"/>
          <a:stretch/>
        </xdr:blipFill>
        <xdr:spPr>
          <a:xfrm>
            <a:off x="7725455" y="2439081"/>
            <a:ext cx="1737180" cy="33564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99787</xdr:colOff>
      <xdr:row>31</xdr:row>
      <xdr:rowOff>81643</xdr:rowOff>
    </xdr:from>
    <xdr:to>
      <xdr:col>8</xdr:col>
      <xdr:colOff>433962</xdr:colOff>
      <xdr:row>35</xdr:row>
      <xdr:rowOff>85638</xdr:rowOff>
    </xdr:to>
    <xdr:pic>
      <xdr:nvPicPr>
        <xdr:cNvPr id="23" name="圖片 22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378"/>
        <a:stretch/>
      </xdr:blipFill>
      <xdr:spPr>
        <a:xfrm>
          <a:off x="3256644" y="7003143"/>
          <a:ext cx="2565747" cy="947424"/>
        </a:xfrm>
        <a:prstGeom prst="rect">
          <a:avLst/>
        </a:prstGeom>
      </xdr:spPr>
    </xdr:pic>
    <xdr:clientData/>
  </xdr:twoCellAnchor>
  <xdr:twoCellAnchor>
    <xdr:from>
      <xdr:col>8</xdr:col>
      <xdr:colOff>592252</xdr:colOff>
      <xdr:row>32</xdr:row>
      <xdr:rowOff>154215</xdr:rowOff>
    </xdr:from>
    <xdr:to>
      <xdr:col>10</xdr:col>
      <xdr:colOff>336741</xdr:colOff>
      <xdr:row>41</xdr:row>
      <xdr:rowOff>154217</xdr:rowOff>
    </xdr:to>
    <xdr:pic>
      <xdr:nvPicPr>
        <xdr:cNvPr id="24" name="圖片 23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54500" b="96750" l="625" r="3212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3095" r="67381"/>
        <a:stretch/>
      </xdr:blipFill>
      <xdr:spPr>
        <a:xfrm>
          <a:off x="5980681" y="7229929"/>
          <a:ext cx="1232203" cy="2059217"/>
        </a:xfrm>
        <a:prstGeom prst="rect">
          <a:avLst/>
        </a:prstGeom>
      </xdr:spPr>
    </xdr:pic>
    <xdr:clientData/>
  </xdr:twoCellAnchor>
  <xdr:twoCellAnchor>
    <xdr:from>
      <xdr:col>8</xdr:col>
      <xdr:colOff>645026</xdr:colOff>
      <xdr:row>31</xdr:row>
      <xdr:rowOff>109739</xdr:rowOff>
    </xdr:from>
    <xdr:to>
      <xdr:col>10</xdr:col>
      <xdr:colOff>391326</xdr:colOff>
      <xdr:row>32</xdr:row>
      <xdr:rowOff>257603</xdr:rowOff>
    </xdr:to>
    <xdr:pic>
      <xdr:nvPicPr>
        <xdr:cNvPr id="25" name="圖片 24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9883"/>
        <a:stretch/>
      </xdr:blipFill>
      <xdr:spPr>
        <a:xfrm rot="807541">
          <a:off x="6033455" y="7031239"/>
          <a:ext cx="1234014" cy="302078"/>
        </a:xfrm>
        <a:prstGeom prst="rect">
          <a:avLst/>
        </a:prstGeom>
      </xdr:spPr>
    </xdr:pic>
    <xdr:clientData/>
  </xdr:twoCellAnchor>
  <xdr:twoCellAnchor>
    <xdr:from>
      <xdr:col>3</xdr:col>
      <xdr:colOff>725714</xdr:colOff>
      <xdr:row>42</xdr:row>
      <xdr:rowOff>72574</xdr:rowOff>
    </xdr:from>
    <xdr:to>
      <xdr:col>5</xdr:col>
      <xdr:colOff>682625</xdr:colOff>
      <xdr:row>46</xdr:row>
      <xdr:rowOff>213500</xdr:rowOff>
    </xdr:to>
    <xdr:grpSp>
      <xdr:nvGrpSpPr>
        <xdr:cNvPr id="26" name="群組 25"/>
        <xdr:cNvGrpSpPr/>
      </xdr:nvGrpSpPr>
      <xdr:grpSpPr>
        <a:xfrm>
          <a:off x="2562678" y="9638395"/>
          <a:ext cx="1589768" cy="1229498"/>
          <a:chOff x="5140097" y="5712379"/>
          <a:chExt cx="2002520" cy="1838771"/>
        </a:xfrm>
      </xdr:grpSpPr>
      <xdr:pic>
        <xdr:nvPicPr>
          <xdr:cNvPr id="27" name="圖片 26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0097" y="5995079"/>
            <a:ext cx="1569678" cy="1556071"/>
          </a:xfrm>
          <a:prstGeom prst="rect">
            <a:avLst/>
          </a:prstGeom>
        </xdr:spPr>
      </xdr:pic>
      <xdr:pic>
        <xdr:nvPicPr>
          <xdr:cNvPr id="28" name="圖片 27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r="53728"/>
          <a:stretch/>
        </xdr:blipFill>
        <xdr:spPr>
          <a:xfrm rot="789163">
            <a:off x="5158242" y="5712379"/>
            <a:ext cx="1984375" cy="444626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27213</xdr:colOff>
      <xdr:row>22</xdr:row>
      <xdr:rowOff>90713</xdr:rowOff>
    </xdr:from>
    <xdr:to>
      <xdr:col>10</xdr:col>
      <xdr:colOff>213177</xdr:colOff>
      <xdr:row>27</xdr:row>
      <xdr:rowOff>45356</xdr:rowOff>
    </xdr:to>
    <xdr:grpSp>
      <xdr:nvGrpSpPr>
        <xdr:cNvPr id="29" name="群組 28"/>
        <xdr:cNvGrpSpPr/>
      </xdr:nvGrpSpPr>
      <xdr:grpSpPr>
        <a:xfrm>
          <a:off x="5946320" y="5016499"/>
          <a:ext cx="1818821" cy="1192893"/>
          <a:chOff x="3167063" y="5995082"/>
          <a:chExt cx="2045608" cy="1542142"/>
        </a:xfrm>
      </xdr:grpSpPr>
      <xdr:pic>
        <xdr:nvPicPr>
          <xdr:cNvPr id="30" name="圖片 29"/>
          <xdr:cNvPicPr>
            <a:picLocks noChangeAspect="1"/>
          </xdr:cNvPicPr>
        </xdr:nvPicPr>
        <xdr:blipFill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984" t="48809" b="-397"/>
          <a:stretch/>
        </xdr:blipFill>
        <xdr:spPr>
          <a:xfrm>
            <a:off x="3384779" y="6367010"/>
            <a:ext cx="1099910" cy="1170214"/>
          </a:xfrm>
          <a:prstGeom prst="rect">
            <a:avLst/>
          </a:prstGeom>
        </xdr:spPr>
      </xdr:pic>
      <xdr:pic>
        <xdr:nvPicPr>
          <xdr:cNvPr id="31" name="圖片 30"/>
          <xdr:cNvPicPr>
            <a:picLocks noChangeAspect="1"/>
          </xdr:cNvPicPr>
        </xdr:nvPicPr>
        <xdr:blipFill rotWithShape="1"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8134"/>
          <a:stretch/>
        </xdr:blipFill>
        <xdr:spPr>
          <a:xfrm>
            <a:off x="3167063" y="5995082"/>
            <a:ext cx="2045608" cy="466725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235857</xdr:colOff>
      <xdr:row>43</xdr:row>
      <xdr:rowOff>117929</xdr:rowOff>
    </xdr:from>
    <xdr:to>
      <xdr:col>13</xdr:col>
      <xdr:colOff>435429</xdr:colOff>
      <xdr:row>47</xdr:row>
      <xdr:rowOff>9072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14" y="9779000"/>
          <a:ext cx="943429" cy="943429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41</xdr:row>
      <xdr:rowOff>93021</xdr:rowOff>
    </xdr:from>
    <xdr:to>
      <xdr:col>10</xdr:col>
      <xdr:colOff>86047</xdr:colOff>
      <xdr:row>44</xdr:row>
      <xdr:rowOff>172357</xdr:rowOff>
    </xdr:to>
    <xdr:pic>
      <xdr:nvPicPr>
        <xdr:cNvPr id="33" name="圖片 32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901"/>
        <a:stretch/>
      </xdr:blipFill>
      <xdr:spPr>
        <a:xfrm>
          <a:off x="5442858" y="9227950"/>
          <a:ext cx="1519332" cy="868550"/>
        </a:xfrm>
        <a:prstGeom prst="rect">
          <a:avLst/>
        </a:prstGeom>
      </xdr:spPr>
    </xdr:pic>
    <xdr:clientData/>
  </xdr:twoCellAnchor>
  <xdr:twoCellAnchor editAs="oneCell">
    <xdr:from>
      <xdr:col>8</xdr:col>
      <xdr:colOff>344712</xdr:colOff>
      <xdr:row>43</xdr:row>
      <xdr:rowOff>96571</xdr:rowOff>
    </xdr:from>
    <xdr:to>
      <xdr:col>9</xdr:col>
      <xdr:colOff>698498</xdr:colOff>
      <xdr:row>44</xdr:row>
      <xdr:rowOff>208643</xdr:rowOff>
    </xdr:to>
    <xdr:pic>
      <xdr:nvPicPr>
        <xdr:cNvPr id="34" name="圖片 33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645" b="-4956"/>
        <a:stretch/>
      </xdr:blipFill>
      <xdr:spPr>
        <a:xfrm rot="20764547">
          <a:off x="5733141" y="9757642"/>
          <a:ext cx="1097643" cy="375144"/>
        </a:xfrm>
        <a:prstGeom prst="rect">
          <a:avLst/>
        </a:prstGeom>
      </xdr:spPr>
    </xdr:pic>
    <xdr:clientData/>
  </xdr:twoCellAnchor>
  <xdr:twoCellAnchor>
    <xdr:from>
      <xdr:col>8</xdr:col>
      <xdr:colOff>16184</xdr:colOff>
      <xdr:row>16</xdr:row>
      <xdr:rowOff>18144</xdr:rowOff>
    </xdr:from>
    <xdr:to>
      <xdr:col>9</xdr:col>
      <xdr:colOff>725539</xdr:colOff>
      <xdr:row>20</xdr:row>
      <xdr:rowOff>162822</xdr:rowOff>
    </xdr:to>
    <xdr:grpSp>
      <xdr:nvGrpSpPr>
        <xdr:cNvPr id="35" name="群組 34"/>
        <xdr:cNvGrpSpPr/>
      </xdr:nvGrpSpPr>
      <xdr:grpSpPr>
        <a:xfrm>
          <a:off x="5935291" y="3528787"/>
          <a:ext cx="1525784" cy="1233249"/>
          <a:chOff x="3388466" y="4452006"/>
          <a:chExt cx="1957524" cy="1633323"/>
        </a:xfrm>
      </xdr:grpSpPr>
      <xdr:pic>
        <xdr:nvPicPr>
          <xdr:cNvPr id="36" name="圖片 35"/>
          <xdr:cNvPicPr>
            <a:picLocks noChangeAspect="1"/>
          </xdr:cNvPicPr>
        </xdr:nvPicPr>
        <xdr:blipFill rotWithShape="1"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794" t="49206"/>
          <a:stretch/>
        </xdr:blipFill>
        <xdr:spPr>
          <a:xfrm rot="20446539">
            <a:off x="3661596" y="4833209"/>
            <a:ext cx="1227081" cy="1252120"/>
          </a:xfrm>
          <a:prstGeom prst="rect">
            <a:avLst/>
          </a:prstGeom>
        </xdr:spPr>
      </xdr:pic>
      <xdr:pic>
        <xdr:nvPicPr>
          <xdr:cNvPr id="38" name="圖片 37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107" r="54033"/>
          <a:stretch/>
        </xdr:blipFill>
        <xdr:spPr>
          <a:xfrm rot="637288">
            <a:off x="3388466" y="4452006"/>
            <a:ext cx="1957524" cy="539056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487901</xdr:colOff>
      <xdr:row>16</xdr:row>
      <xdr:rowOff>145144</xdr:rowOff>
    </xdr:from>
    <xdr:to>
      <xdr:col>18</xdr:col>
      <xdr:colOff>4848</xdr:colOff>
      <xdr:row>20</xdr:row>
      <xdr:rowOff>63502</xdr:rowOff>
    </xdr:to>
    <xdr:grpSp>
      <xdr:nvGrpSpPr>
        <xdr:cNvPr id="39" name="群組 38"/>
        <xdr:cNvGrpSpPr/>
      </xdr:nvGrpSpPr>
      <xdr:grpSpPr>
        <a:xfrm>
          <a:off x="12938437" y="3655787"/>
          <a:ext cx="1149804" cy="1006929"/>
          <a:chOff x="13175118" y="4416652"/>
          <a:chExt cx="1410607" cy="1514929"/>
        </a:xfrm>
      </xdr:grpSpPr>
      <xdr:pic>
        <xdr:nvPicPr>
          <xdr:cNvPr id="40" name="圖片 39"/>
          <xdr:cNvPicPr>
            <a:picLocks noChangeAspect="1"/>
          </xdr:cNvPicPr>
        </xdr:nvPicPr>
        <xdr:blipFill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000" b="51190"/>
          <a:stretch/>
        </xdr:blipFill>
        <xdr:spPr>
          <a:xfrm>
            <a:off x="13229546" y="4815795"/>
            <a:ext cx="1147536" cy="1115786"/>
          </a:xfrm>
          <a:prstGeom prst="rect">
            <a:avLst/>
          </a:prstGeom>
        </xdr:spPr>
      </xdr:pic>
      <xdr:pic>
        <xdr:nvPicPr>
          <xdr:cNvPr id="41" name="圖片 40"/>
          <xdr:cNvPicPr>
            <a:picLocks noChangeAspect="1"/>
          </xdr:cNvPicPr>
        </xdr:nvPicPr>
        <xdr:blipFill rotWithShape="1"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4937"/>
          <a:stretch/>
        </xdr:blipFill>
        <xdr:spPr>
          <a:xfrm>
            <a:off x="13175118" y="4416652"/>
            <a:ext cx="1410607" cy="46672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379043</xdr:colOff>
      <xdr:row>17</xdr:row>
      <xdr:rowOff>36287</xdr:rowOff>
    </xdr:from>
    <xdr:to>
      <xdr:col>13</xdr:col>
      <xdr:colOff>238437</xdr:colOff>
      <xdr:row>20</xdr:row>
      <xdr:rowOff>117930</xdr:rowOff>
    </xdr:to>
    <xdr:grpSp>
      <xdr:nvGrpSpPr>
        <xdr:cNvPr id="42" name="群組 41"/>
        <xdr:cNvGrpSpPr/>
      </xdr:nvGrpSpPr>
      <xdr:grpSpPr>
        <a:xfrm>
          <a:off x="8747436" y="3819073"/>
          <a:ext cx="1492251" cy="898071"/>
          <a:chOff x="6464850" y="6335580"/>
          <a:chExt cx="1895607" cy="1355858"/>
        </a:xfrm>
      </xdr:grpSpPr>
      <xdr:pic>
        <xdr:nvPicPr>
          <xdr:cNvPr id="43" name="圖片 42"/>
          <xdr:cNvPicPr>
            <a:picLocks noChangeAspect="1"/>
          </xdr:cNvPicPr>
        </xdr:nvPicPr>
        <xdr:blipFill rotWithShape="1"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1190" r="49207"/>
          <a:stretch/>
        </xdr:blipFill>
        <xdr:spPr>
          <a:xfrm>
            <a:off x="7088189" y="6584724"/>
            <a:ext cx="1163410" cy="1106714"/>
          </a:xfrm>
          <a:prstGeom prst="rect">
            <a:avLst/>
          </a:prstGeom>
        </xdr:spPr>
      </xdr:pic>
      <xdr:pic>
        <xdr:nvPicPr>
          <xdr:cNvPr id="44" name="圖片 43"/>
          <xdr:cNvPicPr>
            <a:picLocks noChangeAspect="1"/>
          </xdr:cNvPicPr>
        </xdr:nvPicPr>
        <xdr:blipFill rotWithShape="1"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9741"/>
          <a:stretch/>
        </xdr:blipFill>
        <xdr:spPr>
          <a:xfrm>
            <a:off x="6464850" y="6335580"/>
            <a:ext cx="1895607" cy="466725"/>
          </a:xfrm>
          <a:prstGeom prst="rect">
            <a:avLst/>
          </a:prstGeom>
        </xdr:spPr>
      </xdr:pic>
    </xdr:grpSp>
    <xdr:clientData/>
  </xdr:twoCellAnchor>
  <xdr:twoCellAnchor editAs="oneCell">
    <xdr:from>
      <xdr:col>16</xdr:col>
      <xdr:colOff>101020</xdr:colOff>
      <xdr:row>8</xdr:row>
      <xdr:rowOff>18143</xdr:rowOff>
    </xdr:from>
    <xdr:to>
      <xdr:col>17</xdr:col>
      <xdr:colOff>536298</xdr:colOff>
      <xdr:row>11</xdr:row>
      <xdr:rowOff>24816</xdr:rowOff>
    </xdr:to>
    <xdr:pic>
      <xdr:nvPicPr>
        <xdr:cNvPr id="45" name="圖片 44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60"/>
        <a:stretch/>
      </xdr:blipFill>
      <xdr:spPr>
        <a:xfrm>
          <a:off x="11440306" y="1705429"/>
          <a:ext cx="1179135" cy="795887"/>
        </a:xfrm>
        <a:prstGeom prst="rect">
          <a:avLst/>
        </a:prstGeom>
      </xdr:spPr>
    </xdr:pic>
    <xdr:clientData/>
  </xdr:twoCellAnchor>
  <xdr:twoCellAnchor>
    <xdr:from>
      <xdr:col>4</xdr:col>
      <xdr:colOff>16185</xdr:colOff>
      <xdr:row>22</xdr:row>
      <xdr:rowOff>96158</xdr:rowOff>
    </xdr:from>
    <xdr:to>
      <xdr:col>5</xdr:col>
      <xdr:colOff>678400</xdr:colOff>
      <xdr:row>28</xdr:row>
      <xdr:rowOff>81645</xdr:rowOff>
    </xdr:to>
    <xdr:grpSp>
      <xdr:nvGrpSpPr>
        <xdr:cNvPr id="46" name="群組 45"/>
        <xdr:cNvGrpSpPr/>
      </xdr:nvGrpSpPr>
      <xdr:grpSpPr>
        <a:xfrm>
          <a:off x="2669578" y="5021944"/>
          <a:ext cx="1478643" cy="1495880"/>
          <a:chOff x="2376714" y="5094514"/>
          <a:chExt cx="1406072" cy="1455058"/>
        </a:xfrm>
      </xdr:grpSpPr>
      <xdr:pic>
        <xdr:nvPicPr>
          <xdr:cNvPr id="47" name="圖片 46"/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print">
            <a:extLst>
              <a:ext uri="{BEBA8EAE-BF5A-486C-A8C5-ECC9F3942E4B}">
                <a14:imgProps xmlns:a14="http://schemas.microsoft.com/office/drawing/2010/main">
                  <a14:imgLayer r:embed="rId33">
                    <a14:imgEffect>
                      <a14:backgroundRemoval t="6750" b="47750" l="34375" r="67625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4405" t="7381" r="31547" b="52023"/>
          <a:stretch/>
        </xdr:blipFill>
        <xdr:spPr>
          <a:xfrm>
            <a:off x="2630713" y="5424714"/>
            <a:ext cx="943429" cy="1124858"/>
          </a:xfrm>
          <a:prstGeom prst="rect">
            <a:avLst/>
          </a:prstGeom>
        </xdr:spPr>
      </xdr:pic>
      <xdr:pic>
        <xdr:nvPicPr>
          <xdr:cNvPr id="48" name="圖片 47"/>
          <xdr:cNvPicPr>
            <a:picLocks noChangeAspect="1"/>
          </xdr:cNvPicPr>
        </xdr:nvPicPr>
        <xdr:blipFill rotWithShape="1">
          <a:blip xmlns:r="http://schemas.openxmlformats.org/officeDocument/2006/relationships" r:embed="rId3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80564" b="-8844"/>
          <a:stretch/>
        </xdr:blipFill>
        <xdr:spPr>
          <a:xfrm>
            <a:off x="2376714" y="5094514"/>
            <a:ext cx="1406072" cy="3937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689429</xdr:colOff>
      <xdr:row>5</xdr:row>
      <xdr:rowOff>163286</xdr:rowOff>
    </xdr:from>
    <xdr:to>
      <xdr:col>5</xdr:col>
      <xdr:colOff>558542</xdr:colOff>
      <xdr:row>11</xdr:row>
      <xdr:rowOff>49887</xdr:rowOff>
    </xdr:to>
    <xdr:grpSp>
      <xdr:nvGrpSpPr>
        <xdr:cNvPr id="49" name="群組 48"/>
        <xdr:cNvGrpSpPr/>
      </xdr:nvGrpSpPr>
      <xdr:grpSpPr>
        <a:xfrm>
          <a:off x="2526393" y="1020536"/>
          <a:ext cx="1501970" cy="1519458"/>
          <a:chOff x="2358571" y="984255"/>
          <a:chExt cx="1356827" cy="1465030"/>
        </a:xfrm>
      </xdr:grpSpPr>
      <xdr:pic>
        <xdr:nvPicPr>
          <xdr:cNvPr id="50" name="圖片 49"/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print">
            <a:extLst>
              <a:ext uri="{BEBA8EAE-BF5A-486C-A8C5-ECC9F3942E4B}">
                <a14:imgProps xmlns:a14="http://schemas.microsoft.com/office/drawing/2010/main">
                  <a14:imgLayer r:embed="rId36">
                    <a14:imgEffect>
                      <a14:backgroundRemoval t="6375" b="48625" l="375" r="34375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5706" r="65127" b="51437"/>
          <a:stretch/>
        </xdr:blipFill>
        <xdr:spPr>
          <a:xfrm>
            <a:off x="2512785" y="1256398"/>
            <a:ext cx="970643" cy="1192887"/>
          </a:xfrm>
          <a:prstGeom prst="rect">
            <a:avLst/>
          </a:prstGeom>
        </xdr:spPr>
      </xdr:pic>
      <xdr:pic>
        <xdr:nvPicPr>
          <xdr:cNvPr id="51" name="圖片 50"/>
          <xdr:cNvPicPr>
            <a:picLocks noChangeAspect="1"/>
          </xdr:cNvPicPr>
        </xdr:nvPicPr>
        <xdr:blipFill rotWithShape="1"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9883"/>
          <a:stretch/>
        </xdr:blipFill>
        <xdr:spPr>
          <a:xfrm rot="319584">
            <a:off x="2358571" y="984255"/>
            <a:ext cx="1356827" cy="337240"/>
          </a:xfrm>
          <a:prstGeom prst="rect">
            <a:avLst/>
          </a:prstGeom>
        </xdr:spPr>
      </xdr:pic>
    </xdr:grpSp>
    <xdr:clientData/>
  </xdr:twoCellAnchor>
  <xdr:twoCellAnchor editAs="oneCell">
    <xdr:from>
      <xdr:col>16</xdr:col>
      <xdr:colOff>90714</xdr:colOff>
      <xdr:row>35</xdr:row>
      <xdr:rowOff>37582</xdr:rowOff>
    </xdr:from>
    <xdr:to>
      <xdr:col>17</xdr:col>
      <xdr:colOff>455071</xdr:colOff>
      <xdr:row>37</xdr:row>
      <xdr:rowOff>248101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0" b="99700" l="9100" r="93800">
                      <a14:foregroundMark x1="9100" y1="48576" x2="9100" y2="48576"/>
                      <a14:backgroundMark x1="69800" y1="8546" x2="69800" y2="8546"/>
                      <a14:backgroundMark x1="62400" y1="4048" x2="62400" y2="40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7902511"/>
          <a:ext cx="1108214" cy="736661"/>
        </a:xfrm>
        <a:prstGeom prst="rect">
          <a:avLst/>
        </a:prstGeom>
      </xdr:spPr>
    </xdr:pic>
    <xdr:clientData/>
  </xdr:twoCellAnchor>
  <xdr:twoCellAnchor>
    <xdr:from>
      <xdr:col>16</xdr:col>
      <xdr:colOff>172355</xdr:colOff>
      <xdr:row>41</xdr:row>
      <xdr:rowOff>63501</xdr:rowOff>
    </xdr:from>
    <xdr:to>
      <xdr:col>18</xdr:col>
      <xdr:colOff>65764</xdr:colOff>
      <xdr:row>45</xdr:row>
      <xdr:rowOff>163286</xdr:rowOff>
    </xdr:to>
    <xdr:grpSp>
      <xdr:nvGrpSpPr>
        <xdr:cNvPr id="53" name="群組 52"/>
        <xdr:cNvGrpSpPr/>
      </xdr:nvGrpSpPr>
      <xdr:grpSpPr>
        <a:xfrm>
          <a:off x="12622891" y="9357180"/>
          <a:ext cx="1526266" cy="1188356"/>
          <a:chOff x="11556998" y="9162144"/>
          <a:chExt cx="1381123" cy="1152070"/>
        </a:xfrm>
      </xdr:grpSpPr>
      <xdr:pic>
        <xdr:nvPicPr>
          <xdr:cNvPr id="54" name="圖片 53"/>
          <xdr:cNvPicPr>
            <a:picLocks noChangeAspect="1"/>
          </xdr:cNvPicPr>
        </xdr:nvPicPr>
        <xdr:blipFill rotWithShape="1"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9398"/>
          <a:stretch/>
        </xdr:blipFill>
        <xdr:spPr>
          <a:xfrm rot="778035">
            <a:off x="11556998" y="9162144"/>
            <a:ext cx="1381123" cy="333797"/>
          </a:xfrm>
          <a:prstGeom prst="rect">
            <a:avLst/>
          </a:prstGeom>
        </xdr:spPr>
      </xdr:pic>
      <xdr:pic>
        <xdr:nvPicPr>
          <xdr:cNvPr id="55" name="圖片 54"/>
          <xdr:cNvPicPr>
            <a:picLocks noChangeAspect="1"/>
          </xdr:cNvPicPr>
        </xdr:nvPicPr>
        <xdr:blipFill rotWithShape="1"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875" t="18707" r="10277" b="20493"/>
          <a:stretch/>
        </xdr:blipFill>
        <xdr:spPr>
          <a:xfrm rot="525593">
            <a:off x="11566070" y="9394204"/>
            <a:ext cx="907143" cy="92001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163286</xdr:colOff>
      <xdr:row>14</xdr:row>
      <xdr:rowOff>63500</xdr:rowOff>
    </xdr:from>
    <xdr:to>
      <xdr:col>6</xdr:col>
      <xdr:colOff>63500</xdr:colOff>
      <xdr:row>19</xdr:row>
      <xdr:rowOff>254000</xdr:rowOff>
    </xdr:to>
    <xdr:grpSp>
      <xdr:nvGrpSpPr>
        <xdr:cNvPr id="56" name="群組 55"/>
        <xdr:cNvGrpSpPr/>
      </xdr:nvGrpSpPr>
      <xdr:grpSpPr>
        <a:xfrm>
          <a:off x="2816679" y="3029857"/>
          <a:ext cx="1533071" cy="1551214"/>
          <a:chOff x="9716635" y="4933722"/>
          <a:chExt cx="2356303" cy="2226584"/>
        </a:xfrm>
      </xdr:grpSpPr>
      <xdr:pic>
        <xdr:nvPicPr>
          <xdr:cNvPr id="57" name="圖片 56"/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25491" y="4933722"/>
            <a:ext cx="2102303" cy="2095500"/>
          </a:xfrm>
          <a:prstGeom prst="rect">
            <a:avLst/>
          </a:prstGeom>
        </xdr:spPr>
      </xdr:pic>
      <xdr:pic>
        <xdr:nvPicPr>
          <xdr:cNvPr id="58" name="圖片 57"/>
          <xdr:cNvPicPr>
            <a:picLocks noChangeAspect="1"/>
          </xdr:cNvPicPr>
        </xdr:nvPicPr>
        <xdr:blipFill rotWithShape="1"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4830"/>
          <a:stretch/>
        </xdr:blipFill>
        <xdr:spPr>
          <a:xfrm>
            <a:off x="9716635" y="6693581"/>
            <a:ext cx="2356303" cy="4667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538461</xdr:colOff>
      <xdr:row>6</xdr:row>
      <xdr:rowOff>99112</xdr:rowOff>
    </xdr:from>
    <xdr:to>
      <xdr:col>13</xdr:col>
      <xdr:colOff>553358</xdr:colOff>
      <xdr:row>10</xdr:row>
      <xdr:rowOff>261129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902318" y="1260255"/>
          <a:ext cx="758754" cy="1214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406398</xdr:colOff>
      <xdr:row>0</xdr:row>
      <xdr:rowOff>304799</xdr:rowOff>
    </xdr:from>
    <xdr:to>
      <xdr:col>20</xdr:col>
      <xdr:colOff>631371</xdr:colOff>
      <xdr:row>2</xdr:row>
      <xdr:rowOff>262799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60941" y="304799"/>
          <a:ext cx="2413001" cy="720000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110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8</xdr:col>
      <xdr:colOff>457200</xdr:colOff>
      <xdr:row>0</xdr:row>
      <xdr:rowOff>370112</xdr:rowOff>
    </xdr:from>
    <xdr:to>
      <xdr:col>11</xdr:col>
      <xdr:colOff>293914</xdr:colOff>
      <xdr:row>2</xdr:row>
      <xdr:rowOff>337457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5747657" y="370112"/>
          <a:ext cx="2024743" cy="72934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 editAs="oneCell">
    <xdr:from>
      <xdr:col>11</xdr:col>
      <xdr:colOff>533401</xdr:colOff>
      <xdr:row>1</xdr:row>
      <xdr:rowOff>283028</xdr:rowOff>
    </xdr:from>
    <xdr:to>
      <xdr:col>17</xdr:col>
      <xdr:colOff>97972</xdr:colOff>
      <xdr:row>2</xdr:row>
      <xdr:rowOff>293941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1887" y="664028"/>
          <a:ext cx="3940628" cy="391913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424543</xdr:colOff>
      <xdr:row>0</xdr:row>
      <xdr:rowOff>0</xdr:rowOff>
    </xdr:from>
    <xdr:to>
      <xdr:col>6</xdr:col>
      <xdr:colOff>185057</xdr:colOff>
      <xdr:row>3</xdr:row>
      <xdr:rowOff>87086</xdr:rowOff>
    </xdr:to>
    <xdr:pic>
      <xdr:nvPicPr>
        <xdr:cNvPr id="25" name="圖片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943" y="0"/>
          <a:ext cx="2677885" cy="1099457"/>
        </a:xfrm>
        <a:prstGeom prst="rect">
          <a:avLst/>
        </a:prstGeom>
      </xdr:spPr>
    </xdr:pic>
    <xdr:clientData/>
  </xdr:twoCellAnchor>
  <xdr:twoCellAnchor editAs="oneCell">
    <xdr:from>
      <xdr:col>4</xdr:col>
      <xdr:colOff>72572</xdr:colOff>
      <xdr:row>16</xdr:row>
      <xdr:rowOff>181430</xdr:rowOff>
    </xdr:from>
    <xdr:to>
      <xdr:col>5</xdr:col>
      <xdr:colOff>553357</xdr:colOff>
      <xdr:row>19</xdr:row>
      <xdr:rowOff>72572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572" y="6286501"/>
          <a:ext cx="1224642" cy="1224642"/>
        </a:xfrm>
        <a:prstGeom prst="rect">
          <a:avLst/>
        </a:prstGeom>
      </xdr:spPr>
    </xdr:pic>
    <xdr:clientData/>
  </xdr:twoCellAnchor>
  <xdr:twoCellAnchor editAs="oneCell">
    <xdr:from>
      <xdr:col>16</xdr:col>
      <xdr:colOff>81642</xdr:colOff>
      <xdr:row>15</xdr:row>
      <xdr:rowOff>177917</xdr:rowOff>
    </xdr:from>
    <xdr:to>
      <xdr:col>18</xdr:col>
      <xdr:colOff>95117</xdr:colOff>
      <xdr:row>18</xdr:row>
      <xdr:rowOff>142744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928" y="5838488"/>
          <a:ext cx="1501189" cy="1298326"/>
        </a:xfrm>
        <a:prstGeom prst="rect">
          <a:avLst/>
        </a:prstGeom>
      </xdr:spPr>
    </xdr:pic>
    <xdr:clientData/>
  </xdr:twoCellAnchor>
  <xdr:twoCellAnchor editAs="oneCell">
    <xdr:from>
      <xdr:col>11</xdr:col>
      <xdr:colOff>616856</xdr:colOff>
      <xdr:row>6</xdr:row>
      <xdr:rowOff>226872</xdr:rowOff>
    </xdr:from>
    <xdr:to>
      <xdr:col>13</xdr:col>
      <xdr:colOff>589832</xdr:colOff>
      <xdr:row>9</xdr:row>
      <xdr:rowOff>156671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856" y="2576372"/>
          <a:ext cx="1460690" cy="1263299"/>
        </a:xfrm>
        <a:prstGeom prst="rect">
          <a:avLst/>
        </a:prstGeom>
      </xdr:spPr>
    </xdr:pic>
    <xdr:clientData/>
  </xdr:twoCellAnchor>
  <xdr:twoCellAnchor editAs="oneCell">
    <xdr:from>
      <xdr:col>8</xdr:col>
      <xdr:colOff>72569</xdr:colOff>
      <xdr:row>25</xdr:row>
      <xdr:rowOff>326570</xdr:rowOff>
    </xdr:from>
    <xdr:to>
      <xdr:col>9</xdr:col>
      <xdr:colOff>609443</xdr:colOff>
      <xdr:row>28</xdr:row>
      <xdr:rowOff>36284</xdr:rowOff>
    </xdr:to>
    <xdr:pic>
      <xdr:nvPicPr>
        <xdr:cNvPr id="12" name="圖片 1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4192" b="47305" l="43431" r="8923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884" t="4752" r="10323" b="52666"/>
        <a:stretch/>
      </xdr:blipFill>
      <xdr:spPr>
        <a:xfrm>
          <a:off x="5460998" y="9742713"/>
          <a:ext cx="1280731" cy="1043214"/>
        </a:xfrm>
        <a:prstGeom prst="rect">
          <a:avLst/>
        </a:prstGeom>
      </xdr:spPr>
    </xdr:pic>
    <xdr:clientData/>
  </xdr:twoCellAnchor>
  <xdr:twoCellAnchor editAs="oneCell">
    <xdr:from>
      <xdr:col>16</xdr:col>
      <xdr:colOff>233575</xdr:colOff>
      <xdr:row>7</xdr:row>
      <xdr:rowOff>423916</xdr:rowOff>
    </xdr:from>
    <xdr:to>
      <xdr:col>17</xdr:col>
      <xdr:colOff>535215</xdr:colOff>
      <xdr:row>9</xdr:row>
      <xdr:rowOff>390071</xdr:rowOff>
    </xdr:to>
    <xdr:pic>
      <xdr:nvPicPr>
        <xdr:cNvPr id="13" name="圖片 1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7" t="12577" r="53029" b="13858"/>
        <a:stretch/>
      </xdr:blipFill>
      <xdr:spPr>
        <a:xfrm>
          <a:off x="11572861" y="3217916"/>
          <a:ext cx="1045497" cy="855156"/>
        </a:xfrm>
        <a:prstGeom prst="rect">
          <a:avLst/>
        </a:prstGeom>
      </xdr:spPr>
    </xdr:pic>
    <xdr:clientData/>
  </xdr:twoCellAnchor>
  <xdr:twoCellAnchor>
    <xdr:from>
      <xdr:col>3</xdr:col>
      <xdr:colOff>535214</xdr:colOff>
      <xdr:row>3</xdr:row>
      <xdr:rowOff>281214</xdr:rowOff>
    </xdr:from>
    <xdr:to>
      <xdr:col>6</xdr:col>
      <xdr:colOff>181428</xdr:colOff>
      <xdr:row>8</xdr:row>
      <xdr:rowOff>217714</xdr:rowOff>
    </xdr:to>
    <xdr:grpSp>
      <xdr:nvGrpSpPr>
        <xdr:cNvPr id="14" name="群組 13"/>
        <xdr:cNvGrpSpPr/>
      </xdr:nvGrpSpPr>
      <xdr:grpSpPr>
        <a:xfrm>
          <a:off x="2178957" y="1293585"/>
          <a:ext cx="1834242" cy="2037443"/>
          <a:chOff x="2113643" y="1868714"/>
          <a:chExt cx="1877785" cy="2032000"/>
        </a:xfrm>
      </xdr:grpSpPr>
      <xdr:pic>
        <xdr:nvPicPr>
          <xdr:cNvPr id="15" name="圖片 14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54500" b="96750" l="625" r="32125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53095" r="67381"/>
          <a:stretch/>
        </xdr:blipFill>
        <xdr:spPr>
          <a:xfrm>
            <a:off x="2476500" y="2178862"/>
            <a:ext cx="1197430" cy="1721852"/>
          </a:xfrm>
          <a:prstGeom prst="rect">
            <a:avLst/>
          </a:prstGeom>
        </xdr:spPr>
      </xdr:pic>
      <xdr:pic>
        <xdr:nvPicPr>
          <xdr:cNvPr id="16" name="圖片 15"/>
          <xdr:cNvPicPr>
            <a:picLocks noChangeAspect="1"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9883"/>
          <a:stretch/>
        </xdr:blipFill>
        <xdr:spPr>
          <a:xfrm>
            <a:off x="2113643" y="1868714"/>
            <a:ext cx="1877785" cy="46672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725714</xdr:colOff>
      <xdr:row>16</xdr:row>
      <xdr:rowOff>54430</xdr:rowOff>
    </xdr:from>
    <xdr:to>
      <xdr:col>13</xdr:col>
      <xdr:colOff>691212</xdr:colOff>
      <xdr:row>18</xdr:row>
      <xdr:rowOff>362393</xdr:rowOff>
    </xdr:to>
    <xdr:grpSp>
      <xdr:nvGrpSpPr>
        <xdr:cNvPr id="17" name="群組 16"/>
        <xdr:cNvGrpSpPr/>
      </xdr:nvGrpSpPr>
      <xdr:grpSpPr>
        <a:xfrm>
          <a:off x="8204200" y="6041573"/>
          <a:ext cx="1424183" cy="1200591"/>
          <a:chOff x="3388466" y="4452006"/>
          <a:chExt cx="1957524" cy="1633323"/>
        </a:xfrm>
      </xdr:grpSpPr>
      <xdr:pic>
        <xdr:nvPicPr>
          <xdr:cNvPr id="18" name="圖片 17"/>
          <xdr:cNvPicPr>
            <a:picLocks noChangeAspect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794" t="49206"/>
          <a:stretch/>
        </xdr:blipFill>
        <xdr:spPr>
          <a:xfrm rot="20446539">
            <a:off x="3661596" y="4833209"/>
            <a:ext cx="1227081" cy="1252120"/>
          </a:xfrm>
          <a:prstGeom prst="rect">
            <a:avLst/>
          </a:prstGeom>
        </xdr:spPr>
      </xdr:pic>
      <xdr:pic>
        <xdr:nvPicPr>
          <xdr:cNvPr id="19" name="圖片 18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107" r="54033"/>
          <a:stretch/>
        </xdr:blipFill>
        <xdr:spPr>
          <a:xfrm rot="637288">
            <a:off x="3388466" y="4452006"/>
            <a:ext cx="1957524" cy="539056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616856</xdr:colOff>
      <xdr:row>20</xdr:row>
      <xdr:rowOff>105230</xdr:rowOff>
    </xdr:from>
    <xdr:to>
      <xdr:col>5</xdr:col>
      <xdr:colOff>535214</xdr:colOff>
      <xdr:row>24</xdr:row>
      <xdr:rowOff>190502</xdr:rowOff>
    </xdr:to>
    <xdr:grpSp>
      <xdr:nvGrpSpPr>
        <xdr:cNvPr id="20" name="群組 19"/>
        <xdr:cNvGrpSpPr/>
      </xdr:nvGrpSpPr>
      <xdr:grpSpPr>
        <a:xfrm>
          <a:off x="2260599" y="7594601"/>
          <a:ext cx="1377044" cy="1456872"/>
          <a:chOff x="2376714" y="5094514"/>
          <a:chExt cx="1406072" cy="1455058"/>
        </a:xfrm>
      </xdr:grpSpPr>
      <xdr:pic>
        <xdr:nvPicPr>
          <xdr:cNvPr id="21" name="圖片 20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6750" b="47750" l="34375" r="67625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4405" t="7381" r="31547" b="52023"/>
          <a:stretch/>
        </xdr:blipFill>
        <xdr:spPr>
          <a:xfrm>
            <a:off x="2630713" y="5424714"/>
            <a:ext cx="943429" cy="1124858"/>
          </a:xfrm>
          <a:prstGeom prst="rect">
            <a:avLst/>
          </a:prstGeom>
        </xdr:spPr>
      </xdr:pic>
      <xdr:pic>
        <xdr:nvPicPr>
          <xdr:cNvPr id="22" name="圖片 21"/>
          <xdr:cNvPicPr>
            <a:picLocks noChangeAspect="1"/>
          </xdr:cNvPicPr>
        </xdr:nvPicPr>
        <xdr:blipFill rotWithShape="1"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80564" b="-8844"/>
          <a:stretch/>
        </xdr:blipFill>
        <xdr:spPr>
          <a:xfrm>
            <a:off x="2376714" y="5094514"/>
            <a:ext cx="1406072" cy="3937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56387</xdr:colOff>
      <xdr:row>15</xdr:row>
      <xdr:rowOff>299357</xdr:rowOff>
    </xdr:from>
    <xdr:to>
      <xdr:col>9</xdr:col>
      <xdr:colOff>669357</xdr:colOff>
      <xdr:row>18</xdr:row>
      <xdr:rowOff>430887</xdr:rowOff>
    </xdr:to>
    <xdr:grpSp>
      <xdr:nvGrpSpPr>
        <xdr:cNvPr id="23" name="群組 22"/>
        <xdr:cNvGrpSpPr/>
      </xdr:nvGrpSpPr>
      <xdr:grpSpPr>
        <a:xfrm>
          <a:off x="5346844" y="5840186"/>
          <a:ext cx="1342313" cy="1470472"/>
          <a:chOff x="2358571" y="984255"/>
          <a:chExt cx="1356827" cy="1465030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ackgroundRemoval t="6375" b="48625" l="375" r="34375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5706" r="65127" b="51437"/>
          <a:stretch/>
        </xdr:blipFill>
        <xdr:spPr>
          <a:xfrm>
            <a:off x="2512785" y="1256398"/>
            <a:ext cx="970643" cy="1192887"/>
          </a:xfrm>
          <a:prstGeom prst="rect">
            <a:avLst/>
          </a:prstGeom>
        </xdr:spPr>
      </xdr:pic>
      <xdr:pic>
        <xdr:nvPicPr>
          <xdr:cNvPr id="26" name="圖片 25"/>
          <xdr:cNvPicPr>
            <a:picLocks noChangeAspect="1"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9883"/>
          <a:stretch/>
        </xdr:blipFill>
        <xdr:spPr>
          <a:xfrm rot="319584">
            <a:off x="2358571" y="984255"/>
            <a:ext cx="1356827" cy="337240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17006</xdr:colOff>
      <xdr:row>21</xdr:row>
      <xdr:rowOff>43544</xdr:rowOff>
    </xdr:from>
    <xdr:to>
      <xdr:col>20</xdr:col>
      <xdr:colOff>715506</xdr:colOff>
      <xdr:row>25</xdr:row>
      <xdr:rowOff>210456</xdr:rowOff>
    </xdr:to>
    <xdr:pic>
      <xdr:nvPicPr>
        <xdr:cNvPr id="27" name="圖片 26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934"/>
        <a:stretch/>
      </xdr:blipFill>
      <xdr:spPr>
        <a:xfrm>
          <a:off x="8954177" y="7696201"/>
          <a:ext cx="5803900" cy="1821541"/>
        </a:xfrm>
        <a:prstGeom prst="rect">
          <a:avLst/>
        </a:prstGeom>
      </xdr:spPr>
    </xdr:pic>
    <xdr:clientData/>
  </xdr:twoCellAnchor>
  <xdr:twoCellAnchor>
    <xdr:from>
      <xdr:col>13</xdr:col>
      <xdr:colOff>150890</xdr:colOff>
      <xdr:row>25</xdr:row>
      <xdr:rowOff>156143</xdr:rowOff>
    </xdr:from>
    <xdr:to>
      <xdr:col>20</xdr:col>
      <xdr:colOff>725771</xdr:colOff>
      <xdr:row>28</xdr:row>
      <xdr:rowOff>110787</xdr:rowOff>
    </xdr:to>
    <xdr:grpSp>
      <xdr:nvGrpSpPr>
        <xdr:cNvPr id="36" name="群組 35"/>
        <xdr:cNvGrpSpPr/>
      </xdr:nvGrpSpPr>
      <xdr:grpSpPr>
        <a:xfrm>
          <a:off x="9088061" y="9463429"/>
          <a:ext cx="5680281" cy="1293587"/>
          <a:chOff x="9236832" y="9844428"/>
          <a:chExt cx="5781881" cy="1288144"/>
        </a:xfrm>
      </xdr:grpSpPr>
      <xdr:pic>
        <xdr:nvPicPr>
          <xdr:cNvPr id="31" name="圖片 30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62001" y="10201738"/>
            <a:ext cx="671285" cy="805542"/>
          </a:xfrm>
          <a:prstGeom prst="rect">
            <a:avLst/>
          </a:prstGeom>
        </xdr:spPr>
      </xdr:pic>
      <xdr:pic>
        <xdr:nvPicPr>
          <xdr:cNvPr id="4" name="圖片 3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36832" y="10078357"/>
            <a:ext cx="1041737" cy="934091"/>
          </a:xfrm>
          <a:prstGeom prst="rect">
            <a:avLst/>
          </a:prstGeom>
        </xdr:spPr>
      </xdr:pic>
      <xdr:pic>
        <xdr:nvPicPr>
          <xdr:cNvPr id="5" name="圖片 4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187714" y="10050580"/>
            <a:ext cx="830999" cy="992582"/>
          </a:xfrm>
          <a:prstGeom prst="rect">
            <a:avLst/>
          </a:prstGeom>
        </xdr:spPr>
      </xdr:pic>
      <xdr:pic>
        <xdr:nvPicPr>
          <xdr:cNvPr id="33" name="圖片 32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9069" y="10060215"/>
            <a:ext cx="976785" cy="976785"/>
          </a:xfrm>
          <a:prstGeom prst="rect">
            <a:avLst/>
          </a:prstGeom>
        </xdr:spPr>
      </xdr:pic>
      <xdr:pic>
        <xdr:nvPicPr>
          <xdr:cNvPr id="34" name="圖片 33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7428" y="9844428"/>
            <a:ext cx="1288144" cy="1288144"/>
          </a:xfrm>
          <a:prstGeom prst="rect">
            <a:avLst/>
          </a:prstGeom>
        </xdr:spPr>
      </xdr:pic>
      <xdr:pic>
        <xdr:nvPicPr>
          <xdr:cNvPr id="35" name="圖片 34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22655" y="9993531"/>
            <a:ext cx="857703" cy="1057268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295729</xdr:colOff>
      <xdr:row>24</xdr:row>
      <xdr:rowOff>379187</xdr:rowOff>
    </xdr:from>
    <xdr:to>
      <xdr:col>19</xdr:col>
      <xdr:colOff>477157</xdr:colOff>
      <xdr:row>26</xdr:row>
      <xdr:rowOff>57615</xdr:rowOff>
    </xdr:to>
    <xdr:pic>
      <xdr:nvPicPr>
        <xdr:cNvPr id="30" name="圖片 29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54"/>
        <a:stretch/>
      </xdr:blipFill>
      <xdr:spPr>
        <a:xfrm>
          <a:off x="10691586" y="9240158"/>
          <a:ext cx="3098800" cy="571057"/>
        </a:xfrm>
        <a:prstGeom prst="rect">
          <a:avLst/>
        </a:prstGeom>
      </xdr:spPr>
    </xdr:pic>
    <xdr:clientData/>
  </xdr:twoCellAnchor>
  <xdr:twoCellAnchor>
    <xdr:from>
      <xdr:col>8</xdr:col>
      <xdr:colOff>90746</xdr:colOff>
      <xdr:row>5</xdr:row>
      <xdr:rowOff>344715</xdr:rowOff>
    </xdr:from>
    <xdr:to>
      <xdr:col>9</xdr:col>
      <xdr:colOff>241682</xdr:colOff>
      <xdr:row>8</xdr:row>
      <xdr:rowOff>443233</xdr:rowOff>
    </xdr:to>
    <xdr:pic>
      <xdr:nvPicPr>
        <xdr:cNvPr id="37" name="圖片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479175" y="2249715"/>
          <a:ext cx="894793" cy="14320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293915</xdr:colOff>
      <xdr:row>0</xdr:row>
      <xdr:rowOff>141515</xdr:rowOff>
    </xdr:from>
    <xdr:to>
      <xdr:col>20</xdr:col>
      <xdr:colOff>209007</xdr:colOff>
      <xdr:row>3</xdr:row>
      <xdr:rowOff>241029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148458" y="141515"/>
          <a:ext cx="2103120" cy="720000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110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8</xdr:col>
      <xdr:colOff>272145</xdr:colOff>
      <xdr:row>2</xdr:row>
      <xdr:rowOff>61688</xdr:rowOff>
    </xdr:from>
    <xdr:to>
      <xdr:col>11</xdr:col>
      <xdr:colOff>654506</xdr:colOff>
      <xdr:row>3</xdr:row>
      <xdr:rowOff>303168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5562602" y="475345"/>
          <a:ext cx="2570390" cy="448309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 editAs="oneCell">
    <xdr:from>
      <xdr:col>12</xdr:col>
      <xdr:colOff>174171</xdr:colOff>
      <xdr:row>2</xdr:row>
      <xdr:rowOff>152400</xdr:rowOff>
    </xdr:from>
    <xdr:to>
      <xdr:col>17</xdr:col>
      <xdr:colOff>65314</xdr:colOff>
      <xdr:row>3</xdr:row>
      <xdr:rowOff>337484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566057"/>
          <a:ext cx="3537857" cy="39191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0</xdr:row>
      <xdr:rowOff>0</xdr:rowOff>
    </xdr:from>
    <xdr:to>
      <xdr:col>6</xdr:col>
      <xdr:colOff>65315</xdr:colOff>
      <xdr:row>3</xdr:row>
      <xdr:rowOff>293914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0"/>
          <a:ext cx="2677885" cy="914400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4</xdr:row>
      <xdr:rowOff>36286</xdr:rowOff>
    </xdr:from>
    <xdr:to>
      <xdr:col>13</xdr:col>
      <xdr:colOff>326572</xdr:colOff>
      <xdr:row>13</xdr:row>
      <xdr:rowOff>6073</xdr:rowOff>
    </xdr:to>
    <xdr:grpSp>
      <xdr:nvGrpSpPr>
        <xdr:cNvPr id="8" name="群組 7"/>
        <xdr:cNvGrpSpPr/>
      </xdr:nvGrpSpPr>
      <xdr:grpSpPr>
        <a:xfrm>
          <a:off x="348343" y="1037772"/>
          <a:ext cx="8915400" cy="3224615"/>
          <a:chOff x="373064" y="1042359"/>
          <a:chExt cx="9089571" cy="3217358"/>
        </a:xfrm>
      </xdr:grpSpPr>
      <xdr:pic>
        <xdr:nvPicPr>
          <xdr:cNvPr id="9" name="圖片 8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704" b="92661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144" t="571" r="-1144" b="16238"/>
          <a:stretch/>
        </xdr:blipFill>
        <xdr:spPr>
          <a:xfrm>
            <a:off x="6670187" y="1042359"/>
            <a:ext cx="2473135" cy="2049864"/>
          </a:xfrm>
          <a:prstGeom prst="rect">
            <a:avLst/>
          </a:prstGeom>
        </xdr:spPr>
      </xdr:pic>
      <xdr:pic>
        <xdr:nvPicPr>
          <xdr:cNvPr id="10" name="圖片 9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100000" l="2222" r="100000">
                        <a14:foregroundMark x1="96049" y1="66509" x2="96049" y2="66509"/>
                        <a14:foregroundMark x1="92840" y1="72642" x2="92840" y2="72642"/>
                        <a14:foregroundMark x1="89136" y1="78302" x2="89136" y2="78302"/>
                        <a14:foregroundMark x1="84444" y1="83726" x2="84444" y2="83726"/>
                        <a14:foregroundMark x1="80370" y1="88679" x2="80370" y2="88679"/>
                        <a14:foregroundMark x1="75432" y1="92689" x2="75432" y2="92689"/>
                        <a14:foregroundMark x1="71975" y1="93868" x2="71975" y2="93868"/>
                        <a14:foregroundMark x1="67654" y1="96462" x2="67654" y2="96462"/>
                        <a14:foregroundMark x1="64691" y1="97170" x2="64691" y2="97170"/>
                        <a14:foregroundMark x1="25802" y1="95991" x2="25802" y2="95991"/>
                        <a14:foregroundMark x1="97778" y1="63208" x2="97778" y2="63208"/>
                        <a14:backgroundMark x1="97284" y1="64387" x2="97284" y2="64387"/>
                        <a14:backgroundMark x1="95802" y1="65566" x2="95802" y2="65566"/>
                        <a14:backgroundMark x1="94938" y1="71698" x2="94938" y2="71698"/>
                        <a14:backgroundMark x1="91975" y1="75000" x2="91975" y2="75000"/>
                        <a14:backgroundMark x1="88272" y1="81132" x2="88272" y2="81132"/>
                        <a14:backgroundMark x1="77531" y1="92689" x2="77531" y2="92689"/>
                        <a14:backgroundMark x1="73457" y1="94340" x2="73457" y2="94340"/>
                        <a14:backgroundMark x1="69630" y1="94811" x2="69630" y2="94811"/>
                        <a14:backgroundMark x1="68148" y1="97170" x2="68148" y2="97170"/>
                        <a14:backgroundMark x1="27284" y1="97170" x2="27284" y2="97170"/>
                        <a14:backgroundMark x1="62346" y1="97170" x2="62346" y2="97170"/>
                        <a14:backgroundMark x1="60000" y1="97170" x2="60000" y2="97170"/>
                        <a14:backgroundMark x1="29877" y1="97170" x2="29877" y2="9717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83486" y="2584225"/>
            <a:ext cx="3218560" cy="1675492"/>
          </a:xfrm>
          <a:prstGeom prst="rect">
            <a:avLst/>
          </a:prstGeom>
        </xdr:spPr>
      </xdr:pic>
      <xdr:sp macro="" textlink="">
        <xdr:nvSpPr>
          <xdr:cNvPr id="11" name="圓角矩形圖說文字 10"/>
          <xdr:cNvSpPr/>
        </xdr:nvSpPr>
        <xdr:spPr>
          <a:xfrm>
            <a:off x="373064" y="1157739"/>
            <a:ext cx="4354285" cy="2914477"/>
          </a:xfrm>
          <a:prstGeom prst="wedgeRoundRectCallout">
            <a:avLst>
              <a:gd name="adj1" fmla="val 54847"/>
              <a:gd name="adj2" fmla="val -10580"/>
              <a:gd name="adj3" fmla="val 16667"/>
            </a:avLst>
          </a:prstGeom>
          <a:noFill/>
          <a:ln w="38100">
            <a:prstDash val="dashDot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altLang="zh-TW" sz="2800" b="1">
              <a:solidFill>
                <a:srgbClr val="6600FF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pPr algn="l"/>
            <a:r>
              <a:rPr lang="zh-TW" altLang="en-US" sz="2800" b="1">
                <a:solidFill>
                  <a:srgbClr val="6600FF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   </a:t>
            </a:r>
            <a:endParaRPr lang="en-US" altLang="zh-TW" sz="2800" b="1">
              <a:solidFill>
                <a:srgbClr val="6600FF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pPr algn="l"/>
            <a:r>
              <a:rPr lang="zh-TW" altLang="en-US" sz="2800" b="1">
                <a:solidFill>
                  <a:srgbClr val="6600FF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訂</a:t>
            </a:r>
            <a:r>
              <a:rPr lang="zh-TW" altLang="en-US" sz="2800" b="1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！</a:t>
            </a:r>
            <a:r>
              <a:rPr lang="zh-TW" altLang="en-US" sz="2800" b="1">
                <a:solidFill>
                  <a:schemeClr val="accent6">
                    <a:lumMod val="7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訂</a:t>
            </a:r>
            <a:r>
              <a:rPr lang="zh-TW" altLang="en-US" sz="2800" b="1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！</a:t>
            </a:r>
            <a:r>
              <a:rPr lang="zh-TW" altLang="en-US" sz="2800" b="1">
                <a:solidFill>
                  <a:srgbClr val="008000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訂</a:t>
            </a:r>
            <a:r>
              <a:rPr lang="zh-TW" altLang="en-US" sz="2800" b="1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！</a:t>
            </a:r>
            <a:r>
              <a:rPr lang="zh-TW" altLang="en-US" sz="2800" b="1" baseline="0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 選承富</a:t>
            </a:r>
            <a:endParaRPr lang="en-US" altLang="zh-TW" sz="2800" b="1" baseline="0">
              <a:solidFill>
                <a:schemeClr val="tx1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  <a:p>
            <a:pPr algn="l"/>
            <a:r>
              <a:rPr lang="zh-TW" altLang="en-US" sz="2800" b="1" baseline="0">
                <a:solidFill>
                  <a:schemeClr val="tx1"/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    好吃 營養 又開心</a:t>
            </a:r>
            <a:endParaRPr lang="en-US" altLang="zh-TW" sz="2800" b="1" baseline="0">
              <a:solidFill>
                <a:schemeClr val="tx1"/>
              </a:solidFill>
              <a:latin typeface="微軟正黑體" panose="020B0604030504040204" pitchFamily="34" charset="-120"/>
              <a:ea typeface="微軟正黑體" panose="020B0604030504040204" pitchFamily="34" charset="-120"/>
            </a:endParaRPr>
          </a:p>
        </xdr:txBody>
      </xdr:sp>
      <xdr:pic>
        <xdr:nvPicPr>
          <xdr:cNvPr id="13" name="圖片 12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96224">
            <a:off x="5859008" y="1115878"/>
            <a:ext cx="2147208" cy="1851160"/>
          </a:xfrm>
          <a:prstGeom prst="rect">
            <a:avLst/>
          </a:prstGeom>
        </xdr:spPr>
      </xdr:pic>
      <xdr:pic>
        <xdr:nvPicPr>
          <xdr:cNvPr id="14" name="圖片 13"/>
          <xdr:cNvPicPr>
            <a:picLocks noChangeAspect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867" t="18041" r="9339" b="67276"/>
          <a:stretch/>
        </xdr:blipFill>
        <xdr:spPr>
          <a:xfrm>
            <a:off x="7725455" y="2439081"/>
            <a:ext cx="1737180" cy="335643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716643</xdr:colOff>
      <xdr:row>13</xdr:row>
      <xdr:rowOff>63501</xdr:rowOff>
    </xdr:from>
    <xdr:to>
      <xdr:col>20</xdr:col>
      <xdr:colOff>687162</xdr:colOff>
      <xdr:row>22</xdr:row>
      <xdr:rowOff>199572</xdr:rowOff>
    </xdr:to>
    <xdr:grpSp>
      <xdr:nvGrpSpPr>
        <xdr:cNvPr id="15" name="群組 14"/>
        <xdr:cNvGrpSpPr/>
      </xdr:nvGrpSpPr>
      <xdr:grpSpPr>
        <a:xfrm>
          <a:off x="3089729" y="4319815"/>
          <a:ext cx="11640004" cy="3390900"/>
          <a:chOff x="3147786" y="4336143"/>
          <a:chExt cx="11872233" cy="3383643"/>
        </a:xfrm>
      </xdr:grpSpPr>
      <xdr:grpSp>
        <xdr:nvGrpSpPr>
          <xdr:cNvPr id="16" name="群組 15"/>
          <xdr:cNvGrpSpPr/>
        </xdr:nvGrpSpPr>
        <xdr:grpSpPr>
          <a:xfrm>
            <a:off x="3369189" y="4480354"/>
            <a:ext cx="1957524" cy="1633323"/>
            <a:chOff x="3388466" y="4452006"/>
            <a:chExt cx="1957524" cy="1633323"/>
          </a:xfrm>
        </xdr:grpSpPr>
        <xdr:pic>
          <xdr:nvPicPr>
            <xdr:cNvPr id="44" name="圖片 4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0794" t="49206"/>
            <a:stretch/>
          </xdr:blipFill>
          <xdr:spPr>
            <a:xfrm rot="20446539">
              <a:off x="3661596" y="4833209"/>
              <a:ext cx="1227081" cy="1252120"/>
            </a:xfrm>
            <a:prstGeom prst="rect">
              <a:avLst/>
            </a:prstGeom>
          </xdr:spPr>
        </xdr:pic>
        <xdr:pic>
          <xdr:nvPicPr>
            <xdr:cNvPr id="45" name="圖片 4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0107" r="54033"/>
            <a:stretch/>
          </xdr:blipFill>
          <xdr:spPr>
            <a:xfrm rot="637288">
              <a:off x="3388466" y="4452006"/>
              <a:ext cx="1957524" cy="539056"/>
            </a:xfrm>
            <a:prstGeom prst="rect">
              <a:avLst/>
            </a:prstGeom>
          </xdr:spPr>
        </xdr:pic>
      </xdr:grpSp>
      <xdr:pic>
        <xdr:nvPicPr>
          <xdr:cNvPr id="17" name="圖片 16"/>
          <xdr:cNvPicPr>
            <a:picLocks noChangeAspect="1"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1681"/>
          <a:stretch/>
        </xdr:blipFill>
        <xdr:spPr>
          <a:xfrm>
            <a:off x="5703661" y="4336143"/>
            <a:ext cx="6397624" cy="1162050"/>
          </a:xfrm>
          <a:prstGeom prst="rect">
            <a:avLst/>
          </a:prstGeom>
        </xdr:spPr>
      </xdr:pic>
      <xdr:grpSp>
        <xdr:nvGrpSpPr>
          <xdr:cNvPr id="18" name="群組 17"/>
          <xdr:cNvGrpSpPr/>
        </xdr:nvGrpSpPr>
        <xdr:grpSpPr>
          <a:xfrm>
            <a:off x="5120820" y="5740727"/>
            <a:ext cx="2002520" cy="1838771"/>
            <a:chOff x="5140097" y="5712379"/>
            <a:chExt cx="2002520" cy="1838771"/>
          </a:xfrm>
        </xdr:grpSpPr>
        <xdr:pic>
          <xdr:nvPicPr>
            <xdr:cNvPr id="42" name="圖片 41"/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140097" y="5995079"/>
              <a:ext cx="1569678" cy="1556071"/>
            </a:xfrm>
            <a:prstGeom prst="rect">
              <a:avLst/>
            </a:prstGeom>
          </xdr:spPr>
        </xdr:pic>
        <xdr:pic>
          <xdr:nvPicPr>
            <xdr:cNvPr id="43" name="圖片 4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53728"/>
            <a:stretch/>
          </xdr:blipFill>
          <xdr:spPr>
            <a:xfrm rot="789163">
              <a:off x="5158242" y="5712379"/>
              <a:ext cx="1984375" cy="444626"/>
            </a:xfrm>
            <a:prstGeom prst="rect">
              <a:avLst/>
            </a:prstGeom>
          </xdr:spPr>
        </xdr:pic>
      </xdr:grpSp>
      <xdr:grpSp>
        <xdr:nvGrpSpPr>
          <xdr:cNvPr id="19" name="群組 18"/>
          <xdr:cNvGrpSpPr/>
        </xdr:nvGrpSpPr>
        <xdr:grpSpPr>
          <a:xfrm>
            <a:off x="13137697" y="6077371"/>
            <a:ext cx="1882322" cy="1255186"/>
            <a:chOff x="13156974" y="6049023"/>
            <a:chExt cx="1882322" cy="1255186"/>
          </a:xfrm>
        </xdr:grpSpPr>
        <xdr:pic>
          <xdr:nvPicPr>
            <xdr:cNvPr id="40" name="圖片 3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52034" r="50506"/>
            <a:stretch/>
          </xdr:blipFill>
          <xdr:spPr>
            <a:xfrm rot="20484695">
              <a:off x="13904005" y="6472410"/>
              <a:ext cx="860553" cy="831799"/>
            </a:xfrm>
            <a:prstGeom prst="rect">
              <a:avLst/>
            </a:prstGeom>
          </xdr:spPr>
        </xdr:pic>
        <xdr:pic>
          <xdr:nvPicPr>
            <xdr:cNvPr id="41" name="圖片 4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62682"/>
            <a:stretch/>
          </xdr:blipFill>
          <xdr:spPr>
            <a:xfrm>
              <a:off x="13156974" y="6049023"/>
              <a:ext cx="1882322" cy="498053"/>
            </a:xfrm>
            <a:prstGeom prst="rect">
              <a:avLst/>
            </a:prstGeom>
          </xdr:spPr>
        </xdr:pic>
      </xdr:grpSp>
      <xdr:grpSp>
        <xdr:nvGrpSpPr>
          <xdr:cNvPr id="20" name="群組 19"/>
          <xdr:cNvGrpSpPr/>
        </xdr:nvGrpSpPr>
        <xdr:grpSpPr>
          <a:xfrm>
            <a:off x="7513409" y="5597071"/>
            <a:ext cx="2494644" cy="1605645"/>
            <a:chOff x="7532686" y="5568723"/>
            <a:chExt cx="2494644" cy="1605645"/>
          </a:xfrm>
        </xdr:grpSpPr>
        <xdr:pic>
          <xdr:nvPicPr>
            <xdr:cNvPr id="38" name="圖片 3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5882"/>
            <a:stretch/>
          </xdr:blipFill>
          <xdr:spPr>
            <a:xfrm rot="362630">
              <a:off x="8634865" y="5868081"/>
              <a:ext cx="1392465" cy="1306287"/>
            </a:xfrm>
            <a:prstGeom prst="rect">
              <a:avLst/>
            </a:prstGeom>
          </xdr:spPr>
        </xdr:pic>
        <xdr:pic>
          <xdr:nvPicPr>
            <xdr:cNvPr id="39" name="圖片 3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76288"/>
            <a:stretch/>
          </xdr:blipFill>
          <xdr:spPr>
            <a:xfrm rot="21159787">
              <a:off x="7532686" y="5568723"/>
              <a:ext cx="2220233" cy="466725"/>
            </a:xfrm>
            <a:prstGeom prst="rect">
              <a:avLst/>
            </a:prstGeom>
          </xdr:spPr>
        </xdr:pic>
      </xdr:grpSp>
      <xdr:grpSp>
        <xdr:nvGrpSpPr>
          <xdr:cNvPr id="21" name="群組 20"/>
          <xdr:cNvGrpSpPr/>
        </xdr:nvGrpSpPr>
        <xdr:grpSpPr>
          <a:xfrm>
            <a:off x="9697358" y="4962070"/>
            <a:ext cx="2356303" cy="2226584"/>
            <a:chOff x="9716635" y="4933722"/>
            <a:chExt cx="2356303" cy="2226584"/>
          </a:xfrm>
        </xdr:grpSpPr>
        <xdr:pic>
          <xdr:nvPicPr>
            <xdr:cNvPr id="36" name="圖片 35"/>
            <xdr:cNvPicPr>
              <a:picLocks noChangeAspect="1"/>
            </xdr:cNvPicPr>
          </xdr:nvPicPr>
          <xdr:blipFill>
            <a:blip xmlns:r="http://schemas.openxmlformats.org/officeDocument/2006/relationships" r:embed="rId1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825491" y="4933722"/>
              <a:ext cx="2102303" cy="2095500"/>
            </a:xfrm>
            <a:prstGeom prst="rect">
              <a:avLst/>
            </a:prstGeom>
          </xdr:spPr>
        </xdr:pic>
        <xdr:pic>
          <xdr:nvPicPr>
            <xdr:cNvPr id="37" name="圖片 3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74830"/>
            <a:stretch/>
          </xdr:blipFill>
          <xdr:spPr>
            <a:xfrm>
              <a:off x="9716635" y="6693581"/>
              <a:ext cx="2356303" cy="466725"/>
            </a:xfrm>
            <a:prstGeom prst="rect">
              <a:avLst/>
            </a:prstGeom>
          </xdr:spPr>
        </xdr:pic>
      </xdr:grpSp>
      <xdr:grpSp>
        <xdr:nvGrpSpPr>
          <xdr:cNvPr id="22" name="群組 21"/>
          <xdr:cNvGrpSpPr/>
        </xdr:nvGrpSpPr>
        <xdr:grpSpPr>
          <a:xfrm>
            <a:off x="13155841" y="4445000"/>
            <a:ext cx="1410607" cy="1514929"/>
            <a:chOff x="13175118" y="4416652"/>
            <a:chExt cx="1410607" cy="1514929"/>
          </a:xfrm>
        </xdr:grpSpPr>
        <xdr:pic>
          <xdr:nvPicPr>
            <xdr:cNvPr id="34" name="圖片 3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0000" b="51190"/>
            <a:stretch/>
          </xdr:blipFill>
          <xdr:spPr>
            <a:xfrm>
              <a:off x="13229546" y="4815795"/>
              <a:ext cx="1147536" cy="1115786"/>
            </a:xfrm>
            <a:prstGeom prst="rect">
              <a:avLst/>
            </a:prstGeom>
          </xdr:spPr>
        </xdr:pic>
        <xdr:pic>
          <xdr:nvPicPr>
            <xdr:cNvPr id="35" name="圖片 3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84937"/>
            <a:stretch/>
          </xdr:blipFill>
          <xdr:spPr>
            <a:xfrm>
              <a:off x="13175118" y="4416652"/>
              <a:ext cx="1410607" cy="466725"/>
            </a:xfrm>
            <a:prstGeom prst="rect">
              <a:avLst/>
            </a:prstGeom>
          </xdr:spPr>
        </xdr:pic>
      </xdr:grpSp>
      <xdr:grpSp>
        <xdr:nvGrpSpPr>
          <xdr:cNvPr id="23" name="群組 22"/>
          <xdr:cNvGrpSpPr/>
        </xdr:nvGrpSpPr>
        <xdr:grpSpPr>
          <a:xfrm>
            <a:off x="3147786" y="6023430"/>
            <a:ext cx="2045608" cy="1542142"/>
            <a:chOff x="3167063" y="5995082"/>
            <a:chExt cx="2045608" cy="1542142"/>
          </a:xfrm>
        </xdr:grpSpPr>
        <xdr:pic>
          <xdr:nvPicPr>
            <xdr:cNvPr id="32" name="圖片 3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51984" t="48809" b="-397"/>
            <a:stretch/>
          </xdr:blipFill>
          <xdr:spPr>
            <a:xfrm>
              <a:off x="3384779" y="6367010"/>
              <a:ext cx="1099910" cy="1170214"/>
            </a:xfrm>
            <a:prstGeom prst="rect">
              <a:avLst/>
            </a:prstGeom>
          </xdr:spPr>
        </xdr:pic>
        <xdr:pic>
          <xdr:nvPicPr>
            <xdr:cNvPr id="33" name="圖片 3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78134"/>
            <a:stretch/>
          </xdr:blipFill>
          <xdr:spPr>
            <a:xfrm>
              <a:off x="3167063" y="5995082"/>
              <a:ext cx="2045608" cy="466725"/>
            </a:xfrm>
            <a:prstGeom prst="rect">
              <a:avLst/>
            </a:prstGeom>
          </xdr:spPr>
        </xdr:pic>
      </xdr:grpSp>
      <xdr:grpSp>
        <xdr:nvGrpSpPr>
          <xdr:cNvPr id="24" name="群組 23"/>
          <xdr:cNvGrpSpPr/>
        </xdr:nvGrpSpPr>
        <xdr:grpSpPr>
          <a:xfrm>
            <a:off x="11627304" y="5624285"/>
            <a:ext cx="1927678" cy="1209793"/>
            <a:chOff x="11627304" y="5624285"/>
            <a:chExt cx="1927678" cy="1209793"/>
          </a:xfrm>
        </xdr:grpSpPr>
        <xdr:pic>
          <xdr:nvPicPr>
            <xdr:cNvPr id="28" name="圖片 2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5771" b="20751"/>
            <a:stretch/>
          </xdr:blipFill>
          <xdr:spPr>
            <a:xfrm rot="452446">
              <a:off x="12216554" y="5736393"/>
              <a:ext cx="1028649" cy="1097685"/>
            </a:xfrm>
            <a:prstGeom prst="rect">
              <a:avLst/>
            </a:prstGeom>
          </xdr:spPr>
        </xdr:pic>
        <xdr:pic>
          <xdr:nvPicPr>
            <xdr:cNvPr id="31" name="圖片 3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79398"/>
            <a:stretch/>
          </xdr:blipFill>
          <xdr:spPr>
            <a:xfrm>
              <a:off x="11627304" y="5624285"/>
              <a:ext cx="1927678" cy="466725"/>
            </a:xfrm>
            <a:prstGeom prst="rect">
              <a:avLst/>
            </a:prstGeom>
          </xdr:spPr>
        </xdr:pic>
      </xdr:grpSp>
      <xdr:grpSp>
        <xdr:nvGrpSpPr>
          <xdr:cNvPr id="25" name="群組 24"/>
          <xdr:cNvGrpSpPr/>
        </xdr:nvGrpSpPr>
        <xdr:grpSpPr>
          <a:xfrm>
            <a:off x="6445573" y="6363928"/>
            <a:ext cx="1895607" cy="1355858"/>
            <a:chOff x="6464850" y="6335580"/>
            <a:chExt cx="1895607" cy="1355858"/>
          </a:xfrm>
        </xdr:grpSpPr>
        <xdr:pic>
          <xdr:nvPicPr>
            <xdr:cNvPr id="26" name="圖片 2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51190" r="49207"/>
            <a:stretch/>
          </xdr:blipFill>
          <xdr:spPr>
            <a:xfrm>
              <a:off x="7088189" y="6584724"/>
              <a:ext cx="1163410" cy="1106714"/>
            </a:xfrm>
            <a:prstGeom prst="rect">
              <a:avLst/>
            </a:prstGeom>
          </xdr:spPr>
        </xdr:pic>
        <xdr:pic>
          <xdr:nvPicPr>
            <xdr:cNvPr id="27" name="圖片 2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79741"/>
            <a:stretch/>
          </xdr:blipFill>
          <xdr:spPr>
            <a:xfrm>
              <a:off x="6464850" y="6335580"/>
              <a:ext cx="1895607" cy="46672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1</xdr:col>
      <xdr:colOff>208644</xdr:colOff>
      <xdr:row>4</xdr:row>
      <xdr:rowOff>172357</xdr:rowOff>
    </xdr:from>
    <xdr:to>
      <xdr:col>6</xdr:col>
      <xdr:colOff>281215</xdr:colOff>
      <xdr:row>7</xdr:row>
      <xdr:rowOff>429532</xdr:rowOff>
    </xdr:to>
    <xdr:pic>
      <xdr:nvPicPr>
        <xdr:cNvPr id="3" name="圖片 2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378"/>
        <a:stretch/>
      </xdr:blipFill>
      <xdr:spPr>
        <a:xfrm>
          <a:off x="390073" y="1206500"/>
          <a:ext cx="3791856" cy="1400175"/>
        </a:xfrm>
        <a:prstGeom prst="rect">
          <a:avLst/>
        </a:prstGeom>
      </xdr:spPr>
    </xdr:pic>
    <xdr:clientData/>
  </xdr:twoCellAnchor>
  <xdr:twoCellAnchor>
    <xdr:from>
      <xdr:col>7</xdr:col>
      <xdr:colOff>90758</xdr:colOff>
      <xdr:row>6</xdr:row>
      <xdr:rowOff>78256</xdr:rowOff>
    </xdr:from>
    <xdr:to>
      <xdr:col>9</xdr:col>
      <xdr:colOff>309526</xdr:colOff>
      <xdr:row>14</xdr:row>
      <xdr:rowOff>127002</xdr:rowOff>
    </xdr:to>
    <xdr:pic>
      <xdr:nvPicPr>
        <xdr:cNvPr id="50" name="圖片 49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54500" b="96750" l="625" r="3212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3095" r="67381"/>
        <a:stretch/>
      </xdr:blipFill>
      <xdr:spPr>
        <a:xfrm>
          <a:off x="4735329" y="1810899"/>
          <a:ext cx="1706483" cy="2851817"/>
        </a:xfrm>
        <a:prstGeom prst="rect">
          <a:avLst/>
        </a:prstGeom>
      </xdr:spPr>
    </xdr:pic>
    <xdr:clientData/>
  </xdr:twoCellAnchor>
  <xdr:twoCellAnchor>
    <xdr:from>
      <xdr:col>6</xdr:col>
      <xdr:colOff>671285</xdr:colOff>
      <xdr:row>5</xdr:row>
      <xdr:rowOff>63499</xdr:rowOff>
    </xdr:from>
    <xdr:to>
      <xdr:col>9</xdr:col>
      <xdr:colOff>371927</xdr:colOff>
      <xdr:row>6</xdr:row>
      <xdr:rowOff>91992</xdr:rowOff>
    </xdr:to>
    <xdr:pic>
      <xdr:nvPicPr>
        <xdr:cNvPr id="51" name="圖片 50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9883"/>
        <a:stretch/>
      </xdr:blipFill>
      <xdr:spPr>
        <a:xfrm rot="807541">
          <a:off x="4571999" y="1351642"/>
          <a:ext cx="1932214" cy="47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U54"/>
  <sheetViews>
    <sheetView tabSelected="1" topLeftCell="A5" zoomScale="70" zoomScaleNormal="70" workbookViewId="0">
      <selection activeCell="F45" sqref="F45:I45"/>
    </sheetView>
  </sheetViews>
  <sheetFormatPr defaultColWidth="9" defaultRowHeight="16.5"/>
  <cols>
    <col min="1" max="1" width="2.625" style="96" customWidth="1"/>
    <col min="2" max="21" width="10.625" style="98" customWidth="1"/>
    <col min="22" max="16384" width="9" style="96"/>
  </cols>
  <sheetData>
    <row r="3" spans="2:21" ht="12" customHeight="1">
      <c r="B3" s="286"/>
      <c r="C3" s="286"/>
      <c r="D3" s="286"/>
      <c r="E3" s="286"/>
      <c r="F3" s="286"/>
      <c r="J3" s="287"/>
      <c r="K3" s="287"/>
      <c r="L3" s="287"/>
      <c r="M3" s="287"/>
      <c r="N3" s="287"/>
      <c r="O3" s="287"/>
      <c r="P3" s="287"/>
      <c r="Q3" s="120"/>
      <c r="R3" s="120"/>
      <c r="S3" s="120"/>
      <c r="T3" s="120"/>
      <c r="U3" s="108"/>
    </row>
    <row r="4" spans="2:21" ht="12" customHeight="1" thickBot="1">
      <c r="B4" s="138"/>
      <c r="C4" s="138"/>
      <c r="D4" s="138"/>
      <c r="E4" s="138"/>
      <c r="F4" s="138"/>
      <c r="J4" s="139"/>
      <c r="K4" s="139"/>
      <c r="L4" s="139"/>
      <c r="M4" s="139"/>
      <c r="N4" s="139"/>
      <c r="O4" s="139"/>
      <c r="P4" s="139"/>
      <c r="Q4" s="120"/>
      <c r="R4" s="120"/>
      <c r="S4" s="120"/>
      <c r="T4" s="120"/>
      <c r="U4" s="108"/>
    </row>
    <row r="5" spans="2:21" s="109" customFormat="1" ht="12" customHeight="1">
      <c r="B5" s="288" t="str">
        <f>'110.1月菜單'!B4:E4</f>
        <v>1月4日(一)</v>
      </c>
      <c r="C5" s="289"/>
      <c r="D5" s="289"/>
      <c r="E5" s="289"/>
      <c r="F5" s="289" t="str">
        <f>'110.1月菜單'!F4:I4</f>
        <v>1月5日(二)</v>
      </c>
      <c r="G5" s="289"/>
      <c r="H5" s="289"/>
      <c r="I5" s="289"/>
      <c r="J5" s="276" t="str">
        <f>'110.1月菜單'!J4:M4</f>
        <v>1月6日(三)</v>
      </c>
      <c r="K5" s="276"/>
      <c r="L5" s="276"/>
      <c r="M5" s="276"/>
      <c r="N5" s="276" t="str">
        <f>'110.1月菜單'!N4:Q4</f>
        <v>1月7日(四)</v>
      </c>
      <c r="O5" s="276"/>
      <c r="P5" s="276"/>
      <c r="Q5" s="276"/>
      <c r="R5" s="276" t="str">
        <f>'110.1月菜單'!R4:U4</f>
        <v>1月8日(五)</v>
      </c>
      <c r="S5" s="276"/>
      <c r="T5" s="276"/>
      <c r="U5" s="277"/>
    </row>
    <row r="6" spans="2:21" s="256" customFormat="1" ht="21" customHeight="1">
      <c r="B6" s="278" t="str">
        <f>'110.1月菜單'!B5</f>
        <v>香Q米飯</v>
      </c>
      <c r="C6" s="279"/>
      <c r="D6" s="279"/>
      <c r="E6" s="280"/>
      <c r="F6" s="280" t="str">
        <f>'110.1月菜單'!F5</f>
        <v>五穀飯</v>
      </c>
      <c r="G6" s="281"/>
      <c r="H6" s="281"/>
      <c r="I6" s="282"/>
      <c r="J6" s="280" t="str">
        <f>'110.1月菜單'!J5</f>
        <v>香Q米飯</v>
      </c>
      <c r="K6" s="281"/>
      <c r="L6" s="281"/>
      <c r="M6" s="282"/>
      <c r="N6" s="280" t="str">
        <f>'110.1月菜單'!N5:Q5</f>
        <v>地瓜飯</v>
      </c>
      <c r="O6" s="281"/>
      <c r="P6" s="281"/>
      <c r="Q6" s="282"/>
      <c r="R6" s="283" t="str">
        <f>'110.1月菜單'!R5</f>
        <v>沙茶炒麵</v>
      </c>
      <c r="S6" s="284"/>
      <c r="T6" s="284"/>
      <c r="U6" s="285"/>
    </row>
    <row r="7" spans="2:21" s="257" customFormat="1" ht="21" customHeight="1">
      <c r="B7" s="290" t="str">
        <f>'110.1月菜單'!B6</f>
        <v>鹽酥雞(炸)</v>
      </c>
      <c r="C7" s="291"/>
      <c r="D7" s="291"/>
      <c r="E7" s="291"/>
      <c r="F7" s="292" t="str">
        <f>'110.1月菜單'!F6</f>
        <v>照燒雞排</v>
      </c>
      <c r="G7" s="293"/>
      <c r="H7" s="293"/>
      <c r="I7" s="294"/>
      <c r="J7" s="295" t="str">
        <f>'110.1月菜單'!J6</f>
        <v>碁富雞排(加)(炸)</v>
      </c>
      <c r="K7" s="296"/>
      <c r="L7" s="296"/>
      <c r="M7" s="297"/>
      <c r="N7" s="298" t="str">
        <f>'110.1月菜單'!N6</f>
        <v>薑燒肉片</v>
      </c>
      <c r="O7" s="299"/>
      <c r="P7" s="299"/>
      <c r="Q7" s="300"/>
      <c r="R7" s="301" t="str">
        <f>'110.1月菜單'!R6</f>
        <v>蔗香雞翅</v>
      </c>
      <c r="S7" s="302"/>
      <c r="T7" s="302"/>
      <c r="U7" s="303"/>
    </row>
    <row r="8" spans="2:21" s="257" customFormat="1" ht="21" customHeight="1">
      <c r="B8" s="304" t="str">
        <f>'110.1月菜單'!B7</f>
        <v>鮮蝦卷(加)</v>
      </c>
      <c r="C8" s="305"/>
      <c r="D8" s="305"/>
      <c r="E8" s="306"/>
      <c r="F8" s="307" t="str">
        <f>'110.1月菜單'!F7</f>
        <v>紅燒肉</v>
      </c>
      <c r="G8" s="308"/>
      <c r="H8" s="308"/>
      <c r="I8" s="309"/>
      <c r="J8" s="310" t="str">
        <f>'110.1月菜單'!J7</f>
        <v>三色炒蛋</v>
      </c>
      <c r="K8" s="311"/>
      <c r="L8" s="311"/>
      <c r="M8" s="312"/>
      <c r="N8" s="313" t="str">
        <f>'110.1月菜單'!N7</f>
        <v>暖呼呼麻油雞</v>
      </c>
      <c r="O8" s="314"/>
      <c r="P8" s="314"/>
      <c r="Q8" s="315"/>
      <c r="R8" s="316" t="str">
        <f>'110.1月菜單'!R7</f>
        <v>叉燒包(冷)</v>
      </c>
      <c r="S8" s="317"/>
      <c r="T8" s="317"/>
      <c r="U8" s="318"/>
    </row>
    <row r="9" spans="2:21" s="257" customFormat="1" ht="21" customHeight="1">
      <c r="B9" s="319" t="str">
        <f>'110.1月菜單'!B8</f>
        <v>洋蔥豬柳</v>
      </c>
      <c r="C9" s="320"/>
      <c r="D9" s="320"/>
      <c r="E9" s="321"/>
      <c r="F9" s="322" t="str">
        <f>'110.1月菜單'!F8</f>
        <v>珍菇綠花菜</v>
      </c>
      <c r="G9" s="323"/>
      <c r="H9" s="323"/>
      <c r="I9" s="324"/>
      <c r="J9" s="325" t="str">
        <f>'110.1月菜單'!J8</f>
        <v>蒸魚丁(海)</v>
      </c>
      <c r="K9" s="326"/>
      <c r="L9" s="326"/>
      <c r="M9" s="327"/>
      <c r="N9" s="328" t="str">
        <f>'110.1月菜單'!N8</f>
        <v>醬汁豆腐(豆)</v>
      </c>
      <c r="O9" s="329"/>
      <c r="P9" s="329"/>
      <c r="Q9" s="330"/>
      <c r="R9" s="331" t="str">
        <f>'110.1月菜單'!R8</f>
        <v>香筍肉絲</v>
      </c>
      <c r="S9" s="332"/>
      <c r="T9" s="332"/>
      <c r="U9" s="333"/>
    </row>
    <row r="10" spans="2:21" s="257" customFormat="1" ht="21" customHeight="1">
      <c r="B10" s="334" t="str">
        <f>'110.1月菜單'!B9</f>
        <v>深色蔬菜</v>
      </c>
      <c r="C10" s="335"/>
      <c r="D10" s="335"/>
      <c r="E10" s="336"/>
      <c r="F10" s="335" t="str">
        <f>'110.1月菜單'!F9</f>
        <v>淺色蔬菜</v>
      </c>
      <c r="G10" s="335"/>
      <c r="H10" s="335"/>
      <c r="I10" s="335"/>
      <c r="J10" s="335" t="str">
        <f>'110.1月菜單'!J9</f>
        <v>深色蔬菜</v>
      </c>
      <c r="K10" s="335"/>
      <c r="L10" s="335"/>
      <c r="M10" s="335"/>
      <c r="N10" s="336" t="str">
        <f>'110.1月菜單'!N9</f>
        <v>淺色蔬菜</v>
      </c>
      <c r="O10" s="337"/>
      <c r="P10" s="337"/>
      <c r="Q10" s="338"/>
      <c r="R10" s="339" t="str">
        <f>'110.1月菜單'!R9</f>
        <v>深色蔬菜</v>
      </c>
      <c r="S10" s="340"/>
      <c r="T10" s="340"/>
      <c r="U10" s="341"/>
    </row>
    <row r="11" spans="2:21" s="257" customFormat="1" ht="21" customHeight="1">
      <c r="B11" s="342" t="str">
        <f>'110.1月菜單'!B10</f>
        <v>冬瓜湯</v>
      </c>
      <c r="C11" s="343"/>
      <c r="D11" s="343"/>
      <c r="E11" s="344"/>
      <c r="F11" s="345" t="str">
        <f>'110.1月菜單'!F10</f>
        <v>日式豆腐湯(豆)</v>
      </c>
      <c r="G11" s="345"/>
      <c r="H11" s="345"/>
      <c r="I11" s="345"/>
      <c r="J11" s="343" t="str">
        <f>'110.1月菜單'!J10</f>
        <v>榨菜肉絲湯(醃)</v>
      </c>
      <c r="K11" s="343"/>
      <c r="L11" s="343"/>
      <c r="M11" s="343"/>
      <c r="N11" s="344" t="str">
        <f>'110.1月菜單'!N10</f>
        <v>玉米蛋花湯</v>
      </c>
      <c r="O11" s="346"/>
      <c r="P11" s="346"/>
      <c r="Q11" s="347"/>
      <c r="R11" s="348" t="str">
        <f>'110.1月菜單'!R10</f>
        <v>海芽薑絲湯</v>
      </c>
      <c r="S11" s="349"/>
      <c r="T11" s="349"/>
      <c r="U11" s="350"/>
    </row>
    <row r="12" spans="2:21" s="109" customFormat="1" ht="12.95" customHeight="1">
      <c r="B12" s="190" t="s">
        <v>45</v>
      </c>
      <c r="C12" s="179">
        <f>'1月第一週明細'!W12</f>
        <v>723.6</v>
      </c>
      <c r="D12" s="178" t="s">
        <v>9</v>
      </c>
      <c r="E12" s="191">
        <f>'1月第一週明細'!W8</f>
        <v>24</v>
      </c>
      <c r="F12" s="178" t="s">
        <v>45</v>
      </c>
      <c r="G12" s="179">
        <f>'1月第一週明細'!W20</f>
        <v>714.2</v>
      </c>
      <c r="H12" s="178" t="s">
        <v>9</v>
      </c>
      <c r="I12" s="191">
        <f>'1月第一週明細'!W16</f>
        <v>21</v>
      </c>
      <c r="J12" s="178" t="s">
        <v>45</v>
      </c>
      <c r="K12" s="179">
        <f>'1月第一週明細'!W28</f>
        <v>724</v>
      </c>
      <c r="L12" s="178" t="s">
        <v>9</v>
      </c>
      <c r="M12" s="180">
        <f>'1月第一週明細'!W24</f>
        <v>24</v>
      </c>
      <c r="N12" s="176" t="s">
        <v>45</v>
      </c>
      <c r="O12" s="175">
        <f>'1月第一週明細'!W36</f>
        <v>736.7</v>
      </c>
      <c r="P12" s="176" t="s">
        <v>9</v>
      </c>
      <c r="Q12" s="196">
        <f>'1月第一週明細'!W32</f>
        <v>23.5</v>
      </c>
      <c r="R12" s="176" t="s">
        <v>45</v>
      </c>
      <c r="S12" s="175">
        <f>'1月第一週明細'!W44</f>
        <v>704.1</v>
      </c>
      <c r="T12" s="176" t="s">
        <v>9</v>
      </c>
      <c r="U12" s="183">
        <f>'1月第一週明細'!W40</f>
        <v>22.5</v>
      </c>
    </row>
    <row r="13" spans="2:21" s="109" customFormat="1" ht="12.95" customHeight="1" thickBot="1">
      <c r="B13" s="184" t="s">
        <v>7</v>
      </c>
      <c r="C13" s="185">
        <f>'1月第一週明細'!W6</f>
        <v>99</v>
      </c>
      <c r="D13" s="186" t="s">
        <v>11</v>
      </c>
      <c r="E13" s="185">
        <f>'1月第一週明細'!W10</f>
        <v>27.9</v>
      </c>
      <c r="F13" s="186" t="s">
        <v>7</v>
      </c>
      <c r="G13" s="185">
        <f>'1月第一週明細'!W14</f>
        <v>103.5</v>
      </c>
      <c r="H13" s="186" t="s">
        <v>47</v>
      </c>
      <c r="I13" s="185">
        <f>'1月第一週明細'!W18</f>
        <v>27.8</v>
      </c>
      <c r="J13" s="186" t="s">
        <v>7</v>
      </c>
      <c r="K13" s="185">
        <f>'1月第一週明細'!W22</f>
        <v>100</v>
      </c>
      <c r="L13" s="186" t="s">
        <v>11</v>
      </c>
      <c r="M13" s="187">
        <f>'1月第一週明細'!W26</f>
        <v>27</v>
      </c>
      <c r="N13" s="186" t="s">
        <v>7</v>
      </c>
      <c r="O13" s="185">
        <f>'1月第一週明細'!W30</f>
        <v>103.5</v>
      </c>
      <c r="P13" s="186" t="s">
        <v>11</v>
      </c>
      <c r="Q13" s="185">
        <f>'1月第一週明細'!W34</f>
        <v>27.8</v>
      </c>
      <c r="R13" s="186" t="s">
        <v>7</v>
      </c>
      <c r="S13" s="185">
        <f>'1月第一週明細'!W38</f>
        <v>99.5</v>
      </c>
      <c r="T13" s="186" t="s">
        <v>11</v>
      </c>
      <c r="U13" s="188">
        <f>'1月第一週明細'!W42</f>
        <v>25.9</v>
      </c>
    </row>
    <row r="14" spans="2:21" s="109" customFormat="1" ht="12" customHeight="1">
      <c r="B14" s="351" t="str">
        <f>'110.1月菜單'!B13:E13</f>
        <v>1月11日(一)</v>
      </c>
      <c r="C14" s="352"/>
      <c r="D14" s="352"/>
      <c r="E14" s="353"/>
      <c r="F14" s="352" t="str">
        <f>'110.1月菜單'!F13:I13</f>
        <v>1月12日(二)</v>
      </c>
      <c r="G14" s="352"/>
      <c r="H14" s="352"/>
      <c r="I14" s="352"/>
      <c r="J14" s="354" t="str">
        <f>'110.1月菜單'!J13:M13</f>
        <v>1月13日(三)</v>
      </c>
      <c r="K14" s="352"/>
      <c r="L14" s="352"/>
      <c r="M14" s="352"/>
      <c r="N14" s="276" t="str">
        <f>'110.1月菜單'!N13:Q13</f>
        <v>1月14日(四)</v>
      </c>
      <c r="O14" s="276"/>
      <c r="P14" s="276"/>
      <c r="Q14" s="355"/>
      <c r="R14" s="352" t="str">
        <f>'110.1月菜單'!R13:U13</f>
        <v>1月15日(五)</v>
      </c>
      <c r="S14" s="352"/>
      <c r="T14" s="352"/>
      <c r="U14" s="356"/>
    </row>
    <row r="15" spans="2:21" s="256" customFormat="1" ht="21" customHeight="1">
      <c r="B15" s="278" t="str">
        <f>'110.1月菜單'!B14</f>
        <v>香Q米飯</v>
      </c>
      <c r="C15" s="279"/>
      <c r="D15" s="279"/>
      <c r="E15" s="280"/>
      <c r="F15" s="280" t="str">
        <f>'110.1月菜單'!F14</f>
        <v>麥片飯</v>
      </c>
      <c r="G15" s="281"/>
      <c r="H15" s="281"/>
      <c r="I15" s="282"/>
      <c r="J15" s="280" t="str">
        <f>'110.1月菜單'!J14</f>
        <v>香Q米飯</v>
      </c>
      <c r="K15" s="281"/>
      <c r="L15" s="281"/>
      <c r="M15" s="282"/>
      <c r="N15" s="357" t="str">
        <f>'110.1月菜單'!N14</f>
        <v>地瓜飯</v>
      </c>
      <c r="O15" s="358"/>
      <c r="P15" s="358"/>
      <c r="Q15" s="358"/>
      <c r="R15" s="359" t="str">
        <f>'110.1月菜單'!R14</f>
        <v>台式炒飯</v>
      </c>
      <c r="S15" s="360"/>
      <c r="T15" s="360"/>
      <c r="U15" s="361"/>
    </row>
    <row r="16" spans="2:21" s="257" customFormat="1" ht="21" customHeight="1">
      <c r="B16" s="290" t="str">
        <f>'110.1月菜單'!B15</f>
        <v>三杯雞</v>
      </c>
      <c r="C16" s="291"/>
      <c r="D16" s="291"/>
      <c r="E16" s="291"/>
      <c r="F16" s="362" t="str">
        <f>'110.1月菜單'!F15</f>
        <v>鐵路肉排</v>
      </c>
      <c r="G16" s="363"/>
      <c r="H16" s="363"/>
      <c r="I16" s="364"/>
      <c r="J16" s="365" t="str">
        <f>'110.1月菜單'!J15</f>
        <v>卡啦雞排(炸)</v>
      </c>
      <c r="K16" s="366"/>
      <c r="L16" s="366"/>
      <c r="M16" s="367"/>
      <c r="N16" s="368" t="str">
        <f>'110.1月菜單'!N15</f>
        <v>古早味肉燥(醃)</v>
      </c>
      <c r="O16" s="369"/>
      <c r="P16" s="369"/>
      <c r="Q16" s="370"/>
      <c r="R16" s="371" t="str">
        <f>'110.1月菜單'!R15</f>
        <v>壽喜燒肉</v>
      </c>
      <c r="S16" s="372"/>
      <c r="T16" s="372"/>
      <c r="U16" s="373"/>
    </row>
    <row r="17" spans="2:21" s="257" customFormat="1" ht="21" customHeight="1">
      <c r="B17" s="374" t="str">
        <f>'110.1月菜單'!B16</f>
        <v>台式香腸(加)</v>
      </c>
      <c r="C17" s="375"/>
      <c r="D17" s="375"/>
      <c r="E17" s="376"/>
      <c r="F17" s="307" t="str">
        <f>'110.1月菜單'!F16</f>
        <v>五香滷味(豆)</v>
      </c>
      <c r="G17" s="308"/>
      <c r="H17" s="308"/>
      <c r="I17" s="309"/>
      <c r="J17" s="310" t="str">
        <f>'110.1月菜單'!J16</f>
        <v>麻婆豆腐(豆)</v>
      </c>
      <c r="K17" s="311"/>
      <c r="L17" s="311"/>
      <c r="M17" s="312"/>
      <c r="N17" s="377" t="str">
        <f>'110.1月菜單'!N16</f>
        <v>雙拼魚丁(海)(加)(炸)</v>
      </c>
      <c r="O17" s="378"/>
      <c r="P17" s="378"/>
      <c r="Q17" s="378"/>
      <c r="R17" s="379" t="str">
        <f>'110.1月菜單'!R16</f>
        <v>烤饅頭(冷)</v>
      </c>
      <c r="S17" s="379"/>
      <c r="T17" s="379"/>
      <c r="U17" s="380"/>
    </row>
    <row r="18" spans="2:21" s="257" customFormat="1" ht="21" customHeight="1">
      <c r="B18" s="381" t="str">
        <f>'110.1月菜單'!B17</f>
        <v>鐵板銀芽</v>
      </c>
      <c r="C18" s="382"/>
      <c r="D18" s="382"/>
      <c r="E18" s="383"/>
      <c r="F18" s="322" t="str">
        <f>'110.1月菜單'!F17</f>
        <v>咖哩洋芋</v>
      </c>
      <c r="G18" s="323"/>
      <c r="H18" s="323"/>
      <c r="I18" s="324"/>
      <c r="J18" s="325" t="str">
        <f>'110.1月菜單'!J17</f>
        <v>洋蔥炒蛋</v>
      </c>
      <c r="K18" s="326"/>
      <c r="L18" s="326"/>
      <c r="M18" s="327"/>
      <c r="N18" s="384" t="str">
        <f>'110.1月菜單'!N17</f>
        <v>鮮菇花椰菜</v>
      </c>
      <c r="O18" s="385"/>
      <c r="P18" s="385"/>
      <c r="Q18" s="386"/>
      <c r="R18" s="387" t="str">
        <f>'110.1月菜單'!R17</f>
        <v>地瓜條</v>
      </c>
      <c r="S18" s="388"/>
      <c r="T18" s="388"/>
      <c r="U18" s="389"/>
    </row>
    <row r="19" spans="2:21" s="257" customFormat="1" ht="21" customHeight="1">
      <c r="B19" s="334" t="str">
        <f>'110.1月菜單'!B18</f>
        <v>深色蔬菜</v>
      </c>
      <c r="C19" s="335"/>
      <c r="D19" s="335"/>
      <c r="E19" s="336"/>
      <c r="F19" s="335" t="str">
        <f>'110.1月菜單'!F18</f>
        <v>淺色蔬菜</v>
      </c>
      <c r="G19" s="335"/>
      <c r="H19" s="335"/>
      <c r="I19" s="335"/>
      <c r="J19" s="335" t="str">
        <f>'110.1月菜單'!J18</f>
        <v>深色蔬菜</v>
      </c>
      <c r="K19" s="335"/>
      <c r="L19" s="335"/>
      <c r="M19" s="335"/>
      <c r="N19" s="335" t="str">
        <f>'110.1月菜單'!N18</f>
        <v>淺色蔬菜</v>
      </c>
      <c r="O19" s="335"/>
      <c r="P19" s="335"/>
      <c r="Q19" s="336"/>
      <c r="R19" s="390" t="str">
        <f>'110.1月菜單'!R18</f>
        <v>深色蔬菜</v>
      </c>
      <c r="S19" s="391"/>
      <c r="T19" s="391"/>
      <c r="U19" s="392"/>
    </row>
    <row r="20" spans="2:21" s="257" customFormat="1" ht="21" customHeight="1">
      <c r="B20" s="342" t="str">
        <f>'110.1月菜單'!B19</f>
        <v>筍片湯</v>
      </c>
      <c r="C20" s="343"/>
      <c r="D20" s="343"/>
      <c r="E20" s="344"/>
      <c r="F20" s="343" t="str">
        <f>'110.1月菜單'!F19</f>
        <v>鮮蔬湯</v>
      </c>
      <c r="G20" s="343"/>
      <c r="H20" s="343"/>
      <c r="I20" s="343"/>
      <c r="J20" s="393" t="str">
        <f>'110.1月菜單'!J19</f>
        <v>玉米濃湯(芡)</v>
      </c>
      <c r="K20" s="393"/>
      <c r="L20" s="393"/>
      <c r="M20" s="393"/>
      <c r="N20" s="344" t="str">
        <f>'110.1月菜單'!N19</f>
        <v>柴魚豆腐湯(豆)</v>
      </c>
      <c r="O20" s="346"/>
      <c r="P20" s="346"/>
      <c r="Q20" s="346"/>
      <c r="R20" s="394" t="str">
        <f>'110.1月菜單'!R19</f>
        <v>蘿蔔湯</v>
      </c>
      <c r="S20" s="395"/>
      <c r="T20" s="395"/>
      <c r="U20" s="396"/>
    </row>
    <row r="21" spans="2:21" s="109" customFormat="1" ht="12.95" customHeight="1">
      <c r="B21" s="190" t="s">
        <v>45</v>
      </c>
      <c r="C21" s="179">
        <f>'1月第二週明細'!W12</f>
        <v>723.6</v>
      </c>
      <c r="D21" s="178" t="s">
        <v>9</v>
      </c>
      <c r="E21" s="191">
        <f>'1月第二週明細'!W8</f>
        <v>24</v>
      </c>
      <c r="F21" s="178" t="s">
        <v>45</v>
      </c>
      <c r="G21" s="179">
        <f>'1月第二週明細'!W20</f>
        <v>714.2</v>
      </c>
      <c r="H21" s="178" t="s">
        <v>9</v>
      </c>
      <c r="I21" s="191">
        <f>'1月第二週明細'!W16</f>
        <v>21</v>
      </c>
      <c r="J21" s="178" t="s">
        <v>45</v>
      </c>
      <c r="K21" s="179">
        <f>'1月第二週明細'!W28</f>
        <v>729.5</v>
      </c>
      <c r="L21" s="178" t="s">
        <v>9</v>
      </c>
      <c r="M21" s="180">
        <f>'1月第二週明細'!W24</f>
        <v>23.5</v>
      </c>
      <c r="N21" s="178" t="s">
        <v>45</v>
      </c>
      <c r="O21" s="179">
        <f>'1月第二週明細'!W36</f>
        <v>721.1</v>
      </c>
      <c r="P21" s="178" t="s">
        <v>9</v>
      </c>
      <c r="Q21" s="180">
        <f>'1月第二週明細'!W32</f>
        <v>23.5</v>
      </c>
      <c r="R21" s="178" t="s">
        <v>45</v>
      </c>
      <c r="S21" s="179">
        <f>'1月第二週明細'!W44</f>
        <v>723.6</v>
      </c>
      <c r="T21" s="178" t="s">
        <v>9</v>
      </c>
      <c r="U21" s="181">
        <f>'1月第二週明細'!W40</f>
        <v>24</v>
      </c>
    </row>
    <row r="22" spans="2:21" s="109" customFormat="1" ht="12.95" customHeight="1" thickBot="1">
      <c r="B22" s="184" t="s">
        <v>7</v>
      </c>
      <c r="C22" s="185">
        <f>'1月第二週明細'!W6</f>
        <v>99</v>
      </c>
      <c r="D22" s="186" t="s">
        <v>11</v>
      </c>
      <c r="E22" s="185">
        <f>'1月第二週明細'!W10</f>
        <v>27.9</v>
      </c>
      <c r="F22" s="186" t="s">
        <v>7</v>
      </c>
      <c r="G22" s="185">
        <f>'1月第二週明細'!W14</f>
        <v>103.5</v>
      </c>
      <c r="H22" s="186" t="s">
        <v>47</v>
      </c>
      <c r="I22" s="185">
        <f>'1月第二週明細'!W18</f>
        <v>27.8</v>
      </c>
      <c r="J22" s="186" t="s">
        <v>7</v>
      </c>
      <c r="K22" s="185">
        <f>'1月第二週明細'!W22</f>
        <v>102</v>
      </c>
      <c r="L22" s="186" t="s">
        <v>11</v>
      </c>
      <c r="M22" s="187">
        <f>'1月第二週明細'!W26</f>
        <v>27.5</v>
      </c>
      <c r="N22" s="192" t="s">
        <v>7</v>
      </c>
      <c r="O22" s="193">
        <f>'1月第二週明細'!W30</f>
        <v>100</v>
      </c>
      <c r="P22" s="192" t="s">
        <v>11</v>
      </c>
      <c r="Q22" s="194">
        <f>'1月第二週明細'!W34</f>
        <v>27.4</v>
      </c>
      <c r="R22" s="192" t="s">
        <v>7</v>
      </c>
      <c r="S22" s="193">
        <f>'1月第二週明細'!W38</f>
        <v>99</v>
      </c>
      <c r="T22" s="192" t="s">
        <v>11</v>
      </c>
      <c r="U22" s="195">
        <f>'1月第二週明細'!W42</f>
        <v>27.9</v>
      </c>
    </row>
    <row r="23" spans="2:21" s="109" customFormat="1" ht="12" customHeight="1">
      <c r="B23" s="397" t="str">
        <f>'110.1月菜單'!B22:E22</f>
        <v>1月18日(一)</v>
      </c>
      <c r="C23" s="276"/>
      <c r="D23" s="276"/>
      <c r="E23" s="355"/>
      <c r="F23" s="276" t="str">
        <f>'110.1月菜單'!F22:I22</f>
        <v>1月19日(二)</v>
      </c>
      <c r="G23" s="276"/>
      <c r="H23" s="276"/>
      <c r="I23" s="276"/>
      <c r="J23" s="398" t="str">
        <f>'110.1月菜單'!J22:M22</f>
        <v>1月20日(三)</v>
      </c>
      <c r="K23" s="276"/>
      <c r="L23" s="276"/>
      <c r="M23" s="355"/>
      <c r="N23" s="399"/>
      <c r="O23" s="400"/>
      <c r="P23" s="400"/>
      <c r="Q23" s="400"/>
      <c r="R23" s="400"/>
      <c r="S23" s="400"/>
      <c r="T23" s="400"/>
      <c r="U23" s="401"/>
    </row>
    <row r="24" spans="2:21" s="256" customFormat="1" ht="21" customHeight="1">
      <c r="B24" s="278" t="str">
        <f>'110.1月菜單'!B23</f>
        <v>香Q米飯</v>
      </c>
      <c r="C24" s="279"/>
      <c r="D24" s="279"/>
      <c r="E24" s="280"/>
      <c r="F24" s="280" t="str">
        <f>'110.1月菜單'!F23</f>
        <v>糙米飯</v>
      </c>
      <c r="G24" s="281"/>
      <c r="H24" s="281"/>
      <c r="I24" s="282"/>
      <c r="J24" s="280" t="str">
        <f>'110.1月菜單'!J23</f>
        <v>香Q米飯</v>
      </c>
      <c r="K24" s="281"/>
      <c r="L24" s="281"/>
      <c r="M24" s="281"/>
      <c r="N24" s="402"/>
      <c r="O24" s="403"/>
      <c r="P24" s="403"/>
      <c r="Q24" s="403"/>
      <c r="R24" s="358"/>
      <c r="S24" s="358"/>
      <c r="T24" s="358"/>
      <c r="U24" s="404"/>
    </row>
    <row r="25" spans="2:21" s="257" customFormat="1" ht="21" customHeight="1">
      <c r="B25" s="405" t="str">
        <f>'110.1月菜單'!B24</f>
        <v>醬爆豬柳條</v>
      </c>
      <c r="C25" s="406"/>
      <c r="D25" s="406"/>
      <c r="E25" s="406"/>
      <c r="F25" s="407" t="str">
        <f>'110.1月菜單'!F24</f>
        <v>桂竹筍燒肉(醃)</v>
      </c>
      <c r="G25" s="408"/>
      <c r="H25" s="408"/>
      <c r="I25" s="409"/>
      <c r="J25" s="410" t="str">
        <f>'110.1月菜單'!J24</f>
        <v>燒烤雞排</v>
      </c>
      <c r="K25" s="411"/>
      <c r="L25" s="411"/>
      <c r="M25" s="411"/>
      <c r="N25" s="412"/>
      <c r="O25" s="413"/>
      <c r="P25" s="413"/>
      <c r="Q25" s="413"/>
      <c r="R25" s="414"/>
      <c r="S25" s="414"/>
      <c r="T25" s="414"/>
      <c r="U25" s="415"/>
    </row>
    <row r="26" spans="2:21" s="257" customFormat="1" ht="21" customHeight="1">
      <c r="B26" s="416" t="str">
        <f>'110.1月菜單'!B25</f>
        <v>卡啦翅小腿(炸)</v>
      </c>
      <c r="C26" s="417"/>
      <c r="D26" s="417"/>
      <c r="E26" s="418"/>
      <c r="F26" s="419" t="str">
        <f>'110.1月菜單'!F25</f>
        <v>清蒸肉丸子</v>
      </c>
      <c r="G26" s="420"/>
      <c r="H26" s="420"/>
      <c r="I26" s="420"/>
      <c r="J26" s="421" t="str">
        <f>'110.1月菜單'!J25</f>
        <v>關東煮(豆)(加)</v>
      </c>
      <c r="K26" s="422"/>
      <c r="L26" s="422"/>
      <c r="M26" s="422"/>
      <c r="N26" s="423"/>
      <c r="O26" s="424"/>
      <c r="P26" s="424"/>
      <c r="Q26" s="424"/>
      <c r="R26" s="425"/>
      <c r="S26" s="425"/>
      <c r="T26" s="425"/>
      <c r="U26" s="426"/>
    </row>
    <row r="27" spans="2:21" s="257" customFormat="1" ht="21" customHeight="1">
      <c r="B27" s="428" t="str">
        <f>'110.1月菜單'!B26</f>
        <v>客家板條</v>
      </c>
      <c r="C27" s="429"/>
      <c r="D27" s="429"/>
      <c r="E27" s="430"/>
      <c r="F27" s="431" t="str">
        <f>'110.1月菜單'!F26</f>
        <v>香酥魚丁(海)(炸)</v>
      </c>
      <c r="G27" s="431"/>
      <c r="H27" s="431"/>
      <c r="I27" s="431"/>
      <c r="J27" s="432" t="str">
        <f>'110.1月菜單'!J26</f>
        <v>珍菇高麗菜</v>
      </c>
      <c r="K27" s="432"/>
      <c r="L27" s="432"/>
      <c r="M27" s="433"/>
      <c r="N27" s="434"/>
      <c r="O27" s="435"/>
      <c r="P27" s="435"/>
      <c r="Q27" s="435"/>
      <c r="R27" s="442"/>
      <c r="S27" s="442"/>
      <c r="T27" s="442"/>
      <c r="U27" s="443"/>
    </row>
    <row r="28" spans="2:21" s="257" customFormat="1" ht="21" customHeight="1">
      <c r="B28" s="334" t="str">
        <f>'110.1月菜單'!B27</f>
        <v>深色蔬菜</v>
      </c>
      <c r="C28" s="335"/>
      <c r="D28" s="335"/>
      <c r="E28" s="336"/>
      <c r="F28" s="335" t="str">
        <f>'110.1月菜單'!F27</f>
        <v>淺色蔬菜</v>
      </c>
      <c r="G28" s="335"/>
      <c r="H28" s="335"/>
      <c r="I28" s="335"/>
      <c r="J28" s="335" t="str">
        <f>'110.1月菜單'!J27</f>
        <v>深色蔬菜</v>
      </c>
      <c r="K28" s="335"/>
      <c r="L28" s="335"/>
      <c r="M28" s="336"/>
      <c r="N28" s="336"/>
      <c r="O28" s="337"/>
      <c r="P28" s="337"/>
      <c r="Q28" s="337"/>
      <c r="R28" s="337"/>
      <c r="S28" s="337"/>
      <c r="T28" s="337"/>
      <c r="U28" s="444"/>
    </row>
    <row r="29" spans="2:21" s="257" customFormat="1" ht="21" customHeight="1">
      <c r="B29" s="342" t="str">
        <f>'110.1月菜單'!B28</f>
        <v>酸辣湯(豆)(醃)(芡)</v>
      </c>
      <c r="C29" s="343"/>
      <c r="D29" s="343"/>
      <c r="E29" s="344"/>
      <c r="F29" s="343" t="str">
        <f>'110.1月菜單'!F28</f>
        <v>金茸三絲湯</v>
      </c>
      <c r="G29" s="343"/>
      <c r="H29" s="343"/>
      <c r="I29" s="343"/>
      <c r="J29" s="343" t="str">
        <f>'110.1月菜單'!J28</f>
        <v>紫菜蛋花湯</v>
      </c>
      <c r="K29" s="343"/>
      <c r="L29" s="343"/>
      <c r="M29" s="344"/>
      <c r="N29" s="357"/>
      <c r="O29" s="358"/>
      <c r="P29" s="358"/>
      <c r="Q29" s="358"/>
      <c r="R29" s="358"/>
      <c r="S29" s="358"/>
      <c r="T29" s="358"/>
      <c r="U29" s="404"/>
    </row>
    <row r="30" spans="2:21" s="109" customFormat="1" ht="12.95" customHeight="1">
      <c r="B30" s="190" t="s">
        <v>45</v>
      </c>
      <c r="C30" s="179">
        <f>'1月第三週明細'!W12</f>
        <v>734.7</v>
      </c>
      <c r="D30" s="178" t="s">
        <v>9</v>
      </c>
      <c r="E30" s="191">
        <f>'1月第三週明細'!W8</f>
        <v>23.5</v>
      </c>
      <c r="F30" s="178" t="s">
        <v>45</v>
      </c>
      <c r="G30" s="179">
        <f>'1月第三週明細'!W20</f>
        <v>723.6</v>
      </c>
      <c r="H30" s="178" t="s">
        <v>9</v>
      </c>
      <c r="I30" s="191">
        <f>'1月第三週明細'!W16</f>
        <v>24</v>
      </c>
      <c r="J30" s="178" t="s">
        <v>45</v>
      </c>
      <c r="K30" s="179">
        <f>'1月第三週明細'!W28</f>
        <v>721.2</v>
      </c>
      <c r="L30" s="178" t="s">
        <v>9</v>
      </c>
      <c r="M30" s="180">
        <f>'1月第三週明細'!W24</f>
        <v>24</v>
      </c>
      <c r="N30" s="272" t="s">
        <v>367</v>
      </c>
      <c r="O30" s="273"/>
      <c r="P30" s="273"/>
      <c r="Q30" s="273"/>
      <c r="R30" s="273"/>
      <c r="S30" s="273"/>
      <c r="T30" s="147"/>
      <c r="U30" s="159"/>
    </row>
    <row r="31" spans="2:21" s="109" customFormat="1" ht="12.95" customHeight="1" thickBot="1">
      <c r="B31" s="198" t="s">
        <v>7</v>
      </c>
      <c r="C31" s="193">
        <f>'1月第三週明細'!W6</f>
        <v>103</v>
      </c>
      <c r="D31" s="192" t="s">
        <v>11</v>
      </c>
      <c r="E31" s="193">
        <f>'1月第三週明細'!W10</f>
        <v>27.8</v>
      </c>
      <c r="F31" s="192" t="s">
        <v>7</v>
      </c>
      <c r="G31" s="193">
        <f>'1月第三週明細'!W14</f>
        <v>99</v>
      </c>
      <c r="H31" s="192" t="s">
        <v>47</v>
      </c>
      <c r="I31" s="193">
        <f>'1月第三週明細'!W18</f>
        <v>27.9</v>
      </c>
      <c r="J31" s="186" t="s">
        <v>7</v>
      </c>
      <c r="K31" s="185">
        <f>'1月第三週明細'!W22</f>
        <v>98.5</v>
      </c>
      <c r="L31" s="186" t="s">
        <v>11</v>
      </c>
      <c r="M31" s="187">
        <f>'1月第三週明細'!W26</f>
        <v>27.8</v>
      </c>
      <c r="N31" s="274"/>
      <c r="O31" s="275"/>
      <c r="P31" s="275"/>
      <c r="Q31" s="275"/>
      <c r="R31" s="275"/>
      <c r="S31" s="275"/>
      <c r="T31" s="149"/>
      <c r="U31" s="160"/>
    </row>
    <row r="32" spans="2:21" s="197" customFormat="1" ht="12" customHeight="1">
      <c r="B32" s="397" t="str">
        <f>'110.2月菜單'!$B$14:$E$14</f>
        <v>2月20日(六)補課</v>
      </c>
      <c r="C32" s="276"/>
      <c r="D32" s="276"/>
      <c r="E32" s="355"/>
      <c r="F32" s="399"/>
      <c r="G32" s="400"/>
      <c r="H32" s="400"/>
      <c r="I32" s="400"/>
      <c r="J32" s="400"/>
      <c r="K32" s="400"/>
      <c r="L32" s="400"/>
      <c r="M32" s="400"/>
      <c r="N32" s="352" t="str">
        <f>'110.2月菜單'!N5:Q5</f>
        <v>2月18日(四)</v>
      </c>
      <c r="O32" s="352"/>
      <c r="P32" s="352"/>
      <c r="Q32" s="353"/>
      <c r="R32" s="352" t="str">
        <f>'110.2月菜單'!R5:U5</f>
        <v>2月19日(五)</v>
      </c>
      <c r="S32" s="352"/>
      <c r="T32" s="352"/>
      <c r="U32" s="356"/>
    </row>
    <row r="33" spans="2:21" s="258" customFormat="1" ht="21" customHeight="1">
      <c r="B33" s="446" t="str">
        <f>'110.2月菜單'!B15</f>
        <v>香Q米飯</v>
      </c>
      <c r="C33" s="358"/>
      <c r="D33" s="358"/>
      <c r="E33" s="358"/>
      <c r="F33" s="402"/>
      <c r="G33" s="403"/>
      <c r="H33" s="403"/>
      <c r="I33" s="403"/>
      <c r="J33" s="447"/>
      <c r="K33" s="447"/>
      <c r="L33" s="447"/>
      <c r="M33" s="447"/>
      <c r="N33" s="357" t="str">
        <f>'110.2月菜單'!N6:Q6</f>
        <v>地瓜飯</v>
      </c>
      <c r="O33" s="358"/>
      <c r="P33" s="358"/>
      <c r="Q33" s="358"/>
      <c r="R33" s="448" t="str">
        <f>'110.2月菜單'!R6:U6</f>
        <v>台式炒飯</v>
      </c>
      <c r="S33" s="449"/>
      <c r="T33" s="449"/>
      <c r="U33" s="450"/>
    </row>
    <row r="34" spans="2:21" s="258" customFormat="1" ht="21" customHeight="1">
      <c r="B34" s="451" t="str">
        <f>'110.2月菜單'!B16</f>
        <v>鐵路肉排</v>
      </c>
      <c r="C34" s="452"/>
      <c r="D34" s="452"/>
      <c r="E34" s="452"/>
      <c r="F34" s="453"/>
      <c r="G34" s="425"/>
      <c r="H34" s="425"/>
      <c r="I34" s="425"/>
      <c r="J34" s="454"/>
      <c r="K34" s="454"/>
      <c r="L34" s="454"/>
      <c r="M34" s="454"/>
      <c r="N34" s="412" t="str">
        <f>'110.2月菜單'!N7:Q7</f>
        <v>咖哩豬</v>
      </c>
      <c r="O34" s="413"/>
      <c r="P34" s="413"/>
      <c r="Q34" s="413"/>
      <c r="R34" s="455" t="str">
        <f>'110.2月菜單'!R7:U7</f>
        <v>卡啦翅小腿(炸)</v>
      </c>
      <c r="S34" s="456"/>
      <c r="T34" s="456"/>
      <c r="U34" s="457"/>
    </row>
    <row r="35" spans="2:21" s="258" customFormat="1" ht="21" customHeight="1">
      <c r="B35" s="458" t="str">
        <f>'110.2月菜單'!B17</f>
        <v>梅粉地瓜條</v>
      </c>
      <c r="C35" s="459"/>
      <c r="D35" s="459"/>
      <c r="E35" s="459"/>
      <c r="F35" s="460"/>
      <c r="G35" s="461"/>
      <c r="H35" s="461"/>
      <c r="I35" s="461"/>
      <c r="J35" s="462"/>
      <c r="K35" s="462"/>
      <c r="L35" s="462"/>
      <c r="M35" s="462"/>
      <c r="N35" s="463" t="str">
        <f>'110.2月菜單'!N8:Q8</f>
        <v>洋蔥炒蛋(海)</v>
      </c>
      <c r="O35" s="464"/>
      <c r="P35" s="464"/>
      <c r="Q35" s="464"/>
      <c r="R35" s="465" t="str">
        <f>'110.2月菜單'!R8:U8</f>
        <v>花生米血糕(冷)</v>
      </c>
      <c r="S35" s="466"/>
      <c r="T35" s="466"/>
      <c r="U35" s="467"/>
    </row>
    <row r="36" spans="2:21" s="258" customFormat="1" ht="21" customHeight="1">
      <c r="B36" s="514" t="str">
        <f>'110.2月菜單'!B18</f>
        <v>麻婆魚丁(海)</v>
      </c>
      <c r="C36" s="515"/>
      <c r="D36" s="515"/>
      <c r="E36" s="515"/>
      <c r="F36" s="516"/>
      <c r="G36" s="517"/>
      <c r="H36" s="517"/>
      <c r="I36" s="517"/>
      <c r="J36" s="489"/>
      <c r="K36" s="489"/>
      <c r="L36" s="489"/>
      <c r="M36" s="489"/>
      <c r="N36" s="434" t="str">
        <f>'110.2月菜單'!N9:Q9</f>
        <v>金雕卷(加)</v>
      </c>
      <c r="O36" s="435"/>
      <c r="P36" s="435"/>
      <c r="Q36" s="435"/>
      <c r="R36" s="518" t="str">
        <f>'110.2月菜單'!R9:U9</f>
        <v>日式關東煮(豆)</v>
      </c>
      <c r="S36" s="519"/>
      <c r="T36" s="519"/>
      <c r="U36" s="520"/>
    </row>
    <row r="37" spans="2:21" s="258" customFormat="1" ht="21" customHeight="1">
      <c r="B37" s="521" t="str">
        <f>'110.2月菜單'!B19</f>
        <v>深色蔬菜</v>
      </c>
      <c r="C37" s="337"/>
      <c r="D37" s="337"/>
      <c r="E37" s="337"/>
      <c r="F37" s="522"/>
      <c r="G37" s="523"/>
      <c r="H37" s="523"/>
      <c r="I37" s="523"/>
      <c r="J37" s="337"/>
      <c r="K37" s="337"/>
      <c r="L37" s="337"/>
      <c r="M37" s="337"/>
      <c r="N37" s="336" t="str">
        <f>'110.2月菜單'!N10:Q10</f>
        <v>深色蔬菜</v>
      </c>
      <c r="O37" s="337"/>
      <c r="P37" s="337"/>
      <c r="Q37" s="337"/>
      <c r="R37" s="524" t="str">
        <f>'110.2月菜單'!R10:U10</f>
        <v>淺色蔬菜</v>
      </c>
      <c r="S37" s="525"/>
      <c r="T37" s="525"/>
      <c r="U37" s="526"/>
    </row>
    <row r="38" spans="2:21" s="258" customFormat="1" ht="21" customHeight="1">
      <c r="B38" s="508" t="str">
        <f>'110.2月菜單'!B20</f>
        <v>日式豆腐湯(豆)</v>
      </c>
      <c r="C38" s="346"/>
      <c r="D38" s="346"/>
      <c r="E38" s="346"/>
      <c r="F38" s="509"/>
      <c r="G38" s="510"/>
      <c r="H38" s="510"/>
      <c r="I38" s="510"/>
      <c r="J38" s="358"/>
      <c r="K38" s="358"/>
      <c r="L38" s="358"/>
      <c r="M38" s="358"/>
      <c r="N38" s="357" t="str">
        <f>'110.2月菜單'!N11:Q11</f>
        <v>麵線糊湯(芡)</v>
      </c>
      <c r="O38" s="358"/>
      <c r="P38" s="358"/>
      <c r="Q38" s="358"/>
      <c r="R38" s="511" t="str">
        <f>'110.2月菜單'!R11:U11</f>
        <v>榨菜肉絲湯(醃)</v>
      </c>
      <c r="S38" s="512"/>
      <c r="T38" s="512"/>
      <c r="U38" s="513"/>
    </row>
    <row r="39" spans="2:21" s="197" customFormat="1" ht="12.95" customHeight="1">
      <c r="B39" s="174" t="s">
        <v>45</v>
      </c>
      <c r="C39" s="175">
        <f>'2月第一週明細 '!W52</f>
        <v>716.4</v>
      </c>
      <c r="D39" s="176" t="s">
        <v>9</v>
      </c>
      <c r="E39" s="177">
        <f>'2月第一週明細 '!W48</f>
        <v>24</v>
      </c>
      <c r="F39" s="260"/>
      <c r="G39" s="261"/>
      <c r="H39" s="262"/>
      <c r="I39" s="263"/>
      <c r="J39" s="147"/>
      <c r="K39" s="146"/>
      <c r="L39" s="147"/>
      <c r="M39" s="151"/>
      <c r="N39" s="178" t="s">
        <v>45</v>
      </c>
      <c r="O39" s="179">
        <f>'2月第一週明細 '!W36</f>
        <v>756.2</v>
      </c>
      <c r="P39" s="178" t="s">
        <v>9</v>
      </c>
      <c r="Q39" s="180">
        <f>'2月第一週明細 '!W32</f>
        <v>23</v>
      </c>
      <c r="R39" s="178" t="s">
        <v>45</v>
      </c>
      <c r="S39" s="179">
        <f>'2月第一週明細 '!W44</f>
        <v>721.2</v>
      </c>
      <c r="T39" s="178" t="s">
        <v>9</v>
      </c>
      <c r="U39" s="181">
        <f>'2月第一週明細 '!W40</f>
        <v>24</v>
      </c>
    </row>
    <row r="40" spans="2:21" s="197" customFormat="1" ht="12.95" customHeight="1" thickBot="1">
      <c r="B40" s="184" t="s">
        <v>7</v>
      </c>
      <c r="C40" s="185">
        <f>'2月第一週明細 '!W46</f>
        <v>97.5</v>
      </c>
      <c r="D40" s="186" t="s">
        <v>11</v>
      </c>
      <c r="E40" s="187">
        <f>'2月第一週明細 '!W50</f>
        <v>27.6</v>
      </c>
      <c r="F40" s="264"/>
      <c r="G40" s="265"/>
      <c r="H40" s="266"/>
      <c r="I40" s="265"/>
      <c r="J40" s="149"/>
      <c r="K40" s="148"/>
      <c r="L40" s="149"/>
      <c r="M40" s="148"/>
      <c r="N40" s="186" t="s">
        <v>7</v>
      </c>
      <c r="O40" s="185">
        <f>'2月第一週明細 '!W30</f>
        <v>109.5</v>
      </c>
      <c r="P40" s="186" t="s">
        <v>11</v>
      </c>
      <c r="Q40" s="187">
        <f>'2月第一週明細 '!W34</f>
        <v>27.8</v>
      </c>
      <c r="R40" s="186" t="s">
        <v>7</v>
      </c>
      <c r="S40" s="185">
        <f>'2月第一週明細 '!W38</f>
        <v>98.5</v>
      </c>
      <c r="T40" s="186" t="s">
        <v>11</v>
      </c>
      <c r="U40" s="188">
        <f>'2月第一週明細 '!W42</f>
        <v>27.8</v>
      </c>
    </row>
    <row r="41" spans="2:21" s="197" customFormat="1" ht="12" customHeight="1">
      <c r="B41" s="351" t="str">
        <f>'110.2月菜單'!$B$23:$E$23</f>
        <v>2月22日(一)</v>
      </c>
      <c r="C41" s="352"/>
      <c r="D41" s="352"/>
      <c r="E41" s="353"/>
      <c r="F41" s="352" t="str">
        <f>'110.2月菜單'!$F$23:$I$23</f>
        <v>2月23日(二)</v>
      </c>
      <c r="G41" s="352"/>
      <c r="H41" s="352"/>
      <c r="I41" s="352"/>
      <c r="J41" s="354" t="str">
        <f>'110.2月菜單'!$J$23:$M$23</f>
        <v>2月24日(三)</v>
      </c>
      <c r="K41" s="352"/>
      <c r="L41" s="352"/>
      <c r="M41" s="353"/>
      <c r="N41" s="353" t="str">
        <f>'110.2月菜單'!$N$23:$Q$23</f>
        <v>2月25日(四)</v>
      </c>
      <c r="O41" s="445"/>
      <c r="P41" s="445"/>
      <c r="Q41" s="354"/>
      <c r="R41" s="352" t="str">
        <f>'110.2月菜單'!$R$23:$U$23</f>
        <v>2月26日(五)</v>
      </c>
      <c r="S41" s="352"/>
      <c r="T41" s="352"/>
      <c r="U41" s="356"/>
    </row>
    <row r="42" spans="2:21" s="258" customFormat="1" ht="21" customHeight="1">
      <c r="B42" s="278" t="str">
        <f>'110.2月菜單'!B24</f>
        <v>香Q米飯</v>
      </c>
      <c r="C42" s="279"/>
      <c r="D42" s="279"/>
      <c r="E42" s="280"/>
      <c r="F42" s="280" t="str">
        <f>'110.2月菜單'!F24</f>
        <v>麥片飯</v>
      </c>
      <c r="G42" s="281"/>
      <c r="H42" s="281"/>
      <c r="I42" s="282"/>
      <c r="J42" s="280" t="str">
        <f>'110.2月菜單'!J24</f>
        <v>香Q米飯</v>
      </c>
      <c r="K42" s="281"/>
      <c r="L42" s="281"/>
      <c r="M42" s="281"/>
      <c r="N42" s="357" t="str">
        <f>'110.2月菜單'!N24</f>
        <v>地瓜飯</v>
      </c>
      <c r="O42" s="358"/>
      <c r="P42" s="358"/>
      <c r="Q42" s="436"/>
      <c r="R42" s="468" t="str">
        <f>'110.2月菜單'!R24</f>
        <v>義大利麵</v>
      </c>
      <c r="S42" s="468"/>
      <c r="T42" s="468"/>
      <c r="U42" s="469"/>
    </row>
    <row r="43" spans="2:21" s="258" customFormat="1" ht="21" customHeight="1">
      <c r="B43" s="470" t="str">
        <f>'110.2月菜單'!B25</f>
        <v>紅燒排骨</v>
      </c>
      <c r="C43" s="471"/>
      <c r="D43" s="471"/>
      <c r="E43" s="471"/>
      <c r="F43" s="472" t="str">
        <f>'110.2月菜單'!F25</f>
        <v>炙燒雞翅</v>
      </c>
      <c r="G43" s="473"/>
      <c r="H43" s="473"/>
      <c r="I43" s="474"/>
      <c r="J43" s="475" t="str">
        <f>'110.2月菜單'!J25</f>
        <v>鮮嫩豬排</v>
      </c>
      <c r="K43" s="476"/>
      <c r="L43" s="476"/>
      <c r="M43" s="476"/>
      <c r="N43" s="477" t="str">
        <f>'110.2月菜單'!N25</f>
        <v>脆皮雞排(炸)</v>
      </c>
      <c r="O43" s="478"/>
      <c r="P43" s="478"/>
      <c r="Q43" s="479"/>
      <c r="R43" s="480" t="str">
        <f>'110.2月菜單'!R25</f>
        <v>無骨雞排</v>
      </c>
      <c r="S43" s="481"/>
      <c r="T43" s="481"/>
      <c r="U43" s="482"/>
    </row>
    <row r="44" spans="2:21" s="258" customFormat="1" ht="21" customHeight="1">
      <c r="B44" s="483" t="str">
        <f>'110.2月菜單'!B26</f>
        <v>鮮蝦卷(加)</v>
      </c>
      <c r="C44" s="484"/>
      <c r="D44" s="484"/>
      <c r="E44" s="485"/>
      <c r="F44" s="486" t="str">
        <f>'110.2月菜單'!F26</f>
        <v>瓜仔肉(醃)</v>
      </c>
      <c r="G44" s="487"/>
      <c r="H44" s="487"/>
      <c r="I44" s="487"/>
      <c r="J44" s="488" t="str">
        <f>'110.2月菜單'!J26</f>
        <v>柴香豆腐(豆)</v>
      </c>
      <c r="K44" s="489"/>
      <c r="L44" s="489"/>
      <c r="M44" s="489"/>
      <c r="N44" s="490" t="str">
        <f>'110.2月菜單'!N26</f>
        <v>菜脯蛋(醃)</v>
      </c>
      <c r="O44" s="491"/>
      <c r="P44" s="491"/>
      <c r="Q44" s="492"/>
      <c r="R44" s="493" t="str">
        <f>'110.2月菜單'!R26</f>
        <v>鮮奶饅頭(冷)</v>
      </c>
      <c r="S44" s="494"/>
      <c r="T44" s="494"/>
      <c r="U44" s="495"/>
    </row>
    <row r="45" spans="2:21" s="258" customFormat="1" ht="21" customHeight="1">
      <c r="B45" s="437" t="str">
        <f>'110.2月菜單'!B27</f>
        <v>日式鮮蔬鍋(豆)</v>
      </c>
      <c r="C45" s="438"/>
      <c r="D45" s="438"/>
      <c r="E45" s="439"/>
      <c r="F45" s="440" t="str">
        <f>'110.2月菜單'!F27</f>
        <v>珍菇花椰菜</v>
      </c>
      <c r="G45" s="440"/>
      <c r="H45" s="440"/>
      <c r="I45" s="440"/>
      <c r="J45" s="441" t="str">
        <f>'110.2月菜單'!J27</f>
        <v>拌炒海根</v>
      </c>
      <c r="K45" s="422"/>
      <c r="L45" s="422"/>
      <c r="M45" s="422"/>
      <c r="N45" s="496" t="str">
        <f>'110.2月菜單'!N27</f>
        <v>絞肉玉米</v>
      </c>
      <c r="O45" s="497"/>
      <c r="P45" s="497"/>
      <c r="Q45" s="498"/>
      <c r="R45" s="499" t="str">
        <f>'110.2月菜單'!R27</f>
        <v>沙茶白菜肉片</v>
      </c>
      <c r="S45" s="500"/>
      <c r="T45" s="500"/>
      <c r="U45" s="501"/>
    </row>
    <row r="46" spans="2:21" s="258" customFormat="1" ht="21" customHeight="1">
      <c r="B46" s="334" t="str">
        <f>'110.2月菜單'!B28</f>
        <v>深色蔬菜</v>
      </c>
      <c r="C46" s="335"/>
      <c r="D46" s="335"/>
      <c r="E46" s="336"/>
      <c r="F46" s="335" t="str">
        <f>'110.2月菜單'!F28</f>
        <v>淺色蔬菜</v>
      </c>
      <c r="G46" s="335"/>
      <c r="H46" s="335"/>
      <c r="I46" s="335"/>
      <c r="J46" s="335" t="str">
        <f>'110.2月菜單'!J28</f>
        <v>淺色蔬菜</v>
      </c>
      <c r="K46" s="335"/>
      <c r="L46" s="335"/>
      <c r="M46" s="336"/>
      <c r="N46" s="336" t="str">
        <f>'110.2月菜單'!N28</f>
        <v>深色蔬菜</v>
      </c>
      <c r="O46" s="337"/>
      <c r="P46" s="337"/>
      <c r="Q46" s="338"/>
      <c r="R46" s="502" t="str">
        <f>'110.2月菜單'!R28</f>
        <v>深色蔬菜</v>
      </c>
      <c r="S46" s="503"/>
      <c r="T46" s="503"/>
      <c r="U46" s="504"/>
    </row>
    <row r="47" spans="2:21" s="259" customFormat="1" ht="21" customHeight="1">
      <c r="B47" s="342" t="str">
        <f>'110.2月菜單'!B29</f>
        <v>結頭菜湯</v>
      </c>
      <c r="C47" s="343"/>
      <c r="D47" s="343"/>
      <c r="E47" s="344"/>
      <c r="F47" s="343" t="str">
        <f>'110.2月菜單'!F29</f>
        <v>味噌海芽湯(海)</v>
      </c>
      <c r="G47" s="343"/>
      <c r="H47" s="343"/>
      <c r="I47" s="343"/>
      <c r="J47" s="343" t="str">
        <f>'110.2月菜單'!J29</f>
        <v>玉米濃湯(芡)</v>
      </c>
      <c r="K47" s="343"/>
      <c r="L47" s="343"/>
      <c r="M47" s="344"/>
      <c r="N47" s="344" t="str">
        <f>'110.2月菜單'!N29</f>
        <v>茶壺湯</v>
      </c>
      <c r="O47" s="346"/>
      <c r="P47" s="346"/>
      <c r="Q47" s="347"/>
      <c r="R47" s="505" t="str">
        <f>'110.2月菜單'!R29</f>
        <v>紫菜蛋花湯</v>
      </c>
      <c r="S47" s="506"/>
      <c r="T47" s="506"/>
      <c r="U47" s="507"/>
    </row>
    <row r="48" spans="2:21" s="197" customFormat="1" ht="12.95" customHeight="1">
      <c r="B48" s="190" t="s">
        <v>45</v>
      </c>
      <c r="C48" s="179">
        <f>'2月第二週明細'!W12</f>
        <v>718.7</v>
      </c>
      <c r="D48" s="178" t="s">
        <v>9</v>
      </c>
      <c r="E48" s="191">
        <f>'2月第二週明細'!W8</f>
        <v>23.5</v>
      </c>
      <c r="F48" s="178" t="s">
        <v>45</v>
      </c>
      <c r="G48" s="179">
        <f>'2月第二週明細'!W20</f>
        <v>714.5</v>
      </c>
      <c r="H48" s="178" t="s">
        <v>9</v>
      </c>
      <c r="I48" s="191">
        <f>'2月第二週明細'!W16</f>
        <v>22.5</v>
      </c>
      <c r="J48" s="178" t="s">
        <v>45</v>
      </c>
      <c r="K48" s="179">
        <f>'2月第二週明細'!W28</f>
        <v>710.3</v>
      </c>
      <c r="L48" s="178" t="s">
        <v>9</v>
      </c>
      <c r="M48" s="180">
        <f>'2月第二週明細'!W24</f>
        <v>21.5</v>
      </c>
      <c r="N48" s="176" t="s">
        <v>45</v>
      </c>
      <c r="O48" s="175">
        <f>'2月第二週明細'!W36</f>
        <v>749.4</v>
      </c>
      <c r="P48" s="176" t="s">
        <v>9</v>
      </c>
      <c r="Q48" s="196">
        <f>'2月第二週明細'!W32</f>
        <v>23</v>
      </c>
      <c r="R48" s="178" t="s">
        <v>45</v>
      </c>
      <c r="S48" s="179">
        <f>'2月第二週明細'!W44</f>
        <v>700.2</v>
      </c>
      <c r="T48" s="178" t="s">
        <v>9</v>
      </c>
      <c r="U48" s="181">
        <f>'2月第二週明細'!W40</f>
        <v>23</v>
      </c>
    </row>
    <row r="49" spans="2:21" s="197" customFormat="1" ht="12.95" customHeight="1" thickBot="1">
      <c r="B49" s="184" t="s">
        <v>7</v>
      </c>
      <c r="C49" s="185">
        <f>'2月第二週明細'!W6</f>
        <v>99.5</v>
      </c>
      <c r="D49" s="186" t="s">
        <v>11</v>
      </c>
      <c r="E49" s="185">
        <f>'2月第二週明細'!W10</f>
        <v>27.3</v>
      </c>
      <c r="F49" s="186" t="s">
        <v>7</v>
      </c>
      <c r="G49" s="185">
        <f>'2月第二週明細'!W14</f>
        <v>100.5</v>
      </c>
      <c r="H49" s="186" t="s">
        <v>47</v>
      </c>
      <c r="I49" s="185">
        <f>'2月第二週明細'!W18</f>
        <v>27.5</v>
      </c>
      <c r="J49" s="186" t="s">
        <v>7</v>
      </c>
      <c r="K49" s="185">
        <f>'2月第二週明細'!W22</f>
        <v>102</v>
      </c>
      <c r="L49" s="186" t="s">
        <v>11</v>
      </c>
      <c r="M49" s="187">
        <f>'2月第二週明細'!W26</f>
        <v>27.2</v>
      </c>
      <c r="N49" s="186" t="s">
        <v>7</v>
      </c>
      <c r="O49" s="185">
        <f>'2月第二週明細'!W30</f>
        <v>108</v>
      </c>
      <c r="P49" s="186" t="s">
        <v>11</v>
      </c>
      <c r="Q49" s="185">
        <f>'2月第二週明細'!W34</f>
        <v>27.6</v>
      </c>
      <c r="R49" s="186" t="s">
        <v>7</v>
      </c>
      <c r="S49" s="185">
        <f>'2月第二週明細'!W38</f>
        <v>98</v>
      </c>
      <c r="T49" s="186" t="s">
        <v>11</v>
      </c>
      <c r="U49" s="188">
        <f>'2月第二週明細'!W42</f>
        <v>25.3</v>
      </c>
    </row>
    <row r="50" spans="2:21" s="199" customFormat="1" ht="27.75">
      <c r="B50" s="268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</row>
    <row r="51" spans="2:21" s="199" customFormat="1"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</row>
    <row r="52" spans="2:21" s="98" customFormat="1"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</row>
    <row r="53" spans="2:21" s="98" customFormat="1"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</row>
    <row r="54" spans="2:21" s="98" customFormat="1"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</row>
  </sheetData>
  <mergeCells count="180">
    <mergeCell ref="B38:E38"/>
    <mergeCell ref="F38:I38"/>
    <mergeCell ref="J38:M38"/>
    <mergeCell ref="N38:Q38"/>
    <mergeCell ref="R38:U38"/>
    <mergeCell ref="B36:E36"/>
    <mergeCell ref="F36:I36"/>
    <mergeCell ref="J36:M36"/>
    <mergeCell ref="N36:Q36"/>
    <mergeCell ref="R36:U36"/>
    <mergeCell ref="B37:E37"/>
    <mergeCell ref="F37:I37"/>
    <mergeCell ref="J37:M37"/>
    <mergeCell ref="N37:Q37"/>
    <mergeCell ref="R37:U37"/>
    <mergeCell ref="N45:Q45"/>
    <mergeCell ref="R45:U45"/>
    <mergeCell ref="B46:E46"/>
    <mergeCell ref="F46:I46"/>
    <mergeCell ref="J46:M46"/>
    <mergeCell ref="N46:Q46"/>
    <mergeCell ref="R46:U46"/>
    <mergeCell ref="B47:E47"/>
    <mergeCell ref="F47:I47"/>
    <mergeCell ref="J47:M47"/>
    <mergeCell ref="N47:Q47"/>
    <mergeCell ref="R47:U47"/>
    <mergeCell ref="R42:U42"/>
    <mergeCell ref="B43:E43"/>
    <mergeCell ref="F43:I43"/>
    <mergeCell ref="J43:M43"/>
    <mergeCell ref="N43:Q43"/>
    <mergeCell ref="R43:U43"/>
    <mergeCell ref="B44:E44"/>
    <mergeCell ref="F44:I44"/>
    <mergeCell ref="J44:M44"/>
    <mergeCell ref="N44:Q44"/>
    <mergeCell ref="R44:U44"/>
    <mergeCell ref="F41:I41"/>
    <mergeCell ref="J41:M41"/>
    <mergeCell ref="N41:Q41"/>
    <mergeCell ref="R41:U41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29:E29"/>
    <mergeCell ref="F29:I29"/>
    <mergeCell ref="J29:M29"/>
    <mergeCell ref="N29:Q29"/>
    <mergeCell ref="R29:U29"/>
    <mergeCell ref="E52:O54"/>
    <mergeCell ref="B27:E27"/>
    <mergeCell ref="F27:I27"/>
    <mergeCell ref="J27:M27"/>
    <mergeCell ref="N27:Q27"/>
    <mergeCell ref="B42:E42"/>
    <mergeCell ref="F42:I42"/>
    <mergeCell ref="J42:M42"/>
    <mergeCell ref="N42:Q42"/>
    <mergeCell ref="B45:E45"/>
    <mergeCell ref="F45:I45"/>
    <mergeCell ref="J45:M45"/>
    <mergeCell ref="R27:U27"/>
    <mergeCell ref="B28:E28"/>
    <mergeCell ref="F28:I28"/>
    <mergeCell ref="J28:M28"/>
    <mergeCell ref="N28:Q28"/>
    <mergeCell ref="R28:U28"/>
    <mergeCell ref="B41:E41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19:E19"/>
    <mergeCell ref="F19:I19"/>
    <mergeCell ref="J19:M19"/>
    <mergeCell ref="N19:Q19"/>
    <mergeCell ref="R19:U19"/>
    <mergeCell ref="B20:E20"/>
    <mergeCell ref="F20:I20"/>
    <mergeCell ref="J20:M20"/>
    <mergeCell ref="N20:Q20"/>
    <mergeCell ref="R20:U20"/>
    <mergeCell ref="B17:E17"/>
    <mergeCell ref="F17:I17"/>
    <mergeCell ref="J17:M17"/>
    <mergeCell ref="N17:Q17"/>
    <mergeCell ref="R17:U17"/>
    <mergeCell ref="B18:E18"/>
    <mergeCell ref="F18:I18"/>
    <mergeCell ref="J18:M18"/>
    <mergeCell ref="N18:Q18"/>
    <mergeCell ref="R18:U18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1:E11"/>
    <mergeCell ref="F11:I11"/>
    <mergeCell ref="J11:M11"/>
    <mergeCell ref="N11:Q11"/>
    <mergeCell ref="R11:U11"/>
    <mergeCell ref="B14:E14"/>
    <mergeCell ref="F14:I14"/>
    <mergeCell ref="J14:M14"/>
    <mergeCell ref="N14:Q14"/>
    <mergeCell ref="R14:U14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N30:S31"/>
    <mergeCell ref="R5:U5"/>
    <mergeCell ref="B6:E6"/>
    <mergeCell ref="F6:I6"/>
    <mergeCell ref="J6:M6"/>
    <mergeCell ref="N6:Q6"/>
    <mergeCell ref="R6:U6"/>
    <mergeCell ref="B3:F3"/>
    <mergeCell ref="J3:M3"/>
    <mergeCell ref="N3:P3"/>
    <mergeCell ref="B5:E5"/>
    <mergeCell ref="F5:I5"/>
    <mergeCell ref="J5:M5"/>
    <mergeCell ref="N5:Q5"/>
    <mergeCell ref="B7:E7"/>
    <mergeCell ref="F7:I7"/>
    <mergeCell ref="J7:M7"/>
    <mergeCell ref="N7:Q7"/>
    <mergeCell ref="R7:U7"/>
    <mergeCell ref="B8:E8"/>
    <mergeCell ref="F8:I8"/>
    <mergeCell ref="J8:M8"/>
    <mergeCell ref="N8:Q8"/>
    <mergeCell ref="R8:U8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7"/>
  <sheetViews>
    <sheetView topLeftCell="D32" zoomScale="60" workbookViewId="0">
      <selection activeCell="F41" sqref="D41:F41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4" s="5" customFormat="1" ht="38.25">
      <c r="B1" s="528" t="s">
        <v>358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4"/>
      <c r="AB1" s="6"/>
    </row>
    <row r="2" spans="2:34" s="5" customFormat="1" ht="9.75" customHeight="1">
      <c r="B2" s="529"/>
      <c r="C2" s="530"/>
      <c r="D2" s="530"/>
      <c r="E2" s="530"/>
      <c r="F2" s="530"/>
      <c r="G2" s="530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4" s="18" customFormat="1" ht="31.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4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4" s="39" customFormat="1" ht="65.099999999999994" customHeight="1">
      <c r="B5" s="34">
        <v>1</v>
      </c>
      <c r="C5" s="531"/>
      <c r="D5" s="35" t="str">
        <f>'110.1月菜單'!B5</f>
        <v>香Q米飯</v>
      </c>
      <c r="E5" s="35" t="s">
        <v>15</v>
      </c>
      <c r="F5" s="1" t="s">
        <v>16</v>
      </c>
      <c r="G5" s="107" t="str">
        <f>'110.1月菜單'!B6</f>
        <v>鹽酥雞(炸)</v>
      </c>
      <c r="H5" s="35" t="s">
        <v>108</v>
      </c>
      <c r="I5" s="1" t="s">
        <v>16</v>
      </c>
      <c r="J5" s="35" t="str">
        <f>'110.1月菜單'!B7</f>
        <v>鮮蝦卷(加)</v>
      </c>
      <c r="K5" s="35" t="s">
        <v>17</v>
      </c>
      <c r="L5" s="1" t="s">
        <v>16</v>
      </c>
      <c r="M5" s="35" t="str">
        <f>'110.1月菜單'!B8</f>
        <v>洋蔥豬柳</v>
      </c>
      <c r="N5" s="35" t="s">
        <v>17</v>
      </c>
      <c r="O5" s="1" t="s">
        <v>16</v>
      </c>
      <c r="P5" s="35" t="str">
        <f>'110.1月菜單'!B9</f>
        <v>深色蔬菜</v>
      </c>
      <c r="Q5" s="35" t="s">
        <v>54</v>
      </c>
      <c r="R5" s="1" t="s">
        <v>16</v>
      </c>
      <c r="S5" s="35" t="str">
        <f>'110.1月菜單'!B10</f>
        <v>冬瓜湯</v>
      </c>
      <c r="T5" s="35" t="s">
        <v>17</v>
      </c>
      <c r="U5" s="1" t="s">
        <v>16</v>
      </c>
      <c r="V5" s="532"/>
      <c r="W5" s="36" t="s">
        <v>44</v>
      </c>
      <c r="X5" s="37" t="s">
        <v>19</v>
      </c>
      <c r="Y5" s="38">
        <v>5</v>
      </c>
      <c r="Z5" s="18"/>
      <c r="AA5" s="18"/>
      <c r="AB5" s="19"/>
      <c r="AC5" s="18"/>
      <c r="AD5" s="18"/>
      <c r="AE5" s="18"/>
      <c r="AF5" s="18"/>
      <c r="AG5" s="90"/>
    </row>
    <row r="6" spans="2:34" ht="27.95" customHeight="1">
      <c r="B6" s="40" t="s">
        <v>8</v>
      </c>
      <c r="C6" s="531"/>
      <c r="D6" s="2" t="s">
        <v>24</v>
      </c>
      <c r="E6" s="3"/>
      <c r="F6" s="2">
        <v>100</v>
      </c>
      <c r="G6" s="2" t="s">
        <v>250</v>
      </c>
      <c r="H6" s="2"/>
      <c r="I6" s="2">
        <v>60</v>
      </c>
      <c r="J6" s="2" t="s">
        <v>251</v>
      </c>
      <c r="K6" s="3" t="s">
        <v>252</v>
      </c>
      <c r="L6" s="2">
        <v>30</v>
      </c>
      <c r="M6" s="2" t="s">
        <v>253</v>
      </c>
      <c r="N6" s="122"/>
      <c r="O6" s="2">
        <v>45</v>
      </c>
      <c r="P6" s="2" t="s">
        <v>61</v>
      </c>
      <c r="Q6" s="2"/>
      <c r="R6" s="2">
        <v>100</v>
      </c>
      <c r="S6" s="78" t="s">
        <v>197</v>
      </c>
      <c r="T6" s="2"/>
      <c r="U6" s="2">
        <v>40</v>
      </c>
      <c r="V6" s="533"/>
      <c r="W6" s="105">
        <v>99</v>
      </c>
      <c r="X6" s="41" t="s">
        <v>101</v>
      </c>
      <c r="Y6" s="42">
        <v>2.2999999999999998</v>
      </c>
      <c r="Z6" s="17"/>
      <c r="AA6" s="43"/>
      <c r="AC6" s="19"/>
      <c r="AD6" s="19"/>
      <c r="AE6" s="19"/>
      <c r="AF6" s="19"/>
      <c r="AG6" s="90"/>
    </row>
    <row r="7" spans="2:34" ht="27.95" customHeight="1">
      <c r="B7" s="40">
        <v>4</v>
      </c>
      <c r="C7" s="531"/>
      <c r="D7" s="2"/>
      <c r="E7" s="3"/>
      <c r="F7" s="2"/>
      <c r="G7" s="2"/>
      <c r="H7" s="2"/>
      <c r="I7" s="2"/>
      <c r="J7" s="2"/>
      <c r="K7" s="100"/>
      <c r="L7" s="2"/>
      <c r="M7" s="3" t="s">
        <v>254</v>
      </c>
      <c r="N7" s="111"/>
      <c r="O7" s="2">
        <v>40</v>
      </c>
      <c r="P7" s="2"/>
      <c r="Q7" s="2"/>
      <c r="R7" s="2"/>
      <c r="S7" s="2" t="s">
        <v>88</v>
      </c>
      <c r="T7" s="2"/>
      <c r="U7" s="2">
        <v>1</v>
      </c>
      <c r="V7" s="533"/>
      <c r="W7" s="45" t="s">
        <v>46</v>
      </c>
      <c r="X7" s="46" t="s">
        <v>27</v>
      </c>
      <c r="Y7" s="42">
        <v>1.8</v>
      </c>
      <c r="Z7" s="18"/>
      <c r="AA7" s="47"/>
      <c r="AC7" s="48"/>
      <c r="AD7" s="19"/>
      <c r="AE7" s="19"/>
      <c r="AF7" s="49"/>
      <c r="AG7" s="90"/>
    </row>
    <row r="8" spans="2:34" ht="27.95" customHeight="1">
      <c r="B8" s="40" t="s">
        <v>10</v>
      </c>
      <c r="C8" s="531"/>
      <c r="D8" s="2"/>
      <c r="E8" s="3"/>
      <c r="F8" s="2"/>
      <c r="G8" s="2"/>
      <c r="H8" s="50"/>
      <c r="I8" s="2"/>
      <c r="J8" s="2"/>
      <c r="K8" s="50"/>
      <c r="L8" s="2"/>
      <c r="M8" s="2"/>
      <c r="N8" s="137"/>
      <c r="O8" s="2"/>
      <c r="P8" s="2"/>
      <c r="Q8" s="50"/>
      <c r="R8" s="2"/>
      <c r="S8" s="3"/>
      <c r="T8" s="2"/>
      <c r="U8" s="2"/>
      <c r="V8" s="533"/>
      <c r="W8" s="101">
        <v>24</v>
      </c>
      <c r="X8" s="46" t="s">
        <v>102</v>
      </c>
      <c r="Y8" s="42">
        <v>2.5</v>
      </c>
      <c r="Z8" s="17"/>
      <c r="AC8" s="19"/>
      <c r="AD8" s="19"/>
      <c r="AE8" s="19"/>
      <c r="AF8" s="19"/>
      <c r="AG8" s="90"/>
      <c r="AH8" s="121"/>
    </row>
    <row r="9" spans="2:34" ht="27.95" customHeight="1">
      <c r="B9" s="535" t="s">
        <v>141</v>
      </c>
      <c r="C9" s="531"/>
      <c r="D9" s="3"/>
      <c r="E9" s="3"/>
      <c r="F9" s="3"/>
      <c r="G9" s="2"/>
      <c r="H9" s="50"/>
      <c r="I9" s="2"/>
      <c r="J9" s="2"/>
      <c r="K9" s="100"/>
      <c r="L9" s="2"/>
      <c r="M9" s="3"/>
      <c r="N9" s="50"/>
      <c r="O9" s="2"/>
      <c r="P9" s="2"/>
      <c r="Q9" s="50"/>
      <c r="R9" s="2"/>
      <c r="S9" s="3"/>
      <c r="T9" s="99"/>
      <c r="U9" s="2"/>
      <c r="V9" s="533"/>
      <c r="W9" s="45" t="s">
        <v>103</v>
      </c>
      <c r="X9" s="46" t="s">
        <v>104</v>
      </c>
      <c r="Y9" s="42">
        <v>0</v>
      </c>
      <c r="Z9" s="18"/>
      <c r="AC9" s="19"/>
      <c r="AD9" s="19"/>
      <c r="AE9" s="19"/>
      <c r="AF9" s="19"/>
      <c r="AG9" s="104"/>
      <c r="AH9" s="121"/>
    </row>
    <row r="10" spans="2:34" ht="27.95" customHeight="1">
      <c r="B10" s="535"/>
      <c r="C10" s="531"/>
      <c r="D10" s="3"/>
      <c r="E10" s="3"/>
      <c r="F10" s="3"/>
      <c r="G10" s="2"/>
      <c r="H10" s="50"/>
      <c r="I10" s="2"/>
      <c r="J10" s="2"/>
      <c r="K10" s="50"/>
      <c r="L10" s="2"/>
      <c r="M10" s="2"/>
      <c r="N10" s="50"/>
      <c r="O10" s="2"/>
      <c r="P10" s="2"/>
      <c r="Q10" s="50"/>
      <c r="R10" s="2"/>
      <c r="S10" s="3"/>
      <c r="T10" s="50"/>
      <c r="U10" s="2"/>
      <c r="V10" s="533"/>
      <c r="W10" s="101">
        <v>27.9</v>
      </c>
      <c r="X10" s="94" t="s">
        <v>105</v>
      </c>
      <c r="Y10" s="51">
        <v>0</v>
      </c>
      <c r="Z10" s="17"/>
      <c r="AG10" s="105"/>
    </row>
    <row r="11" spans="2:34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533"/>
      <c r="W11" s="45" t="s">
        <v>12</v>
      </c>
      <c r="X11" s="54"/>
      <c r="Y11" s="42"/>
      <c r="Z11" s="18"/>
      <c r="AG11" s="104"/>
    </row>
    <row r="12" spans="2:34" ht="27.95" customHeight="1">
      <c r="B12" s="55"/>
      <c r="C12" s="56"/>
      <c r="D12" s="2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534"/>
      <c r="W12" s="102">
        <f>W6*4+W10*4+W8*9</f>
        <v>723.6</v>
      </c>
      <c r="X12" s="58"/>
      <c r="Y12" s="59"/>
      <c r="Z12" s="17"/>
      <c r="AC12" s="57"/>
      <c r="AD12" s="57"/>
      <c r="AE12" s="57"/>
      <c r="AG12" s="106"/>
    </row>
    <row r="13" spans="2:34" s="39" customFormat="1" ht="27.95" customHeight="1">
      <c r="B13" s="34">
        <v>1</v>
      </c>
      <c r="C13" s="531"/>
      <c r="D13" s="35" t="str">
        <f>'110.1月菜單'!F5</f>
        <v>五穀飯</v>
      </c>
      <c r="E13" s="35" t="s">
        <v>177</v>
      </c>
      <c r="F13" s="35"/>
      <c r="G13" s="35" t="str">
        <f>'110.1月菜單'!F6</f>
        <v>照燒雞排</v>
      </c>
      <c r="H13" s="35" t="s">
        <v>176</v>
      </c>
      <c r="I13" s="35"/>
      <c r="J13" s="35" t="str">
        <f>'110.1月菜單'!F7</f>
        <v>紅燒肉</v>
      </c>
      <c r="K13" s="35" t="s">
        <v>175</v>
      </c>
      <c r="L13" s="35"/>
      <c r="M13" s="35" t="str">
        <f>'110.1月菜單'!F8</f>
        <v>珍菇綠花菜</v>
      </c>
      <c r="N13" s="35" t="s">
        <v>173</v>
      </c>
      <c r="O13" s="35"/>
      <c r="P13" s="35" t="str">
        <f>'110.1月菜單'!F9</f>
        <v>淺色蔬菜</v>
      </c>
      <c r="Q13" s="35" t="s">
        <v>174</v>
      </c>
      <c r="R13" s="35"/>
      <c r="S13" s="35" t="str">
        <f>'110.1月菜單'!F10</f>
        <v>日式豆腐湯(豆)</v>
      </c>
      <c r="T13" s="35" t="s">
        <v>173</v>
      </c>
      <c r="U13" s="35"/>
      <c r="V13" s="532"/>
      <c r="W13" s="36" t="s">
        <v>44</v>
      </c>
      <c r="X13" s="37" t="s">
        <v>19</v>
      </c>
      <c r="Y13" s="38">
        <v>5.3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4" ht="27.95" customHeight="1">
      <c r="B14" s="40" t="s">
        <v>8</v>
      </c>
      <c r="C14" s="531"/>
      <c r="D14" s="2" t="s">
        <v>24</v>
      </c>
      <c r="E14" s="2"/>
      <c r="F14" s="2">
        <v>60</v>
      </c>
      <c r="G14" s="2" t="s">
        <v>250</v>
      </c>
      <c r="H14" s="3"/>
      <c r="I14" s="2">
        <v>60</v>
      </c>
      <c r="J14" s="2" t="s">
        <v>256</v>
      </c>
      <c r="K14" s="2"/>
      <c r="L14" s="2">
        <v>30</v>
      </c>
      <c r="M14" s="3" t="s">
        <v>179</v>
      </c>
      <c r="N14" s="2"/>
      <c r="O14" s="2">
        <v>4</v>
      </c>
      <c r="P14" s="2" t="s">
        <v>181</v>
      </c>
      <c r="Q14" s="2"/>
      <c r="R14" s="2">
        <v>100</v>
      </c>
      <c r="S14" s="3" t="s">
        <v>81</v>
      </c>
      <c r="T14" s="2"/>
      <c r="U14" s="2">
        <v>1</v>
      </c>
      <c r="V14" s="533"/>
      <c r="W14" s="105">
        <v>103.5</v>
      </c>
      <c r="X14" s="41" t="s">
        <v>101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4" ht="27.95" customHeight="1">
      <c r="B15" s="40">
        <v>5</v>
      </c>
      <c r="C15" s="531"/>
      <c r="D15" s="3" t="s">
        <v>178</v>
      </c>
      <c r="E15" s="2"/>
      <c r="F15" s="2">
        <v>40</v>
      </c>
      <c r="G15" s="2"/>
      <c r="H15" s="3"/>
      <c r="I15" s="2"/>
      <c r="J15" s="2" t="s">
        <v>254</v>
      </c>
      <c r="K15" s="2"/>
      <c r="L15" s="2">
        <v>40</v>
      </c>
      <c r="M15" s="2" t="s">
        <v>180</v>
      </c>
      <c r="N15" s="2"/>
      <c r="O15" s="2">
        <v>70</v>
      </c>
      <c r="P15" s="2"/>
      <c r="Q15" s="2"/>
      <c r="R15" s="2"/>
      <c r="S15" s="3" t="s">
        <v>258</v>
      </c>
      <c r="T15" s="2" t="s">
        <v>80</v>
      </c>
      <c r="U15" s="2">
        <v>37.5</v>
      </c>
      <c r="V15" s="533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2.1</v>
      </c>
      <c r="AC15" s="48">
        <f>AB15*7</f>
        <v>14.700000000000001</v>
      </c>
      <c r="AD15" s="19">
        <f>AB15*5</f>
        <v>10.5</v>
      </c>
      <c r="AE15" s="19" t="s">
        <v>29</v>
      </c>
      <c r="AF15" s="49">
        <f>AC15*4+AD15*9</f>
        <v>153.30000000000001</v>
      </c>
      <c r="AG15" s="104"/>
    </row>
    <row r="16" spans="2:34" ht="27.95" customHeight="1">
      <c r="B16" s="40" t="s">
        <v>10</v>
      </c>
      <c r="C16" s="531"/>
      <c r="D16" s="50"/>
      <c r="E16" s="50"/>
      <c r="F16" s="2"/>
      <c r="G16" s="2"/>
      <c r="H16" s="50"/>
      <c r="I16" s="2"/>
      <c r="J16" s="2"/>
      <c r="K16" s="50"/>
      <c r="L16" s="2"/>
      <c r="M16" s="2" t="s">
        <v>257</v>
      </c>
      <c r="N16" s="99"/>
      <c r="O16" s="2">
        <v>3</v>
      </c>
      <c r="P16" s="2"/>
      <c r="Q16" s="50"/>
      <c r="R16" s="2"/>
      <c r="S16" s="3" t="s">
        <v>88</v>
      </c>
      <c r="T16" s="3"/>
      <c r="U16" s="3">
        <v>1</v>
      </c>
      <c r="V16" s="533"/>
      <c r="W16" s="101">
        <v>21</v>
      </c>
      <c r="X16" s="46" t="s">
        <v>102</v>
      </c>
      <c r="Y16" s="42">
        <v>2</v>
      </c>
      <c r="Z16" s="17"/>
      <c r="AA16" s="18" t="s">
        <v>31</v>
      </c>
      <c r="AB16" s="19">
        <v>1.8</v>
      </c>
      <c r="AC16" s="19">
        <f>AB16*1</f>
        <v>1.8</v>
      </c>
      <c r="AD16" s="19" t="s">
        <v>29</v>
      </c>
      <c r="AE16" s="19">
        <f>AB16*5</f>
        <v>9</v>
      </c>
      <c r="AF16" s="19">
        <f>AC16*4+AE16*4</f>
        <v>43.2</v>
      </c>
      <c r="AG16" s="105"/>
    </row>
    <row r="17" spans="2:33" ht="27.95" customHeight="1">
      <c r="B17" s="535" t="s">
        <v>107</v>
      </c>
      <c r="C17" s="531"/>
      <c r="D17" s="50"/>
      <c r="E17" s="50"/>
      <c r="F17" s="2"/>
      <c r="G17" s="2"/>
      <c r="H17" s="50"/>
      <c r="I17" s="2"/>
      <c r="J17" s="2"/>
      <c r="K17" s="50"/>
      <c r="L17" s="2"/>
      <c r="M17" s="3"/>
      <c r="N17" s="2"/>
      <c r="O17" s="2"/>
      <c r="P17" s="2"/>
      <c r="Q17" s="50"/>
      <c r="R17" s="2"/>
      <c r="T17" s="123"/>
      <c r="V17" s="533"/>
      <c r="W17" s="45" t="s">
        <v>103</v>
      </c>
      <c r="X17" s="46" t="s">
        <v>104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>
      <c r="B18" s="535"/>
      <c r="C18" s="531"/>
      <c r="D18" s="50"/>
      <c r="E18" s="50"/>
      <c r="F18" s="2"/>
      <c r="G18" s="2"/>
      <c r="H18" s="50"/>
      <c r="I18" s="2"/>
      <c r="J18" s="2"/>
      <c r="K18" s="50"/>
      <c r="L18" s="2"/>
      <c r="M18" s="3"/>
      <c r="N18" s="50"/>
      <c r="O18" s="2"/>
      <c r="P18" s="2"/>
      <c r="Q18" s="50"/>
      <c r="R18" s="2"/>
      <c r="T18" s="123"/>
      <c r="V18" s="533"/>
      <c r="W18" s="101">
        <v>27.8</v>
      </c>
      <c r="X18" s="94" t="s">
        <v>105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2"/>
      <c r="T19" s="50"/>
      <c r="U19" s="2"/>
      <c r="V19" s="533"/>
      <c r="W19" s="45" t="s">
        <v>12</v>
      </c>
      <c r="X19" s="54"/>
      <c r="Y19" s="42"/>
      <c r="Z19" s="18"/>
      <c r="AC19" s="18">
        <f>SUM(AC14:AC18)</f>
        <v>28.900000000000002</v>
      </c>
      <c r="AD19" s="18">
        <f>SUM(AD14:AD18)</f>
        <v>23</v>
      </c>
      <c r="AE19" s="18">
        <f>SUM(AE14:AE18)</f>
        <v>117</v>
      </c>
      <c r="AF19" s="18">
        <f>AC19*4+AD19*9+AE19*4</f>
        <v>790.6</v>
      </c>
      <c r="AG19" s="104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534"/>
      <c r="W20" s="102">
        <f>W14*4+W18*4+W16*9</f>
        <v>714.2</v>
      </c>
      <c r="X20" s="58"/>
      <c r="Y20" s="59"/>
      <c r="Z20" s="17"/>
      <c r="AC20" s="57">
        <f>AC19*4/AF19</f>
        <v>0.14621806223121681</v>
      </c>
      <c r="AD20" s="57">
        <f>AD19*9/AF19</f>
        <v>0.26182646091576017</v>
      </c>
      <c r="AE20" s="57">
        <f>AE19*4/AF19</f>
        <v>0.59195547685302297</v>
      </c>
      <c r="AG20" s="106"/>
    </row>
    <row r="21" spans="2:33" s="39" customFormat="1" ht="27.95" customHeight="1">
      <c r="B21" s="60">
        <v>1</v>
      </c>
      <c r="C21" s="531"/>
      <c r="D21" s="35" t="str">
        <f>'110.1月菜單'!J5</f>
        <v>香Q米飯</v>
      </c>
      <c r="E21" s="35" t="s">
        <v>51</v>
      </c>
      <c r="F21" s="35"/>
      <c r="G21" s="35" t="str">
        <f>'110.1月菜單'!J6</f>
        <v>碁富雞排(加)(炸)</v>
      </c>
      <c r="H21" s="35" t="s">
        <v>85</v>
      </c>
      <c r="I21" s="35"/>
      <c r="J21" s="35" t="str">
        <f>'110.1月菜單'!J7</f>
        <v>三色炒蛋</v>
      </c>
      <c r="K21" s="35" t="s">
        <v>246</v>
      </c>
      <c r="L21" s="35"/>
      <c r="M21" s="35" t="str">
        <f>'110.1月菜單'!J8</f>
        <v>蒸魚丁(海)</v>
      </c>
      <c r="N21" s="35" t="s">
        <v>15</v>
      </c>
      <c r="O21" s="35"/>
      <c r="P21" s="35" t="str">
        <f>'110.1月菜單'!J9</f>
        <v>深色蔬菜</v>
      </c>
      <c r="Q21" s="35" t="s">
        <v>53</v>
      </c>
      <c r="R21" s="35"/>
      <c r="S21" s="35" t="str">
        <f>'110.1月菜單'!J10</f>
        <v>榨菜肉絲湯(醃)</v>
      </c>
      <c r="T21" s="35" t="s">
        <v>50</v>
      </c>
      <c r="U21" s="35"/>
      <c r="V21" s="532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>
      <c r="B22" s="61" t="s">
        <v>8</v>
      </c>
      <c r="C22" s="531"/>
      <c r="D22" s="2" t="s">
        <v>24</v>
      </c>
      <c r="E22" s="3"/>
      <c r="F22" s="2">
        <v>100</v>
      </c>
      <c r="G22" s="2" t="s">
        <v>373</v>
      </c>
      <c r="H22" s="2" t="s">
        <v>252</v>
      </c>
      <c r="I22" s="115">
        <v>50</v>
      </c>
      <c r="J22" s="244" t="s">
        <v>253</v>
      </c>
      <c r="K22" s="116"/>
      <c r="L22" s="2">
        <v>35</v>
      </c>
      <c r="M22" s="2" t="s">
        <v>357</v>
      </c>
      <c r="N22" s="99" t="s">
        <v>97</v>
      </c>
      <c r="O22" s="2">
        <v>40</v>
      </c>
      <c r="P22" s="2" t="s">
        <v>61</v>
      </c>
      <c r="Q22" s="2"/>
      <c r="R22" s="2">
        <v>100</v>
      </c>
      <c r="S22" s="2" t="s">
        <v>185</v>
      </c>
      <c r="T22" s="2" t="s">
        <v>186</v>
      </c>
      <c r="U22" s="2">
        <v>30</v>
      </c>
      <c r="V22" s="533"/>
      <c r="W22" s="105">
        <v>100</v>
      </c>
      <c r="X22" s="41" t="s">
        <v>25</v>
      </c>
      <c r="Y22" s="42">
        <v>2.4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>
      <c r="B23" s="61">
        <v>6</v>
      </c>
      <c r="C23" s="531"/>
      <c r="D23" s="2"/>
      <c r="E23" s="3"/>
      <c r="F23" s="115"/>
      <c r="G23" s="118"/>
      <c r="H23" s="242"/>
      <c r="I23" s="130"/>
      <c r="J23" s="118" t="s">
        <v>184</v>
      </c>
      <c r="K23" s="116"/>
      <c r="L23" s="2">
        <v>30</v>
      </c>
      <c r="M23" s="2"/>
      <c r="N23" s="99"/>
      <c r="O23" s="2"/>
      <c r="P23" s="2"/>
      <c r="Q23" s="2"/>
      <c r="R23" s="2"/>
      <c r="S23" s="3" t="s">
        <v>254</v>
      </c>
      <c r="T23" s="100"/>
      <c r="U23" s="2">
        <v>6</v>
      </c>
      <c r="V23" s="533"/>
      <c r="W23" s="45" t="s">
        <v>46</v>
      </c>
      <c r="X23" s="46" t="s">
        <v>27</v>
      </c>
      <c r="Y23" s="42">
        <v>1.7</v>
      </c>
      <c r="Z23" s="66"/>
      <c r="AA23" s="67" t="s">
        <v>28</v>
      </c>
      <c r="AB23" s="64">
        <v>2.2000000000000002</v>
      </c>
      <c r="AC23" s="68">
        <f>AB23*7</f>
        <v>15.400000000000002</v>
      </c>
      <c r="AD23" s="64">
        <f>AB23*5</f>
        <v>11</v>
      </c>
      <c r="AE23" s="64" t="s">
        <v>29</v>
      </c>
      <c r="AF23" s="69">
        <f>AC23*4+AD23*9</f>
        <v>160.60000000000002</v>
      </c>
      <c r="AG23" s="104"/>
    </row>
    <row r="24" spans="2:33" s="65" customFormat="1" ht="27.95" customHeight="1">
      <c r="B24" s="61" t="s">
        <v>10</v>
      </c>
      <c r="C24" s="531"/>
      <c r="D24" s="3"/>
      <c r="E24" s="3"/>
      <c r="F24" s="245"/>
      <c r="G24" s="118"/>
      <c r="H24" s="243"/>
      <c r="I24" s="130"/>
      <c r="J24" s="118" t="s">
        <v>261</v>
      </c>
      <c r="K24" s="129"/>
      <c r="L24" s="118">
        <v>5</v>
      </c>
      <c r="M24" s="130"/>
      <c r="N24" s="242"/>
      <c r="O24" s="116"/>
      <c r="P24" s="2"/>
      <c r="Q24" s="50"/>
      <c r="R24" s="2"/>
      <c r="S24" s="2" t="s">
        <v>187</v>
      </c>
      <c r="T24" s="50"/>
      <c r="U24" s="2">
        <v>1</v>
      </c>
      <c r="V24" s="533"/>
      <c r="W24" s="101">
        <v>24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>
      <c r="B25" s="527" t="s">
        <v>39</v>
      </c>
      <c r="C25" s="531"/>
      <c r="E25" s="241"/>
      <c r="G25" s="241"/>
      <c r="H25" s="241"/>
      <c r="J25" s="241"/>
      <c r="L25" s="241"/>
      <c r="N25" s="241"/>
      <c r="P25" s="2"/>
      <c r="Q25" s="50"/>
      <c r="R25" s="2"/>
      <c r="S25" s="2"/>
      <c r="T25" s="50"/>
      <c r="U25" s="2"/>
      <c r="V25" s="53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>
      <c r="B26" s="527"/>
      <c r="C26" s="531"/>
      <c r="E26" s="241"/>
      <c r="G26" s="118"/>
      <c r="H26" s="243"/>
      <c r="I26" s="130"/>
      <c r="J26" s="242"/>
      <c r="K26" s="154"/>
      <c r="L26" s="242"/>
      <c r="M26" s="129"/>
      <c r="N26" s="243"/>
      <c r="O26" s="116"/>
      <c r="P26" s="2"/>
      <c r="Q26" s="50"/>
      <c r="R26" s="2"/>
      <c r="S26" s="3"/>
      <c r="T26" s="50"/>
      <c r="U26" s="2"/>
      <c r="V26" s="533"/>
      <c r="W26" s="101">
        <v>27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>
      <c r="B27" s="72" t="s">
        <v>36</v>
      </c>
      <c r="C27" s="73"/>
      <c r="D27" s="50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533"/>
      <c r="W27" s="45" t="s">
        <v>12</v>
      </c>
      <c r="X27" s="54"/>
      <c r="Y27" s="42"/>
      <c r="Z27" s="66"/>
      <c r="AA27" s="70"/>
      <c r="AB27" s="64"/>
      <c r="AC27" s="70">
        <f>SUM(AC22:AC26)</f>
        <v>29.400000000000006</v>
      </c>
      <c r="AD27" s="70">
        <f>SUM(AD22:AD26)</f>
        <v>23.5</v>
      </c>
      <c r="AE27" s="70">
        <f>SUM(AE22:AE26)</f>
        <v>101</v>
      </c>
      <c r="AF27" s="70">
        <f>AC27*4+AD27*9+AE27*4</f>
        <v>733.1</v>
      </c>
      <c r="AG27" s="104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534"/>
      <c r="W28" s="102">
        <f>W22*4+W26*4+W24*9</f>
        <v>724</v>
      </c>
      <c r="X28" s="58"/>
      <c r="Y28" s="59"/>
      <c r="Z28" s="62"/>
      <c r="AA28" s="66"/>
      <c r="AB28" s="76"/>
      <c r="AC28" s="77">
        <f>AC27*4/AF27</f>
        <v>0.16041467739735374</v>
      </c>
      <c r="AD28" s="77">
        <f>AD27*9/AF27</f>
        <v>0.28850088664575091</v>
      </c>
      <c r="AE28" s="77">
        <f>AE27*4/AF27</f>
        <v>0.55108443595689538</v>
      </c>
      <c r="AF28" s="66"/>
      <c r="AG28" s="106"/>
    </row>
    <row r="29" spans="2:33" s="39" customFormat="1" ht="27.95" customHeight="1">
      <c r="B29" s="34">
        <v>1</v>
      </c>
      <c r="C29" s="531"/>
      <c r="D29" s="35" t="str">
        <f>'110.1月菜單'!N5</f>
        <v>地瓜飯</v>
      </c>
      <c r="E29" s="35" t="s">
        <v>51</v>
      </c>
      <c r="F29" s="35"/>
      <c r="G29" s="35" t="str">
        <f>'110.1月菜單'!N6</f>
        <v>薑燒肉片</v>
      </c>
      <c r="H29" s="35" t="s">
        <v>17</v>
      </c>
      <c r="I29" s="35"/>
      <c r="J29" s="35" t="str">
        <f>'110.1月菜單'!N7</f>
        <v>暖呼呼麻油雞</v>
      </c>
      <c r="K29" s="35" t="s">
        <v>17</v>
      </c>
      <c r="L29" s="35"/>
      <c r="M29" s="35" t="str">
        <f>'110.1月菜單'!N8</f>
        <v>醬汁豆腐(豆)</v>
      </c>
      <c r="N29" s="35" t="s">
        <v>50</v>
      </c>
      <c r="O29" s="35"/>
      <c r="P29" s="35" t="str">
        <f>'110.1月菜單'!N9</f>
        <v>淺色蔬菜</v>
      </c>
      <c r="Q29" s="35" t="s">
        <v>54</v>
      </c>
      <c r="R29" s="35"/>
      <c r="S29" s="35" t="str">
        <f>'110.1月菜單'!N10</f>
        <v>玉米蛋花湯</v>
      </c>
      <c r="T29" s="35" t="s">
        <v>17</v>
      </c>
      <c r="U29" s="35"/>
      <c r="V29" s="532"/>
      <c r="W29" s="36" t="s">
        <v>44</v>
      </c>
      <c r="X29" s="37" t="s">
        <v>19</v>
      </c>
      <c r="Y29" s="38">
        <v>5.3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4"/>
    </row>
    <row r="30" spans="2:33" ht="27.95" customHeight="1">
      <c r="B30" s="40" t="s">
        <v>8</v>
      </c>
      <c r="C30" s="531"/>
      <c r="D30" s="2" t="s">
        <v>24</v>
      </c>
      <c r="E30" s="3"/>
      <c r="F30" s="2">
        <v>90</v>
      </c>
      <c r="G30" s="2" t="s">
        <v>254</v>
      </c>
      <c r="H30" s="3"/>
      <c r="I30" s="2">
        <v>40</v>
      </c>
      <c r="J30" s="2" t="s">
        <v>189</v>
      </c>
      <c r="K30" s="2"/>
      <c r="L30" s="2">
        <v>20</v>
      </c>
      <c r="M30" s="2" t="s">
        <v>191</v>
      </c>
      <c r="N30" s="2"/>
      <c r="O30" s="2">
        <v>1</v>
      </c>
      <c r="P30" s="2" t="s">
        <v>61</v>
      </c>
      <c r="Q30" s="3"/>
      <c r="R30" s="2">
        <v>100</v>
      </c>
      <c r="S30" s="2" t="s">
        <v>263</v>
      </c>
      <c r="T30" s="2"/>
      <c r="U30" s="2">
        <v>25</v>
      </c>
      <c r="V30" s="533"/>
      <c r="W30" s="105">
        <v>103.5</v>
      </c>
      <c r="X30" s="41" t="s">
        <v>25</v>
      </c>
      <c r="Y30" s="42">
        <v>2.2000000000000002</v>
      </c>
      <c r="Z30" s="17"/>
      <c r="AA30" s="43" t="s">
        <v>26</v>
      </c>
      <c r="AB30" s="19">
        <v>6.2</v>
      </c>
      <c r="AC30" s="19">
        <f>AB30*2</f>
        <v>12.4</v>
      </c>
      <c r="AD30" s="19"/>
      <c r="AE30" s="19">
        <f>AB30*15</f>
        <v>93</v>
      </c>
      <c r="AF30" s="19">
        <f>AC30*4+AE30*4</f>
        <v>421.6</v>
      </c>
      <c r="AG30" s="105"/>
    </row>
    <row r="31" spans="2:33" ht="27.95" customHeight="1">
      <c r="B31" s="40">
        <v>7</v>
      </c>
      <c r="C31" s="531"/>
      <c r="D31" s="2" t="s">
        <v>75</v>
      </c>
      <c r="E31" s="3"/>
      <c r="F31" s="2">
        <v>50</v>
      </c>
      <c r="G31" s="2" t="s">
        <v>253</v>
      </c>
      <c r="H31" s="3"/>
      <c r="I31" s="2">
        <v>45</v>
      </c>
      <c r="J31" s="2" t="s">
        <v>262</v>
      </c>
      <c r="K31" s="2"/>
      <c r="L31" s="2">
        <v>20</v>
      </c>
      <c r="M31" s="2" t="s">
        <v>192</v>
      </c>
      <c r="N31" s="2" t="s">
        <v>80</v>
      </c>
      <c r="O31" s="2">
        <v>60</v>
      </c>
      <c r="P31" s="2"/>
      <c r="Q31" s="3"/>
      <c r="R31" s="2"/>
      <c r="S31" s="2" t="s">
        <v>58</v>
      </c>
      <c r="T31" s="2"/>
      <c r="U31" s="2">
        <v>15</v>
      </c>
      <c r="V31" s="533"/>
      <c r="W31" s="45" t="s">
        <v>46</v>
      </c>
      <c r="X31" s="46" t="s">
        <v>27</v>
      </c>
      <c r="Y31" s="42">
        <v>1.8</v>
      </c>
      <c r="Z31" s="18"/>
      <c r="AA31" s="47" t="s">
        <v>28</v>
      </c>
      <c r="AB31" s="19">
        <v>2.1</v>
      </c>
      <c r="AC31" s="48">
        <f>AB31*7</f>
        <v>14.700000000000001</v>
      </c>
      <c r="AD31" s="19">
        <f>AB31*5</f>
        <v>10.5</v>
      </c>
      <c r="AE31" s="19" t="s">
        <v>29</v>
      </c>
      <c r="AF31" s="49">
        <f>AC31*4+AD31*9</f>
        <v>153.30000000000001</v>
      </c>
      <c r="AG31" s="104"/>
    </row>
    <row r="32" spans="2:33" ht="27.95" customHeight="1">
      <c r="B32" s="40" t="s">
        <v>10</v>
      </c>
      <c r="C32" s="531"/>
      <c r="D32" s="3"/>
      <c r="E32" s="3"/>
      <c r="F32" s="3"/>
      <c r="G32" s="2"/>
      <c r="H32" s="3"/>
      <c r="I32" s="2"/>
      <c r="J32" s="2" t="s">
        <v>250</v>
      </c>
      <c r="K32" s="2"/>
      <c r="L32" s="2">
        <v>30</v>
      </c>
      <c r="M32" s="2"/>
      <c r="N32" s="2"/>
      <c r="O32" s="2"/>
      <c r="P32" s="2"/>
      <c r="Q32" s="3"/>
      <c r="R32" s="2"/>
      <c r="S32" s="2" t="s">
        <v>257</v>
      </c>
      <c r="T32" s="3"/>
      <c r="U32" s="2">
        <v>3</v>
      </c>
      <c r="V32" s="533"/>
      <c r="W32" s="101">
        <v>23.5</v>
      </c>
      <c r="X32" s="46" t="s">
        <v>30</v>
      </c>
      <c r="Y32" s="42">
        <v>2.5</v>
      </c>
      <c r="Z32" s="17"/>
      <c r="AA32" s="18" t="s">
        <v>31</v>
      </c>
      <c r="AB32" s="19">
        <v>1.5</v>
      </c>
      <c r="AC32" s="19">
        <f>AB32*1</f>
        <v>1.5</v>
      </c>
      <c r="AD32" s="19" t="s">
        <v>29</v>
      </c>
      <c r="AE32" s="19">
        <f>AB32*5</f>
        <v>7.5</v>
      </c>
      <c r="AF32" s="19">
        <f>AC32*4+AE32*4</f>
        <v>36</v>
      </c>
      <c r="AG32" s="105"/>
    </row>
    <row r="33" spans="2:33" ht="27.95" customHeight="1">
      <c r="B33" s="535" t="s">
        <v>40</v>
      </c>
      <c r="C33" s="531"/>
      <c r="D33" s="3"/>
      <c r="E33" s="3"/>
      <c r="F33" s="3"/>
      <c r="G33" s="2"/>
      <c r="H33" s="3"/>
      <c r="I33" s="2"/>
      <c r="J33" s="3" t="s">
        <v>190</v>
      </c>
      <c r="K33" s="50"/>
      <c r="L33" s="3">
        <v>1</v>
      </c>
      <c r="M33" s="2"/>
      <c r="N33" s="50"/>
      <c r="O33" s="2"/>
      <c r="P33" s="2"/>
      <c r="Q33" s="3"/>
      <c r="R33" s="2"/>
      <c r="S33" s="3"/>
      <c r="T33" s="3"/>
      <c r="U33" s="3"/>
      <c r="V33" s="53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4"/>
    </row>
    <row r="34" spans="2:33" ht="27.95" customHeight="1">
      <c r="B34" s="535"/>
      <c r="C34" s="531"/>
      <c r="D34" s="50"/>
      <c r="E34" s="50"/>
      <c r="F34" s="2"/>
      <c r="G34" s="2"/>
      <c r="H34" s="50"/>
      <c r="I34" s="2"/>
      <c r="J34" s="3"/>
      <c r="K34" s="2"/>
      <c r="L34" s="3"/>
      <c r="M34" s="2"/>
      <c r="N34" s="50"/>
      <c r="O34" s="2"/>
      <c r="P34" s="2"/>
      <c r="Q34" s="50"/>
      <c r="R34" s="2"/>
      <c r="S34" s="3"/>
      <c r="T34" s="50"/>
      <c r="U34" s="3"/>
      <c r="V34" s="533"/>
      <c r="W34" s="101">
        <v>27.8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5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3"/>
      <c r="K35" s="50"/>
      <c r="L35" s="3"/>
      <c r="M35" s="115"/>
      <c r="N35" s="125"/>
      <c r="O35" s="2"/>
      <c r="P35" s="2"/>
      <c r="Q35" s="50"/>
      <c r="R35" s="2"/>
      <c r="S35" s="3"/>
      <c r="T35" s="50"/>
      <c r="U35" s="3"/>
      <c r="V35" s="533"/>
      <c r="W35" s="45" t="s">
        <v>12</v>
      </c>
      <c r="X35" s="54"/>
      <c r="Y35" s="42"/>
      <c r="Z35" s="18"/>
      <c r="AC35" s="18">
        <f>SUM(AC30:AC34)</f>
        <v>28.6</v>
      </c>
      <c r="AD35" s="18">
        <f>SUM(AD30:AD34)</f>
        <v>23</v>
      </c>
      <c r="AE35" s="18">
        <f>SUM(AE30:AE34)</f>
        <v>115.5</v>
      </c>
      <c r="AF35" s="18">
        <f>AC35*4+AD35*9+AE35*4</f>
        <v>783.4</v>
      </c>
      <c r="AG35" s="104"/>
    </row>
    <row r="36" spans="2:33" ht="27.95" customHeight="1">
      <c r="B36" s="223"/>
      <c r="C36" s="156"/>
      <c r="D36" s="157"/>
      <c r="E36" s="157"/>
      <c r="F36" s="158"/>
      <c r="G36" s="158"/>
      <c r="H36" s="157"/>
      <c r="I36" s="158"/>
      <c r="J36" s="158"/>
      <c r="K36" s="157"/>
      <c r="L36" s="158"/>
      <c r="M36" s="158"/>
      <c r="N36" s="157"/>
      <c r="O36" s="158"/>
      <c r="P36" s="158"/>
      <c r="Q36" s="157"/>
      <c r="R36" s="158"/>
      <c r="S36" s="158"/>
      <c r="T36" s="157"/>
      <c r="U36" s="158"/>
      <c r="V36" s="534"/>
      <c r="W36" s="102">
        <f>W30*4+W34*4+W32*9</f>
        <v>736.7</v>
      </c>
      <c r="X36" s="58"/>
      <c r="Y36" s="59"/>
      <c r="Z36" s="17"/>
      <c r="AC36" s="57">
        <f>AC35*4/AF35</f>
        <v>0.14603012509573654</v>
      </c>
      <c r="AD36" s="57">
        <f>AD35*9/AF35</f>
        <v>0.26423283124840441</v>
      </c>
      <c r="AE36" s="57">
        <f>AE35*4/AF35</f>
        <v>0.58973704365585911</v>
      </c>
      <c r="AG36" s="106"/>
    </row>
    <row r="37" spans="2:33" s="39" customFormat="1" ht="27.95" customHeight="1">
      <c r="B37" s="40">
        <v>1</v>
      </c>
      <c r="C37" s="537"/>
      <c r="D37" s="155" t="str">
        <f>'110.1月菜單'!R5</f>
        <v>沙茶炒麵</v>
      </c>
      <c r="E37" s="155" t="s">
        <v>194</v>
      </c>
      <c r="F37" s="155"/>
      <c r="G37" s="155" t="str">
        <f>'110.1月菜單'!R6</f>
        <v>蔗香雞翅</v>
      </c>
      <c r="H37" s="155" t="s">
        <v>76</v>
      </c>
      <c r="I37" s="155"/>
      <c r="J37" s="155" t="str">
        <f>'110.1月菜單'!R7</f>
        <v>叉燒包(冷)</v>
      </c>
      <c r="K37" s="155" t="s">
        <v>15</v>
      </c>
      <c r="L37" s="155"/>
      <c r="M37" s="155" t="str">
        <f>'110.1月菜單'!R8</f>
        <v>香筍肉絲</v>
      </c>
      <c r="N37" s="155" t="s">
        <v>17</v>
      </c>
      <c r="O37" s="155"/>
      <c r="P37" s="155" t="str">
        <f>'110.1月菜單'!R9</f>
        <v>深色蔬菜</v>
      </c>
      <c r="Q37" s="155" t="s">
        <v>18</v>
      </c>
      <c r="R37" s="155"/>
      <c r="S37" s="155" t="str">
        <f>'110.1月菜單'!R10</f>
        <v>海芽薑絲湯</v>
      </c>
      <c r="T37" s="155" t="s">
        <v>17</v>
      </c>
      <c r="U37" s="155"/>
      <c r="V37" s="532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</row>
    <row r="38" spans="2:33" ht="27.95" customHeight="1">
      <c r="B38" s="40" t="s">
        <v>8</v>
      </c>
      <c r="C38" s="531"/>
      <c r="D38" s="2" t="s">
        <v>264</v>
      </c>
      <c r="E38" s="2"/>
      <c r="F38" s="2">
        <v>120</v>
      </c>
      <c r="G38" s="2" t="s">
        <v>193</v>
      </c>
      <c r="H38" s="2"/>
      <c r="I38" s="2">
        <v>60</v>
      </c>
      <c r="J38" s="2" t="s">
        <v>364</v>
      </c>
      <c r="K38" s="2" t="s">
        <v>183</v>
      </c>
      <c r="L38" s="2">
        <v>30</v>
      </c>
      <c r="M38" s="2" t="s">
        <v>337</v>
      </c>
      <c r="N38" s="3"/>
      <c r="O38" s="2">
        <v>20</v>
      </c>
      <c r="P38" s="2" t="s">
        <v>61</v>
      </c>
      <c r="Q38" s="3"/>
      <c r="R38" s="2">
        <v>100</v>
      </c>
      <c r="S38" s="3" t="s">
        <v>266</v>
      </c>
      <c r="T38" s="2"/>
      <c r="U38" s="2">
        <v>20</v>
      </c>
      <c r="V38" s="533"/>
      <c r="W38" s="105">
        <v>99.5</v>
      </c>
      <c r="X38" s="41" t="s">
        <v>25</v>
      </c>
      <c r="Y38" s="42">
        <v>2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</row>
    <row r="39" spans="2:33" ht="27.95" customHeight="1">
      <c r="B39" s="40">
        <v>8</v>
      </c>
      <c r="C39" s="531"/>
      <c r="D39" s="2" t="s">
        <v>265</v>
      </c>
      <c r="E39" s="2"/>
      <c r="F39" s="2">
        <v>36</v>
      </c>
      <c r="G39" s="2"/>
      <c r="H39" s="2"/>
      <c r="I39" s="2"/>
      <c r="J39" s="2"/>
      <c r="K39" s="2"/>
      <c r="L39" s="2"/>
      <c r="M39" s="2" t="s">
        <v>338</v>
      </c>
      <c r="N39" s="3"/>
      <c r="O39" s="2">
        <v>25</v>
      </c>
      <c r="P39" s="2"/>
      <c r="Q39" s="3"/>
      <c r="R39" s="2"/>
      <c r="S39" s="3" t="s">
        <v>88</v>
      </c>
      <c r="T39" s="2"/>
      <c r="U39" s="2">
        <v>1</v>
      </c>
      <c r="V39" s="533"/>
      <c r="W39" s="45" t="s">
        <v>46</v>
      </c>
      <c r="X39" s="46" t="s">
        <v>27</v>
      </c>
      <c r="Y39" s="42">
        <v>1.9</v>
      </c>
      <c r="Z39" s="18"/>
      <c r="AA39" s="47" t="s">
        <v>28</v>
      </c>
      <c r="AB39" s="19">
        <v>2.2000000000000002</v>
      </c>
      <c r="AC39" s="48">
        <f>AB39*7</f>
        <v>15.400000000000002</v>
      </c>
      <c r="AD39" s="19">
        <f>AB39*5</f>
        <v>11</v>
      </c>
      <c r="AE39" s="19" t="s">
        <v>29</v>
      </c>
      <c r="AF39" s="49">
        <f>AC39*4+AD39*9</f>
        <v>160.60000000000002</v>
      </c>
    </row>
    <row r="40" spans="2:33" ht="27.95" customHeight="1">
      <c r="B40" s="40" t="s">
        <v>10</v>
      </c>
      <c r="C40" s="531"/>
      <c r="D40" s="2" t="s">
        <v>257</v>
      </c>
      <c r="E40" s="50"/>
      <c r="F40" s="2">
        <v>3</v>
      </c>
      <c r="G40" s="2"/>
      <c r="H40" s="50"/>
      <c r="I40" s="2"/>
      <c r="J40" s="2"/>
      <c r="K40" s="50"/>
      <c r="L40" s="2"/>
      <c r="M40" s="2"/>
      <c r="N40" s="3"/>
      <c r="O40" s="2"/>
      <c r="P40" s="2"/>
      <c r="Q40" s="3"/>
      <c r="R40" s="2"/>
      <c r="S40" s="2"/>
      <c r="T40" s="3"/>
      <c r="U40" s="2"/>
      <c r="V40" s="533"/>
      <c r="W40" s="101">
        <v>22.5</v>
      </c>
      <c r="X40" s="46" t="s">
        <v>30</v>
      </c>
      <c r="Y40" s="42">
        <v>2.5</v>
      </c>
      <c r="Z40" s="17"/>
      <c r="AA40" s="18" t="s">
        <v>31</v>
      </c>
      <c r="AB40" s="19">
        <v>1.7</v>
      </c>
      <c r="AC40" s="19">
        <f>AB40*1</f>
        <v>1.7</v>
      </c>
      <c r="AD40" s="19" t="s">
        <v>29</v>
      </c>
      <c r="AE40" s="19">
        <f>AB40*5</f>
        <v>8.5</v>
      </c>
      <c r="AF40" s="19">
        <f>AC40*4+AE40*4</f>
        <v>40.799999999999997</v>
      </c>
    </row>
    <row r="41" spans="2:33" ht="27.95" customHeight="1">
      <c r="B41" s="535" t="s">
        <v>32</v>
      </c>
      <c r="C41" s="531"/>
      <c r="D41" s="2"/>
      <c r="E41" s="50"/>
      <c r="F41" s="2"/>
      <c r="G41" s="115"/>
      <c r="H41" s="243"/>
      <c r="I41" s="130"/>
      <c r="J41" s="118"/>
      <c r="K41" s="154"/>
      <c r="L41" s="118"/>
      <c r="M41" s="130"/>
      <c r="N41" s="242"/>
      <c r="O41" s="116"/>
      <c r="P41" s="2"/>
      <c r="Q41" s="3"/>
      <c r="R41" s="2"/>
      <c r="S41" s="3"/>
      <c r="T41" s="3"/>
      <c r="U41" s="3"/>
      <c r="V41" s="53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3" ht="27.95" customHeight="1">
      <c r="B42" s="535"/>
      <c r="C42" s="531"/>
      <c r="D42" s="2"/>
      <c r="E42" s="50"/>
      <c r="F42" s="2"/>
      <c r="H42" s="123"/>
      <c r="J42" s="246"/>
      <c r="L42" s="246"/>
      <c r="N42" s="123"/>
      <c r="P42" s="2"/>
      <c r="Q42" s="50"/>
      <c r="R42" s="2"/>
      <c r="S42" s="3"/>
      <c r="T42" s="50"/>
      <c r="U42" s="3"/>
      <c r="V42" s="533"/>
      <c r="W42" s="101">
        <v>25.9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5"/>
    </row>
    <row r="43" spans="2:33" ht="27.95" customHeight="1">
      <c r="B43" s="52" t="s">
        <v>36</v>
      </c>
      <c r="C43" s="53"/>
      <c r="D43" s="50"/>
      <c r="E43" s="50"/>
      <c r="F43" s="2"/>
      <c r="G43" s="115"/>
      <c r="H43" s="243"/>
      <c r="I43" s="116"/>
      <c r="J43" s="2"/>
      <c r="K43" s="247"/>
      <c r="L43" s="118"/>
      <c r="M43" s="130"/>
      <c r="N43" s="243"/>
      <c r="O43" s="116"/>
      <c r="P43" s="2"/>
      <c r="Q43" s="50"/>
      <c r="R43" s="2"/>
      <c r="S43" s="3"/>
      <c r="T43" s="50"/>
      <c r="U43" s="3"/>
      <c r="V43" s="533"/>
      <c r="W43" s="45" t="s">
        <v>12</v>
      </c>
      <c r="X43" s="54"/>
      <c r="Y43" s="42"/>
      <c r="Z43" s="18"/>
      <c r="AC43" s="18">
        <f>SUM(AC38:AC42)</f>
        <v>29.1</v>
      </c>
      <c r="AD43" s="18">
        <f>SUM(AD38:AD42)</f>
        <v>23.5</v>
      </c>
      <c r="AE43" s="18">
        <f>SUM(AE38:AE42)</f>
        <v>98.5</v>
      </c>
      <c r="AF43" s="18">
        <f>AC43*4+AD43*9+AE43*4</f>
        <v>721.9</v>
      </c>
      <c r="AG43" s="104"/>
    </row>
    <row r="44" spans="2:33" ht="27.95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534"/>
      <c r="W44" s="102">
        <f>W38*4+W42*4+W40*9</f>
        <v>704.1</v>
      </c>
      <c r="X44" s="58"/>
      <c r="Y44" s="59"/>
      <c r="Z44" s="17"/>
      <c r="AC44" s="57">
        <f>AC43*4/AF43</f>
        <v>0.1612411691369996</v>
      </c>
      <c r="AD44" s="57">
        <f>AD43*9/AF43</f>
        <v>0.29297686660202243</v>
      </c>
      <c r="AE44" s="57">
        <f>AE43*4/AF43</f>
        <v>0.54578196426097803</v>
      </c>
      <c r="AG44" s="106"/>
    </row>
    <row r="45" spans="2:33" s="85" customFormat="1" ht="21.75" customHeight="1">
      <c r="B45" s="536" t="s">
        <v>367</v>
      </c>
      <c r="C45" s="536"/>
      <c r="D45" s="536"/>
      <c r="E45" s="536"/>
      <c r="F45" s="536"/>
      <c r="G45" s="536"/>
      <c r="H45" s="536"/>
      <c r="I45" s="536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84"/>
      <c r="AA45" s="70"/>
      <c r="AB45" s="64"/>
      <c r="AC45" s="70"/>
      <c r="AD45" s="70"/>
      <c r="AE45" s="70"/>
      <c r="AF45" s="70"/>
      <c r="AG45" s="70"/>
    </row>
    <row r="46" spans="2:33" ht="21" customHeight="1">
      <c r="B46" s="536"/>
      <c r="C46" s="536"/>
      <c r="D46" s="536"/>
      <c r="E46" s="536"/>
      <c r="F46" s="536"/>
      <c r="G46" s="536"/>
      <c r="H46" s="536"/>
      <c r="I46" s="536"/>
      <c r="J46" s="18"/>
      <c r="K46" s="86"/>
      <c r="L46" s="18"/>
      <c r="M46" s="18"/>
      <c r="N46" s="86"/>
      <c r="O46" s="18"/>
      <c r="P46" s="18"/>
      <c r="Q46" s="86"/>
      <c r="R46" s="18"/>
      <c r="T46" s="86"/>
      <c r="U46" s="18"/>
      <c r="V46" s="87"/>
      <c r="Y46" s="90"/>
    </row>
    <row r="47" spans="2:33">
      <c r="Y47" s="90"/>
    </row>
  </sheetData>
  <mergeCells count="18">
    <mergeCell ref="B45:I46"/>
    <mergeCell ref="C29:C34"/>
    <mergeCell ref="V29:V36"/>
    <mergeCell ref="B33:B34"/>
    <mergeCell ref="C37:C42"/>
    <mergeCell ref="V37:V44"/>
    <mergeCell ref="B41:B42"/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52"/>
  <sheetViews>
    <sheetView topLeftCell="A38" zoomScale="60" workbookViewId="0">
      <selection activeCell="I26" sqref="I26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9" s="5" customFormat="1" ht="38.25">
      <c r="B1" s="528" t="s">
        <v>359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4"/>
      <c r="AB1" s="6"/>
    </row>
    <row r="2" spans="2:39" s="5" customFormat="1" ht="13.5" customHeight="1">
      <c r="B2" s="529"/>
      <c r="C2" s="530"/>
      <c r="D2" s="530"/>
      <c r="E2" s="530"/>
      <c r="F2" s="530"/>
      <c r="G2" s="530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9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9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9" s="39" customFormat="1" ht="65.099999999999994" customHeight="1">
      <c r="B5" s="34">
        <v>1</v>
      </c>
      <c r="C5" s="531"/>
      <c r="D5" s="35" t="str">
        <f>'110.1月菜單'!B14</f>
        <v>香Q米飯</v>
      </c>
      <c r="E5" s="35" t="s">
        <v>15</v>
      </c>
      <c r="F5" s="1" t="s">
        <v>16</v>
      </c>
      <c r="G5" s="35" t="str">
        <f>'110.1月菜單'!B15</f>
        <v>三杯雞</v>
      </c>
      <c r="H5" s="35" t="s">
        <v>73</v>
      </c>
      <c r="I5" s="1" t="s">
        <v>16</v>
      </c>
      <c r="J5" s="35" t="str">
        <f>'110.1月菜單'!B16</f>
        <v>台式香腸(加)</v>
      </c>
      <c r="K5" s="35" t="s">
        <v>199</v>
      </c>
      <c r="L5" s="1" t="s">
        <v>16</v>
      </c>
      <c r="M5" s="35" t="str">
        <f>'110.1月菜單'!B17</f>
        <v>鐵板銀芽</v>
      </c>
      <c r="N5" s="35" t="s">
        <v>194</v>
      </c>
      <c r="O5" s="1" t="s">
        <v>16</v>
      </c>
      <c r="P5" s="35" t="str">
        <f>'110.1月菜單'!B18</f>
        <v>深色蔬菜</v>
      </c>
      <c r="Q5" s="35" t="s">
        <v>18</v>
      </c>
      <c r="R5" s="1" t="s">
        <v>16</v>
      </c>
      <c r="S5" s="35" t="str">
        <f>'110.1月菜單'!B19</f>
        <v>筍片湯</v>
      </c>
      <c r="T5" s="35" t="s">
        <v>17</v>
      </c>
      <c r="U5" s="1" t="s">
        <v>16</v>
      </c>
      <c r="V5" s="532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4"/>
    </row>
    <row r="6" spans="2:39" ht="27.95" customHeight="1">
      <c r="B6" s="40" t="s">
        <v>8</v>
      </c>
      <c r="C6" s="531"/>
      <c r="D6" s="2" t="s">
        <v>24</v>
      </c>
      <c r="E6" s="3"/>
      <c r="F6" s="2">
        <v>100</v>
      </c>
      <c r="G6" s="2" t="s">
        <v>272</v>
      </c>
      <c r="H6" s="2"/>
      <c r="I6" s="2">
        <v>70</v>
      </c>
      <c r="J6" s="2" t="s">
        <v>273</v>
      </c>
      <c r="K6" s="2" t="s">
        <v>200</v>
      </c>
      <c r="L6" s="2">
        <v>37.5</v>
      </c>
      <c r="M6" s="2" t="s">
        <v>265</v>
      </c>
      <c r="N6" s="2"/>
      <c r="O6" s="2">
        <v>45</v>
      </c>
      <c r="P6" s="2" t="s">
        <v>61</v>
      </c>
      <c r="Q6" s="2"/>
      <c r="R6" s="2">
        <v>100</v>
      </c>
      <c r="S6" s="112" t="s">
        <v>274</v>
      </c>
      <c r="T6" s="112"/>
      <c r="U6" s="112">
        <v>30</v>
      </c>
      <c r="V6" s="533"/>
      <c r="W6" s="105">
        <v>99</v>
      </c>
      <c r="X6" s="41" t="s">
        <v>25</v>
      </c>
      <c r="Y6" s="42">
        <v>2.2999999999999998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5"/>
    </row>
    <row r="7" spans="2:39" ht="27.95" customHeight="1">
      <c r="B7" s="40">
        <v>11</v>
      </c>
      <c r="C7" s="531"/>
      <c r="D7" s="2"/>
      <c r="E7" s="3"/>
      <c r="F7" s="2"/>
      <c r="G7" s="2" t="s">
        <v>198</v>
      </c>
      <c r="H7" s="2"/>
      <c r="I7" s="2">
        <v>1</v>
      </c>
      <c r="J7" s="2"/>
      <c r="K7" s="2"/>
      <c r="L7" s="2"/>
      <c r="M7" s="2" t="s">
        <v>257</v>
      </c>
      <c r="N7" s="2"/>
      <c r="O7" s="2">
        <v>1</v>
      </c>
      <c r="P7" s="2"/>
      <c r="Q7" s="2"/>
      <c r="R7" s="2"/>
      <c r="S7" s="112" t="s">
        <v>202</v>
      </c>
      <c r="T7" s="112"/>
      <c r="U7" s="112">
        <v>10</v>
      </c>
      <c r="V7" s="533"/>
      <c r="W7" s="45" t="s">
        <v>46</v>
      </c>
      <c r="X7" s="46" t="s">
        <v>27</v>
      </c>
      <c r="Y7" s="42">
        <v>1.8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4"/>
    </row>
    <row r="8" spans="2:39" ht="27.95" customHeight="1">
      <c r="B8" s="40" t="s">
        <v>56</v>
      </c>
      <c r="C8" s="531"/>
      <c r="D8" s="2"/>
      <c r="E8" s="3"/>
      <c r="F8" s="2"/>
      <c r="G8" s="2" t="s">
        <v>88</v>
      </c>
      <c r="H8" s="50"/>
      <c r="I8" s="2">
        <v>1</v>
      </c>
      <c r="J8" s="2"/>
      <c r="K8" s="50"/>
      <c r="L8" s="2"/>
      <c r="M8" s="2"/>
      <c r="N8" s="2"/>
      <c r="O8" s="2"/>
      <c r="P8" s="2"/>
      <c r="Q8" s="50"/>
      <c r="R8" s="2"/>
      <c r="S8" s="3"/>
      <c r="T8" s="99"/>
      <c r="U8" s="2"/>
      <c r="V8" s="533"/>
      <c r="W8" s="101">
        <v>24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5"/>
      <c r="AK8" s="130"/>
      <c r="AL8" s="130"/>
      <c r="AM8" s="130"/>
    </row>
    <row r="9" spans="2:39" ht="27.95" customHeight="1">
      <c r="B9" s="535" t="s">
        <v>37</v>
      </c>
      <c r="C9" s="531"/>
      <c r="D9" s="3"/>
      <c r="E9" s="3"/>
      <c r="F9" s="3"/>
      <c r="G9" s="2"/>
      <c r="H9" s="50"/>
      <c r="I9" s="2"/>
      <c r="J9" s="2"/>
      <c r="K9" s="50"/>
      <c r="L9" s="2"/>
      <c r="M9" s="2"/>
      <c r="N9" s="99"/>
      <c r="O9" s="2"/>
      <c r="P9" s="2"/>
      <c r="Q9" s="50"/>
      <c r="R9" s="2"/>
      <c r="S9" s="3"/>
      <c r="T9" s="99"/>
      <c r="U9" s="2"/>
      <c r="V9" s="53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4"/>
      <c r="AK9" s="130"/>
      <c r="AL9" s="130"/>
      <c r="AM9" s="130"/>
    </row>
    <row r="10" spans="2:39" ht="27.95" customHeight="1">
      <c r="B10" s="535"/>
      <c r="C10" s="531"/>
      <c r="D10" s="3"/>
      <c r="E10" s="3"/>
      <c r="F10" s="3"/>
      <c r="G10" s="2"/>
      <c r="H10" s="50"/>
      <c r="I10" s="2"/>
      <c r="J10" s="2"/>
      <c r="K10" s="50"/>
      <c r="L10" s="2"/>
      <c r="M10" s="2"/>
      <c r="N10" s="2"/>
      <c r="O10" s="2"/>
      <c r="P10" s="2"/>
      <c r="Q10" s="50"/>
      <c r="R10" s="2"/>
      <c r="S10" s="3"/>
      <c r="T10" s="99"/>
      <c r="U10" s="2"/>
      <c r="V10" s="533"/>
      <c r="W10" s="101">
        <v>27.9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5"/>
      <c r="AK10" s="130"/>
      <c r="AL10" s="153"/>
      <c r="AM10" s="200"/>
    </row>
    <row r="11" spans="2:39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53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4"/>
      <c r="AK11" s="130"/>
      <c r="AL11" s="224"/>
      <c r="AM11" s="130"/>
    </row>
    <row r="12" spans="2:39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534"/>
      <c r="W12" s="102">
        <f>W6*4+W10*4+W8*9</f>
        <v>723.6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6"/>
    </row>
    <row r="13" spans="2:39" s="39" customFormat="1" ht="27.95" customHeight="1">
      <c r="B13" s="34">
        <v>1</v>
      </c>
      <c r="C13" s="531"/>
      <c r="D13" s="35" t="str">
        <f>'110.1月菜單'!F14</f>
        <v>麥片飯</v>
      </c>
      <c r="E13" s="35" t="s">
        <v>15</v>
      </c>
      <c r="F13" s="35"/>
      <c r="G13" s="35" t="str">
        <f>'110.1月菜單'!F15</f>
        <v>鐵路肉排</v>
      </c>
      <c r="H13" s="35" t="s">
        <v>59</v>
      </c>
      <c r="I13" s="35"/>
      <c r="J13" s="35" t="str">
        <f>'110.1月菜單'!F16</f>
        <v>五香滷味(豆)</v>
      </c>
      <c r="K13" s="35" t="s">
        <v>17</v>
      </c>
      <c r="L13" s="35"/>
      <c r="M13" s="35" t="str">
        <f>'110.1月菜單'!F17</f>
        <v>咖哩洋芋</v>
      </c>
      <c r="N13" s="35" t="s">
        <v>17</v>
      </c>
      <c r="O13" s="35"/>
      <c r="P13" s="35" t="str">
        <f>'110.1月菜單'!F18</f>
        <v>淺色蔬菜</v>
      </c>
      <c r="Q13" s="35" t="s">
        <v>18</v>
      </c>
      <c r="R13" s="35"/>
      <c r="S13" s="35" t="str">
        <f>'110.1月菜單'!F19</f>
        <v>鮮蔬湯</v>
      </c>
      <c r="T13" s="35" t="s">
        <v>17</v>
      </c>
      <c r="U13" s="35"/>
      <c r="V13" s="532"/>
      <c r="W13" s="36" t="s">
        <v>44</v>
      </c>
      <c r="X13" s="37" t="s">
        <v>19</v>
      </c>
      <c r="Y13" s="38">
        <v>5.3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9" ht="27.95" customHeight="1">
      <c r="B14" s="40" t="s">
        <v>8</v>
      </c>
      <c r="C14" s="531"/>
      <c r="D14" s="2" t="s">
        <v>24</v>
      </c>
      <c r="E14" s="2"/>
      <c r="F14" s="2">
        <v>60</v>
      </c>
      <c r="G14" s="2" t="s">
        <v>254</v>
      </c>
      <c r="H14" s="3"/>
      <c r="I14" s="3">
        <v>50</v>
      </c>
      <c r="J14" s="2" t="s">
        <v>205</v>
      </c>
      <c r="K14" s="3"/>
      <c r="L14" s="2">
        <v>25</v>
      </c>
      <c r="M14" s="3" t="s">
        <v>256</v>
      </c>
      <c r="N14" s="3"/>
      <c r="O14" s="3">
        <v>55</v>
      </c>
      <c r="P14" s="2" t="s">
        <v>61</v>
      </c>
      <c r="Q14" s="2"/>
      <c r="R14" s="2">
        <v>100</v>
      </c>
      <c r="S14" s="3" t="s">
        <v>262</v>
      </c>
      <c r="T14" s="2"/>
      <c r="U14" s="2">
        <v>20</v>
      </c>
      <c r="V14" s="533"/>
      <c r="W14" s="105">
        <v>103.5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9" ht="27.95" customHeight="1">
      <c r="B15" s="40">
        <v>12</v>
      </c>
      <c r="C15" s="531"/>
      <c r="D15" s="2" t="s">
        <v>300</v>
      </c>
      <c r="E15" s="2"/>
      <c r="F15" s="2">
        <v>40</v>
      </c>
      <c r="G15" s="3"/>
      <c r="H15" s="3"/>
      <c r="I15" s="3"/>
      <c r="J15" s="2" t="s">
        <v>206</v>
      </c>
      <c r="K15" s="3"/>
      <c r="L15" s="2">
        <v>15</v>
      </c>
      <c r="M15" s="3" t="s">
        <v>257</v>
      </c>
      <c r="N15" s="2"/>
      <c r="O15" s="2">
        <v>3</v>
      </c>
      <c r="P15" s="2"/>
      <c r="Q15" s="2"/>
      <c r="R15" s="2"/>
      <c r="S15" s="3" t="s">
        <v>202</v>
      </c>
      <c r="T15" s="2"/>
      <c r="U15" s="2">
        <v>10</v>
      </c>
      <c r="V15" s="533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4"/>
    </row>
    <row r="16" spans="2:39" ht="27.95" customHeight="1">
      <c r="B16" s="40" t="s">
        <v>10</v>
      </c>
      <c r="C16" s="531"/>
      <c r="D16" s="50"/>
      <c r="E16" s="50"/>
      <c r="F16" s="2"/>
      <c r="G16" s="2"/>
      <c r="H16" s="2"/>
      <c r="I16" s="2"/>
      <c r="J16" s="3" t="s">
        <v>341</v>
      </c>
      <c r="K16" s="99" t="s">
        <v>342</v>
      </c>
      <c r="L16" s="2">
        <v>10</v>
      </c>
      <c r="M16" s="2" t="s">
        <v>253</v>
      </c>
      <c r="N16" s="93"/>
      <c r="O16" s="2">
        <v>3</v>
      </c>
      <c r="P16" s="2"/>
      <c r="Q16" s="50"/>
      <c r="R16" s="2"/>
      <c r="S16" s="2" t="s">
        <v>204</v>
      </c>
      <c r="T16" s="50"/>
      <c r="U16" s="2">
        <v>10</v>
      </c>
      <c r="V16" s="533"/>
      <c r="W16" s="101">
        <v>21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5"/>
    </row>
    <row r="17" spans="2:33" ht="27.95" customHeight="1">
      <c r="B17" s="535" t="s">
        <v>38</v>
      </c>
      <c r="C17" s="531"/>
      <c r="D17" s="50"/>
      <c r="E17" s="50"/>
      <c r="F17" s="2"/>
      <c r="G17" s="3"/>
      <c r="H17" s="3"/>
      <c r="I17" s="3"/>
      <c r="J17" s="3"/>
      <c r="K17" s="2"/>
      <c r="L17" s="2"/>
      <c r="M17" s="3" t="s">
        <v>57</v>
      </c>
      <c r="N17" s="50"/>
      <c r="O17" s="2">
        <v>3</v>
      </c>
      <c r="P17" s="2"/>
      <c r="Q17" s="50"/>
      <c r="R17" s="2"/>
      <c r="S17" s="2" t="s">
        <v>257</v>
      </c>
      <c r="T17" s="50"/>
      <c r="U17" s="2">
        <v>3</v>
      </c>
      <c r="V17" s="53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>
      <c r="B18" s="535"/>
      <c r="C18" s="531"/>
      <c r="D18" s="50"/>
      <c r="E18" s="50"/>
      <c r="F18" s="2"/>
      <c r="G18" s="2"/>
      <c r="H18" s="50"/>
      <c r="I18" s="2"/>
      <c r="J18" s="3"/>
      <c r="K18" s="99"/>
      <c r="L18" s="2"/>
      <c r="M18" s="2" t="s">
        <v>203</v>
      </c>
      <c r="N18" s="50"/>
      <c r="O18" s="2">
        <v>1</v>
      </c>
      <c r="P18" s="2"/>
      <c r="Q18" s="50"/>
      <c r="R18" s="2"/>
      <c r="S18" s="3"/>
      <c r="T18" s="2"/>
      <c r="U18" s="2"/>
      <c r="V18" s="533"/>
      <c r="W18" s="101">
        <v>27.8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53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4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534"/>
      <c r="W20" s="102">
        <f>W14*4+W18*4+W16*9</f>
        <v>714.2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6"/>
    </row>
    <row r="21" spans="2:33" s="39" customFormat="1" ht="27.95" customHeight="1">
      <c r="B21" s="60">
        <v>1</v>
      </c>
      <c r="C21" s="531"/>
      <c r="D21" s="35" t="str">
        <f>'110.1月菜單'!J14</f>
        <v>香Q米飯</v>
      </c>
      <c r="E21" s="35" t="s">
        <v>15</v>
      </c>
      <c r="F21" s="35"/>
      <c r="G21" s="35" t="str">
        <f>'110.1月菜單'!J15</f>
        <v>卡啦雞排(炸)</v>
      </c>
      <c r="H21" s="35" t="s">
        <v>85</v>
      </c>
      <c r="I21" s="35"/>
      <c r="J21" s="35" t="str">
        <f>'110.1月菜單'!J16</f>
        <v>麻婆豆腐(豆)</v>
      </c>
      <c r="K21" s="35" t="s">
        <v>17</v>
      </c>
      <c r="L21" s="35"/>
      <c r="M21" s="35" t="str">
        <f>'110.1月菜單'!J17</f>
        <v>洋蔥炒蛋</v>
      </c>
      <c r="N21" s="35" t="s">
        <v>50</v>
      </c>
      <c r="O21" s="35"/>
      <c r="P21" s="35" t="str">
        <f>'110.1月菜單'!J18</f>
        <v>深色蔬菜</v>
      </c>
      <c r="Q21" s="35" t="s">
        <v>18</v>
      </c>
      <c r="R21" s="35"/>
      <c r="S21" s="35" t="str">
        <f>'110.1月菜單'!J19</f>
        <v>玉米濃湯(芡)</v>
      </c>
      <c r="T21" s="35" t="s">
        <v>17</v>
      </c>
      <c r="U21" s="35"/>
      <c r="V21" s="532"/>
      <c r="W21" s="36" t="s">
        <v>44</v>
      </c>
      <c r="X21" s="37" t="s">
        <v>19</v>
      </c>
      <c r="Y21" s="38">
        <v>5.3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>
      <c r="B22" s="61" t="s">
        <v>8</v>
      </c>
      <c r="C22" s="531"/>
      <c r="D22" s="3" t="s">
        <v>24</v>
      </c>
      <c r="E22" s="3"/>
      <c r="F22" s="2">
        <v>100</v>
      </c>
      <c r="G22" s="2" t="s">
        <v>250</v>
      </c>
      <c r="H22" s="2"/>
      <c r="I22" s="2">
        <v>60</v>
      </c>
      <c r="J22" s="3" t="s">
        <v>57</v>
      </c>
      <c r="K22" s="2"/>
      <c r="L22" s="3">
        <v>3</v>
      </c>
      <c r="M22" s="2" t="s">
        <v>253</v>
      </c>
      <c r="N22" s="123"/>
      <c r="O22" s="113">
        <v>35</v>
      </c>
      <c r="P22" s="2" t="s">
        <v>61</v>
      </c>
      <c r="Q22" s="2"/>
      <c r="R22" s="2">
        <v>100</v>
      </c>
      <c r="S22" s="2" t="s">
        <v>263</v>
      </c>
      <c r="T22" s="2"/>
      <c r="U22" s="2">
        <v>25</v>
      </c>
      <c r="V22" s="533"/>
      <c r="W22" s="105">
        <v>102</v>
      </c>
      <c r="X22" s="41" t="s">
        <v>25</v>
      </c>
      <c r="Y22" s="42">
        <v>2.2000000000000002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>
      <c r="B23" s="61">
        <v>13</v>
      </c>
      <c r="C23" s="531"/>
      <c r="D23" s="3"/>
      <c r="E23" s="3"/>
      <c r="F23" s="2"/>
      <c r="G23" s="2"/>
      <c r="H23" s="2"/>
      <c r="I23" s="2"/>
      <c r="J23" s="3" t="s">
        <v>258</v>
      </c>
      <c r="K23" s="2" t="s">
        <v>215</v>
      </c>
      <c r="L23" s="3">
        <v>60</v>
      </c>
      <c r="M23" s="2" t="s">
        <v>58</v>
      </c>
      <c r="N23" s="100"/>
      <c r="O23" s="2">
        <v>30</v>
      </c>
      <c r="P23" s="2"/>
      <c r="Q23" s="2"/>
      <c r="R23" s="2"/>
      <c r="S23" s="2" t="s">
        <v>58</v>
      </c>
      <c r="T23" s="2"/>
      <c r="U23" s="2">
        <v>3</v>
      </c>
      <c r="V23" s="533"/>
      <c r="W23" s="45" t="s">
        <v>46</v>
      </c>
      <c r="X23" s="46" t="s">
        <v>27</v>
      </c>
      <c r="Y23" s="42">
        <v>1.5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4"/>
    </row>
    <row r="24" spans="2:33" s="65" customFormat="1" ht="27.95" customHeight="1">
      <c r="B24" s="61" t="s">
        <v>10</v>
      </c>
      <c r="C24" s="531"/>
      <c r="D24" s="3"/>
      <c r="E24" s="3"/>
      <c r="F24" s="2"/>
      <c r="G24" s="2"/>
      <c r="H24" s="3"/>
      <c r="I24" s="2"/>
      <c r="J24" s="3"/>
      <c r="K24" s="50"/>
      <c r="L24" s="3"/>
      <c r="M24" s="2"/>
      <c r="N24" s="100"/>
      <c r="O24" s="2"/>
      <c r="P24" s="2"/>
      <c r="Q24" s="50"/>
      <c r="R24" s="2"/>
      <c r="S24" s="2" t="s">
        <v>257</v>
      </c>
      <c r="T24" s="3"/>
      <c r="U24" s="2">
        <v>3</v>
      </c>
      <c r="V24" s="533"/>
      <c r="W24" s="101">
        <v>23.5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>
      <c r="B25" s="527" t="s">
        <v>39</v>
      </c>
      <c r="C25" s="531"/>
      <c r="D25" s="3"/>
      <c r="E25" s="3"/>
      <c r="F25" s="2"/>
      <c r="G25" s="2"/>
      <c r="H25" s="3"/>
      <c r="I25" s="2"/>
      <c r="J25" s="3"/>
      <c r="K25" s="50"/>
      <c r="L25" s="3"/>
      <c r="M25" s="2"/>
      <c r="N25" s="100"/>
      <c r="O25" s="2"/>
      <c r="P25" s="2"/>
      <c r="Q25" s="50"/>
      <c r="R25" s="2"/>
      <c r="S25" s="3"/>
      <c r="T25" s="3"/>
      <c r="U25" s="3"/>
      <c r="V25" s="53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>
      <c r="B26" s="527"/>
      <c r="C26" s="531"/>
      <c r="D26" s="100"/>
      <c r="E26" s="50"/>
      <c r="F26" s="2"/>
      <c r="G26" s="71"/>
      <c r="H26" s="50"/>
      <c r="I26" s="2"/>
      <c r="J26" s="2"/>
      <c r="K26" s="50"/>
      <c r="L26" s="2"/>
      <c r="M26" s="2"/>
      <c r="N26" s="2"/>
      <c r="O26" s="2"/>
      <c r="P26" s="2"/>
      <c r="Q26" s="50"/>
      <c r="R26" s="2"/>
      <c r="S26" s="2"/>
      <c r="T26" s="50"/>
      <c r="U26" s="2"/>
      <c r="V26" s="533"/>
      <c r="W26" s="101">
        <v>27.5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>
      <c r="B27" s="7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2"/>
      <c r="O27" s="2"/>
      <c r="P27" s="2"/>
      <c r="Q27" s="50"/>
      <c r="R27" s="2"/>
      <c r="S27" s="2"/>
      <c r="T27" s="50"/>
      <c r="U27" s="2"/>
      <c r="V27" s="533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4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534"/>
      <c r="W28" s="102">
        <f>W22*4+W26*4+W24*9</f>
        <v>729.5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6"/>
    </row>
    <row r="29" spans="2:33" s="39" customFormat="1" ht="27.95" customHeight="1">
      <c r="B29" s="34">
        <v>1</v>
      </c>
      <c r="C29" s="531"/>
      <c r="D29" s="35" t="str">
        <f>'110.1月菜單'!N14</f>
        <v>地瓜飯</v>
      </c>
      <c r="E29" s="35" t="s">
        <v>51</v>
      </c>
      <c r="F29" s="35"/>
      <c r="G29" s="35" t="str">
        <f>'110.1月菜單'!N15</f>
        <v>古早味肉燥(醃)</v>
      </c>
      <c r="H29" s="35" t="s">
        <v>17</v>
      </c>
      <c r="I29" s="35"/>
      <c r="J29" s="35" t="str">
        <f>'110.1月菜單'!N16</f>
        <v>雙拼魚丁(海)(加)(炸)</v>
      </c>
      <c r="K29" s="107" t="s">
        <v>85</v>
      </c>
      <c r="L29" s="35"/>
      <c r="M29" s="35" t="str">
        <f>'110.1月菜單'!N17</f>
        <v>鮮菇花椰菜</v>
      </c>
      <c r="N29" s="35" t="s">
        <v>50</v>
      </c>
      <c r="O29" s="35"/>
      <c r="P29" s="35" t="str">
        <f>'110.1月菜單'!N18</f>
        <v>淺色蔬菜</v>
      </c>
      <c r="Q29" s="35" t="s">
        <v>53</v>
      </c>
      <c r="R29" s="35"/>
      <c r="S29" s="35" t="str">
        <f>'110.1月菜單'!N19</f>
        <v>柴魚豆腐湯(豆)</v>
      </c>
      <c r="T29" s="35" t="s">
        <v>52</v>
      </c>
      <c r="U29" s="35"/>
      <c r="V29" s="532"/>
      <c r="W29" s="36" t="s">
        <v>44</v>
      </c>
      <c r="X29" s="37" t="s">
        <v>19</v>
      </c>
      <c r="Y29" s="38">
        <v>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4"/>
    </row>
    <row r="30" spans="2:33" ht="27.95" customHeight="1">
      <c r="B30" s="40" t="s">
        <v>8</v>
      </c>
      <c r="C30" s="531"/>
      <c r="D30" s="2" t="s">
        <v>276</v>
      </c>
      <c r="E30" s="2"/>
      <c r="F30" s="2">
        <v>90</v>
      </c>
      <c r="G30" s="2" t="s">
        <v>275</v>
      </c>
      <c r="H30" s="2" t="s">
        <v>210</v>
      </c>
      <c r="I30" s="2">
        <v>28</v>
      </c>
      <c r="J30" s="2" t="s">
        <v>357</v>
      </c>
      <c r="K30" s="2" t="s">
        <v>211</v>
      </c>
      <c r="L30" s="2">
        <v>40</v>
      </c>
      <c r="M30" s="2" t="s">
        <v>180</v>
      </c>
      <c r="N30" s="2"/>
      <c r="O30" s="2">
        <v>70</v>
      </c>
      <c r="P30" s="2" t="s">
        <v>61</v>
      </c>
      <c r="Q30" s="2"/>
      <c r="R30" s="2">
        <v>100</v>
      </c>
      <c r="S30" s="3" t="s">
        <v>212</v>
      </c>
      <c r="T30" s="2"/>
      <c r="U30" s="2">
        <v>1</v>
      </c>
      <c r="V30" s="533"/>
      <c r="W30" s="105">
        <v>100</v>
      </c>
      <c r="X30" s="41" t="s">
        <v>25</v>
      </c>
      <c r="Y30" s="42">
        <v>2.2000000000000002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5"/>
    </row>
    <row r="31" spans="2:33" ht="27.95" customHeight="1">
      <c r="B31" s="40">
        <v>14</v>
      </c>
      <c r="C31" s="531"/>
      <c r="D31" s="2" t="s">
        <v>353</v>
      </c>
      <c r="E31" s="2"/>
      <c r="F31" s="2">
        <v>50</v>
      </c>
      <c r="G31" s="2" t="s">
        <v>208</v>
      </c>
      <c r="H31" s="2"/>
      <c r="I31" s="2">
        <v>40</v>
      </c>
      <c r="J31" s="2" t="s">
        <v>277</v>
      </c>
      <c r="K31" s="2" t="s">
        <v>195</v>
      </c>
      <c r="L31" s="2">
        <v>10</v>
      </c>
      <c r="M31" s="2" t="s">
        <v>63</v>
      </c>
      <c r="N31" s="2"/>
      <c r="O31" s="2">
        <v>4</v>
      </c>
      <c r="P31" s="2"/>
      <c r="Q31" s="2"/>
      <c r="R31" s="2"/>
      <c r="S31" s="3" t="s">
        <v>213</v>
      </c>
      <c r="T31" s="2"/>
      <c r="U31" s="2">
        <v>1</v>
      </c>
      <c r="V31" s="533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4"/>
    </row>
    <row r="32" spans="2:33" ht="27.95" customHeight="1">
      <c r="B32" s="40" t="s">
        <v>10</v>
      </c>
      <c r="C32" s="531"/>
      <c r="D32" s="50"/>
      <c r="E32" s="50"/>
      <c r="F32" s="2"/>
      <c r="G32" s="2" t="s">
        <v>209</v>
      </c>
      <c r="H32" s="2"/>
      <c r="I32" s="2">
        <v>1</v>
      </c>
      <c r="J32" s="3"/>
      <c r="K32" s="3"/>
      <c r="L32" s="3"/>
      <c r="M32" s="2" t="s">
        <v>261</v>
      </c>
      <c r="N32" s="2"/>
      <c r="O32" s="2">
        <v>1</v>
      </c>
      <c r="P32" s="2"/>
      <c r="Q32" s="50"/>
      <c r="R32" s="2"/>
      <c r="S32" s="2" t="s">
        <v>258</v>
      </c>
      <c r="T32" s="3" t="s">
        <v>214</v>
      </c>
      <c r="U32" s="2">
        <v>37.5</v>
      </c>
      <c r="V32" s="533"/>
      <c r="W32" s="101">
        <v>23.5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5"/>
    </row>
    <row r="33" spans="2:33" ht="27.95" customHeight="1">
      <c r="B33" s="535" t="s">
        <v>40</v>
      </c>
      <c r="C33" s="531"/>
      <c r="D33" s="50"/>
      <c r="E33" s="50"/>
      <c r="F33" s="2"/>
      <c r="G33" s="2"/>
      <c r="H33" s="2"/>
      <c r="I33" s="2"/>
      <c r="J33" s="3"/>
      <c r="K33" s="3"/>
      <c r="L33" s="3"/>
      <c r="M33" s="2"/>
      <c r="N33" s="50"/>
      <c r="O33" s="2"/>
      <c r="P33" s="2"/>
      <c r="Q33" s="50"/>
      <c r="R33" s="2"/>
      <c r="S33" s="3" t="s">
        <v>88</v>
      </c>
      <c r="T33" s="3"/>
      <c r="U33" s="3">
        <v>1</v>
      </c>
      <c r="V33" s="53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4"/>
    </row>
    <row r="34" spans="2:33" ht="27.95" customHeight="1">
      <c r="B34" s="535"/>
      <c r="C34" s="531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533"/>
      <c r="W34" s="101">
        <v>27.4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5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533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4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534"/>
      <c r="W36" s="102">
        <f>W30*4+W34*4+W32*9</f>
        <v>721.1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6"/>
    </row>
    <row r="37" spans="2:33" s="39" customFormat="1" ht="27.95" customHeight="1">
      <c r="B37" s="34">
        <v>1</v>
      </c>
      <c r="C37" s="531"/>
      <c r="D37" s="35" t="str">
        <f>'110.1月菜單'!R14</f>
        <v>台式炒飯</v>
      </c>
      <c r="E37" s="35" t="s">
        <v>17</v>
      </c>
      <c r="F37" s="35"/>
      <c r="G37" s="35" t="str">
        <f>'110.1月菜單'!R15</f>
        <v>壽喜燒肉</v>
      </c>
      <c r="H37" s="35" t="s">
        <v>17</v>
      </c>
      <c r="I37" s="35"/>
      <c r="J37" s="35" t="str">
        <f>'110.1月菜單'!R16</f>
        <v>烤饅頭(冷)</v>
      </c>
      <c r="K37" s="35" t="s">
        <v>76</v>
      </c>
      <c r="L37" s="35"/>
      <c r="M37" s="35" t="str">
        <f>'110.1月菜單'!R17</f>
        <v>地瓜條</v>
      </c>
      <c r="N37" s="35" t="s">
        <v>76</v>
      </c>
      <c r="O37" s="35"/>
      <c r="P37" s="35" t="str">
        <f>'110.1月菜單'!R18</f>
        <v>深色蔬菜</v>
      </c>
      <c r="Q37" s="35" t="s">
        <v>54</v>
      </c>
      <c r="R37" s="35"/>
      <c r="S37" s="35" t="str">
        <f>'110.1月菜單'!R19</f>
        <v>蘿蔔湯</v>
      </c>
      <c r="T37" s="35" t="s">
        <v>55</v>
      </c>
      <c r="U37" s="35"/>
      <c r="V37" s="532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4"/>
    </row>
    <row r="38" spans="2:33" ht="27.95" customHeight="1">
      <c r="B38" s="40" t="s">
        <v>8</v>
      </c>
      <c r="C38" s="531"/>
      <c r="D38" s="2" t="s">
        <v>24</v>
      </c>
      <c r="E38" s="3"/>
      <c r="F38" s="2">
        <v>100</v>
      </c>
      <c r="G38" s="2" t="s">
        <v>254</v>
      </c>
      <c r="H38" s="2"/>
      <c r="I38" s="2">
        <v>45</v>
      </c>
      <c r="J38" s="2" t="s">
        <v>328</v>
      </c>
      <c r="K38" s="2" t="s">
        <v>207</v>
      </c>
      <c r="L38" s="2">
        <v>30</v>
      </c>
      <c r="M38" s="2" t="s">
        <v>269</v>
      </c>
      <c r="N38" s="2"/>
      <c r="O38" s="2">
        <v>60</v>
      </c>
      <c r="P38" s="2" t="s">
        <v>61</v>
      </c>
      <c r="Q38" s="3"/>
      <c r="R38" s="2">
        <v>100</v>
      </c>
      <c r="S38" s="2" t="s">
        <v>77</v>
      </c>
      <c r="T38" s="50"/>
      <c r="U38" s="2">
        <v>35</v>
      </c>
      <c r="V38" s="533"/>
      <c r="W38" s="105">
        <v>99</v>
      </c>
      <c r="X38" s="41" t="s">
        <v>25</v>
      </c>
      <c r="Y38" s="42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5"/>
    </row>
    <row r="39" spans="2:33" ht="27.95" customHeight="1">
      <c r="B39" s="40">
        <v>15</v>
      </c>
      <c r="C39" s="531"/>
      <c r="D39" s="3" t="s">
        <v>257</v>
      </c>
      <c r="E39" s="3"/>
      <c r="F39" s="2">
        <v>3</v>
      </c>
      <c r="G39" s="2" t="s">
        <v>348</v>
      </c>
      <c r="H39" s="50"/>
      <c r="I39" s="2">
        <v>20</v>
      </c>
      <c r="J39" s="2"/>
      <c r="K39" s="2"/>
      <c r="L39" s="2"/>
      <c r="M39" s="2"/>
      <c r="N39" s="2"/>
      <c r="O39" s="2"/>
      <c r="P39" s="2"/>
      <c r="Q39" s="3"/>
      <c r="R39" s="2"/>
      <c r="S39" s="3"/>
      <c r="T39" s="2"/>
      <c r="U39" s="2"/>
      <c r="V39" s="533"/>
      <c r="W39" s="45" t="s">
        <v>46</v>
      </c>
      <c r="X39" s="46" t="s">
        <v>27</v>
      </c>
      <c r="Y39" s="42">
        <v>1.8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4"/>
    </row>
    <row r="40" spans="2:33" ht="27.95" customHeight="1">
      <c r="B40" s="40" t="s">
        <v>10</v>
      </c>
      <c r="C40" s="531"/>
      <c r="D40" s="3" t="s">
        <v>253</v>
      </c>
      <c r="E40" s="3"/>
      <c r="F40" s="3">
        <v>5</v>
      </c>
      <c r="G40" s="2" t="s">
        <v>349</v>
      </c>
      <c r="H40" s="50"/>
      <c r="I40" s="2">
        <v>20</v>
      </c>
      <c r="J40" s="2"/>
      <c r="K40" s="2"/>
      <c r="L40" s="2"/>
      <c r="M40" s="2"/>
      <c r="N40" s="2"/>
      <c r="O40" s="2"/>
      <c r="P40" s="2"/>
      <c r="Q40" s="3"/>
      <c r="R40" s="2"/>
      <c r="S40" s="2"/>
      <c r="T40" s="50"/>
      <c r="U40" s="2"/>
      <c r="V40" s="533"/>
      <c r="W40" s="101">
        <v>24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5"/>
    </row>
    <row r="41" spans="2:33" ht="27.95" customHeight="1">
      <c r="B41" s="535" t="s">
        <v>32</v>
      </c>
      <c r="C41" s="531"/>
      <c r="D41" s="100" t="s">
        <v>57</v>
      </c>
      <c r="E41" s="50"/>
      <c r="F41" s="2">
        <v>10</v>
      </c>
      <c r="G41" s="2"/>
      <c r="H41" s="50"/>
      <c r="I41" s="2"/>
      <c r="J41" s="3"/>
      <c r="K41" s="50"/>
      <c r="L41" s="3"/>
      <c r="M41" s="2"/>
      <c r="N41" s="2"/>
      <c r="O41" s="2"/>
      <c r="P41" s="2"/>
      <c r="Q41" s="3"/>
      <c r="R41" s="2"/>
      <c r="S41" s="2"/>
      <c r="T41" s="50"/>
      <c r="U41" s="2"/>
      <c r="V41" s="53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3" ht="27.95" customHeight="1">
      <c r="B42" s="535"/>
      <c r="C42" s="531"/>
      <c r="D42" s="100"/>
      <c r="E42" s="50"/>
      <c r="F42" s="2"/>
      <c r="G42" s="71"/>
      <c r="H42" s="50"/>
      <c r="I42" s="2"/>
      <c r="J42" s="2"/>
      <c r="K42" s="50"/>
      <c r="L42" s="2"/>
      <c r="M42" s="2"/>
      <c r="N42" s="2"/>
      <c r="O42" s="2"/>
      <c r="P42" s="2"/>
      <c r="Q42" s="50"/>
      <c r="R42" s="2"/>
      <c r="S42" s="2"/>
      <c r="T42" s="50"/>
      <c r="U42" s="2"/>
      <c r="V42" s="533"/>
      <c r="W42" s="101">
        <v>27.9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5"/>
    </row>
    <row r="43" spans="2:33" ht="27.95" customHeight="1">
      <c r="B43" s="52" t="s">
        <v>36</v>
      </c>
      <c r="C43" s="53"/>
      <c r="D43" s="2"/>
      <c r="E43" s="50"/>
      <c r="F43" s="2"/>
      <c r="G43" s="2"/>
      <c r="H43" s="50"/>
      <c r="I43" s="2"/>
      <c r="J43" s="2"/>
      <c r="K43" s="50"/>
      <c r="L43" s="2"/>
      <c r="M43" s="2"/>
      <c r="N43" s="2"/>
      <c r="O43" s="2"/>
      <c r="P43" s="2"/>
      <c r="Q43" s="50"/>
      <c r="R43" s="2"/>
      <c r="S43" s="3"/>
      <c r="T43" s="50"/>
      <c r="U43" s="3"/>
      <c r="V43" s="533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4"/>
    </row>
    <row r="44" spans="2:33" ht="27.95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534"/>
      <c r="W44" s="102">
        <f>W38*4+W42*4+W40*9</f>
        <v>723.6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6"/>
    </row>
    <row r="45" spans="2:33" s="85" customFormat="1" ht="21.75" customHeight="1">
      <c r="B45" s="536" t="s">
        <v>367</v>
      </c>
      <c r="C45" s="536"/>
      <c r="D45" s="536"/>
      <c r="E45" s="536"/>
      <c r="F45" s="536"/>
      <c r="G45" s="536"/>
      <c r="H45" s="536"/>
      <c r="I45" s="536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84"/>
      <c r="AA45" s="70"/>
      <c r="AB45" s="64"/>
      <c r="AC45" s="70"/>
      <c r="AD45" s="70"/>
      <c r="AE45" s="70"/>
      <c r="AF45" s="70"/>
      <c r="AG45" s="70"/>
    </row>
    <row r="46" spans="2:33" ht="21" customHeight="1">
      <c r="B46" s="536"/>
      <c r="C46" s="536"/>
      <c r="D46" s="536"/>
      <c r="E46" s="536"/>
      <c r="F46" s="536"/>
      <c r="G46" s="536"/>
      <c r="H46" s="536"/>
      <c r="I46" s="536"/>
      <c r="J46" s="18"/>
      <c r="K46" s="86"/>
      <c r="L46" s="18"/>
      <c r="M46" s="18"/>
      <c r="N46" s="86"/>
      <c r="O46" s="18"/>
      <c r="P46" s="18"/>
      <c r="Q46" s="86"/>
      <c r="R46" s="18"/>
      <c r="T46" s="86"/>
      <c r="U46" s="18"/>
      <c r="V46" s="87"/>
      <c r="Y46" s="90"/>
    </row>
    <row r="47" spans="2:33" ht="27.75">
      <c r="I47" s="18"/>
      <c r="J47" s="129"/>
      <c r="K47" s="130"/>
      <c r="L47" s="129"/>
      <c r="M47" s="130"/>
      <c r="N47" s="130"/>
      <c r="O47" s="130"/>
      <c r="P47" s="18"/>
      <c r="Q47" s="153"/>
      <c r="Y47" s="90"/>
    </row>
    <row r="48" spans="2:33" ht="27.75">
      <c r="I48" s="18"/>
      <c r="J48" s="129"/>
      <c r="K48" s="130"/>
      <c r="L48" s="129"/>
      <c r="M48" s="130"/>
      <c r="N48" s="130"/>
      <c r="O48" s="130"/>
      <c r="P48" s="18"/>
      <c r="Q48" s="153"/>
      <c r="Y48" s="90"/>
    </row>
    <row r="49" spans="9:25" ht="27.75">
      <c r="I49" s="18"/>
      <c r="J49" s="129"/>
      <c r="K49" s="154"/>
      <c r="L49" s="129"/>
      <c r="M49" s="18"/>
      <c r="N49" s="153"/>
      <c r="O49" s="18"/>
      <c r="P49" s="18"/>
      <c r="Q49" s="153"/>
      <c r="Y49" s="90"/>
    </row>
    <row r="50" spans="9:25">
      <c r="I50" s="18"/>
      <c r="J50" s="18"/>
      <c r="K50" s="153"/>
      <c r="L50" s="18"/>
      <c r="M50" s="18"/>
      <c r="N50" s="153"/>
      <c r="O50" s="18"/>
      <c r="P50" s="18"/>
      <c r="Q50" s="153"/>
      <c r="Y50" s="90"/>
    </row>
    <row r="51" spans="9:25">
      <c r="Y51" s="90"/>
    </row>
    <row r="52" spans="9:25">
      <c r="Y52" s="90"/>
    </row>
  </sheetData>
  <mergeCells count="18">
    <mergeCell ref="C13:C18"/>
    <mergeCell ref="V13:V20"/>
    <mergeCell ref="B17:B18"/>
    <mergeCell ref="B25:B26"/>
    <mergeCell ref="B33:B34"/>
    <mergeCell ref="C29:C34"/>
    <mergeCell ref="V29:V36"/>
    <mergeCell ref="B1:Y1"/>
    <mergeCell ref="B2:G2"/>
    <mergeCell ref="C5:C10"/>
    <mergeCell ref="V5:V12"/>
    <mergeCell ref="B9:B10"/>
    <mergeCell ref="C21:C26"/>
    <mergeCell ref="V21:V28"/>
    <mergeCell ref="C37:C42"/>
    <mergeCell ref="V37:V44"/>
    <mergeCell ref="B45:I46"/>
    <mergeCell ref="B41:B42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A18" zoomScale="60" workbookViewId="0">
      <selection activeCell="G23" sqref="G23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528" t="s">
        <v>360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4"/>
      <c r="AB1" s="6"/>
    </row>
    <row r="2" spans="2:33" s="5" customFormat="1" ht="13.5" customHeight="1">
      <c r="B2" s="529"/>
      <c r="C2" s="530"/>
      <c r="D2" s="530"/>
      <c r="E2" s="530"/>
      <c r="F2" s="530"/>
      <c r="G2" s="530"/>
      <c r="H2" s="110"/>
      <c r="I2" s="4"/>
      <c r="J2" s="4"/>
      <c r="K2" s="110"/>
      <c r="L2" s="4"/>
      <c r="M2" s="4"/>
      <c r="N2" s="110"/>
      <c r="O2" s="4"/>
      <c r="P2" s="4"/>
      <c r="Q2" s="110"/>
      <c r="R2" s="4"/>
      <c r="S2" s="4"/>
      <c r="T2" s="110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3" s="39" customFormat="1" ht="65.099999999999994" customHeight="1">
      <c r="B5" s="34">
        <v>1</v>
      </c>
      <c r="C5" s="531"/>
      <c r="D5" s="35" t="str">
        <f>'110.1月菜單'!B23</f>
        <v>香Q米飯</v>
      </c>
      <c r="E5" s="35" t="s">
        <v>15</v>
      </c>
      <c r="F5" s="1" t="s">
        <v>16</v>
      </c>
      <c r="G5" s="35" t="str">
        <f>'110.1月菜單'!B24</f>
        <v>醬爆豬柳條</v>
      </c>
      <c r="H5" s="35" t="s">
        <v>17</v>
      </c>
      <c r="I5" s="1" t="s">
        <v>16</v>
      </c>
      <c r="J5" s="35" t="str">
        <f>'110.1月菜單'!B25</f>
        <v>卡啦翅小腿(炸)</v>
      </c>
      <c r="K5" s="35" t="s">
        <v>216</v>
      </c>
      <c r="L5" s="1" t="s">
        <v>16</v>
      </c>
      <c r="M5" s="35" t="str">
        <f>'110.1月菜單'!B26</f>
        <v>客家板條</v>
      </c>
      <c r="N5" s="35" t="s">
        <v>89</v>
      </c>
      <c r="O5" s="1" t="s">
        <v>16</v>
      </c>
      <c r="P5" s="35" t="str">
        <f>'110.1月菜單'!B27</f>
        <v>深色蔬菜</v>
      </c>
      <c r="Q5" s="35" t="s">
        <v>18</v>
      </c>
      <c r="R5" s="229" t="s">
        <v>16</v>
      </c>
      <c r="S5" s="230" t="str">
        <f>'110.1月菜單'!B28</f>
        <v>酸辣湯(豆)(醃)(芡)</v>
      </c>
      <c r="T5" s="227" t="s">
        <v>17</v>
      </c>
      <c r="U5" s="228" t="s">
        <v>16</v>
      </c>
      <c r="V5" s="532"/>
      <c r="W5" s="36" t="s">
        <v>44</v>
      </c>
      <c r="X5" s="37" t="s">
        <v>19</v>
      </c>
      <c r="Y5" s="38">
        <v>5.2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4"/>
    </row>
    <row r="6" spans="2:33" ht="27.95" customHeight="1">
      <c r="B6" s="40" t="s">
        <v>8</v>
      </c>
      <c r="C6" s="531"/>
      <c r="D6" s="2" t="s">
        <v>24</v>
      </c>
      <c r="E6" s="3"/>
      <c r="F6" s="2">
        <v>100</v>
      </c>
      <c r="G6" s="3" t="s">
        <v>254</v>
      </c>
      <c r="H6" s="2"/>
      <c r="I6" s="2">
        <v>40</v>
      </c>
      <c r="J6" s="2" t="s">
        <v>231</v>
      </c>
      <c r="K6" s="3"/>
      <c r="L6" s="115">
        <v>60</v>
      </c>
      <c r="M6" s="225" t="s">
        <v>281</v>
      </c>
      <c r="N6" s="122"/>
      <c r="O6" s="2">
        <v>25</v>
      </c>
      <c r="P6" s="2" t="s">
        <v>61</v>
      </c>
      <c r="Q6" s="2"/>
      <c r="R6" s="115">
        <v>100</v>
      </c>
      <c r="S6" s="231" t="s">
        <v>285</v>
      </c>
      <c r="T6" s="2" t="s">
        <v>220</v>
      </c>
      <c r="U6" s="233">
        <v>37.5</v>
      </c>
      <c r="V6" s="533"/>
      <c r="W6" s="105">
        <v>103</v>
      </c>
      <c r="X6" s="41" t="s">
        <v>25</v>
      </c>
      <c r="Y6" s="42">
        <v>2.2000000000000002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5"/>
    </row>
    <row r="7" spans="2:33" ht="27.95" customHeight="1">
      <c r="B7" s="40">
        <v>18</v>
      </c>
      <c r="C7" s="531"/>
      <c r="D7" s="2"/>
      <c r="E7" s="3"/>
      <c r="F7" s="2"/>
      <c r="G7" s="2" t="s">
        <v>253</v>
      </c>
      <c r="H7" s="2"/>
      <c r="I7" s="2">
        <v>45</v>
      </c>
      <c r="J7" s="2"/>
      <c r="K7" s="100"/>
      <c r="L7" s="115"/>
      <c r="M7" s="226" t="s">
        <v>282</v>
      </c>
      <c r="N7" s="111"/>
      <c r="O7" s="2">
        <v>10</v>
      </c>
      <c r="P7" s="2"/>
      <c r="Q7" s="2"/>
      <c r="R7" s="115"/>
      <c r="S7" s="226" t="s">
        <v>218</v>
      </c>
      <c r="T7" s="100"/>
      <c r="U7" s="232">
        <v>3</v>
      </c>
      <c r="V7" s="533"/>
      <c r="W7" s="45" t="s">
        <v>46</v>
      </c>
      <c r="X7" s="46" t="s">
        <v>27</v>
      </c>
      <c r="Y7" s="42">
        <v>2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4"/>
    </row>
    <row r="8" spans="2:33" ht="27.95" customHeight="1">
      <c r="B8" s="40" t="s">
        <v>10</v>
      </c>
      <c r="C8" s="531"/>
      <c r="D8" s="2"/>
      <c r="E8" s="3"/>
      <c r="F8" s="2"/>
      <c r="G8" s="2"/>
      <c r="H8" s="50"/>
      <c r="I8" s="2"/>
      <c r="J8" s="2"/>
      <c r="K8" s="50"/>
      <c r="L8" s="115"/>
      <c r="M8" s="226" t="s">
        <v>217</v>
      </c>
      <c r="N8" s="111"/>
      <c r="O8" s="2">
        <v>20</v>
      </c>
      <c r="P8" s="2"/>
      <c r="Q8" s="50"/>
      <c r="R8" s="115"/>
      <c r="S8" s="226" t="s">
        <v>219</v>
      </c>
      <c r="T8" s="2" t="s">
        <v>221</v>
      </c>
      <c r="U8" s="232">
        <v>7</v>
      </c>
      <c r="V8" s="533"/>
      <c r="W8" s="101">
        <v>23.5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5"/>
    </row>
    <row r="9" spans="2:33" ht="27.95" customHeight="1">
      <c r="B9" s="535" t="s">
        <v>37</v>
      </c>
      <c r="C9" s="531"/>
      <c r="D9" s="3"/>
      <c r="E9" s="3"/>
      <c r="F9" s="3"/>
      <c r="G9" s="2"/>
      <c r="H9" s="50"/>
      <c r="I9" s="2"/>
      <c r="J9" s="2"/>
      <c r="K9" s="50"/>
      <c r="L9" s="115"/>
      <c r="M9" s="226" t="s">
        <v>283</v>
      </c>
      <c r="N9" s="137"/>
      <c r="O9" s="2">
        <v>3</v>
      </c>
      <c r="P9" s="2"/>
      <c r="Q9" s="50"/>
      <c r="R9" s="115"/>
      <c r="S9" s="226" t="s">
        <v>286</v>
      </c>
      <c r="T9" s="3"/>
      <c r="U9" s="232">
        <v>7</v>
      </c>
      <c r="V9" s="53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4"/>
    </row>
    <row r="10" spans="2:33" ht="27.95" customHeight="1">
      <c r="B10" s="535"/>
      <c r="C10" s="531"/>
      <c r="D10" s="3"/>
      <c r="E10" s="3"/>
      <c r="F10" s="3"/>
      <c r="G10" s="2"/>
      <c r="H10" s="50"/>
      <c r="I10" s="2"/>
      <c r="J10" s="2"/>
      <c r="K10" s="50"/>
      <c r="L10" s="115"/>
      <c r="M10" s="252" t="s">
        <v>284</v>
      </c>
      <c r="N10" s="50"/>
      <c r="O10" s="2">
        <v>3</v>
      </c>
      <c r="P10" s="2"/>
      <c r="Q10" s="50"/>
      <c r="R10" s="115"/>
      <c r="S10" s="226" t="s">
        <v>283</v>
      </c>
      <c r="T10" s="99"/>
      <c r="U10" s="232">
        <v>1</v>
      </c>
      <c r="V10" s="533"/>
      <c r="W10" s="101">
        <v>27.8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5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115"/>
      <c r="M11" s="226"/>
      <c r="N11" s="50"/>
      <c r="O11" s="2"/>
      <c r="P11" s="2"/>
      <c r="Q11" s="50"/>
      <c r="R11" s="115"/>
      <c r="S11" s="226"/>
      <c r="T11" s="50"/>
      <c r="U11" s="232"/>
      <c r="V11" s="53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4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26"/>
      <c r="N12" s="50"/>
      <c r="O12" s="2"/>
      <c r="P12" s="2"/>
      <c r="Q12" s="50"/>
      <c r="R12" s="2"/>
      <c r="S12" s="2"/>
      <c r="T12" s="50"/>
      <c r="U12" s="2"/>
      <c r="V12" s="534"/>
      <c r="W12" s="102">
        <f>W6*4+W10*4+W8*9</f>
        <v>734.7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6"/>
    </row>
    <row r="13" spans="2:33" s="39" customFormat="1" ht="27.95" customHeight="1">
      <c r="B13" s="34">
        <v>1</v>
      </c>
      <c r="C13" s="531"/>
      <c r="D13" s="35" t="str">
        <f>'110.1月菜單'!F23</f>
        <v>糙米飯</v>
      </c>
      <c r="E13" s="35" t="s">
        <v>15</v>
      </c>
      <c r="F13" s="35"/>
      <c r="G13" s="35" t="str">
        <f>'110.1月菜單'!F24</f>
        <v>桂竹筍燒肉(醃)</v>
      </c>
      <c r="H13" s="35" t="s">
        <v>17</v>
      </c>
      <c r="I13" s="35"/>
      <c r="J13" s="35" t="str">
        <f>'110.1月菜單'!F25</f>
        <v>清蒸肉丸子</v>
      </c>
      <c r="K13" s="35" t="s">
        <v>15</v>
      </c>
      <c r="L13" s="35"/>
      <c r="M13" s="35" t="str">
        <f>'110.1月菜單'!F26</f>
        <v>香酥魚丁(海)(炸)</v>
      </c>
      <c r="N13" s="35" t="s">
        <v>85</v>
      </c>
      <c r="O13" s="35"/>
      <c r="P13" s="35" t="str">
        <f>'110.1月菜單'!F27</f>
        <v>淺色蔬菜</v>
      </c>
      <c r="Q13" s="35" t="s">
        <v>18</v>
      </c>
      <c r="R13" s="35"/>
      <c r="S13" s="35" t="str">
        <f>'110.1月菜單'!F28</f>
        <v>金茸三絲湯</v>
      </c>
      <c r="T13" s="35" t="s">
        <v>17</v>
      </c>
      <c r="U13" s="35"/>
      <c r="V13" s="532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3" ht="27.95" customHeight="1">
      <c r="B14" s="40" t="s">
        <v>8</v>
      </c>
      <c r="C14" s="531"/>
      <c r="D14" s="2" t="s">
        <v>24</v>
      </c>
      <c r="E14" s="2"/>
      <c r="F14" s="2">
        <v>60</v>
      </c>
      <c r="G14" s="2" t="s">
        <v>329</v>
      </c>
      <c r="H14" s="2"/>
      <c r="I14" s="2">
        <v>30</v>
      </c>
      <c r="J14" s="2" t="s">
        <v>222</v>
      </c>
      <c r="K14" s="3"/>
      <c r="L14" s="2">
        <v>20</v>
      </c>
      <c r="M14" s="111" t="s">
        <v>357</v>
      </c>
      <c r="N14" s="111" t="s">
        <v>223</v>
      </c>
      <c r="O14" s="111">
        <v>40</v>
      </c>
      <c r="P14" s="2" t="s">
        <v>61</v>
      </c>
      <c r="Q14" s="2"/>
      <c r="R14" s="2">
        <v>100</v>
      </c>
      <c r="S14" s="3" t="s">
        <v>224</v>
      </c>
      <c r="T14" s="2"/>
      <c r="U14" s="2">
        <v>20</v>
      </c>
      <c r="V14" s="533"/>
      <c r="W14" s="105">
        <v>99</v>
      </c>
      <c r="X14" s="41" t="s">
        <v>25</v>
      </c>
      <c r="Y14" s="42">
        <v>2.2999999999999998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3" ht="27.95" customHeight="1">
      <c r="B15" s="40">
        <v>19</v>
      </c>
      <c r="C15" s="531"/>
      <c r="D15" s="2" t="s">
        <v>91</v>
      </c>
      <c r="E15" s="2"/>
      <c r="F15" s="2">
        <v>40</v>
      </c>
      <c r="G15" s="2" t="s">
        <v>287</v>
      </c>
      <c r="H15" s="2" t="s">
        <v>288</v>
      </c>
      <c r="I15" s="2">
        <v>40</v>
      </c>
      <c r="J15" s="2"/>
      <c r="K15" s="2"/>
      <c r="L15" s="2"/>
      <c r="M15" s="111"/>
      <c r="N15" s="111"/>
      <c r="O15" s="111"/>
      <c r="P15" s="2"/>
      <c r="Q15" s="2"/>
      <c r="R15" s="2"/>
      <c r="S15" s="2" t="s">
        <v>58</v>
      </c>
      <c r="T15" s="3"/>
      <c r="U15" s="2">
        <v>10</v>
      </c>
      <c r="V15" s="533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4"/>
    </row>
    <row r="16" spans="2:33" ht="27.95" customHeight="1">
      <c r="B16" s="40" t="s">
        <v>10</v>
      </c>
      <c r="C16" s="531"/>
      <c r="D16" s="50"/>
      <c r="E16" s="50"/>
      <c r="F16" s="2"/>
      <c r="G16" s="2" t="s">
        <v>225</v>
      </c>
      <c r="H16" s="50"/>
      <c r="I16" s="2">
        <v>15</v>
      </c>
      <c r="J16" s="2"/>
      <c r="K16" s="50"/>
      <c r="L16" s="2"/>
      <c r="M16" s="111"/>
      <c r="N16" s="137"/>
      <c r="O16" s="111"/>
      <c r="P16" s="2"/>
      <c r="Q16" s="50"/>
      <c r="R16" s="2"/>
      <c r="S16" s="3" t="s">
        <v>257</v>
      </c>
      <c r="T16" s="3"/>
      <c r="U16" s="3">
        <v>1</v>
      </c>
      <c r="V16" s="533"/>
      <c r="W16" s="101">
        <v>24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5"/>
    </row>
    <row r="17" spans="2:33" ht="27.95" customHeight="1">
      <c r="B17" s="535" t="s">
        <v>38</v>
      </c>
      <c r="C17" s="531"/>
      <c r="D17" s="50"/>
      <c r="E17" s="50"/>
      <c r="F17" s="2"/>
      <c r="G17" s="2" t="s">
        <v>257</v>
      </c>
      <c r="H17" s="50"/>
      <c r="I17" s="2">
        <v>5</v>
      </c>
      <c r="J17" s="2"/>
      <c r="K17" s="50"/>
      <c r="L17" s="2"/>
      <c r="M17" s="3"/>
      <c r="N17" s="50"/>
      <c r="O17" s="2"/>
      <c r="P17" s="2"/>
      <c r="Q17" s="50"/>
      <c r="R17" s="2"/>
      <c r="S17" s="3"/>
      <c r="T17" s="3"/>
      <c r="U17" s="3"/>
      <c r="V17" s="53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>
      <c r="B18" s="535"/>
      <c r="C18" s="531"/>
      <c r="D18" s="50"/>
      <c r="E18" s="50"/>
      <c r="F18" s="2"/>
      <c r="G18" s="2"/>
      <c r="H18" s="50"/>
      <c r="I18" s="2"/>
      <c r="J18" s="2"/>
      <c r="K18" s="50"/>
      <c r="L18" s="2"/>
      <c r="M18" s="3"/>
      <c r="N18" s="50"/>
      <c r="O18" s="2"/>
      <c r="P18" s="2"/>
      <c r="Q18" s="50"/>
      <c r="R18" s="2"/>
      <c r="S18" s="3"/>
      <c r="T18" s="119"/>
      <c r="U18" s="3"/>
      <c r="V18" s="533"/>
      <c r="W18" s="101">
        <v>27.9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53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4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534"/>
      <c r="W20" s="102">
        <f>W14*4+W18*4+W16*9</f>
        <v>723.6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6"/>
    </row>
    <row r="21" spans="2:33" s="39" customFormat="1" ht="27.95" customHeight="1">
      <c r="B21" s="60">
        <v>1</v>
      </c>
      <c r="C21" s="531"/>
      <c r="D21" s="35" t="str">
        <f>'110.1月菜單'!J23</f>
        <v>香Q米飯</v>
      </c>
      <c r="E21" s="35" t="s">
        <v>51</v>
      </c>
      <c r="F21" s="35"/>
      <c r="G21" s="35" t="str">
        <f>'110.1月菜單'!J24</f>
        <v>燒烤雞排</v>
      </c>
      <c r="H21" s="35" t="s">
        <v>76</v>
      </c>
      <c r="I21" s="35"/>
      <c r="J21" s="35" t="str">
        <f>'110.1月菜單'!J25</f>
        <v>關東煮(豆)(加)</v>
      </c>
      <c r="K21" s="35" t="s">
        <v>17</v>
      </c>
      <c r="L21" s="35"/>
      <c r="M21" s="35" t="str">
        <f>'110.1月菜單'!J26</f>
        <v>珍菇高麗菜</v>
      </c>
      <c r="N21" s="35" t="s">
        <v>194</v>
      </c>
      <c r="O21" s="35"/>
      <c r="P21" s="35" t="str">
        <f>'110.1月菜單'!J27</f>
        <v>深色蔬菜</v>
      </c>
      <c r="Q21" s="35" t="s">
        <v>18</v>
      </c>
      <c r="R21" s="35"/>
      <c r="S21" s="35" t="str">
        <f>'110.1月菜單'!J28</f>
        <v>紫菜蛋花湯</v>
      </c>
      <c r="T21" s="35" t="s">
        <v>17</v>
      </c>
      <c r="U21" s="35"/>
      <c r="V21" s="532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>
      <c r="B22" s="61" t="s">
        <v>8</v>
      </c>
      <c r="C22" s="531"/>
      <c r="D22" s="2" t="s">
        <v>24</v>
      </c>
      <c r="E22" s="3"/>
      <c r="F22" s="2">
        <v>100</v>
      </c>
      <c r="G22" s="2" t="s">
        <v>380</v>
      </c>
      <c r="H22" s="2"/>
      <c r="I22" s="2">
        <v>60</v>
      </c>
      <c r="J22" s="65" t="s">
        <v>77</v>
      </c>
      <c r="K22" s="124"/>
      <c r="L22" s="126">
        <v>10</v>
      </c>
      <c r="M22" s="65" t="s">
        <v>290</v>
      </c>
      <c r="N22" s="134"/>
      <c r="O22" s="127">
        <v>4</v>
      </c>
      <c r="P22" s="2" t="s">
        <v>61</v>
      </c>
      <c r="Q22" s="2"/>
      <c r="R22" s="2">
        <v>100</v>
      </c>
      <c r="S22" s="3" t="s">
        <v>90</v>
      </c>
      <c r="T22" s="2"/>
      <c r="U22" s="2">
        <v>1</v>
      </c>
      <c r="V22" s="533"/>
      <c r="W22" s="105">
        <v>98.5</v>
      </c>
      <c r="X22" s="41" t="s">
        <v>25</v>
      </c>
      <c r="Y22" s="42">
        <v>2.2999999999999998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>
      <c r="B23" s="61">
        <v>20</v>
      </c>
      <c r="C23" s="531"/>
      <c r="D23" s="2"/>
      <c r="E23" s="3"/>
      <c r="F23" s="2"/>
      <c r="G23" s="2"/>
      <c r="H23" s="2"/>
      <c r="I23" s="2"/>
      <c r="J23" s="65" t="s">
        <v>189</v>
      </c>
      <c r="K23" s="134"/>
      <c r="L23" s="127">
        <v>10</v>
      </c>
      <c r="M23" s="65" t="s">
        <v>279</v>
      </c>
      <c r="N23" s="128"/>
      <c r="O23" s="127">
        <v>50</v>
      </c>
      <c r="P23" s="2"/>
      <c r="Q23" s="2"/>
      <c r="R23" s="2"/>
      <c r="S23" s="2" t="s">
        <v>58</v>
      </c>
      <c r="T23" s="100"/>
      <c r="U23" s="2">
        <v>12</v>
      </c>
      <c r="V23" s="533"/>
      <c r="W23" s="45" t="s">
        <v>46</v>
      </c>
      <c r="X23" s="46" t="s">
        <v>27</v>
      </c>
      <c r="Y23" s="42">
        <v>1.7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4"/>
    </row>
    <row r="24" spans="2:33" s="65" customFormat="1" ht="27.95" customHeight="1">
      <c r="B24" s="61" t="s">
        <v>10</v>
      </c>
      <c r="C24" s="531"/>
      <c r="D24" s="3"/>
      <c r="E24" s="3"/>
      <c r="F24" s="3"/>
      <c r="G24" s="2"/>
      <c r="H24" s="50"/>
      <c r="I24" s="2"/>
      <c r="J24" s="65" t="s">
        <v>226</v>
      </c>
      <c r="K24" s="128" t="s">
        <v>80</v>
      </c>
      <c r="L24" s="127">
        <v>20</v>
      </c>
      <c r="N24" s="128"/>
      <c r="O24" s="127"/>
      <c r="P24" s="2"/>
      <c r="Q24" s="50"/>
      <c r="R24" s="2"/>
      <c r="S24" s="3" t="s">
        <v>88</v>
      </c>
      <c r="T24" s="2"/>
      <c r="U24" s="2">
        <v>1</v>
      </c>
      <c r="V24" s="533"/>
      <c r="W24" s="101">
        <v>24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>
      <c r="B25" s="527" t="s">
        <v>39</v>
      </c>
      <c r="C25" s="531"/>
      <c r="D25" s="3"/>
      <c r="E25" s="3"/>
      <c r="F25" s="3"/>
      <c r="G25" s="2"/>
      <c r="H25" s="50"/>
      <c r="I25" s="2"/>
      <c r="J25" s="2" t="s">
        <v>289</v>
      </c>
      <c r="K25" s="2" t="s">
        <v>252</v>
      </c>
      <c r="L25" s="2">
        <v>20</v>
      </c>
      <c r="M25" s="2"/>
      <c r="N25" s="50"/>
      <c r="O25" s="2"/>
      <c r="P25" s="2"/>
      <c r="Q25" s="50"/>
      <c r="R25" s="2"/>
      <c r="S25" s="2"/>
      <c r="T25" s="50"/>
      <c r="U25" s="2"/>
      <c r="V25" s="53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>
      <c r="B26" s="527"/>
      <c r="C26" s="531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99"/>
      <c r="U26" s="2"/>
      <c r="V26" s="533"/>
      <c r="W26" s="101">
        <v>27.8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533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4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534"/>
      <c r="W28" s="102">
        <f>W22*4+W26*4+W24*9</f>
        <v>721.2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6"/>
    </row>
    <row r="29" spans="2:33" s="39" customFormat="1" ht="27.95" customHeight="1">
      <c r="B29" s="34"/>
      <c r="C29" s="531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532"/>
      <c r="W29" s="36"/>
      <c r="X29" s="37"/>
      <c r="Y29" s="38"/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</row>
    <row r="30" spans="2:33" ht="27.95" customHeight="1">
      <c r="B30" s="40"/>
      <c r="C30" s="531"/>
      <c r="D30" s="2"/>
      <c r="E30" s="2"/>
      <c r="F30" s="2"/>
      <c r="G30" s="2"/>
      <c r="H30" s="2"/>
      <c r="I30" s="2"/>
      <c r="J30" s="2"/>
      <c r="K30" s="2"/>
      <c r="L30" s="2"/>
      <c r="M30" s="2"/>
      <c r="N30" s="3"/>
      <c r="O30" s="2"/>
      <c r="P30" s="2"/>
      <c r="Q30" s="2"/>
      <c r="R30" s="2"/>
      <c r="S30" s="2"/>
      <c r="T30" s="2"/>
      <c r="U30" s="2"/>
      <c r="V30" s="533"/>
      <c r="W30" s="105"/>
      <c r="X30" s="41"/>
      <c r="Y30" s="42"/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</row>
    <row r="31" spans="2:33" ht="27.95" customHeight="1">
      <c r="B31" s="40"/>
      <c r="C31" s="531"/>
      <c r="D31" s="2"/>
      <c r="E31" s="2"/>
      <c r="F31" s="2"/>
      <c r="G31" s="2"/>
      <c r="H31" s="2"/>
      <c r="I31" s="2"/>
      <c r="J31" s="2"/>
      <c r="K31" s="2"/>
      <c r="L31" s="2"/>
      <c r="M31" s="2"/>
      <c r="N31" s="3"/>
      <c r="O31" s="2"/>
      <c r="P31" s="2"/>
      <c r="Q31" s="2"/>
      <c r="R31" s="2"/>
      <c r="S31" s="2"/>
      <c r="T31" s="100"/>
      <c r="U31" s="2"/>
      <c r="V31" s="533"/>
      <c r="W31" s="45"/>
      <c r="X31" s="46"/>
      <c r="Y31" s="42"/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</row>
    <row r="32" spans="2:33" ht="27.95" customHeight="1">
      <c r="B32" s="40"/>
      <c r="C32" s="531"/>
      <c r="D32" s="50"/>
      <c r="E32" s="50"/>
      <c r="F32" s="2"/>
      <c r="G32" s="2"/>
      <c r="H32" s="50"/>
      <c r="I32" s="2"/>
      <c r="J32" s="2"/>
      <c r="K32" s="50"/>
      <c r="L32" s="2"/>
      <c r="M32" s="2"/>
      <c r="N32" s="3"/>
      <c r="O32" s="2"/>
      <c r="P32" s="2"/>
      <c r="Q32" s="50"/>
      <c r="R32" s="2"/>
      <c r="S32" s="2"/>
      <c r="T32" s="50"/>
      <c r="U32" s="2"/>
      <c r="V32" s="533"/>
      <c r="W32" s="101"/>
      <c r="X32" s="46"/>
      <c r="Y32" s="42"/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</row>
    <row r="33" spans="2:36" ht="27.95" customHeight="1">
      <c r="B33" s="535"/>
      <c r="C33" s="531"/>
      <c r="D33" s="50"/>
      <c r="E33" s="50"/>
      <c r="F33" s="2"/>
      <c r="G33" s="2"/>
      <c r="H33" s="50"/>
      <c r="I33" s="2"/>
      <c r="J33" s="2"/>
      <c r="K33" s="50"/>
      <c r="L33" s="2"/>
      <c r="M33" s="2"/>
      <c r="N33" s="3"/>
      <c r="O33" s="2"/>
      <c r="P33" s="2"/>
      <c r="Q33" s="50"/>
      <c r="R33" s="2"/>
      <c r="S33" s="2"/>
      <c r="T33" s="50"/>
      <c r="U33" s="2"/>
      <c r="V33" s="533"/>
      <c r="W33" s="45"/>
      <c r="X33" s="46"/>
      <c r="Y33" s="42"/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J33" s="18"/>
    </row>
    <row r="34" spans="2:36" ht="27.95" customHeight="1">
      <c r="B34" s="535"/>
      <c r="C34" s="531"/>
      <c r="D34" s="50"/>
      <c r="E34" s="50"/>
      <c r="F34" s="2"/>
      <c r="G34" s="2"/>
      <c r="H34" s="50"/>
      <c r="I34" s="2"/>
      <c r="J34" s="3"/>
      <c r="K34" s="50"/>
      <c r="L34" s="3"/>
      <c r="M34" s="3"/>
      <c r="N34" s="50"/>
      <c r="O34" s="2"/>
      <c r="P34" s="2"/>
      <c r="Q34" s="50"/>
      <c r="R34" s="2"/>
      <c r="S34" s="3"/>
      <c r="T34" s="50"/>
      <c r="U34" s="2"/>
      <c r="V34" s="533"/>
      <c r="W34" s="101"/>
      <c r="X34" s="94"/>
      <c r="Y34" s="51"/>
      <c r="Z34" s="17"/>
      <c r="AA34" s="18" t="s">
        <v>35</v>
      </c>
      <c r="AB34" s="19">
        <v>1</v>
      </c>
      <c r="AE34" s="18">
        <f>AB34*15</f>
        <v>15</v>
      </c>
    </row>
    <row r="35" spans="2:36" ht="27.95" customHeight="1">
      <c r="B35" s="52"/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533"/>
      <c r="W35" s="45"/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4"/>
    </row>
    <row r="36" spans="2:36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534"/>
      <c r="W36" s="102"/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6"/>
    </row>
    <row r="37" spans="2:36" s="39" customFormat="1" ht="27.95" customHeight="1">
      <c r="B37" s="34"/>
      <c r="C37" s="531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532"/>
      <c r="W37" s="36"/>
      <c r="X37" s="37"/>
      <c r="Y37" s="38"/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4"/>
    </row>
    <row r="38" spans="2:36" ht="27.95" customHeight="1">
      <c r="B38" s="40"/>
      <c r="C38" s="531"/>
      <c r="D38" s="2"/>
      <c r="E38" s="3"/>
      <c r="F38" s="2"/>
      <c r="G38" s="2"/>
      <c r="H38" s="3"/>
      <c r="I38" s="2"/>
      <c r="J38" s="2"/>
      <c r="K38" s="2"/>
      <c r="L38" s="2"/>
      <c r="M38" s="2"/>
      <c r="N38" s="2"/>
      <c r="O38" s="2"/>
      <c r="P38" s="2"/>
      <c r="Q38" s="3"/>
      <c r="R38" s="2"/>
      <c r="S38" s="2"/>
      <c r="T38" s="2"/>
      <c r="U38" s="2"/>
      <c r="V38" s="533"/>
      <c r="W38" s="105"/>
      <c r="X38" s="41"/>
      <c r="Y38" s="42"/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5"/>
    </row>
    <row r="39" spans="2:36" ht="27.95" customHeight="1">
      <c r="B39" s="40"/>
      <c r="C39" s="531"/>
      <c r="D39" s="2"/>
      <c r="E39" s="3"/>
      <c r="F39" s="2"/>
      <c r="G39" s="2"/>
      <c r="H39" s="3"/>
      <c r="I39" s="2"/>
      <c r="J39" s="2"/>
      <c r="K39" s="2"/>
      <c r="L39" s="2"/>
      <c r="M39" s="2"/>
      <c r="N39" s="2"/>
      <c r="O39" s="2"/>
      <c r="P39" s="2"/>
      <c r="Q39" s="3"/>
      <c r="R39" s="2"/>
      <c r="S39" s="2"/>
      <c r="T39" s="2"/>
      <c r="U39" s="2"/>
      <c r="V39" s="533"/>
      <c r="W39" s="45"/>
      <c r="X39" s="46"/>
      <c r="Y39" s="42"/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4"/>
    </row>
    <row r="40" spans="2:36" ht="27.95" customHeight="1">
      <c r="B40" s="40"/>
      <c r="C40" s="531"/>
      <c r="D40" s="3"/>
      <c r="E40" s="3"/>
      <c r="F40" s="3"/>
      <c r="G40" s="2"/>
      <c r="H40" s="3"/>
      <c r="I40" s="2"/>
      <c r="J40" s="2"/>
      <c r="K40" s="2"/>
      <c r="L40" s="2"/>
      <c r="M40" s="2"/>
      <c r="N40" s="2"/>
      <c r="O40" s="2"/>
      <c r="P40" s="2"/>
      <c r="Q40" s="3"/>
      <c r="R40" s="2"/>
      <c r="S40" s="2"/>
      <c r="T40" s="3"/>
      <c r="U40" s="2"/>
      <c r="V40" s="533"/>
      <c r="W40" s="101"/>
      <c r="X40" s="46"/>
      <c r="Y40" s="42"/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5"/>
    </row>
    <row r="41" spans="2:36" ht="27.95" customHeight="1">
      <c r="B41" s="535"/>
      <c r="C41" s="531"/>
      <c r="D41" s="3"/>
      <c r="E41" s="3"/>
      <c r="F41" s="3"/>
      <c r="G41" s="2"/>
      <c r="H41" s="3"/>
      <c r="I41" s="2"/>
      <c r="J41" s="3"/>
      <c r="K41" s="50"/>
      <c r="L41" s="3"/>
      <c r="M41" s="2"/>
      <c r="N41" s="50"/>
      <c r="O41" s="2"/>
      <c r="P41" s="2"/>
      <c r="Q41" s="3"/>
      <c r="R41" s="2"/>
      <c r="S41" s="3"/>
      <c r="T41" s="3"/>
      <c r="U41" s="3"/>
      <c r="V41" s="533"/>
      <c r="W41" s="45"/>
      <c r="X41" s="46"/>
      <c r="Y41" s="42"/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6" ht="27.95" customHeight="1">
      <c r="B42" s="535"/>
      <c r="C42" s="531"/>
      <c r="D42" s="50"/>
      <c r="E42" s="50"/>
      <c r="F42" s="2"/>
      <c r="G42" s="2"/>
      <c r="H42" s="50"/>
      <c r="I42" s="2"/>
      <c r="J42" s="3"/>
      <c r="K42" s="2"/>
      <c r="L42" s="3"/>
      <c r="M42" s="2"/>
      <c r="N42" s="50"/>
      <c r="O42" s="2"/>
      <c r="P42" s="2"/>
      <c r="Q42" s="50"/>
      <c r="R42" s="2"/>
      <c r="S42" s="3"/>
      <c r="T42" s="50"/>
      <c r="U42" s="3"/>
      <c r="V42" s="533"/>
      <c r="W42" s="101"/>
      <c r="X42" s="94"/>
      <c r="Y42" s="51"/>
      <c r="Z42" s="17"/>
      <c r="AA42" s="18" t="s">
        <v>35</v>
      </c>
      <c r="AE42" s="18">
        <f>AB42*15</f>
        <v>0</v>
      </c>
      <c r="AG42" s="105"/>
    </row>
    <row r="43" spans="2:36" ht="27.95" customHeight="1">
      <c r="B43" s="52"/>
      <c r="C43" s="53"/>
      <c r="D43" s="50"/>
      <c r="E43" s="50"/>
      <c r="F43" s="2"/>
      <c r="G43" s="2"/>
      <c r="H43" s="50"/>
      <c r="I43" s="2"/>
      <c r="J43" s="3"/>
      <c r="K43" s="50"/>
      <c r="L43" s="3"/>
      <c r="M43" s="115"/>
      <c r="N43" s="125"/>
      <c r="O43" s="2"/>
      <c r="P43" s="2"/>
      <c r="Q43" s="50"/>
      <c r="R43" s="2"/>
      <c r="S43" s="3"/>
      <c r="T43" s="50"/>
      <c r="U43" s="3"/>
      <c r="V43" s="533"/>
      <c r="W43" s="45"/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4"/>
    </row>
    <row r="44" spans="2:36" ht="27.95" customHeight="1" thickBot="1">
      <c r="B44" s="79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534"/>
      <c r="W44" s="102"/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6"/>
    </row>
    <row r="45" spans="2:36" s="85" customFormat="1" ht="21.75" customHeight="1">
      <c r="B45" s="536" t="s">
        <v>367</v>
      </c>
      <c r="C45" s="536"/>
      <c r="D45" s="536"/>
      <c r="E45" s="536"/>
      <c r="F45" s="536"/>
      <c r="G45" s="536"/>
      <c r="H45" s="536"/>
      <c r="I45" s="536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84"/>
      <c r="AA45" s="70"/>
      <c r="AB45" s="64"/>
      <c r="AC45" s="70"/>
      <c r="AD45" s="70"/>
      <c r="AE45" s="70"/>
      <c r="AF45" s="70"/>
      <c r="AG45" s="70"/>
    </row>
    <row r="46" spans="2:36" ht="21" customHeight="1">
      <c r="B46" s="536"/>
      <c r="C46" s="536"/>
      <c r="D46" s="536"/>
      <c r="E46" s="536"/>
      <c r="F46" s="536"/>
      <c r="G46" s="536"/>
      <c r="H46" s="536"/>
      <c r="I46" s="536"/>
      <c r="J46" s="18"/>
      <c r="K46" s="86"/>
      <c r="L46" s="18"/>
      <c r="M46" s="18"/>
      <c r="N46" s="86"/>
      <c r="O46" s="18"/>
      <c r="P46" s="18"/>
      <c r="Q46" s="86"/>
      <c r="R46" s="18"/>
      <c r="T46" s="86"/>
      <c r="U46" s="18"/>
      <c r="V46" s="87"/>
      <c r="Y46" s="90"/>
    </row>
    <row r="47" spans="2:36">
      <c r="P47" s="18"/>
      <c r="Y47" s="90"/>
    </row>
    <row r="48" spans="2:36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8">
    <mergeCell ref="C37:C42"/>
    <mergeCell ref="V37:V44"/>
    <mergeCell ref="B41:B42"/>
    <mergeCell ref="B45:I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conditionalFormatting sqref="K15:L16">
    <cfRule type="iconSet" priority="1">
      <iconSet iconSet="3Arrows">
        <cfvo type="percent" val="0"/>
        <cfvo type="percent" val="33"/>
        <cfvo type="percent" val="67"/>
      </iconSet>
    </cfRule>
  </conditionalFormatting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4"/>
  <sheetViews>
    <sheetView topLeftCell="A28" zoomScale="60" workbookViewId="0">
      <selection activeCell="J33" sqref="J33:L33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528" t="s">
        <v>361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4"/>
      <c r="AB1" s="6"/>
    </row>
    <row r="2" spans="2:33" s="5" customFormat="1" ht="13.5" customHeight="1">
      <c r="B2" s="529"/>
      <c r="C2" s="530"/>
      <c r="D2" s="530"/>
      <c r="E2" s="530"/>
      <c r="F2" s="530"/>
      <c r="G2" s="530"/>
      <c r="H2" s="140"/>
      <c r="I2" s="4"/>
      <c r="J2" s="4"/>
      <c r="K2" s="140"/>
      <c r="L2" s="4"/>
      <c r="M2" s="4"/>
      <c r="N2" s="140"/>
      <c r="O2" s="4"/>
      <c r="P2" s="4"/>
      <c r="Q2" s="140"/>
      <c r="R2" s="4"/>
      <c r="S2" s="4"/>
      <c r="T2" s="140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1" t="s">
        <v>0</v>
      </c>
      <c r="C4" s="202" t="s">
        <v>1</v>
      </c>
      <c r="D4" s="203" t="s">
        <v>2</v>
      </c>
      <c r="E4" s="204" t="s">
        <v>41</v>
      </c>
      <c r="F4" s="203"/>
      <c r="G4" s="203" t="s">
        <v>3</v>
      </c>
      <c r="H4" s="204" t="s">
        <v>41</v>
      </c>
      <c r="I4" s="203"/>
      <c r="J4" s="203" t="s">
        <v>4</v>
      </c>
      <c r="K4" s="204" t="s">
        <v>41</v>
      </c>
      <c r="L4" s="205"/>
      <c r="M4" s="203" t="s">
        <v>4</v>
      </c>
      <c r="N4" s="204" t="s">
        <v>41</v>
      </c>
      <c r="O4" s="203"/>
      <c r="P4" s="203" t="s">
        <v>4</v>
      </c>
      <c r="Q4" s="204" t="s">
        <v>41</v>
      </c>
      <c r="R4" s="203"/>
      <c r="S4" s="206" t="s">
        <v>5</v>
      </c>
      <c r="T4" s="204" t="s">
        <v>41</v>
      </c>
      <c r="U4" s="203"/>
      <c r="V4" s="207" t="s">
        <v>48</v>
      </c>
      <c r="W4" s="208" t="s">
        <v>6</v>
      </c>
      <c r="X4" s="209" t="s">
        <v>13</v>
      </c>
      <c r="Y4" s="210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3" s="39" customFormat="1" ht="65.099999999999994" customHeight="1">
      <c r="B5" s="211"/>
      <c r="C5" s="531"/>
      <c r="D5" s="35"/>
      <c r="E5" s="35"/>
      <c r="F5" s="1"/>
      <c r="G5" s="35"/>
      <c r="H5" s="35"/>
      <c r="I5" s="1"/>
      <c r="J5" s="35"/>
      <c r="K5" s="35"/>
      <c r="L5" s="1"/>
      <c r="M5" s="35"/>
      <c r="N5" s="35"/>
      <c r="O5" s="1"/>
      <c r="P5" s="35"/>
      <c r="Q5" s="35"/>
      <c r="R5" s="1"/>
      <c r="S5" s="35"/>
      <c r="T5" s="35"/>
      <c r="U5" s="1"/>
      <c r="V5" s="532"/>
      <c r="W5" s="36"/>
      <c r="X5" s="37"/>
      <c r="Y5" s="212"/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4"/>
    </row>
    <row r="6" spans="2:33" ht="27.95" customHeight="1">
      <c r="B6" s="213"/>
      <c r="C6" s="531"/>
      <c r="D6" s="2"/>
      <c r="E6" s="3"/>
      <c r="F6" s="2"/>
      <c r="G6" s="2"/>
      <c r="H6" s="2"/>
      <c r="I6" s="2"/>
      <c r="J6" s="2"/>
      <c r="K6" s="2"/>
      <c r="L6" s="2"/>
      <c r="M6" s="3"/>
      <c r="N6" s="2"/>
      <c r="O6" s="2"/>
      <c r="P6" s="2"/>
      <c r="Q6" s="2"/>
      <c r="R6" s="2"/>
      <c r="S6" s="3"/>
      <c r="T6" s="2"/>
      <c r="U6" s="2"/>
      <c r="V6" s="533"/>
      <c r="W6" s="105"/>
      <c r="X6" s="41"/>
      <c r="Y6" s="214"/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5"/>
    </row>
    <row r="7" spans="2:33" ht="27.95" customHeight="1">
      <c r="B7" s="213"/>
      <c r="C7" s="531"/>
      <c r="D7" s="2"/>
      <c r="E7" s="3"/>
      <c r="F7" s="2"/>
      <c r="G7" s="2"/>
      <c r="H7" s="2"/>
      <c r="I7" s="2"/>
      <c r="J7" s="2"/>
      <c r="K7" s="2"/>
      <c r="L7" s="2"/>
      <c r="M7" s="3"/>
      <c r="N7" s="2"/>
      <c r="O7" s="2"/>
      <c r="P7" s="2"/>
      <c r="Q7" s="2"/>
      <c r="R7" s="2"/>
      <c r="S7" s="3"/>
      <c r="T7" s="2"/>
      <c r="U7" s="2"/>
      <c r="V7" s="533"/>
      <c r="W7" s="45"/>
      <c r="X7" s="46"/>
      <c r="Y7" s="214"/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4"/>
    </row>
    <row r="8" spans="2:33" ht="27.95" customHeight="1">
      <c r="B8" s="213"/>
      <c r="C8" s="531"/>
      <c r="D8" s="2"/>
      <c r="E8" s="3"/>
      <c r="F8" s="2"/>
      <c r="G8" s="2"/>
      <c r="H8" s="50"/>
      <c r="I8" s="2"/>
      <c r="J8" s="2"/>
      <c r="K8" s="100"/>
      <c r="L8" s="2"/>
      <c r="M8" s="3"/>
      <c r="N8" s="50"/>
      <c r="O8" s="2"/>
      <c r="P8" s="2"/>
      <c r="Q8" s="50"/>
      <c r="R8" s="2"/>
      <c r="S8" s="3"/>
      <c r="T8" s="2"/>
      <c r="U8" s="2"/>
      <c r="V8" s="533"/>
      <c r="W8" s="101"/>
      <c r="X8" s="46"/>
      <c r="Y8" s="214"/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5"/>
    </row>
    <row r="9" spans="2:33" ht="27.95" customHeight="1">
      <c r="B9" s="538"/>
      <c r="C9" s="531"/>
      <c r="D9" s="3"/>
      <c r="E9" s="3"/>
      <c r="F9" s="3"/>
      <c r="G9" s="2"/>
      <c r="H9" s="50"/>
      <c r="I9" s="2"/>
      <c r="J9" s="2"/>
      <c r="K9" s="50"/>
      <c r="L9" s="2"/>
      <c r="M9" s="3"/>
      <c r="N9" s="2"/>
      <c r="O9" s="2"/>
      <c r="P9" s="2"/>
      <c r="Q9" s="50"/>
      <c r="R9" s="2"/>
      <c r="S9" s="3"/>
      <c r="T9" s="2"/>
      <c r="U9" s="2"/>
      <c r="V9" s="533"/>
      <c r="W9" s="45"/>
      <c r="X9" s="46"/>
      <c r="Y9" s="214"/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4"/>
    </row>
    <row r="10" spans="2:33" ht="27.95" customHeight="1">
      <c r="B10" s="538"/>
      <c r="C10" s="531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533"/>
      <c r="W10" s="101"/>
      <c r="X10" s="94"/>
      <c r="Y10" s="215"/>
      <c r="Z10" s="17"/>
      <c r="AA10" s="18" t="s">
        <v>35</v>
      </c>
      <c r="AE10" s="18">
        <f>AB10*15</f>
        <v>0</v>
      </c>
      <c r="AG10" s="105"/>
    </row>
    <row r="11" spans="2:33" ht="27.95" customHeight="1">
      <c r="B11" s="216"/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533"/>
      <c r="W11" s="45"/>
      <c r="X11" s="54"/>
      <c r="Y11" s="214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4"/>
    </row>
    <row r="12" spans="2:33" ht="27.95" customHeight="1">
      <c r="B12" s="217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534"/>
      <c r="W12" s="102"/>
      <c r="X12" s="58"/>
      <c r="Y12" s="218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6"/>
    </row>
    <row r="13" spans="2:33" s="39" customFormat="1" ht="27.95" customHeight="1">
      <c r="B13" s="211"/>
      <c r="C13" s="531"/>
      <c r="D13" s="35"/>
      <c r="E13" s="35"/>
      <c r="F13" s="1"/>
      <c r="G13" s="35"/>
      <c r="H13" s="35"/>
      <c r="I13" s="1"/>
      <c r="J13" s="35"/>
      <c r="K13" s="35"/>
      <c r="L13" s="1"/>
      <c r="M13" s="35"/>
      <c r="N13" s="35"/>
      <c r="O13" s="1"/>
      <c r="P13" s="35"/>
      <c r="Q13" s="35"/>
      <c r="R13" s="1"/>
      <c r="S13" s="35"/>
      <c r="T13" s="35"/>
      <c r="U13" s="1"/>
      <c r="V13" s="532"/>
      <c r="W13" s="36"/>
      <c r="X13" s="37"/>
      <c r="Y13" s="212"/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3" ht="27.95" customHeight="1">
      <c r="B14" s="213"/>
      <c r="C14" s="531"/>
      <c r="D14" s="2"/>
      <c r="E14" s="2"/>
      <c r="F14" s="2"/>
      <c r="G14" s="2"/>
      <c r="H14" s="2"/>
      <c r="I14" s="2"/>
      <c r="J14" s="2"/>
      <c r="K14" s="2"/>
      <c r="L14" s="2"/>
      <c r="M14" s="3"/>
      <c r="N14" s="2"/>
      <c r="O14" s="2"/>
      <c r="P14" s="2"/>
      <c r="Q14" s="2"/>
      <c r="R14" s="2"/>
      <c r="S14" s="3"/>
      <c r="T14" s="2"/>
      <c r="U14" s="2"/>
      <c r="V14" s="533"/>
      <c r="W14" s="105"/>
      <c r="X14" s="41"/>
      <c r="Y14" s="214"/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3" ht="27.95" customHeight="1">
      <c r="B15" s="213"/>
      <c r="C15" s="531"/>
      <c r="D15" s="2"/>
      <c r="E15" s="2"/>
      <c r="F15" s="2"/>
      <c r="G15" s="2"/>
      <c r="H15" s="2"/>
      <c r="I15" s="2"/>
      <c r="J15" s="2"/>
      <c r="K15" s="2"/>
      <c r="L15" s="2"/>
      <c r="M15" s="3"/>
      <c r="N15" s="2"/>
      <c r="O15" s="2"/>
      <c r="P15" s="2"/>
      <c r="Q15" s="2"/>
      <c r="R15" s="2"/>
      <c r="S15" s="3"/>
      <c r="T15" s="2"/>
      <c r="U15" s="2"/>
      <c r="V15" s="533"/>
      <c r="W15" s="45"/>
      <c r="X15" s="46"/>
      <c r="Y15" s="214"/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4"/>
    </row>
    <row r="16" spans="2:33" ht="27.95" customHeight="1">
      <c r="B16" s="213"/>
      <c r="C16" s="531"/>
      <c r="D16" s="2"/>
      <c r="E16" s="3"/>
      <c r="F16" s="2"/>
      <c r="G16" s="2"/>
      <c r="H16" s="50"/>
      <c r="I16" s="2"/>
      <c r="J16" s="2"/>
      <c r="K16" s="100"/>
      <c r="L16" s="2"/>
      <c r="M16" s="3"/>
      <c r="N16" s="2"/>
      <c r="O16" s="2"/>
      <c r="P16" s="2"/>
      <c r="Q16" s="50"/>
      <c r="R16" s="2"/>
      <c r="S16" s="3"/>
      <c r="T16" s="2"/>
      <c r="U16" s="2"/>
      <c r="V16" s="533"/>
      <c r="W16" s="101"/>
      <c r="X16" s="46"/>
      <c r="Y16" s="214"/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5"/>
    </row>
    <row r="17" spans="2:33" ht="27.95" customHeight="1">
      <c r="B17" s="538"/>
      <c r="C17" s="531"/>
      <c r="D17" s="3"/>
      <c r="E17" s="3"/>
      <c r="F17" s="3"/>
      <c r="G17" s="2"/>
      <c r="H17" s="50"/>
      <c r="I17" s="2"/>
      <c r="J17" s="2"/>
      <c r="K17" s="50"/>
      <c r="L17" s="2"/>
      <c r="M17" s="3"/>
      <c r="N17" s="2"/>
      <c r="O17" s="2"/>
      <c r="P17" s="2"/>
      <c r="Q17" s="50"/>
      <c r="R17" s="2"/>
      <c r="S17" s="3"/>
      <c r="T17" s="2"/>
      <c r="U17" s="2"/>
      <c r="V17" s="533"/>
      <c r="W17" s="45"/>
      <c r="X17" s="46"/>
      <c r="Y17" s="214"/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>
      <c r="B18" s="538"/>
      <c r="C18" s="531"/>
      <c r="D18" s="3"/>
      <c r="E18" s="3"/>
      <c r="F18" s="3"/>
      <c r="G18" s="2"/>
      <c r="H18" s="50"/>
      <c r="I18" s="2"/>
      <c r="J18" s="2"/>
      <c r="K18" s="50"/>
      <c r="L18" s="2"/>
      <c r="M18" s="3"/>
      <c r="N18" s="2"/>
      <c r="O18" s="2"/>
      <c r="P18" s="2"/>
      <c r="Q18" s="50"/>
      <c r="R18" s="2"/>
      <c r="S18" s="2"/>
      <c r="T18" s="50"/>
      <c r="U18" s="2"/>
      <c r="V18" s="533"/>
      <c r="W18" s="101"/>
      <c r="X18" s="94"/>
      <c r="Y18" s="215"/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>
      <c r="B19" s="216"/>
      <c r="C19" s="53"/>
      <c r="D19" s="3"/>
      <c r="E19" s="50"/>
      <c r="F19" s="3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2"/>
      <c r="T19" s="50"/>
      <c r="U19" s="2"/>
      <c r="V19" s="533"/>
      <c r="W19" s="45"/>
      <c r="X19" s="54"/>
      <c r="Y19" s="214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4"/>
    </row>
    <row r="20" spans="2:33" ht="27.95" customHeight="1">
      <c r="B20" s="217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534"/>
      <c r="W20" s="102"/>
      <c r="X20" s="58"/>
      <c r="Y20" s="218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6"/>
    </row>
    <row r="21" spans="2:33" s="39" customFormat="1" ht="27.95" customHeight="1">
      <c r="B21" s="211"/>
      <c r="C21" s="531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532"/>
      <c r="W21" s="36"/>
      <c r="X21" s="37"/>
      <c r="Y21" s="212"/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>
      <c r="B22" s="213"/>
      <c r="C22" s="531"/>
      <c r="D22" s="2"/>
      <c r="E22" s="2"/>
      <c r="F22" s="2"/>
      <c r="G22" s="234"/>
      <c r="H22" s="114"/>
      <c r="I22" s="200"/>
      <c r="J22" s="2"/>
      <c r="K22" s="2"/>
      <c r="L22" s="2"/>
      <c r="M22" s="2"/>
      <c r="N22" s="3"/>
      <c r="O22" s="2"/>
      <c r="P22" s="2"/>
      <c r="Q22" s="2"/>
      <c r="R22" s="2"/>
      <c r="S22" s="3"/>
      <c r="T22" s="2"/>
      <c r="U22" s="2"/>
      <c r="V22" s="533"/>
      <c r="W22" s="105"/>
      <c r="X22" s="41"/>
      <c r="Y22" s="214"/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>
      <c r="B23" s="213"/>
      <c r="C23" s="531"/>
      <c r="D23" s="2"/>
      <c r="E23" s="2"/>
      <c r="F23" s="2"/>
      <c r="G23" s="2"/>
      <c r="H23" s="3"/>
      <c r="I23" s="2"/>
      <c r="J23" s="2"/>
      <c r="K23" s="2"/>
      <c r="L23" s="2"/>
      <c r="M23" s="2"/>
      <c r="N23" s="3"/>
      <c r="O23" s="2"/>
      <c r="P23" s="2"/>
      <c r="Q23" s="2"/>
      <c r="R23" s="2"/>
      <c r="S23" s="3"/>
      <c r="T23" s="2"/>
      <c r="U23" s="2"/>
      <c r="V23" s="533"/>
      <c r="W23" s="45"/>
      <c r="X23" s="46"/>
      <c r="Y23" s="214"/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4"/>
    </row>
    <row r="24" spans="2:33" s="65" customFormat="1" ht="27.95" customHeight="1">
      <c r="B24" s="213"/>
      <c r="C24" s="531"/>
      <c r="D24" s="50"/>
      <c r="E24" s="50"/>
      <c r="F24" s="2"/>
      <c r="G24" s="66"/>
      <c r="H24" s="117"/>
      <c r="I24" s="200"/>
      <c r="J24" s="2"/>
      <c r="K24" s="123"/>
      <c r="L24" s="113"/>
      <c r="M24" s="3"/>
      <c r="N24" s="99"/>
      <c r="O24" s="2"/>
      <c r="P24" s="2"/>
      <c r="Q24" s="50"/>
      <c r="R24" s="2"/>
      <c r="S24" s="2"/>
      <c r="T24" s="50"/>
      <c r="U24" s="2"/>
      <c r="V24" s="533"/>
      <c r="W24" s="101"/>
      <c r="X24" s="46"/>
      <c r="Y24" s="214"/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>
      <c r="B25" s="538"/>
      <c r="C25" s="531"/>
      <c r="D25" s="50"/>
      <c r="E25" s="50"/>
      <c r="F25" s="2"/>
      <c r="G25" s="2"/>
      <c r="H25" s="2"/>
      <c r="I25" s="2"/>
      <c r="J25" s="2"/>
      <c r="K25" s="100"/>
      <c r="L25" s="2"/>
      <c r="M25" s="3"/>
      <c r="N25" s="99"/>
      <c r="O25" s="2"/>
      <c r="P25" s="2"/>
      <c r="Q25" s="50"/>
      <c r="R25" s="2"/>
      <c r="S25" s="2"/>
      <c r="T25" s="50"/>
      <c r="U25" s="2"/>
      <c r="V25" s="533"/>
      <c r="W25" s="45"/>
      <c r="X25" s="46"/>
      <c r="Y25" s="214"/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>
      <c r="B26" s="538"/>
      <c r="C26" s="531"/>
      <c r="D26" s="50"/>
      <c r="E26" s="50"/>
      <c r="F26" s="2"/>
      <c r="G26" s="2"/>
      <c r="H26" s="50"/>
      <c r="I26" s="2"/>
      <c r="J26" s="3"/>
      <c r="K26" s="50"/>
      <c r="L26" s="3"/>
      <c r="M26" s="3"/>
      <c r="N26" s="50"/>
      <c r="O26" s="2"/>
      <c r="P26" s="2"/>
      <c r="Q26" s="50"/>
      <c r="R26" s="2"/>
      <c r="S26" s="3"/>
      <c r="T26" s="2"/>
      <c r="U26" s="2"/>
      <c r="V26" s="533"/>
      <c r="W26" s="101"/>
      <c r="X26" s="94"/>
      <c r="Y26" s="215"/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>
      <c r="B27" s="216"/>
      <c r="C27" s="53"/>
      <c r="D27" s="3"/>
      <c r="E27" s="3"/>
      <c r="F27" s="3"/>
      <c r="G27" s="2"/>
      <c r="H27" s="50"/>
      <c r="I27" s="2"/>
      <c r="J27" s="2"/>
      <c r="K27" s="50"/>
      <c r="L27" s="2"/>
      <c r="M27" s="2"/>
      <c r="N27" s="100"/>
      <c r="O27" s="2"/>
      <c r="P27" s="2"/>
      <c r="Q27" s="50"/>
      <c r="R27" s="2"/>
      <c r="S27" s="3"/>
      <c r="T27" s="93"/>
      <c r="U27" s="93"/>
      <c r="V27" s="533"/>
      <c r="W27" s="45"/>
      <c r="X27" s="54"/>
      <c r="Y27" s="214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4"/>
    </row>
    <row r="28" spans="2:33" s="65" customFormat="1" ht="27.95" customHeight="1">
      <c r="B28" s="217"/>
      <c r="C28" s="56"/>
      <c r="D28" s="10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534"/>
      <c r="W28" s="102"/>
      <c r="X28" s="58"/>
      <c r="Y28" s="218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6"/>
    </row>
    <row r="29" spans="2:33" s="39" customFormat="1" ht="27.95" customHeight="1">
      <c r="B29" s="211">
        <v>2</v>
      </c>
      <c r="C29" s="531"/>
      <c r="D29" s="35" t="str">
        <f>'110.2月菜單'!N6</f>
        <v>地瓜飯</v>
      </c>
      <c r="E29" s="35" t="s">
        <v>100</v>
      </c>
      <c r="F29" s="35"/>
      <c r="G29" s="35" t="str">
        <f>'110.2月菜單'!N7</f>
        <v>咖哩豬</v>
      </c>
      <c r="H29" s="35" t="s">
        <v>98</v>
      </c>
      <c r="I29" s="35"/>
      <c r="J29" s="35" t="str">
        <f>'110.2月菜單'!N8</f>
        <v>洋蔥炒蛋(海)</v>
      </c>
      <c r="K29" s="35" t="s">
        <v>194</v>
      </c>
      <c r="L29" s="35"/>
      <c r="M29" s="35" t="str">
        <f>'110.2月菜單'!N9</f>
        <v>金雕卷(加)</v>
      </c>
      <c r="N29" s="35" t="s">
        <v>98</v>
      </c>
      <c r="O29" s="35"/>
      <c r="P29" s="35" t="str">
        <f>'110.2月菜單'!N10</f>
        <v>深色蔬菜</v>
      </c>
      <c r="Q29" s="35" t="s">
        <v>99</v>
      </c>
      <c r="R29" s="35"/>
      <c r="S29" s="35" t="str">
        <f>'110.2月菜單'!N11</f>
        <v>麵線糊湯(芡)</v>
      </c>
      <c r="T29" s="35" t="s">
        <v>98</v>
      </c>
      <c r="U29" s="35"/>
      <c r="V29" s="532"/>
      <c r="W29" s="36" t="s">
        <v>44</v>
      </c>
      <c r="X29" s="37" t="s">
        <v>19</v>
      </c>
      <c r="Y29" s="212">
        <v>5.8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4"/>
    </row>
    <row r="30" spans="2:33" ht="27.95" customHeight="1">
      <c r="B30" s="213" t="s">
        <v>8</v>
      </c>
      <c r="C30" s="531"/>
      <c r="D30" s="2" t="s">
        <v>24</v>
      </c>
      <c r="E30" s="3"/>
      <c r="F30" s="2">
        <v>90</v>
      </c>
      <c r="G30" s="3" t="s">
        <v>256</v>
      </c>
      <c r="H30" s="3"/>
      <c r="I30" s="3">
        <v>45</v>
      </c>
      <c r="J30" s="2" t="s">
        <v>253</v>
      </c>
      <c r="K30" s="2"/>
      <c r="L30" s="2">
        <v>30</v>
      </c>
      <c r="M30" s="2" t="s">
        <v>304</v>
      </c>
      <c r="N30" s="2" t="s">
        <v>252</v>
      </c>
      <c r="O30" s="2">
        <v>30</v>
      </c>
      <c r="P30" s="2" t="s">
        <v>61</v>
      </c>
      <c r="Q30" s="2"/>
      <c r="R30" s="2">
        <v>100</v>
      </c>
      <c r="S30" s="240" t="s">
        <v>293</v>
      </c>
      <c r="T30" s="2"/>
      <c r="U30" s="239">
        <v>7.5</v>
      </c>
      <c r="V30" s="533"/>
      <c r="W30" s="105">
        <v>109.5</v>
      </c>
      <c r="X30" s="41" t="s">
        <v>25</v>
      </c>
      <c r="Y30" s="214">
        <v>2.1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5"/>
    </row>
    <row r="31" spans="2:33" ht="27.95" customHeight="1">
      <c r="B31" s="213">
        <v>18</v>
      </c>
      <c r="C31" s="531"/>
      <c r="D31" s="2" t="s">
        <v>109</v>
      </c>
      <c r="E31" s="3"/>
      <c r="F31" s="2">
        <v>50</v>
      </c>
      <c r="G31" s="3" t="s">
        <v>257</v>
      </c>
      <c r="H31" s="2"/>
      <c r="I31" s="2">
        <v>3</v>
      </c>
      <c r="J31" s="2" t="s">
        <v>257</v>
      </c>
      <c r="K31" s="2"/>
      <c r="L31" s="2">
        <v>5</v>
      </c>
      <c r="M31" s="2"/>
      <c r="N31" s="2"/>
      <c r="O31" s="2"/>
      <c r="P31" s="2"/>
      <c r="Q31" s="2"/>
      <c r="R31" s="2"/>
      <c r="S31" s="226" t="s">
        <v>229</v>
      </c>
      <c r="T31" s="2"/>
      <c r="U31" s="239">
        <v>1.5</v>
      </c>
      <c r="V31" s="533"/>
      <c r="W31" s="45" t="s">
        <v>46</v>
      </c>
      <c r="X31" s="46" t="s">
        <v>27</v>
      </c>
      <c r="Y31" s="214">
        <v>1.5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4"/>
    </row>
    <row r="32" spans="2:33" ht="27.95" customHeight="1">
      <c r="B32" s="213" t="s">
        <v>10</v>
      </c>
      <c r="C32" s="531"/>
      <c r="D32" s="3"/>
      <c r="E32" s="3"/>
      <c r="F32" s="3"/>
      <c r="G32" s="2" t="s">
        <v>253</v>
      </c>
      <c r="H32" s="93"/>
      <c r="I32" s="2">
        <v>3</v>
      </c>
      <c r="J32" s="2" t="s">
        <v>58</v>
      </c>
      <c r="K32" s="2"/>
      <c r="L32" s="2">
        <v>30</v>
      </c>
      <c r="M32" s="3"/>
      <c r="N32" s="2"/>
      <c r="O32" s="2"/>
      <c r="P32" s="2"/>
      <c r="Q32" s="50"/>
      <c r="R32" s="2"/>
      <c r="S32" s="226" t="s">
        <v>294</v>
      </c>
      <c r="T32" s="3"/>
      <c r="U32" s="239">
        <v>8</v>
      </c>
      <c r="V32" s="533"/>
      <c r="W32" s="101">
        <v>23</v>
      </c>
      <c r="X32" s="46" t="s">
        <v>30</v>
      </c>
      <c r="Y32" s="214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5"/>
    </row>
    <row r="33" spans="2:33" ht="27.95" customHeight="1">
      <c r="B33" s="538" t="s">
        <v>116</v>
      </c>
      <c r="C33" s="531"/>
      <c r="D33" s="3"/>
      <c r="E33" s="3"/>
      <c r="F33" s="3"/>
      <c r="G33" s="3" t="s">
        <v>254</v>
      </c>
      <c r="H33" s="50"/>
      <c r="I33" s="2">
        <v>25</v>
      </c>
      <c r="J33" s="2"/>
      <c r="K33" s="2"/>
      <c r="L33" s="2"/>
      <c r="M33" s="3"/>
      <c r="N33" s="2"/>
      <c r="O33" s="2"/>
      <c r="P33" s="2"/>
      <c r="Q33" s="50"/>
      <c r="R33" s="2"/>
      <c r="S33" s="226" t="s">
        <v>295</v>
      </c>
      <c r="T33" s="50"/>
      <c r="U33" s="239">
        <v>1</v>
      </c>
      <c r="V33" s="533"/>
      <c r="W33" s="45" t="s">
        <v>47</v>
      </c>
      <c r="X33" s="46" t="s">
        <v>33</v>
      </c>
      <c r="Y33" s="214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4"/>
    </row>
    <row r="34" spans="2:33" ht="27.95" customHeight="1">
      <c r="B34" s="538"/>
      <c r="C34" s="531"/>
      <c r="D34" s="50"/>
      <c r="E34" s="50"/>
      <c r="F34" s="2"/>
      <c r="G34" s="2" t="s">
        <v>203</v>
      </c>
      <c r="H34" s="50"/>
      <c r="I34" s="2">
        <v>1</v>
      </c>
      <c r="J34" s="2"/>
      <c r="K34" s="50"/>
      <c r="L34" s="2"/>
      <c r="M34" s="2"/>
      <c r="N34" s="50"/>
      <c r="O34" s="2"/>
      <c r="P34" s="2"/>
      <c r="Q34" s="50"/>
      <c r="R34" s="115"/>
      <c r="S34" s="226"/>
      <c r="T34" s="50"/>
      <c r="U34" s="239"/>
      <c r="V34" s="533"/>
      <c r="W34" s="101">
        <v>27.8</v>
      </c>
      <c r="X34" s="94" t="s">
        <v>42</v>
      </c>
      <c r="Y34" s="215">
        <v>0</v>
      </c>
      <c r="Z34" s="17"/>
      <c r="AA34" s="18" t="s">
        <v>35</v>
      </c>
      <c r="AB34" s="19">
        <v>1</v>
      </c>
      <c r="AE34" s="18">
        <f>AB34*15</f>
        <v>15</v>
      </c>
      <c r="AG34" s="105"/>
    </row>
    <row r="35" spans="2:33" ht="27.95" customHeight="1">
      <c r="B35" s="216" t="s">
        <v>36</v>
      </c>
      <c r="C35" s="73"/>
      <c r="D35" s="2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115"/>
      <c r="S35" s="237"/>
      <c r="T35" s="50"/>
      <c r="U35" s="2"/>
      <c r="V35" s="533"/>
      <c r="W35" s="45" t="s">
        <v>12</v>
      </c>
      <c r="X35" s="54"/>
      <c r="Y35" s="214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4"/>
    </row>
    <row r="36" spans="2:33" ht="27.95" customHeight="1" thickBot="1">
      <c r="B36" s="217"/>
      <c r="C36" s="75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115"/>
      <c r="S36" s="237"/>
      <c r="T36" s="50"/>
      <c r="U36" s="2"/>
      <c r="V36" s="534"/>
      <c r="W36" s="102">
        <f>W30*4+W34*4+W32*9</f>
        <v>756.2</v>
      </c>
      <c r="X36" s="58"/>
      <c r="Y36" s="218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6"/>
    </row>
    <row r="37" spans="2:33" s="39" customFormat="1" ht="27.95" customHeight="1">
      <c r="B37" s="211">
        <v>2</v>
      </c>
      <c r="C37" s="531"/>
      <c r="D37" s="35" t="str">
        <f>'110.2月菜單'!R6</f>
        <v>台式炒飯</v>
      </c>
      <c r="E37" s="35" t="s">
        <v>247</v>
      </c>
      <c r="F37" s="35"/>
      <c r="G37" s="35" t="str">
        <f>'110.2月菜單'!R7</f>
        <v>卡啦翅小腿(炸)</v>
      </c>
      <c r="H37" s="35" t="s">
        <v>108</v>
      </c>
      <c r="I37" s="35"/>
      <c r="J37" s="35" t="str">
        <f>'110.2月菜單'!R8</f>
        <v>花生米血糕(冷)</v>
      </c>
      <c r="K37" s="35" t="s">
        <v>98</v>
      </c>
      <c r="L37" s="35"/>
      <c r="M37" s="35" t="str">
        <f>'110.2月菜單'!R9</f>
        <v>日式關東煮(豆)</v>
      </c>
      <c r="N37" s="35" t="s">
        <v>228</v>
      </c>
      <c r="O37" s="35"/>
      <c r="P37" s="35" t="str">
        <f>'110.2月菜單'!R10</f>
        <v>淺色蔬菜</v>
      </c>
      <c r="Q37" s="35" t="s">
        <v>18</v>
      </c>
      <c r="R37" s="235"/>
      <c r="S37" s="230" t="str">
        <f>'110.2月菜單'!R11</f>
        <v>榨菜肉絲湯(醃)</v>
      </c>
      <c r="T37" s="35" t="s">
        <v>228</v>
      </c>
      <c r="U37" s="227"/>
      <c r="V37" s="532"/>
      <c r="W37" s="36" t="s">
        <v>44</v>
      </c>
      <c r="X37" s="37" t="s">
        <v>19</v>
      </c>
      <c r="Y37" s="212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4"/>
    </row>
    <row r="38" spans="2:33" ht="27.95" customHeight="1">
      <c r="B38" s="213" t="s">
        <v>8</v>
      </c>
      <c r="C38" s="531"/>
      <c r="D38" s="2" t="s">
        <v>24</v>
      </c>
      <c r="E38" s="3"/>
      <c r="F38" s="2">
        <v>100</v>
      </c>
      <c r="G38" s="3" t="s">
        <v>308</v>
      </c>
      <c r="H38" s="3"/>
      <c r="I38" s="3">
        <v>60</v>
      </c>
      <c r="J38" s="3" t="s">
        <v>306</v>
      </c>
      <c r="K38" s="253" t="s">
        <v>183</v>
      </c>
      <c r="L38" s="3">
        <v>30</v>
      </c>
      <c r="M38" s="2" t="s">
        <v>206</v>
      </c>
      <c r="N38" s="2"/>
      <c r="O38" s="2">
        <v>10</v>
      </c>
      <c r="P38" s="2" t="s">
        <v>61</v>
      </c>
      <c r="Q38" s="2"/>
      <c r="R38" s="115">
        <v>100</v>
      </c>
      <c r="S38" s="254" t="s">
        <v>319</v>
      </c>
      <c r="T38" s="2" t="s">
        <v>318</v>
      </c>
      <c r="U38" s="239">
        <v>30</v>
      </c>
      <c r="V38" s="533"/>
      <c r="W38" s="105">
        <v>98.5</v>
      </c>
      <c r="X38" s="41" t="s">
        <v>25</v>
      </c>
      <c r="Y38" s="214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5"/>
    </row>
    <row r="39" spans="2:33" ht="27.95" customHeight="1">
      <c r="B39" s="213">
        <v>19</v>
      </c>
      <c r="C39" s="531"/>
      <c r="D39" s="2" t="s">
        <v>57</v>
      </c>
      <c r="E39" s="3"/>
      <c r="F39" s="2">
        <v>10</v>
      </c>
      <c r="G39" s="3"/>
      <c r="H39" s="3"/>
      <c r="I39" s="3"/>
      <c r="J39" s="103" t="s">
        <v>307</v>
      </c>
      <c r="K39" s="117"/>
      <c r="L39" s="200">
        <v>1</v>
      </c>
      <c r="M39" s="2" t="s">
        <v>77</v>
      </c>
      <c r="N39" s="2"/>
      <c r="O39" s="2">
        <v>20</v>
      </c>
      <c r="P39" s="2"/>
      <c r="Q39" s="2"/>
      <c r="R39" s="115"/>
      <c r="S39" s="226" t="s">
        <v>320</v>
      </c>
      <c r="T39" s="2"/>
      <c r="U39" s="239">
        <v>10</v>
      </c>
      <c r="V39" s="533"/>
      <c r="W39" s="45" t="s">
        <v>46</v>
      </c>
      <c r="X39" s="46" t="s">
        <v>27</v>
      </c>
      <c r="Y39" s="214">
        <v>1.7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4"/>
    </row>
    <row r="40" spans="2:33" ht="27.95" customHeight="1">
      <c r="B40" s="213" t="s">
        <v>10</v>
      </c>
      <c r="C40" s="531"/>
      <c r="D40" s="3" t="s">
        <v>253</v>
      </c>
      <c r="E40" s="3"/>
      <c r="F40" s="3">
        <v>15</v>
      </c>
      <c r="G40" s="219"/>
      <c r="H40" s="117"/>
      <c r="I40" s="200"/>
      <c r="J40" s="3"/>
      <c r="K40" s="3"/>
      <c r="L40" s="3"/>
      <c r="M40" s="2" t="s">
        <v>296</v>
      </c>
      <c r="N40" s="2" t="s">
        <v>297</v>
      </c>
      <c r="O40" s="2">
        <v>30</v>
      </c>
      <c r="P40" s="2"/>
      <c r="Q40" s="50"/>
      <c r="R40" s="115"/>
      <c r="S40" s="226" t="s">
        <v>298</v>
      </c>
      <c r="T40" s="3"/>
      <c r="U40" s="239">
        <v>1</v>
      </c>
      <c r="V40" s="533"/>
      <c r="W40" s="101">
        <v>24</v>
      </c>
      <c r="X40" s="46" t="s">
        <v>30</v>
      </c>
      <c r="Y40" s="214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5"/>
    </row>
    <row r="41" spans="2:33" ht="27.95" customHeight="1">
      <c r="B41" s="538" t="s">
        <v>79</v>
      </c>
      <c r="C41" s="531"/>
      <c r="D41" s="3"/>
      <c r="E41" s="3"/>
      <c r="F41" s="3"/>
      <c r="G41" s="2"/>
      <c r="H41" s="50"/>
      <c r="I41" s="2"/>
      <c r="J41" s="3"/>
      <c r="K41" s="2"/>
      <c r="L41" s="3"/>
      <c r="M41" s="2"/>
      <c r="N41" s="2"/>
      <c r="O41" s="2"/>
      <c r="P41" s="2"/>
      <c r="Q41" s="50"/>
      <c r="R41" s="115"/>
      <c r="S41" s="226"/>
      <c r="T41" s="50"/>
      <c r="U41" s="239"/>
      <c r="V41" s="533"/>
      <c r="W41" s="45" t="s">
        <v>47</v>
      </c>
      <c r="X41" s="46" t="s">
        <v>33</v>
      </c>
      <c r="Y41" s="214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3" ht="27.95" customHeight="1">
      <c r="B42" s="538"/>
      <c r="C42" s="531"/>
      <c r="D42" s="3"/>
      <c r="E42" s="3"/>
      <c r="F42" s="3"/>
      <c r="G42" s="2"/>
      <c r="H42" s="50"/>
      <c r="I42" s="2"/>
      <c r="J42" s="3"/>
      <c r="K42" s="2"/>
      <c r="L42" s="3"/>
      <c r="M42" s="2"/>
      <c r="N42" s="2"/>
      <c r="O42" s="2"/>
      <c r="P42" s="2"/>
      <c r="Q42" s="50"/>
      <c r="R42" s="115"/>
      <c r="S42" s="226"/>
      <c r="T42" s="50"/>
      <c r="U42" s="239"/>
      <c r="V42" s="533"/>
      <c r="W42" s="101">
        <v>27.8</v>
      </c>
      <c r="X42" s="94" t="s">
        <v>42</v>
      </c>
      <c r="Y42" s="215">
        <v>0</v>
      </c>
      <c r="Z42" s="17"/>
      <c r="AA42" s="18" t="s">
        <v>35</v>
      </c>
      <c r="AE42" s="18">
        <f>AB42*15</f>
        <v>0</v>
      </c>
      <c r="AG42" s="105"/>
    </row>
    <row r="43" spans="2:33" ht="27.95" customHeight="1">
      <c r="B43" s="216" t="s">
        <v>36</v>
      </c>
      <c r="C43" s="53"/>
      <c r="D43" s="3"/>
      <c r="E43" s="3"/>
      <c r="F43" s="3"/>
      <c r="G43" s="2"/>
      <c r="H43" s="50"/>
      <c r="I43" s="2"/>
      <c r="J43" s="2"/>
      <c r="K43" s="50"/>
      <c r="L43" s="2"/>
      <c r="M43" s="2"/>
      <c r="N43" s="2"/>
      <c r="O43" s="2"/>
      <c r="P43" s="2"/>
      <c r="Q43" s="50"/>
      <c r="R43" s="115"/>
      <c r="S43" s="237"/>
      <c r="T43" s="50"/>
      <c r="U43" s="2"/>
      <c r="V43" s="533"/>
      <c r="W43" s="45" t="s">
        <v>12</v>
      </c>
      <c r="X43" s="54"/>
      <c r="Y43" s="214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4"/>
    </row>
    <row r="44" spans="2:33" ht="27.95" customHeight="1">
      <c r="B44" s="220"/>
      <c r="C44" s="156"/>
      <c r="D44" s="255"/>
      <c r="E44" s="157"/>
      <c r="F44" s="158"/>
      <c r="G44" s="158"/>
      <c r="H44" s="157"/>
      <c r="I44" s="158"/>
      <c r="J44" s="158"/>
      <c r="K44" s="157"/>
      <c r="L44" s="158"/>
      <c r="M44" s="158"/>
      <c r="N44" s="157"/>
      <c r="O44" s="158"/>
      <c r="P44" s="158"/>
      <c r="Q44" s="157"/>
      <c r="R44" s="236"/>
      <c r="S44" s="238"/>
      <c r="T44" s="157"/>
      <c r="U44" s="158"/>
      <c r="V44" s="539"/>
      <c r="W44" s="102">
        <f>W38*4+W42*4+W40*9</f>
        <v>721.2</v>
      </c>
      <c r="X44" s="58"/>
      <c r="Y44" s="218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6"/>
    </row>
    <row r="45" spans="2:33" s="39" customFormat="1" ht="27.95" customHeight="1">
      <c r="B45" s="213">
        <v>2</v>
      </c>
      <c r="C45" s="537"/>
      <c r="D45" s="155" t="str">
        <f>'110.2月菜單'!B15</f>
        <v>香Q米飯</v>
      </c>
      <c r="E45" s="155" t="s">
        <v>227</v>
      </c>
      <c r="F45" s="155"/>
      <c r="G45" s="155" t="str">
        <f>'110.2月菜單'!B16</f>
        <v>鐵路肉排</v>
      </c>
      <c r="H45" s="155" t="s">
        <v>310</v>
      </c>
      <c r="I45" s="155"/>
      <c r="J45" s="155" t="str">
        <f>'110.2月菜單'!B17</f>
        <v>梅粉地瓜條</v>
      </c>
      <c r="K45" s="155" t="s">
        <v>176</v>
      </c>
      <c r="L45" s="155"/>
      <c r="M45" s="155" t="str">
        <f>'110.2月菜單'!B18</f>
        <v>麻婆魚丁(海)</v>
      </c>
      <c r="N45" s="155" t="s">
        <v>69</v>
      </c>
      <c r="O45" s="155"/>
      <c r="P45" s="155" t="str">
        <f>'110.2月菜單'!B19</f>
        <v>深色蔬菜</v>
      </c>
      <c r="Q45" s="155" t="s">
        <v>18</v>
      </c>
      <c r="R45" s="155"/>
      <c r="S45" s="155" t="str">
        <f>'110.2月菜單'!B20</f>
        <v>日式豆腐湯(豆)</v>
      </c>
      <c r="T45" s="155" t="s">
        <v>17</v>
      </c>
      <c r="U45" s="155"/>
      <c r="V45" s="533"/>
      <c r="W45" s="45" t="s">
        <v>44</v>
      </c>
      <c r="X45" s="37" t="s">
        <v>19</v>
      </c>
      <c r="Y45" s="212">
        <v>5</v>
      </c>
      <c r="Z45" s="18"/>
      <c r="AA45" s="18"/>
      <c r="AB45" s="19"/>
      <c r="AC45" s="18" t="s">
        <v>20</v>
      </c>
      <c r="AD45" s="18" t="s">
        <v>21</v>
      </c>
      <c r="AE45" s="18" t="s">
        <v>22</v>
      </c>
      <c r="AF45" s="18" t="s">
        <v>23</v>
      </c>
      <c r="AG45" s="104"/>
    </row>
    <row r="46" spans="2:33" s="65" customFormat="1" ht="27.75" customHeight="1">
      <c r="B46" s="213" t="s">
        <v>8</v>
      </c>
      <c r="C46" s="531"/>
      <c r="D46" s="2" t="s">
        <v>24</v>
      </c>
      <c r="E46" s="2"/>
      <c r="F46" s="2">
        <v>100</v>
      </c>
      <c r="G46" s="2" t="s">
        <v>254</v>
      </c>
      <c r="H46" s="114"/>
      <c r="I46" s="200">
        <v>60</v>
      </c>
      <c r="J46" s="3" t="s">
        <v>269</v>
      </c>
      <c r="K46" s="3"/>
      <c r="L46" s="3">
        <v>60</v>
      </c>
      <c r="M46" s="2" t="s">
        <v>357</v>
      </c>
      <c r="N46" s="3" t="s">
        <v>376</v>
      </c>
      <c r="O46" s="2">
        <v>40</v>
      </c>
      <c r="P46" s="2" t="s">
        <v>61</v>
      </c>
      <c r="Q46" s="2"/>
      <c r="R46" s="2">
        <v>100</v>
      </c>
      <c r="S46" s="3" t="s">
        <v>332</v>
      </c>
      <c r="T46" s="2"/>
      <c r="U46" s="2">
        <v>1</v>
      </c>
      <c r="V46" s="533"/>
      <c r="W46" s="105">
        <v>97.5</v>
      </c>
      <c r="X46" s="41" t="s">
        <v>25</v>
      </c>
      <c r="Y46" s="214">
        <v>2.2999999999999998</v>
      </c>
      <c r="Z46" s="62"/>
      <c r="AA46" s="63" t="s">
        <v>26</v>
      </c>
      <c r="AB46" s="64">
        <v>6.2</v>
      </c>
      <c r="AC46" s="64">
        <f>AB46*2</f>
        <v>12.4</v>
      </c>
      <c r="AD46" s="64"/>
      <c r="AE46" s="64">
        <f>AB46*15</f>
        <v>93</v>
      </c>
      <c r="AF46" s="64">
        <f>AC46*4+AE46*4</f>
        <v>421.6</v>
      </c>
      <c r="AG46" s="105"/>
    </row>
    <row r="47" spans="2:33" s="65" customFormat="1" ht="27.95" customHeight="1">
      <c r="B47" s="213">
        <v>20</v>
      </c>
      <c r="C47" s="531"/>
      <c r="D47" s="2"/>
      <c r="E47" s="3"/>
      <c r="F47" s="2"/>
      <c r="G47" s="115"/>
      <c r="H47" s="118"/>
      <c r="I47" s="116"/>
      <c r="J47" s="3" t="s">
        <v>312</v>
      </c>
      <c r="K47" s="3"/>
      <c r="L47" s="3">
        <v>0.5</v>
      </c>
      <c r="M47" s="2"/>
      <c r="N47" s="100"/>
      <c r="O47" s="2"/>
      <c r="P47" s="2"/>
      <c r="Q47" s="2"/>
      <c r="R47" s="2"/>
      <c r="S47" s="3" t="s">
        <v>333</v>
      </c>
      <c r="T47" s="2" t="s">
        <v>335</v>
      </c>
      <c r="U47" s="2">
        <v>20</v>
      </c>
      <c r="V47" s="533"/>
      <c r="W47" s="45" t="s">
        <v>46</v>
      </c>
      <c r="X47" s="46" t="s">
        <v>27</v>
      </c>
      <c r="Y47" s="214">
        <v>1.5</v>
      </c>
      <c r="Z47" s="66"/>
      <c r="AA47" s="67" t="s">
        <v>28</v>
      </c>
      <c r="AB47" s="64">
        <v>2.1</v>
      </c>
      <c r="AC47" s="68">
        <f>AB47*7</f>
        <v>14.700000000000001</v>
      </c>
      <c r="AD47" s="64">
        <f>AB47*5</f>
        <v>10.5</v>
      </c>
      <c r="AE47" s="64" t="s">
        <v>29</v>
      </c>
      <c r="AF47" s="69">
        <f>AC47*4+AD47*9</f>
        <v>153.30000000000001</v>
      </c>
      <c r="AG47" s="104"/>
    </row>
    <row r="48" spans="2:33" s="65" customFormat="1" ht="27.95" customHeight="1">
      <c r="B48" s="213" t="s">
        <v>10</v>
      </c>
      <c r="C48" s="531"/>
      <c r="D48" s="3"/>
      <c r="E48" s="3"/>
      <c r="F48" s="3"/>
      <c r="G48" s="219"/>
      <c r="H48" s="117"/>
      <c r="I48" s="200"/>
      <c r="J48" s="3"/>
      <c r="K48" s="3"/>
      <c r="L48" s="3"/>
      <c r="M48" s="2"/>
      <c r="N48" s="100"/>
      <c r="O48" s="2"/>
      <c r="P48" s="2"/>
      <c r="Q48" s="50"/>
      <c r="R48" s="2"/>
      <c r="S48" s="2" t="s">
        <v>334</v>
      </c>
      <c r="T48" s="50"/>
      <c r="U48" s="2">
        <v>1</v>
      </c>
      <c r="V48" s="533"/>
      <c r="W48" s="101">
        <v>24</v>
      </c>
      <c r="X48" s="46" t="s">
        <v>102</v>
      </c>
      <c r="Y48" s="214">
        <v>2.5</v>
      </c>
      <c r="Z48" s="62"/>
      <c r="AA48" s="70" t="s">
        <v>31</v>
      </c>
      <c r="AB48" s="64">
        <v>1.6</v>
      </c>
      <c r="AC48" s="64">
        <f>AB48*1</f>
        <v>1.6</v>
      </c>
      <c r="AD48" s="64" t="s">
        <v>29</v>
      </c>
      <c r="AE48" s="64">
        <f>AB48*5</f>
        <v>8</v>
      </c>
      <c r="AF48" s="64">
        <f>AC48*4+AE48*4</f>
        <v>38.4</v>
      </c>
      <c r="AG48" s="105"/>
    </row>
    <row r="49" spans="2:33" s="65" customFormat="1" ht="27.95" customHeight="1">
      <c r="B49" s="538" t="s">
        <v>172</v>
      </c>
      <c r="C49" s="531"/>
      <c r="D49" s="3"/>
      <c r="E49" s="3"/>
      <c r="F49" s="3"/>
      <c r="G49" s="2"/>
      <c r="H49" s="50"/>
      <c r="I49" s="2"/>
      <c r="J49" s="3"/>
      <c r="K49" s="2"/>
      <c r="L49" s="3"/>
      <c r="M49" s="2"/>
      <c r="N49" s="50"/>
      <c r="O49" s="2"/>
      <c r="P49" s="2"/>
      <c r="Q49" s="50"/>
      <c r="R49" s="2"/>
      <c r="S49" s="2"/>
      <c r="T49" s="50"/>
      <c r="U49" s="2"/>
      <c r="V49" s="533"/>
      <c r="W49" s="45" t="s">
        <v>47</v>
      </c>
      <c r="X49" s="46" t="s">
        <v>33</v>
      </c>
      <c r="Y49" s="214">
        <v>0</v>
      </c>
      <c r="Z49" s="66"/>
      <c r="AA49" s="70" t="s">
        <v>34</v>
      </c>
      <c r="AB49" s="64">
        <v>2.5</v>
      </c>
      <c r="AC49" s="64"/>
      <c r="AD49" s="64">
        <f>AB49*5</f>
        <v>12.5</v>
      </c>
      <c r="AE49" s="64" t="s">
        <v>29</v>
      </c>
      <c r="AF49" s="64">
        <f>AD49*9</f>
        <v>112.5</v>
      </c>
      <c r="AG49" s="104"/>
    </row>
    <row r="50" spans="2:33" s="65" customFormat="1" ht="27.95" customHeight="1">
      <c r="B50" s="538"/>
      <c r="C50" s="531"/>
      <c r="D50" s="3"/>
      <c r="E50" s="3"/>
      <c r="F50" s="3"/>
      <c r="G50" s="2"/>
      <c r="H50" s="50"/>
      <c r="I50" s="2"/>
      <c r="J50" s="3"/>
      <c r="K50" s="2"/>
      <c r="L50" s="3"/>
      <c r="M50" s="3"/>
      <c r="N50" s="50"/>
      <c r="O50" s="2"/>
      <c r="P50" s="2"/>
      <c r="Q50" s="50"/>
      <c r="R50" s="2"/>
      <c r="S50" s="2"/>
      <c r="T50" s="119"/>
      <c r="U50" s="2"/>
      <c r="V50" s="533"/>
      <c r="W50" s="101">
        <v>27.6</v>
      </c>
      <c r="X50" s="94" t="s">
        <v>42</v>
      </c>
      <c r="Y50" s="215">
        <v>0</v>
      </c>
      <c r="Z50" s="62"/>
      <c r="AA50" s="70" t="s">
        <v>35</v>
      </c>
      <c r="AB50" s="64"/>
      <c r="AC50" s="70"/>
      <c r="AD50" s="70"/>
      <c r="AE50" s="70">
        <f>AB50*15</f>
        <v>0</v>
      </c>
      <c r="AF50" s="70"/>
      <c r="AG50" s="105"/>
    </row>
    <row r="51" spans="2:33" s="65" customFormat="1" ht="27.95" customHeight="1">
      <c r="B51" s="216" t="s">
        <v>36</v>
      </c>
      <c r="C51" s="53"/>
      <c r="D51" s="3"/>
      <c r="E51" s="3"/>
      <c r="F51" s="3"/>
      <c r="G51" s="2"/>
      <c r="H51" s="50"/>
      <c r="I51" s="2"/>
      <c r="J51" s="2"/>
      <c r="K51" s="50"/>
      <c r="L51" s="2"/>
      <c r="M51" s="2"/>
      <c r="N51" s="100"/>
      <c r="O51" s="2"/>
      <c r="P51" s="2"/>
      <c r="Q51" s="50"/>
      <c r="R51" s="2"/>
      <c r="S51" s="3"/>
      <c r="T51" s="93"/>
      <c r="U51" s="93"/>
      <c r="V51" s="533"/>
      <c r="W51" s="45" t="s">
        <v>12</v>
      </c>
      <c r="X51" s="54"/>
      <c r="Y51" s="214"/>
      <c r="Z51" s="66"/>
      <c r="AA51" s="70"/>
      <c r="AB51" s="64"/>
      <c r="AC51" s="70">
        <f>SUM(AC46:AC50)</f>
        <v>28.700000000000003</v>
      </c>
      <c r="AD51" s="70">
        <f>SUM(AD46:AD50)</f>
        <v>23</v>
      </c>
      <c r="AE51" s="70">
        <f>SUM(AE46:AE50)</f>
        <v>101</v>
      </c>
      <c r="AF51" s="70">
        <f>AC51*4+AD51*9+AE51*4</f>
        <v>725.8</v>
      </c>
      <c r="AG51" s="104"/>
    </row>
    <row r="52" spans="2:33" s="65" customFormat="1" ht="27.95" customHeight="1" thickBot="1">
      <c r="B52" s="221"/>
      <c r="C52" s="143"/>
      <c r="D52" s="144"/>
      <c r="E52" s="144"/>
      <c r="F52" s="145"/>
      <c r="G52" s="145"/>
      <c r="H52" s="144"/>
      <c r="I52" s="145"/>
      <c r="J52" s="145"/>
      <c r="K52" s="144"/>
      <c r="L52" s="145"/>
      <c r="M52" s="145"/>
      <c r="N52" s="144"/>
      <c r="O52" s="145"/>
      <c r="P52" s="145"/>
      <c r="Q52" s="144"/>
      <c r="R52" s="145"/>
      <c r="S52" s="145"/>
      <c r="T52" s="144"/>
      <c r="U52" s="145"/>
      <c r="V52" s="540"/>
      <c r="W52" s="163">
        <f>W46*4+W50*4+W48*9</f>
        <v>716.4</v>
      </c>
      <c r="X52" s="164"/>
      <c r="Y52" s="222"/>
      <c r="Z52" s="62"/>
      <c r="AA52" s="66"/>
      <c r="AB52" s="76"/>
      <c r="AC52" s="77">
        <f>AC51*4/AF51</f>
        <v>0.15817029484706532</v>
      </c>
      <c r="AD52" s="77">
        <f>AD51*9/AF51</f>
        <v>0.28520253513364563</v>
      </c>
      <c r="AE52" s="77">
        <f>AE51*4/AF51</f>
        <v>0.55662717001928907</v>
      </c>
      <c r="AF52" s="66"/>
      <c r="AG52" s="106"/>
    </row>
    <row r="53" spans="2:33" s="85" customFormat="1" ht="21.75" customHeight="1">
      <c r="B53" s="536" t="s">
        <v>367</v>
      </c>
      <c r="C53" s="536"/>
      <c r="D53" s="536"/>
      <c r="E53" s="536"/>
      <c r="F53" s="536"/>
      <c r="G53" s="536"/>
      <c r="H53" s="536"/>
      <c r="I53" s="536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84"/>
      <c r="AA53" s="70"/>
      <c r="AB53" s="64"/>
      <c r="AC53" s="70"/>
      <c r="AD53" s="70"/>
      <c r="AE53" s="70"/>
      <c r="AF53" s="70"/>
      <c r="AG53" s="70"/>
    </row>
    <row r="54" spans="2:33" ht="21" customHeight="1">
      <c r="B54" s="536"/>
      <c r="C54" s="536"/>
      <c r="D54" s="536"/>
      <c r="E54" s="536"/>
      <c r="F54" s="536"/>
      <c r="G54" s="536"/>
      <c r="H54" s="536"/>
      <c r="I54" s="536"/>
      <c r="J54" s="18"/>
      <c r="K54" s="86"/>
      <c r="L54" s="18"/>
      <c r="M54" s="18"/>
      <c r="N54" s="86"/>
      <c r="O54" s="18"/>
      <c r="P54" s="18"/>
      <c r="Q54" s="86"/>
      <c r="R54" s="18"/>
      <c r="T54" s="86"/>
      <c r="U54" s="18"/>
      <c r="V54" s="87"/>
      <c r="Y54" s="90"/>
    </row>
  </sheetData>
  <mergeCells count="21">
    <mergeCell ref="V37:V44"/>
    <mergeCell ref="B41:B42"/>
    <mergeCell ref="C45:C50"/>
    <mergeCell ref="V45:V52"/>
    <mergeCell ref="B49:B50"/>
    <mergeCell ref="B53:I54"/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</mergeCells>
  <phoneticPr fontId="19" type="noConversion"/>
  <pageMargins left="1.23" right="0.17" top="0.18" bottom="0.17" header="0.5" footer="0.23"/>
  <pageSetup paperSize="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D12" zoomScale="60" workbookViewId="0">
      <selection activeCell="U18" sqref="U18"/>
    </sheetView>
  </sheetViews>
  <sheetFormatPr defaultColWidth="9" defaultRowHeight="20.25"/>
  <cols>
    <col min="1" max="1" width="1.875" style="44" customWidth="1"/>
    <col min="2" max="2" width="4.875" style="82" customWidth="1"/>
    <col min="3" max="3" width="0" style="44" hidden="1" customWidth="1"/>
    <col min="4" max="4" width="18.625" style="44" customWidth="1"/>
    <col min="5" max="5" width="5.625" style="83" customWidth="1"/>
    <col min="6" max="6" width="9.625" style="44" customWidth="1"/>
    <col min="7" max="7" width="18.625" style="44" customWidth="1"/>
    <col min="8" max="8" width="5.625" style="83" customWidth="1"/>
    <col min="9" max="9" width="9.625" style="44" customWidth="1"/>
    <col min="10" max="10" width="18.625" style="44" customWidth="1"/>
    <col min="11" max="11" width="5.625" style="83" customWidth="1"/>
    <col min="12" max="12" width="9.625" style="44" customWidth="1"/>
    <col min="13" max="13" width="18.625" style="44" customWidth="1"/>
    <col min="14" max="14" width="5.625" style="83" customWidth="1"/>
    <col min="15" max="15" width="9.625" style="44" customWidth="1"/>
    <col min="16" max="16" width="18.625" style="44" customWidth="1"/>
    <col min="17" max="17" width="5.625" style="83" customWidth="1"/>
    <col min="18" max="18" width="9.625" style="44" customWidth="1"/>
    <col min="19" max="19" width="18.625" style="44" customWidth="1"/>
    <col min="20" max="20" width="5.625" style="83" customWidth="1"/>
    <col min="21" max="21" width="9.625" style="44" customWidth="1"/>
    <col min="22" max="22" width="5.25" style="91" customWidth="1"/>
    <col min="23" max="23" width="11.75" style="88" customWidth="1"/>
    <col min="24" max="24" width="11.25" style="89" customWidth="1"/>
    <col min="25" max="25" width="6.625" style="92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528" t="s">
        <v>362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4"/>
      <c r="AB1" s="6"/>
    </row>
    <row r="2" spans="2:33" s="5" customFormat="1" ht="13.5" customHeight="1">
      <c r="B2" s="529"/>
      <c r="C2" s="530"/>
      <c r="D2" s="530"/>
      <c r="E2" s="530"/>
      <c r="F2" s="530"/>
      <c r="G2" s="530"/>
      <c r="H2" s="135"/>
      <c r="I2" s="4"/>
      <c r="J2" s="4"/>
      <c r="K2" s="135"/>
      <c r="L2" s="4"/>
      <c r="M2" s="4"/>
      <c r="N2" s="135"/>
      <c r="O2" s="4"/>
      <c r="P2" s="4"/>
      <c r="Q2" s="135"/>
      <c r="R2" s="4"/>
      <c r="S2" s="4"/>
      <c r="T2" s="135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5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7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3"/>
    </row>
    <row r="5" spans="2:33" s="39" customFormat="1" ht="65.099999999999994" customHeight="1">
      <c r="B5" s="34">
        <v>2</v>
      </c>
      <c r="C5" s="531"/>
      <c r="D5" s="35" t="str">
        <f>'110.2月菜單'!B24</f>
        <v>香Q米飯</v>
      </c>
      <c r="E5" s="35" t="s">
        <v>15</v>
      </c>
      <c r="F5" s="1" t="s">
        <v>16</v>
      </c>
      <c r="G5" s="35" t="str">
        <f>'110.2月菜單'!B25</f>
        <v>紅燒排骨</v>
      </c>
      <c r="H5" s="35" t="s">
        <v>17</v>
      </c>
      <c r="I5" s="1" t="s">
        <v>16</v>
      </c>
      <c r="J5" s="35" t="str">
        <f>'110.2月菜單'!B26</f>
        <v>鮮蝦卷(加)</v>
      </c>
      <c r="K5" s="35" t="s">
        <v>98</v>
      </c>
      <c r="L5" s="1" t="s">
        <v>16</v>
      </c>
      <c r="M5" s="35" t="str">
        <f>'110.2月菜單'!B27</f>
        <v>日式鮮蔬鍋(豆)</v>
      </c>
      <c r="N5" s="35" t="s">
        <v>17</v>
      </c>
      <c r="O5" s="1" t="s">
        <v>16</v>
      </c>
      <c r="P5" s="35" t="str">
        <f>'110.2月菜單'!B28</f>
        <v>深色蔬菜</v>
      </c>
      <c r="Q5" s="35" t="s">
        <v>18</v>
      </c>
      <c r="R5" s="1" t="s">
        <v>16</v>
      </c>
      <c r="S5" s="35" t="str">
        <f>'110.2月菜單'!B29</f>
        <v>結頭菜湯</v>
      </c>
      <c r="T5" s="35" t="s">
        <v>17</v>
      </c>
      <c r="U5" s="1" t="s">
        <v>16</v>
      </c>
      <c r="V5" s="532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4"/>
    </row>
    <row r="6" spans="2:33" ht="27.95" customHeight="1">
      <c r="B6" s="40" t="s">
        <v>8</v>
      </c>
      <c r="C6" s="531"/>
      <c r="D6" s="2" t="s">
        <v>60</v>
      </c>
      <c r="E6" s="3"/>
      <c r="F6" s="2">
        <v>100</v>
      </c>
      <c r="G6" s="2" t="s">
        <v>313</v>
      </c>
      <c r="H6" s="2"/>
      <c r="I6" s="2">
        <v>30</v>
      </c>
      <c r="J6" s="2" t="s">
        <v>251</v>
      </c>
      <c r="K6" s="2" t="s">
        <v>314</v>
      </c>
      <c r="L6" s="2">
        <v>30</v>
      </c>
      <c r="M6" s="3" t="s">
        <v>262</v>
      </c>
      <c r="N6" s="2"/>
      <c r="O6" s="2">
        <v>35</v>
      </c>
      <c r="P6" s="2" t="s">
        <v>61</v>
      </c>
      <c r="Q6" s="2"/>
      <c r="R6" s="2">
        <v>100</v>
      </c>
      <c r="S6" s="3" t="s">
        <v>299</v>
      </c>
      <c r="T6" s="2"/>
      <c r="U6" s="2">
        <v>40</v>
      </c>
      <c r="V6" s="533"/>
      <c r="W6" s="105">
        <v>99.5</v>
      </c>
      <c r="X6" s="41" t="s">
        <v>25</v>
      </c>
      <c r="Y6" s="42">
        <v>2.2000000000000002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5"/>
    </row>
    <row r="7" spans="2:33" ht="27.95" customHeight="1">
      <c r="B7" s="40">
        <v>22</v>
      </c>
      <c r="C7" s="531"/>
      <c r="D7" s="2"/>
      <c r="E7" s="3"/>
      <c r="F7" s="2"/>
      <c r="G7" s="2" t="s">
        <v>315</v>
      </c>
      <c r="H7" s="2"/>
      <c r="I7" s="2">
        <v>30</v>
      </c>
      <c r="J7" s="2"/>
      <c r="K7" s="2"/>
      <c r="L7" s="2"/>
      <c r="M7" s="270" t="s">
        <v>63</v>
      </c>
      <c r="N7" s="271"/>
      <c r="O7" s="271">
        <v>10</v>
      </c>
      <c r="P7" s="2"/>
      <c r="Q7" s="2"/>
      <c r="R7" s="2"/>
      <c r="S7" s="3"/>
      <c r="T7" s="2"/>
      <c r="U7" s="2"/>
      <c r="V7" s="533"/>
      <c r="W7" s="45" t="s">
        <v>46</v>
      </c>
      <c r="X7" s="46" t="s">
        <v>27</v>
      </c>
      <c r="Y7" s="42">
        <v>1.9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4"/>
    </row>
    <row r="8" spans="2:33" ht="27.95" customHeight="1">
      <c r="B8" s="40" t="s">
        <v>10</v>
      </c>
      <c r="C8" s="531"/>
      <c r="D8" s="2"/>
      <c r="E8" s="3"/>
      <c r="F8" s="2"/>
      <c r="G8" s="2"/>
      <c r="H8" s="50"/>
      <c r="I8" s="2"/>
      <c r="J8" s="2"/>
      <c r="K8" s="100"/>
      <c r="L8" s="2"/>
      <c r="M8" s="3" t="s">
        <v>258</v>
      </c>
      <c r="N8" s="2" t="s">
        <v>80</v>
      </c>
      <c r="O8" s="2">
        <v>10</v>
      </c>
      <c r="P8" s="2"/>
      <c r="Q8" s="50"/>
      <c r="R8" s="2"/>
      <c r="S8" s="3"/>
      <c r="T8" s="2"/>
      <c r="U8" s="2"/>
      <c r="V8" s="533"/>
      <c r="W8" s="101">
        <v>23.5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5"/>
    </row>
    <row r="9" spans="2:33" ht="27.95" customHeight="1">
      <c r="B9" s="535" t="s">
        <v>37</v>
      </c>
      <c r="C9" s="531"/>
      <c r="D9" s="3"/>
      <c r="E9" s="3"/>
      <c r="F9" s="3"/>
      <c r="G9" s="2"/>
      <c r="H9" s="50"/>
      <c r="I9" s="2"/>
      <c r="J9" s="2"/>
      <c r="K9" s="50"/>
      <c r="L9" s="2"/>
      <c r="M9" s="3" t="s">
        <v>257</v>
      </c>
      <c r="N9" s="2"/>
      <c r="O9" s="2">
        <v>3</v>
      </c>
      <c r="P9" s="2"/>
      <c r="Q9" s="50"/>
      <c r="R9" s="2"/>
      <c r="S9" s="3"/>
      <c r="T9" s="2"/>
      <c r="U9" s="2"/>
      <c r="V9" s="533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4"/>
    </row>
    <row r="10" spans="2:33" ht="27.95" customHeight="1">
      <c r="B10" s="535"/>
      <c r="C10" s="531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2"/>
      <c r="T10" s="50"/>
      <c r="U10" s="2"/>
      <c r="V10" s="533"/>
      <c r="W10" s="101">
        <v>27.3</v>
      </c>
      <c r="X10" s="94" t="s">
        <v>42</v>
      </c>
      <c r="Y10" s="51">
        <v>0</v>
      </c>
      <c r="Z10" s="17"/>
      <c r="AA10" s="18" t="s">
        <v>35</v>
      </c>
      <c r="AE10" s="18">
        <f>AB10*15</f>
        <v>0</v>
      </c>
      <c r="AG10" s="105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533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4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534"/>
      <c r="W12" s="102">
        <f>W6*4+W10*4+W8*9</f>
        <v>718.7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6"/>
    </row>
    <row r="13" spans="2:33" s="39" customFormat="1" ht="27.95" customHeight="1">
      <c r="B13" s="34">
        <v>2</v>
      </c>
      <c r="C13" s="531"/>
      <c r="D13" s="35" t="str">
        <f>'110.2月菜單'!F24</f>
        <v>麥片飯</v>
      </c>
      <c r="E13" s="35" t="s">
        <v>15</v>
      </c>
      <c r="F13" s="35"/>
      <c r="G13" s="35" t="str">
        <f>'110.2月菜單'!F25</f>
        <v>炙燒雞翅</v>
      </c>
      <c r="H13" s="35" t="s">
        <v>76</v>
      </c>
      <c r="I13" s="35"/>
      <c r="J13" s="35" t="str">
        <f>'110.2月菜單'!F26</f>
        <v>瓜仔肉(醃)</v>
      </c>
      <c r="K13" s="35" t="s">
        <v>98</v>
      </c>
      <c r="L13" s="35"/>
      <c r="M13" s="35" t="str">
        <f>'110.2月菜單'!F27</f>
        <v>珍菇花椰菜</v>
      </c>
      <c r="N13" s="35" t="s">
        <v>17</v>
      </c>
      <c r="O13" s="35"/>
      <c r="P13" s="35" t="str">
        <f>'110.2月菜單'!F28</f>
        <v>淺色蔬菜</v>
      </c>
      <c r="Q13" s="35" t="s">
        <v>18</v>
      </c>
      <c r="R13" s="35"/>
      <c r="S13" s="35" t="str">
        <f>'110.2月菜單'!F29</f>
        <v>味噌海芽湯(海)</v>
      </c>
      <c r="T13" s="35" t="s">
        <v>17</v>
      </c>
      <c r="U13" s="35"/>
      <c r="V13" s="532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4"/>
    </row>
    <row r="14" spans="2:33" ht="27.95" customHeight="1">
      <c r="B14" s="40" t="s">
        <v>8</v>
      </c>
      <c r="C14" s="531"/>
      <c r="D14" s="2" t="s">
        <v>24</v>
      </c>
      <c r="E14" s="2"/>
      <c r="F14" s="2">
        <v>60</v>
      </c>
      <c r="G14" s="2" t="s">
        <v>250</v>
      </c>
      <c r="H14" s="2"/>
      <c r="I14" s="2">
        <v>60</v>
      </c>
      <c r="J14" s="3" t="s">
        <v>57</v>
      </c>
      <c r="K14" s="3"/>
      <c r="L14" s="3">
        <v>40</v>
      </c>
      <c r="M14" s="3" t="s">
        <v>180</v>
      </c>
      <c r="N14" s="2"/>
      <c r="O14" s="3">
        <v>60</v>
      </c>
      <c r="P14" s="2" t="s">
        <v>61</v>
      </c>
      <c r="Q14" s="2"/>
      <c r="R14" s="2">
        <v>100</v>
      </c>
      <c r="S14" s="2" t="s">
        <v>213</v>
      </c>
      <c r="T14" s="2"/>
      <c r="U14" s="2">
        <v>1</v>
      </c>
      <c r="V14" s="533"/>
      <c r="W14" s="105">
        <v>100.5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5"/>
    </row>
    <row r="15" spans="2:33" ht="27.95" customHeight="1">
      <c r="B15" s="40">
        <v>23</v>
      </c>
      <c r="C15" s="531"/>
      <c r="D15" s="2" t="s">
        <v>300</v>
      </c>
      <c r="E15" s="2"/>
      <c r="F15" s="2">
        <v>40</v>
      </c>
      <c r="G15" s="115"/>
      <c r="H15" s="118"/>
      <c r="I15" s="116"/>
      <c r="J15" s="3" t="s">
        <v>275</v>
      </c>
      <c r="K15" s="3" t="s">
        <v>318</v>
      </c>
      <c r="L15" s="3">
        <v>28</v>
      </c>
      <c r="M15" s="3" t="s">
        <v>232</v>
      </c>
      <c r="N15" s="2"/>
      <c r="O15" s="3">
        <v>4</v>
      </c>
      <c r="P15" s="2"/>
      <c r="Q15" s="2"/>
      <c r="R15" s="2"/>
      <c r="S15" s="3" t="s">
        <v>321</v>
      </c>
      <c r="T15" s="100"/>
      <c r="U15" s="2">
        <v>20</v>
      </c>
      <c r="V15" s="533"/>
      <c r="W15" s="45" t="s">
        <v>46</v>
      </c>
      <c r="X15" s="46" t="s">
        <v>27</v>
      </c>
      <c r="Y15" s="42">
        <v>2.1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4"/>
    </row>
    <row r="16" spans="2:33" ht="27.95" customHeight="1">
      <c r="B16" s="40" t="s">
        <v>10</v>
      </c>
      <c r="C16" s="531"/>
      <c r="D16" s="50"/>
      <c r="E16" s="50"/>
      <c r="F16" s="2"/>
      <c r="G16" s="132"/>
      <c r="H16" s="117"/>
      <c r="I16" s="113"/>
      <c r="J16" s="3"/>
      <c r="K16" s="3"/>
      <c r="L16" s="3"/>
      <c r="M16" s="2" t="s">
        <v>233</v>
      </c>
      <c r="N16" s="3"/>
      <c r="O16" s="2">
        <v>1</v>
      </c>
      <c r="P16" s="2"/>
      <c r="Q16" s="50"/>
      <c r="R16" s="2"/>
      <c r="S16" s="2" t="s">
        <v>187</v>
      </c>
      <c r="T16" s="50"/>
      <c r="U16" s="2">
        <v>1</v>
      </c>
      <c r="V16" s="533"/>
      <c r="W16" s="101">
        <v>22.5</v>
      </c>
      <c r="X16" s="46" t="s">
        <v>30</v>
      </c>
      <c r="Y16" s="42">
        <v>2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5"/>
    </row>
    <row r="17" spans="2:33" ht="27.95" customHeight="1">
      <c r="B17" s="535" t="s">
        <v>38</v>
      </c>
      <c r="C17" s="531"/>
      <c r="D17" s="50"/>
      <c r="E17" s="50"/>
      <c r="F17" s="2"/>
      <c r="G17" s="2"/>
      <c r="H17" s="50"/>
      <c r="I17" s="2"/>
      <c r="J17" s="3"/>
      <c r="K17" s="2"/>
      <c r="L17" s="3"/>
      <c r="M17" s="2"/>
      <c r="N17" s="3"/>
      <c r="O17" s="2"/>
      <c r="P17" s="2"/>
      <c r="Q17" s="50"/>
      <c r="R17" s="2"/>
      <c r="S17" s="2" t="s">
        <v>386</v>
      </c>
      <c r="T17" s="100" t="s">
        <v>387</v>
      </c>
      <c r="U17" s="2">
        <v>3</v>
      </c>
      <c r="V17" s="533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4"/>
    </row>
    <row r="18" spans="2:33" ht="27.95" customHeight="1">
      <c r="B18" s="535"/>
      <c r="C18" s="531"/>
      <c r="D18" s="50"/>
      <c r="E18" s="50"/>
      <c r="F18" s="2"/>
      <c r="G18" s="2"/>
      <c r="H18" s="50"/>
      <c r="I18" s="2"/>
      <c r="J18" s="3"/>
      <c r="K18" s="2"/>
      <c r="L18" s="3"/>
      <c r="M18" s="2"/>
      <c r="N18" s="50"/>
      <c r="O18" s="2"/>
      <c r="P18" s="2"/>
      <c r="Q18" s="50"/>
      <c r="R18" s="2"/>
      <c r="S18" s="2"/>
      <c r="T18" s="119"/>
      <c r="U18" s="2"/>
      <c r="V18" s="533"/>
      <c r="W18" s="101">
        <v>27.5</v>
      </c>
      <c r="X18" s="94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5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3"/>
      <c r="U19" s="93"/>
      <c r="V19" s="533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4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534"/>
      <c r="W20" s="102">
        <f>W14*4+W18*4+W16*9</f>
        <v>714.5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6"/>
    </row>
    <row r="21" spans="2:33" s="39" customFormat="1" ht="27.95" customHeight="1">
      <c r="B21" s="34">
        <v>2</v>
      </c>
      <c r="C21" s="531"/>
      <c r="D21" s="35" t="str">
        <f>'110.2月菜單'!J24</f>
        <v>香Q米飯</v>
      </c>
      <c r="E21" s="35" t="s">
        <v>248</v>
      </c>
      <c r="F21" s="35"/>
      <c r="G21" s="35" t="str">
        <f>'110.2月菜單'!J25</f>
        <v>鮮嫩豬排</v>
      </c>
      <c r="H21" s="35" t="s">
        <v>310</v>
      </c>
      <c r="I21" s="35"/>
      <c r="J21" s="35" t="str">
        <f>'110.2月菜單'!J26</f>
        <v>柴香豆腐(豆)</v>
      </c>
      <c r="K21" s="35" t="s">
        <v>98</v>
      </c>
      <c r="L21" s="35"/>
      <c r="M21" s="35" t="str">
        <f>'110.2月菜單'!J27</f>
        <v>拌炒海根</v>
      </c>
      <c r="N21" s="35" t="s">
        <v>17</v>
      </c>
      <c r="O21" s="35"/>
      <c r="P21" s="35" t="str">
        <f>'110.2月菜單'!J28</f>
        <v>淺色蔬菜</v>
      </c>
      <c r="Q21" s="35" t="s">
        <v>72</v>
      </c>
      <c r="R21" s="35"/>
      <c r="S21" s="35" t="str">
        <f>'110.2月菜單'!J29</f>
        <v>玉米濃湯(芡)</v>
      </c>
      <c r="T21" s="35" t="s">
        <v>234</v>
      </c>
      <c r="U21" s="35"/>
      <c r="V21" s="532"/>
      <c r="W21" s="36" t="s">
        <v>44</v>
      </c>
      <c r="X21" s="37" t="s">
        <v>19</v>
      </c>
      <c r="Y21" s="38">
        <v>5.3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4"/>
    </row>
    <row r="22" spans="2:33" s="65" customFormat="1" ht="27.75" customHeight="1">
      <c r="B22" s="40" t="s">
        <v>8</v>
      </c>
      <c r="C22" s="531"/>
      <c r="D22" s="2" t="s">
        <v>24</v>
      </c>
      <c r="E22" s="2"/>
      <c r="F22" s="2">
        <v>100</v>
      </c>
      <c r="G22" s="2" t="s">
        <v>254</v>
      </c>
      <c r="H22" s="114"/>
      <c r="I22" s="113">
        <v>60</v>
      </c>
      <c r="J22" s="2" t="s">
        <v>258</v>
      </c>
      <c r="K22" s="111" t="s">
        <v>114</v>
      </c>
      <c r="L22" s="2">
        <v>60</v>
      </c>
      <c r="M22" s="2" t="s">
        <v>323</v>
      </c>
      <c r="N22" s="122"/>
      <c r="O22" s="2">
        <v>50</v>
      </c>
      <c r="P22" s="2" t="s">
        <v>71</v>
      </c>
      <c r="Q22" s="2"/>
      <c r="R22" s="2">
        <v>100</v>
      </c>
      <c r="S22" s="2" t="s">
        <v>263</v>
      </c>
      <c r="T22" s="2"/>
      <c r="U22" s="2">
        <v>25</v>
      </c>
      <c r="V22" s="533"/>
      <c r="W22" s="105">
        <v>102</v>
      </c>
      <c r="X22" s="41" t="s">
        <v>25</v>
      </c>
      <c r="Y22" s="42">
        <v>2.2999999999999998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5"/>
    </row>
    <row r="23" spans="2:33" s="65" customFormat="1" ht="27.95" customHeight="1">
      <c r="B23" s="40">
        <v>24</v>
      </c>
      <c r="C23" s="531"/>
      <c r="D23" s="3"/>
      <c r="E23" s="3"/>
      <c r="F23" s="2"/>
      <c r="G23" s="2"/>
      <c r="H23" s="3"/>
      <c r="I23" s="2"/>
      <c r="J23" s="2" t="s">
        <v>346</v>
      </c>
      <c r="K23" s="111"/>
      <c r="L23" s="2">
        <v>1</v>
      </c>
      <c r="M23" s="2" t="s">
        <v>88</v>
      </c>
      <c r="N23" s="111"/>
      <c r="O23" s="2">
        <v>1</v>
      </c>
      <c r="P23" s="2"/>
      <c r="Q23" s="2"/>
      <c r="R23" s="2"/>
      <c r="S23" s="2" t="s">
        <v>58</v>
      </c>
      <c r="T23" s="2"/>
      <c r="U23" s="2">
        <v>3</v>
      </c>
      <c r="V23" s="533"/>
      <c r="W23" s="45" t="s">
        <v>46</v>
      </c>
      <c r="X23" s="46" t="s">
        <v>27</v>
      </c>
      <c r="Y23" s="42">
        <v>1.5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4"/>
    </row>
    <row r="24" spans="2:33" s="65" customFormat="1" ht="27.95" customHeight="1">
      <c r="B24" s="40" t="s">
        <v>10</v>
      </c>
      <c r="C24" s="531"/>
      <c r="D24" s="3"/>
      <c r="E24" s="3"/>
      <c r="F24" s="2"/>
      <c r="G24" s="115"/>
      <c r="H24" s="242"/>
      <c r="I24" s="118"/>
      <c r="J24" s="130"/>
      <c r="K24" s="249"/>
      <c r="L24" s="130"/>
      <c r="M24" s="118"/>
      <c r="N24" s="250"/>
      <c r="O24" s="237"/>
      <c r="P24" s="2"/>
      <c r="Q24" s="50"/>
      <c r="R24" s="2"/>
      <c r="S24" s="2" t="s">
        <v>257</v>
      </c>
      <c r="T24" s="3"/>
      <c r="U24" s="2">
        <v>3</v>
      </c>
      <c r="V24" s="533"/>
      <c r="W24" s="101">
        <v>21.5</v>
      </c>
      <c r="X24" s="46" t="s">
        <v>30</v>
      </c>
      <c r="Y24" s="42">
        <v>2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5"/>
    </row>
    <row r="25" spans="2:33" s="65" customFormat="1" ht="27.95" customHeight="1">
      <c r="B25" s="535" t="s">
        <v>65</v>
      </c>
      <c r="C25" s="531"/>
      <c r="D25" s="3"/>
      <c r="E25" s="3"/>
      <c r="F25" s="3"/>
      <c r="G25" s="44"/>
      <c r="H25" s="123"/>
      <c r="I25" s="246"/>
      <c r="J25" s="44"/>
      <c r="K25" s="123"/>
      <c r="L25" s="44"/>
      <c r="M25" s="246"/>
      <c r="N25" s="83"/>
      <c r="O25" s="251"/>
      <c r="P25" s="2"/>
      <c r="Q25" s="50"/>
      <c r="R25" s="2"/>
      <c r="S25" s="3"/>
      <c r="T25" s="3"/>
      <c r="U25" s="3"/>
      <c r="V25" s="533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4"/>
    </row>
    <row r="26" spans="2:33" s="65" customFormat="1" ht="27.95" customHeight="1">
      <c r="B26" s="535"/>
      <c r="C26" s="531"/>
      <c r="D26" s="100"/>
      <c r="E26" s="50"/>
      <c r="F26" s="2"/>
      <c r="G26" s="248"/>
      <c r="H26" s="243"/>
      <c r="I26" s="118"/>
      <c r="J26" s="116"/>
      <c r="K26" s="50"/>
      <c r="L26" s="115"/>
      <c r="M26" s="118"/>
      <c r="N26" s="154"/>
      <c r="O26" s="237"/>
      <c r="P26" s="2"/>
      <c r="Q26" s="50"/>
      <c r="R26" s="2"/>
      <c r="S26" s="2"/>
      <c r="T26" s="50"/>
      <c r="U26" s="2"/>
      <c r="V26" s="533"/>
      <c r="W26" s="101">
        <v>27.2</v>
      </c>
      <c r="X26" s="94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5"/>
    </row>
    <row r="27" spans="2:33" s="65" customFormat="1" ht="27.95" customHeight="1">
      <c r="B27" s="52" t="s">
        <v>36</v>
      </c>
      <c r="C27" s="73"/>
      <c r="D27" s="3"/>
      <c r="E27" s="3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533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4"/>
    </row>
    <row r="28" spans="2:33" s="65" customFormat="1" ht="27.95" customHeight="1" thickBot="1">
      <c r="B28" s="55"/>
      <c r="C28" s="75"/>
      <c r="D28" s="3"/>
      <c r="E28" s="3"/>
      <c r="F28" s="3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534"/>
      <c r="W28" s="102">
        <f>W22*4+W26*4+W24*9</f>
        <v>710.3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6"/>
    </row>
    <row r="29" spans="2:33" s="39" customFormat="1" ht="27.95" customHeight="1">
      <c r="B29" s="34">
        <v>2</v>
      </c>
      <c r="C29" s="531"/>
      <c r="D29" s="35" t="str">
        <f>'110.2月菜單'!N24</f>
        <v>地瓜飯</v>
      </c>
      <c r="E29" s="35" t="s">
        <v>70</v>
      </c>
      <c r="F29" s="35"/>
      <c r="G29" s="35" t="str">
        <f>'110.2月菜單'!N25</f>
        <v>脆皮雞排(炸)</v>
      </c>
      <c r="H29" s="35" t="s">
        <v>325</v>
      </c>
      <c r="I29" s="35"/>
      <c r="J29" s="35" t="str">
        <f>'110.2月菜單'!N26</f>
        <v>菜脯蛋(醃)</v>
      </c>
      <c r="K29" s="35" t="s">
        <v>194</v>
      </c>
      <c r="L29" s="35"/>
      <c r="M29" s="35" t="str">
        <f>'110.2月菜單'!N27</f>
        <v>絞肉玉米</v>
      </c>
      <c r="N29" s="35" t="s">
        <v>69</v>
      </c>
      <c r="O29" s="35"/>
      <c r="P29" s="35" t="str">
        <f>'110.2月菜單'!N28</f>
        <v>深色蔬菜</v>
      </c>
      <c r="Q29" s="35" t="s">
        <v>72</v>
      </c>
      <c r="R29" s="35"/>
      <c r="S29" s="35" t="str">
        <f>'110.2月菜單'!N29</f>
        <v>茶壺湯</v>
      </c>
      <c r="T29" s="35" t="s">
        <v>69</v>
      </c>
      <c r="U29" s="35"/>
      <c r="V29" s="532"/>
      <c r="W29" s="36" t="s">
        <v>44</v>
      </c>
      <c r="X29" s="37" t="s">
        <v>19</v>
      </c>
      <c r="Y29" s="38">
        <v>5.7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4"/>
    </row>
    <row r="30" spans="2:33" ht="27.95" customHeight="1">
      <c r="B30" s="40" t="s">
        <v>8</v>
      </c>
      <c r="C30" s="531"/>
      <c r="D30" s="2" t="s">
        <v>74</v>
      </c>
      <c r="E30" s="2"/>
      <c r="F30" s="2">
        <v>90</v>
      </c>
      <c r="G30" s="65" t="s">
        <v>382</v>
      </c>
      <c r="H30" s="114"/>
      <c r="I30" s="113">
        <v>60</v>
      </c>
      <c r="J30" s="2" t="s">
        <v>355</v>
      </c>
      <c r="K30" s="2" t="s">
        <v>356</v>
      </c>
      <c r="L30" s="2">
        <v>15</v>
      </c>
      <c r="M30" s="111" t="s">
        <v>263</v>
      </c>
      <c r="N30" s="112"/>
      <c r="O30" s="111">
        <v>40</v>
      </c>
      <c r="P30" s="2" t="s">
        <v>71</v>
      </c>
      <c r="Q30" s="2"/>
      <c r="R30" s="2">
        <v>100</v>
      </c>
      <c r="S30" s="3" t="s">
        <v>77</v>
      </c>
      <c r="T30" s="2"/>
      <c r="U30" s="2">
        <v>20</v>
      </c>
      <c r="V30" s="533"/>
      <c r="W30" s="105">
        <v>108</v>
      </c>
      <c r="X30" s="41" t="s">
        <v>25</v>
      </c>
      <c r="Y30" s="42">
        <v>2.1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5"/>
    </row>
    <row r="31" spans="2:33" ht="27.95" customHeight="1">
      <c r="B31" s="40">
        <v>25</v>
      </c>
      <c r="C31" s="531"/>
      <c r="D31" s="2" t="s">
        <v>351</v>
      </c>
      <c r="E31" s="2"/>
      <c r="F31" s="2">
        <v>50</v>
      </c>
      <c r="G31" s="2"/>
      <c r="H31" s="3"/>
      <c r="I31" s="2"/>
      <c r="J31" s="2" t="s">
        <v>344</v>
      </c>
      <c r="K31" s="2"/>
      <c r="L31" s="2">
        <v>40</v>
      </c>
      <c r="M31" s="111" t="s">
        <v>57</v>
      </c>
      <c r="N31" s="112"/>
      <c r="O31" s="111">
        <v>3</v>
      </c>
      <c r="P31" s="2"/>
      <c r="Q31" s="2"/>
      <c r="R31" s="2"/>
      <c r="S31" s="3" t="s">
        <v>250</v>
      </c>
      <c r="T31" s="2"/>
      <c r="U31" s="2">
        <v>10</v>
      </c>
      <c r="V31" s="533"/>
      <c r="W31" s="45" t="s">
        <v>46</v>
      </c>
      <c r="X31" s="46" t="s">
        <v>27</v>
      </c>
      <c r="Y31" s="42">
        <v>1.5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4"/>
    </row>
    <row r="32" spans="2:33" ht="27.95" customHeight="1">
      <c r="B32" s="40" t="s">
        <v>10</v>
      </c>
      <c r="C32" s="531"/>
      <c r="D32" s="50"/>
      <c r="E32" s="50"/>
      <c r="F32" s="2"/>
      <c r="G32" s="65"/>
      <c r="H32" s="117"/>
      <c r="I32" s="113"/>
      <c r="J32" s="2"/>
      <c r="K32" s="2"/>
      <c r="L32" s="2"/>
      <c r="M32" s="112" t="s">
        <v>257</v>
      </c>
      <c r="N32" s="111"/>
      <c r="O32" s="112">
        <v>3</v>
      </c>
      <c r="P32" s="2"/>
      <c r="Q32" s="50"/>
      <c r="R32" s="2"/>
      <c r="S32" s="2" t="s">
        <v>88</v>
      </c>
      <c r="T32" s="3"/>
      <c r="U32" s="2">
        <v>1</v>
      </c>
      <c r="V32" s="533"/>
      <c r="W32" s="101">
        <v>23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5"/>
    </row>
    <row r="33" spans="2:33" ht="27.95" customHeight="1">
      <c r="B33" s="535" t="s">
        <v>66</v>
      </c>
      <c r="C33" s="531"/>
      <c r="D33" s="50"/>
      <c r="E33" s="50"/>
      <c r="F33" s="2"/>
      <c r="G33" s="2"/>
      <c r="H33" s="2"/>
      <c r="I33" s="2"/>
      <c r="J33" s="3"/>
      <c r="K33" s="3"/>
      <c r="L33" s="3"/>
      <c r="M33" s="112"/>
      <c r="N33" s="111"/>
      <c r="O33" s="112"/>
      <c r="P33" s="2"/>
      <c r="Q33" s="50"/>
      <c r="R33" s="2"/>
      <c r="T33" s="123"/>
      <c r="V33" s="533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4"/>
    </row>
    <row r="34" spans="2:33" ht="27.95" customHeight="1">
      <c r="B34" s="535"/>
      <c r="C34" s="531"/>
      <c r="D34" s="50"/>
      <c r="E34" s="50"/>
      <c r="F34" s="2"/>
      <c r="G34" s="2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3"/>
      <c r="T34" s="50"/>
      <c r="U34" s="2"/>
      <c r="V34" s="533"/>
      <c r="W34" s="101">
        <v>27.6</v>
      </c>
      <c r="X34" s="94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5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533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4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534"/>
      <c r="W36" s="102">
        <f>W30*4+W34*4+W32*9</f>
        <v>749.4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6"/>
    </row>
    <row r="37" spans="2:33" s="39" customFormat="1" ht="27.95" customHeight="1">
      <c r="B37" s="34">
        <v>2</v>
      </c>
      <c r="C37" s="531"/>
      <c r="D37" s="35" t="str">
        <f>'110.2月菜單'!R24</f>
        <v>義大利麵</v>
      </c>
      <c r="E37" s="35" t="s">
        <v>17</v>
      </c>
      <c r="F37" s="35"/>
      <c r="G37" s="35" t="str">
        <f>'110.2月菜單'!R25</f>
        <v>無骨雞排</v>
      </c>
      <c r="H37" s="35" t="s">
        <v>76</v>
      </c>
      <c r="I37" s="35"/>
      <c r="J37" s="35" t="str">
        <f>'110.2月菜單'!R26</f>
        <v>鮮奶饅頭(冷)</v>
      </c>
      <c r="K37" s="35" t="s">
        <v>15</v>
      </c>
      <c r="L37" s="35"/>
      <c r="M37" s="35" t="str">
        <f>'110.2月菜單'!R27</f>
        <v>沙茶白菜肉片</v>
      </c>
      <c r="N37" s="35" t="s">
        <v>83</v>
      </c>
      <c r="O37" s="35"/>
      <c r="P37" s="35" t="str">
        <f>'110.2月菜單'!R28</f>
        <v>深色蔬菜</v>
      </c>
      <c r="Q37" s="35" t="s">
        <v>84</v>
      </c>
      <c r="R37" s="35"/>
      <c r="S37" s="35" t="str">
        <f>'110.2月菜單'!R29</f>
        <v>紫菜蛋花湯</v>
      </c>
      <c r="T37" s="35" t="s">
        <v>83</v>
      </c>
      <c r="U37" s="35"/>
      <c r="V37" s="532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4"/>
    </row>
    <row r="38" spans="2:33" ht="27.95" customHeight="1">
      <c r="B38" s="40" t="s">
        <v>8</v>
      </c>
      <c r="C38" s="531"/>
      <c r="D38" s="2" t="s">
        <v>264</v>
      </c>
      <c r="E38" s="3"/>
      <c r="F38" s="2">
        <v>120</v>
      </c>
      <c r="G38" s="2" t="s">
        <v>301</v>
      </c>
      <c r="H38" s="2"/>
      <c r="I38" s="2">
        <v>50</v>
      </c>
      <c r="J38" s="2" t="s">
        <v>328</v>
      </c>
      <c r="K38" s="2" t="s">
        <v>115</v>
      </c>
      <c r="L38" s="2">
        <v>30</v>
      </c>
      <c r="M38" s="2" t="s">
        <v>311</v>
      </c>
      <c r="N38" s="2"/>
      <c r="O38" s="2">
        <v>50</v>
      </c>
      <c r="P38" s="2" t="s">
        <v>82</v>
      </c>
      <c r="Q38" s="3"/>
      <c r="R38" s="2">
        <v>100</v>
      </c>
      <c r="S38" s="3" t="s">
        <v>302</v>
      </c>
      <c r="T38" s="2"/>
      <c r="U38" s="2">
        <v>1</v>
      </c>
      <c r="V38" s="533"/>
      <c r="W38" s="105">
        <v>98</v>
      </c>
      <c r="X38" s="41" t="s">
        <v>25</v>
      </c>
      <c r="Y38" s="42">
        <v>2.1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5"/>
    </row>
    <row r="39" spans="2:33" ht="27.95" customHeight="1">
      <c r="B39" s="40">
        <v>26</v>
      </c>
      <c r="C39" s="531"/>
      <c r="D39" s="3" t="s">
        <v>257</v>
      </c>
      <c r="E39" s="3"/>
      <c r="F39" s="2">
        <v>3</v>
      </c>
      <c r="G39" s="2"/>
      <c r="H39" s="2"/>
      <c r="I39" s="2"/>
      <c r="J39" s="2"/>
      <c r="K39" s="2"/>
      <c r="L39" s="2"/>
      <c r="M39" s="2" t="s">
        <v>329</v>
      </c>
      <c r="N39" s="2"/>
      <c r="O39" s="2">
        <v>20</v>
      </c>
      <c r="P39" s="2"/>
      <c r="Q39" s="3"/>
      <c r="R39" s="2"/>
      <c r="S39" s="3" t="s">
        <v>58</v>
      </c>
      <c r="T39" s="2"/>
      <c r="U39" s="2">
        <v>10</v>
      </c>
      <c r="V39" s="533"/>
      <c r="W39" s="45" t="s">
        <v>46</v>
      </c>
      <c r="X39" s="46" t="s">
        <v>27</v>
      </c>
      <c r="Y39" s="42">
        <v>1.6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4"/>
    </row>
    <row r="40" spans="2:33" ht="27.95" customHeight="1">
      <c r="B40" s="40" t="s">
        <v>10</v>
      </c>
      <c r="C40" s="531"/>
      <c r="D40" s="3" t="s">
        <v>253</v>
      </c>
      <c r="E40" s="3"/>
      <c r="F40" s="3">
        <v>8</v>
      </c>
      <c r="G40" s="2"/>
      <c r="H40" s="50"/>
      <c r="I40" s="2"/>
      <c r="J40" s="2"/>
      <c r="K40" s="100"/>
      <c r="L40" s="2"/>
      <c r="M40" s="2" t="s">
        <v>345</v>
      </c>
      <c r="N40" s="3"/>
      <c r="O40" s="2">
        <v>3</v>
      </c>
      <c r="P40" s="2"/>
      <c r="Q40" s="3"/>
      <c r="R40" s="2"/>
      <c r="S40" s="2" t="s">
        <v>88</v>
      </c>
      <c r="T40" s="3"/>
      <c r="U40" s="2">
        <v>1</v>
      </c>
      <c r="V40" s="533"/>
      <c r="W40" s="101">
        <v>23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5"/>
    </row>
    <row r="41" spans="2:33" ht="27.95" customHeight="1">
      <c r="B41" s="535" t="s">
        <v>79</v>
      </c>
      <c r="C41" s="531"/>
      <c r="D41" s="100" t="s">
        <v>57</v>
      </c>
      <c r="E41" s="50"/>
      <c r="F41" s="2">
        <v>20</v>
      </c>
      <c r="G41" s="2"/>
      <c r="H41" s="3"/>
      <c r="I41" s="2"/>
      <c r="J41" s="3"/>
      <c r="K41" s="50"/>
      <c r="L41" s="2"/>
      <c r="M41" s="3"/>
      <c r="N41" s="50"/>
      <c r="O41" s="2"/>
      <c r="P41" s="2"/>
      <c r="Q41" s="3"/>
      <c r="R41" s="2"/>
      <c r="S41" s="3"/>
      <c r="T41" s="50"/>
      <c r="U41" s="2"/>
      <c r="V41" s="533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4"/>
    </row>
    <row r="42" spans="2:33" ht="27.95" customHeight="1">
      <c r="B42" s="535"/>
      <c r="C42" s="531"/>
      <c r="D42" s="100"/>
      <c r="E42" s="50"/>
      <c r="F42" s="2"/>
      <c r="G42" s="2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3"/>
      <c r="T42" s="50"/>
      <c r="U42" s="3"/>
      <c r="V42" s="533"/>
      <c r="W42" s="101">
        <v>25.3</v>
      </c>
      <c r="X42" s="94" t="s">
        <v>42</v>
      </c>
      <c r="Y42" s="51">
        <v>0</v>
      </c>
      <c r="Z42" s="17"/>
      <c r="AA42" s="18" t="s">
        <v>35</v>
      </c>
      <c r="AE42" s="18">
        <f>AB42*15</f>
        <v>0</v>
      </c>
      <c r="AG42" s="105"/>
    </row>
    <row r="43" spans="2:33" ht="27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533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4"/>
    </row>
    <row r="44" spans="2:33" ht="27.95" customHeight="1" thickBot="1">
      <c r="B44" s="133"/>
      <c r="C44" s="56"/>
      <c r="D44" s="80"/>
      <c r="E44" s="80"/>
      <c r="F44" s="81"/>
      <c r="G44" s="81"/>
      <c r="H44" s="80"/>
      <c r="I44" s="81"/>
      <c r="J44" s="81"/>
      <c r="K44" s="80"/>
      <c r="L44" s="81"/>
      <c r="M44" s="81"/>
      <c r="N44" s="80"/>
      <c r="O44" s="81"/>
      <c r="P44" s="81"/>
      <c r="Q44" s="80"/>
      <c r="R44" s="81"/>
      <c r="S44" s="81"/>
      <c r="T44" s="80"/>
      <c r="U44" s="81"/>
      <c r="V44" s="534"/>
      <c r="W44" s="102">
        <f>W38*4+W42*4+W40*9</f>
        <v>700.2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6"/>
    </row>
    <row r="45" spans="2:33" s="85" customFormat="1" ht="21.75" customHeight="1">
      <c r="B45" s="536" t="s">
        <v>367</v>
      </c>
      <c r="C45" s="536"/>
      <c r="D45" s="536"/>
      <c r="E45" s="536"/>
      <c r="F45" s="536"/>
      <c r="G45" s="536"/>
      <c r="H45" s="536"/>
      <c r="I45" s="536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84"/>
      <c r="AA45" s="70"/>
      <c r="AB45" s="64"/>
      <c r="AC45" s="70"/>
      <c r="AD45" s="70"/>
      <c r="AE45" s="70"/>
      <c r="AF45" s="70"/>
      <c r="AG45" s="70"/>
    </row>
    <row r="46" spans="2:33" ht="21" customHeight="1">
      <c r="B46" s="536"/>
      <c r="C46" s="536"/>
      <c r="D46" s="536"/>
      <c r="E46" s="536"/>
      <c r="F46" s="536"/>
      <c r="G46" s="536"/>
      <c r="H46" s="536"/>
      <c r="I46" s="536"/>
      <c r="J46" s="18"/>
      <c r="K46" s="86"/>
      <c r="L46" s="18"/>
      <c r="M46" s="18"/>
      <c r="N46" s="86"/>
      <c r="O46" s="18"/>
      <c r="P46" s="18"/>
      <c r="Q46" s="86"/>
      <c r="R46" s="18"/>
      <c r="T46" s="86"/>
      <c r="U46" s="18"/>
      <c r="V46" s="87"/>
      <c r="Y46" s="90"/>
    </row>
    <row r="47" spans="2:33">
      <c r="Y47" s="90"/>
    </row>
    <row r="48" spans="2:33">
      <c r="Y48" s="90"/>
    </row>
    <row r="49" spans="25:25">
      <c r="Y49" s="90"/>
    </row>
    <row r="50" spans="25:25">
      <c r="Y50" s="90"/>
    </row>
    <row r="51" spans="25:25">
      <c r="Y51" s="90"/>
    </row>
    <row r="52" spans="25:25">
      <c r="Y52" s="90"/>
    </row>
  </sheetData>
  <mergeCells count="18">
    <mergeCell ref="C37:C42"/>
    <mergeCell ref="V37:V44"/>
    <mergeCell ref="B41:B42"/>
    <mergeCell ref="B45:I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U31"/>
  <sheetViews>
    <sheetView topLeftCell="A6" zoomScale="70" zoomScaleNormal="70" workbookViewId="0">
      <selection activeCell="J25" sqref="J25:M25"/>
    </sheetView>
  </sheetViews>
  <sheetFormatPr defaultColWidth="9" defaultRowHeight="16.5"/>
  <cols>
    <col min="1" max="1" width="2.625" style="96" customWidth="1"/>
    <col min="2" max="21" width="10.625" style="169" customWidth="1"/>
    <col min="22" max="16384" width="9" style="96"/>
  </cols>
  <sheetData>
    <row r="1" spans="2:21" ht="19.899999999999999" customHeight="1">
      <c r="B1" s="556"/>
      <c r="C1" s="556"/>
      <c r="D1" s="556"/>
      <c r="E1" s="556"/>
      <c r="F1" s="556"/>
      <c r="J1" s="557"/>
      <c r="K1" s="557"/>
      <c r="L1" s="557"/>
      <c r="M1" s="557"/>
      <c r="N1" s="557"/>
      <c r="O1" s="557"/>
      <c r="P1" s="557"/>
      <c r="Q1" s="170"/>
      <c r="R1" s="170"/>
      <c r="S1" s="170"/>
      <c r="T1" s="170"/>
      <c r="U1" s="171"/>
    </row>
    <row r="2" spans="2:21" ht="30" customHeight="1">
      <c r="B2" s="172"/>
      <c r="C2" s="172"/>
      <c r="D2" s="172"/>
      <c r="E2" s="172"/>
      <c r="F2" s="172"/>
      <c r="J2" s="173"/>
      <c r="K2" s="173"/>
      <c r="L2" s="173"/>
      <c r="M2" s="173"/>
      <c r="N2" s="173"/>
      <c r="O2" s="173"/>
      <c r="P2" s="173"/>
      <c r="Q2" s="170"/>
      <c r="R2" s="170"/>
      <c r="S2" s="170"/>
      <c r="T2" s="170"/>
      <c r="U2" s="171"/>
    </row>
    <row r="3" spans="2:21" ht="30" customHeight="1" thickBot="1">
      <c r="B3" s="172"/>
      <c r="C3" s="172"/>
      <c r="D3" s="172"/>
      <c r="E3" s="172"/>
      <c r="F3" s="172"/>
      <c r="J3" s="562"/>
      <c r="K3" s="562"/>
      <c r="L3" s="562"/>
      <c r="M3" s="562"/>
      <c r="N3" s="173"/>
      <c r="O3" s="173"/>
      <c r="P3" s="173"/>
      <c r="Q3" s="170"/>
      <c r="R3" s="170"/>
      <c r="S3" s="170"/>
      <c r="T3" s="170"/>
      <c r="U3" s="171"/>
    </row>
    <row r="4" spans="2:21" s="131" customFormat="1" ht="25.15" customHeight="1">
      <c r="B4" s="558" t="s">
        <v>118</v>
      </c>
      <c r="C4" s="559"/>
      <c r="D4" s="559"/>
      <c r="E4" s="560"/>
      <c r="F4" s="545" t="s">
        <v>119</v>
      </c>
      <c r="G4" s="545"/>
      <c r="H4" s="545"/>
      <c r="I4" s="545"/>
      <c r="J4" s="545" t="s">
        <v>120</v>
      </c>
      <c r="K4" s="545"/>
      <c r="L4" s="545"/>
      <c r="M4" s="561"/>
      <c r="N4" s="545" t="s">
        <v>121</v>
      </c>
      <c r="O4" s="545"/>
      <c r="P4" s="545"/>
      <c r="Q4" s="545"/>
      <c r="R4" s="545" t="s">
        <v>122</v>
      </c>
      <c r="S4" s="545"/>
      <c r="T4" s="545"/>
      <c r="U4" s="546"/>
    </row>
    <row r="5" spans="2:21" s="165" customFormat="1" ht="34.9" customHeight="1">
      <c r="B5" s="547" t="s">
        <v>49</v>
      </c>
      <c r="C5" s="548"/>
      <c r="D5" s="548"/>
      <c r="E5" s="549"/>
      <c r="F5" s="550" t="s">
        <v>133</v>
      </c>
      <c r="G5" s="550"/>
      <c r="H5" s="550"/>
      <c r="I5" s="551"/>
      <c r="J5" s="551" t="s">
        <v>239</v>
      </c>
      <c r="K5" s="548"/>
      <c r="L5" s="548"/>
      <c r="M5" s="549"/>
      <c r="N5" s="552" t="s">
        <v>106</v>
      </c>
      <c r="O5" s="552"/>
      <c r="P5" s="552"/>
      <c r="Q5" s="552"/>
      <c r="R5" s="553" t="s">
        <v>238</v>
      </c>
      <c r="S5" s="554"/>
      <c r="T5" s="554"/>
      <c r="U5" s="555"/>
    </row>
    <row r="6" spans="2:21" s="166" customFormat="1" ht="34.9" customHeight="1">
      <c r="B6" s="563" t="s">
        <v>144</v>
      </c>
      <c r="C6" s="564"/>
      <c r="D6" s="564"/>
      <c r="E6" s="565"/>
      <c r="F6" s="566" t="s">
        <v>142</v>
      </c>
      <c r="G6" s="567"/>
      <c r="H6" s="567"/>
      <c r="I6" s="568"/>
      <c r="J6" s="569" t="s">
        <v>374</v>
      </c>
      <c r="K6" s="570"/>
      <c r="L6" s="570"/>
      <c r="M6" s="571"/>
      <c r="N6" s="572" t="s">
        <v>260</v>
      </c>
      <c r="O6" s="572"/>
      <c r="P6" s="572"/>
      <c r="Q6" s="572"/>
      <c r="R6" s="573" t="s">
        <v>243</v>
      </c>
      <c r="S6" s="574"/>
      <c r="T6" s="574"/>
      <c r="U6" s="575"/>
    </row>
    <row r="7" spans="2:21" s="166" customFormat="1" ht="34.9" customHeight="1">
      <c r="B7" s="576" t="s">
        <v>249</v>
      </c>
      <c r="C7" s="577"/>
      <c r="D7" s="577"/>
      <c r="E7" s="578"/>
      <c r="F7" s="579" t="s">
        <v>255</v>
      </c>
      <c r="G7" s="580"/>
      <c r="H7" s="580"/>
      <c r="I7" s="580"/>
      <c r="J7" s="581" t="s">
        <v>259</v>
      </c>
      <c r="K7" s="582"/>
      <c r="L7" s="582"/>
      <c r="M7" s="583"/>
      <c r="N7" s="584" t="s">
        <v>188</v>
      </c>
      <c r="O7" s="584"/>
      <c r="P7" s="584"/>
      <c r="Q7" s="584"/>
      <c r="R7" s="585" t="s">
        <v>363</v>
      </c>
      <c r="S7" s="586"/>
      <c r="T7" s="586"/>
      <c r="U7" s="587"/>
    </row>
    <row r="8" spans="2:21" s="166" customFormat="1" ht="34.9" customHeight="1">
      <c r="B8" s="588" t="s">
        <v>152</v>
      </c>
      <c r="C8" s="589"/>
      <c r="D8" s="589"/>
      <c r="E8" s="590"/>
      <c r="F8" s="591" t="s">
        <v>113</v>
      </c>
      <c r="G8" s="591"/>
      <c r="H8" s="591"/>
      <c r="I8" s="591"/>
      <c r="J8" s="592" t="s">
        <v>370</v>
      </c>
      <c r="K8" s="593"/>
      <c r="L8" s="593"/>
      <c r="M8" s="594"/>
      <c r="N8" s="595" t="s">
        <v>149</v>
      </c>
      <c r="O8" s="595"/>
      <c r="P8" s="595"/>
      <c r="Q8" s="595"/>
      <c r="R8" s="596" t="s">
        <v>336</v>
      </c>
      <c r="S8" s="597"/>
      <c r="T8" s="597"/>
      <c r="U8" s="598"/>
    </row>
    <row r="9" spans="2:21" s="166" customFormat="1" ht="34.9" customHeight="1">
      <c r="B9" s="599" t="s">
        <v>78</v>
      </c>
      <c r="C9" s="600"/>
      <c r="D9" s="600"/>
      <c r="E9" s="601"/>
      <c r="F9" s="602" t="s">
        <v>68</v>
      </c>
      <c r="G9" s="602"/>
      <c r="H9" s="602"/>
      <c r="I9" s="603"/>
      <c r="J9" s="603" t="s">
        <v>67</v>
      </c>
      <c r="K9" s="600"/>
      <c r="L9" s="600"/>
      <c r="M9" s="601"/>
      <c r="N9" s="600" t="s">
        <v>130</v>
      </c>
      <c r="O9" s="600"/>
      <c r="P9" s="600"/>
      <c r="Q9" s="600"/>
      <c r="R9" s="604" t="s">
        <v>131</v>
      </c>
      <c r="S9" s="605"/>
      <c r="T9" s="605"/>
      <c r="U9" s="606"/>
    </row>
    <row r="10" spans="2:21" s="166" customFormat="1" ht="34.9" customHeight="1">
      <c r="B10" s="607" t="s">
        <v>196</v>
      </c>
      <c r="C10" s="608"/>
      <c r="D10" s="608"/>
      <c r="E10" s="609"/>
      <c r="F10" s="610" t="s">
        <v>182</v>
      </c>
      <c r="G10" s="611"/>
      <c r="H10" s="611"/>
      <c r="I10" s="611"/>
      <c r="J10" s="612" t="s">
        <v>161</v>
      </c>
      <c r="K10" s="608"/>
      <c r="L10" s="608"/>
      <c r="M10" s="609"/>
      <c r="N10" s="608" t="s">
        <v>163</v>
      </c>
      <c r="O10" s="608"/>
      <c r="P10" s="608"/>
      <c r="Q10" s="608"/>
      <c r="R10" s="613" t="s">
        <v>162</v>
      </c>
      <c r="S10" s="614"/>
      <c r="T10" s="614"/>
      <c r="U10" s="615"/>
    </row>
    <row r="11" spans="2:21" s="109" customFormat="1" ht="12.95" customHeight="1">
      <c r="B11" s="174" t="s">
        <v>45</v>
      </c>
      <c r="C11" s="175">
        <f>'1月第一週明細'!W12</f>
        <v>723.6</v>
      </c>
      <c r="D11" s="176" t="s">
        <v>9</v>
      </c>
      <c r="E11" s="177">
        <f>'1月第一週明細'!W8</f>
        <v>24</v>
      </c>
      <c r="F11" s="178" t="s">
        <v>45</v>
      </c>
      <c r="G11" s="179">
        <f>'1月第一週明細'!W20</f>
        <v>714.2</v>
      </c>
      <c r="H11" s="178" t="s">
        <v>9</v>
      </c>
      <c r="I11" s="180">
        <f>'1月第一週明細'!W16</f>
        <v>21</v>
      </c>
      <c r="J11" s="178" t="s">
        <v>45</v>
      </c>
      <c r="K11" s="179">
        <f>'1月第一週明細'!W28</f>
        <v>724</v>
      </c>
      <c r="L11" s="178" t="s">
        <v>9</v>
      </c>
      <c r="M11" s="181">
        <f>'1月第一週明細'!W24</f>
        <v>24</v>
      </c>
      <c r="N11" s="182" t="s">
        <v>45</v>
      </c>
      <c r="O11" s="175">
        <f>'1月第一週明細'!W36</f>
        <v>736.7</v>
      </c>
      <c r="P11" s="176" t="s">
        <v>9</v>
      </c>
      <c r="Q11" s="177">
        <f>'1月第一週明細'!W32</f>
        <v>23.5</v>
      </c>
      <c r="R11" s="176" t="s">
        <v>45</v>
      </c>
      <c r="S11" s="175">
        <f>'1月第一週明細'!W44</f>
        <v>704.1</v>
      </c>
      <c r="T11" s="176" t="s">
        <v>9</v>
      </c>
      <c r="U11" s="183">
        <f>'1月第一週明細'!W40</f>
        <v>22.5</v>
      </c>
    </row>
    <row r="12" spans="2:21" s="109" customFormat="1" ht="12.95" customHeight="1" thickBot="1">
      <c r="B12" s="184" t="s">
        <v>7</v>
      </c>
      <c r="C12" s="185">
        <f>'1月第一週明細'!W6</f>
        <v>99</v>
      </c>
      <c r="D12" s="186" t="s">
        <v>11</v>
      </c>
      <c r="E12" s="187">
        <f>'1月第一週明細'!W10</f>
        <v>27.9</v>
      </c>
      <c r="F12" s="186" t="s">
        <v>7</v>
      </c>
      <c r="G12" s="185">
        <f>'1月第一週明細'!W14</f>
        <v>103.5</v>
      </c>
      <c r="H12" s="186" t="s">
        <v>11</v>
      </c>
      <c r="I12" s="187">
        <f>'1月第一週明細'!W18</f>
        <v>27.8</v>
      </c>
      <c r="J12" s="186" t="s">
        <v>7</v>
      </c>
      <c r="K12" s="185">
        <f>'1月第一週明細'!W22</f>
        <v>100</v>
      </c>
      <c r="L12" s="186" t="s">
        <v>11</v>
      </c>
      <c r="M12" s="188">
        <f>'1月第一週明細'!W26</f>
        <v>27</v>
      </c>
      <c r="N12" s="189" t="s">
        <v>7</v>
      </c>
      <c r="O12" s="185">
        <f>'1月第一週明細'!W30</f>
        <v>103.5</v>
      </c>
      <c r="P12" s="186" t="s">
        <v>11</v>
      </c>
      <c r="Q12" s="187">
        <f>'1月第一週明細'!W34</f>
        <v>27.8</v>
      </c>
      <c r="R12" s="186" t="s">
        <v>7</v>
      </c>
      <c r="S12" s="185">
        <f>'1月第一週明細'!W38</f>
        <v>99.5</v>
      </c>
      <c r="T12" s="186" t="s">
        <v>11</v>
      </c>
      <c r="U12" s="188">
        <f>'1月第一週明細'!W42</f>
        <v>25.9</v>
      </c>
    </row>
    <row r="13" spans="2:21" s="131" customFormat="1" ht="25.15" customHeight="1">
      <c r="B13" s="616" t="s">
        <v>123</v>
      </c>
      <c r="C13" s="617"/>
      <c r="D13" s="617"/>
      <c r="E13" s="618"/>
      <c r="F13" s="617" t="s">
        <v>125</v>
      </c>
      <c r="G13" s="617"/>
      <c r="H13" s="617"/>
      <c r="I13" s="617"/>
      <c r="J13" s="619" t="s">
        <v>126</v>
      </c>
      <c r="K13" s="617"/>
      <c r="L13" s="617"/>
      <c r="M13" s="617"/>
      <c r="N13" s="545" t="s">
        <v>127</v>
      </c>
      <c r="O13" s="545"/>
      <c r="P13" s="545"/>
      <c r="Q13" s="561"/>
      <c r="R13" s="617" t="s">
        <v>128</v>
      </c>
      <c r="S13" s="617"/>
      <c r="T13" s="617"/>
      <c r="U13" s="620"/>
    </row>
    <row r="14" spans="2:21" s="165" customFormat="1" ht="34.9" customHeight="1">
      <c r="B14" s="621" t="s">
        <v>64</v>
      </c>
      <c r="C14" s="550"/>
      <c r="D14" s="550"/>
      <c r="E14" s="551"/>
      <c r="F14" s="551" t="s">
        <v>86</v>
      </c>
      <c r="G14" s="548"/>
      <c r="H14" s="548"/>
      <c r="I14" s="549"/>
      <c r="J14" s="551" t="s">
        <v>239</v>
      </c>
      <c r="K14" s="548"/>
      <c r="L14" s="548"/>
      <c r="M14" s="549"/>
      <c r="N14" s="622" t="s">
        <v>352</v>
      </c>
      <c r="O14" s="552"/>
      <c r="P14" s="552"/>
      <c r="Q14" s="552"/>
      <c r="R14" s="623" t="s">
        <v>267</v>
      </c>
      <c r="S14" s="624"/>
      <c r="T14" s="624"/>
      <c r="U14" s="625"/>
    </row>
    <row r="15" spans="2:21" s="166" customFormat="1" ht="34.9" customHeight="1">
      <c r="B15" s="626" t="s">
        <v>150</v>
      </c>
      <c r="C15" s="627"/>
      <c r="D15" s="627"/>
      <c r="E15" s="627"/>
      <c r="F15" s="628" t="s">
        <v>242</v>
      </c>
      <c r="G15" s="629"/>
      <c r="H15" s="629"/>
      <c r="I15" s="630"/>
      <c r="J15" s="631" t="s">
        <v>241</v>
      </c>
      <c r="K15" s="632"/>
      <c r="L15" s="632"/>
      <c r="M15" s="633"/>
      <c r="N15" s="634" t="s">
        <v>154</v>
      </c>
      <c r="O15" s="635"/>
      <c r="P15" s="635"/>
      <c r="Q15" s="636"/>
      <c r="R15" s="637" t="s">
        <v>268</v>
      </c>
      <c r="S15" s="638"/>
      <c r="T15" s="638"/>
      <c r="U15" s="639"/>
    </row>
    <row r="16" spans="2:21" s="166" customFormat="1" ht="34.9" customHeight="1">
      <c r="B16" s="640" t="s">
        <v>151</v>
      </c>
      <c r="C16" s="641"/>
      <c r="D16" s="641"/>
      <c r="E16" s="642"/>
      <c r="F16" s="643" t="s">
        <v>340</v>
      </c>
      <c r="G16" s="644"/>
      <c r="H16" s="644"/>
      <c r="I16" s="645"/>
      <c r="J16" s="646" t="s">
        <v>240</v>
      </c>
      <c r="K16" s="647"/>
      <c r="L16" s="647"/>
      <c r="M16" s="648"/>
      <c r="N16" s="649" t="s">
        <v>371</v>
      </c>
      <c r="O16" s="650"/>
      <c r="P16" s="650"/>
      <c r="Q16" s="650"/>
      <c r="R16" s="651" t="s">
        <v>365</v>
      </c>
      <c r="S16" s="651"/>
      <c r="T16" s="651"/>
      <c r="U16" s="652"/>
    </row>
    <row r="17" spans="2:21" s="166" customFormat="1" ht="34.9" customHeight="1">
      <c r="B17" s="653" t="s">
        <v>164</v>
      </c>
      <c r="C17" s="654"/>
      <c r="D17" s="654"/>
      <c r="E17" s="655"/>
      <c r="F17" s="656" t="s">
        <v>167</v>
      </c>
      <c r="G17" s="657"/>
      <c r="H17" s="657"/>
      <c r="I17" s="658"/>
      <c r="J17" s="659" t="s">
        <v>377</v>
      </c>
      <c r="K17" s="582"/>
      <c r="L17" s="582"/>
      <c r="M17" s="583"/>
      <c r="N17" s="660" t="s">
        <v>278</v>
      </c>
      <c r="O17" s="661"/>
      <c r="P17" s="661"/>
      <c r="Q17" s="662"/>
      <c r="R17" s="663" t="s">
        <v>270</v>
      </c>
      <c r="S17" s="664"/>
      <c r="T17" s="664"/>
      <c r="U17" s="665"/>
    </row>
    <row r="18" spans="2:21" s="166" customFormat="1" ht="34.9" customHeight="1">
      <c r="B18" s="666" t="s">
        <v>110</v>
      </c>
      <c r="C18" s="602"/>
      <c r="D18" s="602"/>
      <c r="E18" s="603"/>
      <c r="F18" s="602" t="s">
        <v>111</v>
      </c>
      <c r="G18" s="602"/>
      <c r="H18" s="602"/>
      <c r="I18" s="602"/>
      <c r="J18" s="602" t="s">
        <v>67</v>
      </c>
      <c r="K18" s="602"/>
      <c r="L18" s="602"/>
      <c r="M18" s="602"/>
      <c r="N18" s="602" t="s">
        <v>68</v>
      </c>
      <c r="O18" s="602"/>
      <c r="P18" s="602"/>
      <c r="Q18" s="603"/>
      <c r="R18" s="667" t="s">
        <v>67</v>
      </c>
      <c r="S18" s="668"/>
      <c r="T18" s="668"/>
      <c r="U18" s="669"/>
    </row>
    <row r="19" spans="2:21" s="166" customFormat="1" ht="34.9" customHeight="1">
      <c r="B19" s="670" t="s">
        <v>201</v>
      </c>
      <c r="C19" s="671"/>
      <c r="D19" s="671"/>
      <c r="E19" s="612"/>
      <c r="F19" s="671" t="s">
        <v>168</v>
      </c>
      <c r="G19" s="671"/>
      <c r="H19" s="671"/>
      <c r="I19" s="671"/>
      <c r="J19" s="671" t="s">
        <v>153</v>
      </c>
      <c r="K19" s="671"/>
      <c r="L19" s="671"/>
      <c r="M19" s="671"/>
      <c r="N19" s="612" t="s">
        <v>169</v>
      </c>
      <c r="O19" s="608"/>
      <c r="P19" s="608"/>
      <c r="Q19" s="608"/>
      <c r="R19" s="672" t="s">
        <v>280</v>
      </c>
      <c r="S19" s="673"/>
      <c r="T19" s="673"/>
      <c r="U19" s="674"/>
    </row>
    <row r="20" spans="2:21" s="109" customFormat="1" ht="12.95" customHeight="1">
      <c r="B20" s="190" t="s">
        <v>45</v>
      </c>
      <c r="C20" s="179">
        <f>'1月第二週明細'!W12</f>
        <v>723.6</v>
      </c>
      <c r="D20" s="178" t="s">
        <v>9</v>
      </c>
      <c r="E20" s="191">
        <f>'1月第二週明細'!W8</f>
        <v>24</v>
      </c>
      <c r="F20" s="178" t="s">
        <v>45</v>
      </c>
      <c r="G20" s="179">
        <f>'1月第二週明細'!W20</f>
        <v>714.2</v>
      </c>
      <c r="H20" s="178" t="s">
        <v>9</v>
      </c>
      <c r="I20" s="191">
        <f>'1月第二週明細'!W16</f>
        <v>21</v>
      </c>
      <c r="J20" s="178" t="s">
        <v>45</v>
      </c>
      <c r="K20" s="179">
        <f>'1月第二週明細'!W28</f>
        <v>729.5</v>
      </c>
      <c r="L20" s="178" t="s">
        <v>9</v>
      </c>
      <c r="M20" s="180">
        <f>'1月第二週明細'!W24</f>
        <v>23.5</v>
      </c>
      <c r="N20" s="178" t="s">
        <v>45</v>
      </c>
      <c r="O20" s="179">
        <f>'1月第二週明細'!W36</f>
        <v>721.1</v>
      </c>
      <c r="P20" s="178" t="s">
        <v>9</v>
      </c>
      <c r="Q20" s="180">
        <f>'1月第二週明細'!W32</f>
        <v>23.5</v>
      </c>
      <c r="R20" s="178" t="s">
        <v>45</v>
      </c>
      <c r="S20" s="179">
        <f>'1月第二週明細'!W44</f>
        <v>723.6</v>
      </c>
      <c r="T20" s="178" t="s">
        <v>9</v>
      </c>
      <c r="U20" s="181">
        <f>'1月第二週明細'!W40</f>
        <v>24</v>
      </c>
    </row>
    <row r="21" spans="2:21" s="109" customFormat="1" ht="12.95" customHeight="1" thickBot="1">
      <c r="B21" s="184" t="s">
        <v>7</v>
      </c>
      <c r="C21" s="185">
        <f>'1月第二週明細'!W6</f>
        <v>99</v>
      </c>
      <c r="D21" s="186" t="s">
        <v>11</v>
      </c>
      <c r="E21" s="185">
        <f>'1月第二週明細'!W10</f>
        <v>27.9</v>
      </c>
      <c r="F21" s="186" t="s">
        <v>7</v>
      </c>
      <c r="G21" s="185">
        <f>'1月第二週明細'!W14</f>
        <v>103.5</v>
      </c>
      <c r="H21" s="186" t="s">
        <v>47</v>
      </c>
      <c r="I21" s="185">
        <f>'1月第二週明細'!W18</f>
        <v>27.8</v>
      </c>
      <c r="J21" s="186" t="s">
        <v>7</v>
      </c>
      <c r="K21" s="185">
        <f>'1月第二週明細'!W22</f>
        <v>102</v>
      </c>
      <c r="L21" s="186" t="s">
        <v>11</v>
      </c>
      <c r="M21" s="187">
        <f>'1月第二週明細'!W26</f>
        <v>27.5</v>
      </c>
      <c r="N21" s="192" t="s">
        <v>7</v>
      </c>
      <c r="O21" s="193">
        <f>'1月第二週明細'!W30</f>
        <v>100</v>
      </c>
      <c r="P21" s="192" t="s">
        <v>11</v>
      </c>
      <c r="Q21" s="194">
        <f>'1月第二週明細'!W34</f>
        <v>27.4</v>
      </c>
      <c r="R21" s="192" t="s">
        <v>7</v>
      </c>
      <c r="S21" s="193">
        <f>'1月第二週明細'!W38</f>
        <v>99</v>
      </c>
      <c r="T21" s="192" t="s">
        <v>11</v>
      </c>
      <c r="U21" s="195">
        <f>'1月第二週明細'!W42</f>
        <v>27.9</v>
      </c>
    </row>
    <row r="22" spans="2:21" s="131" customFormat="1" ht="25.15" customHeight="1">
      <c r="B22" s="679" t="s">
        <v>124</v>
      </c>
      <c r="C22" s="545"/>
      <c r="D22" s="545"/>
      <c r="E22" s="561"/>
      <c r="F22" s="545" t="s">
        <v>129</v>
      </c>
      <c r="G22" s="545"/>
      <c r="H22" s="545"/>
      <c r="I22" s="545"/>
      <c r="J22" s="560" t="s">
        <v>132</v>
      </c>
      <c r="K22" s="545"/>
      <c r="L22" s="545"/>
      <c r="M22" s="561"/>
      <c r="N22" s="680"/>
      <c r="O22" s="681"/>
      <c r="P22" s="681"/>
      <c r="Q22" s="681"/>
      <c r="R22" s="681"/>
      <c r="S22" s="681"/>
      <c r="T22" s="681"/>
      <c r="U22" s="682"/>
    </row>
    <row r="23" spans="2:21" s="165" customFormat="1" ht="34.9" customHeight="1">
      <c r="B23" s="621" t="s">
        <v>49</v>
      </c>
      <c r="C23" s="550"/>
      <c r="D23" s="550"/>
      <c r="E23" s="551"/>
      <c r="F23" s="551" t="s">
        <v>87</v>
      </c>
      <c r="G23" s="548"/>
      <c r="H23" s="548"/>
      <c r="I23" s="548"/>
      <c r="J23" s="550" t="s">
        <v>49</v>
      </c>
      <c r="K23" s="550"/>
      <c r="L23" s="550"/>
      <c r="M23" s="551"/>
      <c r="N23" s="683"/>
      <c r="O23" s="684"/>
      <c r="P23" s="684"/>
      <c r="Q23" s="684"/>
      <c r="R23" s="552"/>
      <c r="S23" s="552"/>
      <c r="T23" s="552"/>
      <c r="U23" s="675"/>
    </row>
    <row r="24" spans="2:21" s="166" customFormat="1" ht="34.9" customHeight="1">
      <c r="B24" s="685" t="s">
        <v>145</v>
      </c>
      <c r="C24" s="686"/>
      <c r="D24" s="686"/>
      <c r="E24" s="686"/>
      <c r="F24" s="687" t="s">
        <v>339</v>
      </c>
      <c r="G24" s="688"/>
      <c r="H24" s="688"/>
      <c r="I24" s="688"/>
      <c r="J24" s="689" t="s">
        <v>379</v>
      </c>
      <c r="K24" s="690"/>
      <c r="L24" s="690"/>
      <c r="M24" s="690"/>
      <c r="N24" s="691"/>
      <c r="O24" s="692"/>
      <c r="P24" s="692"/>
      <c r="Q24" s="692"/>
      <c r="R24" s="693"/>
      <c r="S24" s="693"/>
      <c r="T24" s="693"/>
      <c r="U24" s="694"/>
    </row>
    <row r="25" spans="2:21" s="166" customFormat="1" ht="34.9" customHeight="1">
      <c r="B25" s="695" t="s">
        <v>143</v>
      </c>
      <c r="C25" s="696"/>
      <c r="D25" s="696"/>
      <c r="E25" s="697"/>
      <c r="F25" s="698" t="s">
        <v>156</v>
      </c>
      <c r="G25" s="699"/>
      <c r="H25" s="699"/>
      <c r="I25" s="699"/>
      <c r="J25" s="700" t="s">
        <v>271</v>
      </c>
      <c r="K25" s="701"/>
      <c r="L25" s="701"/>
      <c r="M25" s="701"/>
      <c r="N25" s="579"/>
      <c r="O25" s="580"/>
      <c r="P25" s="580"/>
      <c r="Q25" s="580"/>
      <c r="R25" s="702"/>
      <c r="S25" s="582"/>
      <c r="T25" s="582"/>
      <c r="U25" s="703"/>
    </row>
    <row r="26" spans="2:21" s="166" customFormat="1" ht="34.9" customHeight="1">
      <c r="B26" s="676" t="s">
        <v>155</v>
      </c>
      <c r="C26" s="677"/>
      <c r="D26" s="677"/>
      <c r="E26" s="678"/>
      <c r="F26" s="704" t="s">
        <v>372</v>
      </c>
      <c r="G26" s="704"/>
      <c r="H26" s="704"/>
      <c r="I26" s="704"/>
      <c r="J26" s="705" t="s">
        <v>378</v>
      </c>
      <c r="K26" s="705"/>
      <c r="L26" s="705"/>
      <c r="M26" s="706"/>
      <c r="N26" s="707"/>
      <c r="O26" s="708"/>
      <c r="P26" s="708"/>
      <c r="Q26" s="708"/>
      <c r="R26" s="593"/>
      <c r="S26" s="593"/>
      <c r="T26" s="593"/>
      <c r="U26" s="709"/>
    </row>
    <row r="27" spans="2:21" s="166" customFormat="1" ht="34.9" customHeight="1">
      <c r="B27" s="666" t="s">
        <v>78</v>
      </c>
      <c r="C27" s="602"/>
      <c r="D27" s="602"/>
      <c r="E27" s="603"/>
      <c r="F27" s="602" t="s">
        <v>111</v>
      </c>
      <c r="G27" s="602"/>
      <c r="H27" s="602"/>
      <c r="I27" s="602"/>
      <c r="J27" s="602" t="s">
        <v>112</v>
      </c>
      <c r="K27" s="602"/>
      <c r="L27" s="602"/>
      <c r="M27" s="603"/>
      <c r="N27" s="603"/>
      <c r="O27" s="600"/>
      <c r="P27" s="600"/>
      <c r="Q27" s="600"/>
      <c r="R27" s="600"/>
      <c r="S27" s="600"/>
      <c r="T27" s="600"/>
      <c r="U27" s="710"/>
    </row>
    <row r="28" spans="2:21" s="166" customFormat="1" ht="34.9" customHeight="1">
      <c r="B28" s="670" t="s">
        <v>166</v>
      </c>
      <c r="C28" s="671"/>
      <c r="D28" s="671"/>
      <c r="E28" s="612"/>
      <c r="F28" s="671" t="s">
        <v>165</v>
      </c>
      <c r="G28" s="671"/>
      <c r="H28" s="671"/>
      <c r="I28" s="671"/>
      <c r="J28" s="671" t="s">
        <v>146</v>
      </c>
      <c r="K28" s="671"/>
      <c r="L28" s="671"/>
      <c r="M28" s="612"/>
      <c r="N28" s="622"/>
      <c r="O28" s="552"/>
      <c r="P28" s="552"/>
      <c r="Q28" s="552"/>
      <c r="R28" s="552"/>
      <c r="S28" s="552"/>
      <c r="T28" s="552"/>
      <c r="U28" s="675"/>
    </row>
    <row r="29" spans="2:21" s="109" customFormat="1" ht="12.95" customHeight="1">
      <c r="B29" s="190" t="s">
        <v>45</v>
      </c>
      <c r="C29" s="179">
        <f>'1月第三週明細'!W12</f>
        <v>734.7</v>
      </c>
      <c r="D29" s="178" t="s">
        <v>9</v>
      </c>
      <c r="E29" s="191">
        <f>'1月第三週明細'!W8</f>
        <v>23.5</v>
      </c>
      <c r="F29" s="178" t="s">
        <v>45</v>
      </c>
      <c r="G29" s="179">
        <f>'1月第三週明細'!W20</f>
        <v>723.6</v>
      </c>
      <c r="H29" s="178" t="s">
        <v>9</v>
      </c>
      <c r="I29" s="191">
        <f>'1月第三週明細'!W16</f>
        <v>24</v>
      </c>
      <c r="J29" s="178" t="s">
        <v>45</v>
      </c>
      <c r="K29" s="179">
        <f>'1月第三週明細'!W28</f>
        <v>721.2</v>
      </c>
      <c r="L29" s="178" t="s">
        <v>9</v>
      </c>
      <c r="M29" s="180">
        <f>'1月第三週明細'!W24</f>
        <v>24</v>
      </c>
      <c r="N29" s="541" t="s">
        <v>368</v>
      </c>
      <c r="O29" s="542"/>
      <c r="P29" s="542"/>
      <c r="Q29" s="542"/>
      <c r="R29" s="542"/>
      <c r="S29" s="542"/>
      <c r="T29" s="147"/>
      <c r="U29" s="159"/>
    </row>
    <row r="30" spans="2:21" s="109" customFormat="1" ht="12.95" customHeight="1" thickBot="1">
      <c r="B30" s="184" t="s">
        <v>7</v>
      </c>
      <c r="C30" s="185">
        <f>'1月第三週明細'!W6</f>
        <v>103</v>
      </c>
      <c r="D30" s="186" t="s">
        <v>11</v>
      </c>
      <c r="E30" s="185">
        <f>'1月第三週明細'!W10</f>
        <v>27.8</v>
      </c>
      <c r="F30" s="186" t="s">
        <v>7</v>
      </c>
      <c r="G30" s="185">
        <f>'1月第三週明細'!W14</f>
        <v>99</v>
      </c>
      <c r="H30" s="186" t="s">
        <v>47</v>
      </c>
      <c r="I30" s="185">
        <f>'1月第三週明細'!W18</f>
        <v>27.9</v>
      </c>
      <c r="J30" s="186" t="s">
        <v>7</v>
      </c>
      <c r="K30" s="185">
        <f>'1月第三週明細'!W22</f>
        <v>98.5</v>
      </c>
      <c r="L30" s="186" t="s">
        <v>11</v>
      </c>
      <c r="M30" s="187">
        <f>'1月第三週明細'!W26</f>
        <v>27.8</v>
      </c>
      <c r="N30" s="543"/>
      <c r="O30" s="544"/>
      <c r="P30" s="544"/>
      <c r="Q30" s="544"/>
      <c r="R30" s="544"/>
      <c r="S30" s="544"/>
      <c r="T30" s="149"/>
      <c r="U30" s="160"/>
    </row>
    <row r="31" spans="2:21" ht="21">
      <c r="B31" s="267"/>
    </row>
  </sheetData>
  <mergeCells count="110">
    <mergeCell ref="N25:Q25"/>
    <mergeCell ref="R25:U25"/>
    <mergeCell ref="F26:I26"/>
    <mergeCell ref="J26:M26"/>
    <mergeCell ref="N26:Q26"/>
    <mergeCell ref="R26:U26"/>
    <mergeCell ref="B27:E27"/>
    <mergeCell ref="F27:I27"/>
    <mergeCell ref="J27:M27"/>
    <mergeCell ref="N27:Q27"/>
    <mergeCell ref="R27:U27"/>
    <mergeCell ref="B28:E28"/>
    <mergeCell ref="F28:I28"/>
    <mergeCell ref="J28:M28"/>
    <mergeCell ref="N28:Q28"/>
    <mergeCell ref="R28:U28"/>
    <mergeCell ref="B26:E26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0:E10"/>
    <mergeCell ref="F10:I10"/>
    <mergeCell ref="J10:M10"/>
    <mergeCell ref="N10:Q10"/>
    <mergeCell ref="R10:U10"/>
    <mergeCell ref="B13:E13"/>
    <mergeCell ref="F13:I13"/>
    <mergeCell ref="J13:M13"/>
    <mergeCell ref="N13:Q13"/>
    <mergeCell ref="R13:U13"/>
    <mergeCell ref="R7:U7"/>
    <mergeCell ref="B8:E8"/>
    <mergeCell ref="F8:I8"/>
    <mergeCell ref="J8:M8"/>
    <mergeCell ref="N8:Q8"/>
    <mergeCell ref="R8:U8"/>
    <mergeCell ref="B9:E9"/>
    <mergeCell ref="F9:I9"/>
    <mergeCell ref="J9:M9"/>
    <mergeCell ref="N9:Q9"/>
    <mergeCell ref="R9:U9"/>
    <mergeCell ref="N29:S30"/>
    <mergeCell ref="R4:U4"/>
    <mergeCell ref="B5:E5"/>
    <mergeCell ref="F5:I5"/>
    <mergeCell ref="J5:M5"/>
    <mergeCell ref="N5:Q5"/>
    <mergeCell ref="R5:U5"/>
    <mergeCell ref="B1:F1"/>
    <mergeCell ref="J1:M1"/>
    <mergeCell ref="N1:P1"/>
    <mergeCell ref="B4:E4"/>
    <mergeCell ref="F4:I4"/>
    <mergeCell ref="J4:M4"/>
    <mergeCell ref="N4:Q4"/>
    <mergeCell ref="J3:M3"/>
    <mergeCell ref="B6:E6"/>
    <mergeCell ref="F6:I6"/>
    <mergeCell ref="J6:M6"/>
    <mergeCell ref="N6:Q6"/>
    <mergeCell ref="R6:U6"/>
    <mergeCell ref="B7:E7"/>
    <mergeCell ref="F7:I7"/>
    <mergeCell ref="J7:M7"/>
    <mergeCell ref="N7:Q7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4:U32"/>
  <sheetViews>
    <sheetView topLeftCell="A21" zoomScale="70" zoomScaleNormal="70" workbookViewId="0">
      <selection activeCell="F29" sqref="F29:I29"/>
    </sheetView>
  </sheetViews>
  <sheetFormatPr defaultColWidth="9" defaultRowHeight="16.5"/>
  <cols>
    <col min="1" max="1" width="2.625" style="96" customWidth="1"/>
    <col min="2" max="21" width="10.625" style="169" customWidth="1"/>
    <col min="22" max="16384" width="9" style="96"/>
  </cols>
  <sheetData>
    <row r="4" spans="2:21" ht="30" customHeight="1" thickBot="1">
      <c r="B4" s="556"/>
      <c r="C4" s="556"/>
      <c r="D4" s="556"/>
      <c r="E4" s="556"/>
      <c r="F4" s="556"/>
      <c r="J4" s="557"/>
      <c r="K4" s="557"/>
      <c r="L4" s="557"/>
      <c r="M4" s="557"/>
      <c r="N4" s="557"/>
      <c r="O4" s="557"/>
      <c r="P4" s="557"/>
      <c r="Q4" s="170"/>
      <c r="R4" s="170"/>
      <c r="S4" s="170"/>
      <c r="T4" s="170"/>
      <c r="U4" s="171"/>
    </row>
    <row r="5" spans="2:21" s="131" customFormat="1" ht="19.899999999999999" customHeight="1">
      <c r="B5" s="797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545" t="s">
        <v>134</v>
      </c>
      <c r="O5" s="545"/>
      <c r="P5" s="545"/>
      <c r="Q5" s="545"/>
      <c r="R5" s="545" t="s">
        <v>135</v>
      </c>
      <c r="S5" s="545"/>
      <c r="T5" s="545"/>
      <c r="U5" s="546"/>
    </row>
    <row r="6" spans="2:21" s="141" customFormat="1" ht="34.9" customHeight="1">
      <c r="B6" s="799"/>
      <c r="C6" s="712"/>
      <c r="D6" s="712"/>
      <c r="E6" s="712"/>
      <c r="F6" s="684"/>
      <c r="G6" s="684"/>
      <c r="H6" s="684"/>
      <c r="I6" s="684"/>
      <c r="J6" s="552"/>
      <c r="K6" s="552"/>
      <c r="L6" s="552"/>
      <c r="M6" s="552"/>
      <c r="N6" s="550" t="s">
        <v>62</v>
      </c>
      <c r="O6" s="550"/>
      <c r="P6" s="550"/>
      <c r="Q6" s="550"/>
      <c r="R6" s="800" t="s">
        <v>267</v>
      </c>
      <c r="S6" s="801"/>
      <c r="T6" s="801"/>
      <c r="U6" s="802"/>
    </row>
    <row r="7" spans="2:21" s="136" customFormat="1" ht="34.9" customHeight="1">
      <c r="B7" s="803"/>
      <c r="C7" s="804"/>
      <c r="D7" s="804"/>
      <c r="E7" s="804"/>
      <c r="F7" s="730"/>
      <c r="G7" s="730"/>
      <c r="H7" s="730"/>
      <c r="I7" s="730"/>
      <c r="J7" s="567"/>
      <c r="K7" s="567"/>
      <c r="L7" s="567"/>
      <c r="M7" s="567"/>
      <c r="N7" s="805" t="s">
        <v>157</v>
      </c>
      <c r="O7" s="806"/>
      <c r="P7" s="806"/>
      <c r="Q7" s="807"/>
      <c r="R7" s="808" t="s">
        <v>143</v>
      </c>
      <c r="S7" s="809"/>
      <c r="T7" s="809"/>
      <c r="U7" s="810"/>
    </row>
    <row r="8" spans="2:21" s="136" customFormat="1" ht="34.9" customHeight="1">
      <c r="B8" s="811"/>
      <c r="C8" s="812"/>
      <c r="D8" s="812"/>
      <c r="E8" s="812"/>
      <c r="F8" s="813"/>
      <c r="G8" s="813"/>
      <c r="H8" s="813"/>
      <c r="I8" s="813"/>
      <c r="J8" s="814"/>
      <c r="K8" s="814"/>
      <c r="L8" s="814"/>
      <c r="M8" s="814"/>
      <c r="N8" s="815" t="s">
        <v>383</v>
      </c>
      <c r="O8" s="816"/>
      <c r="P8" s="816"/>
      <c r="Q8" s="817"/>
      <c r="R8" s="818" t="s">
        <v>305</v>
      </c>
      <c r="S8" s="819"/>
      <c r="T8" s="819"/>
      <c r="U8" s="820"/>
    </row>
    <row r="9" spans="2:21" s="136" customFormat="1" ht="34.9" customHeight="1">
      <c r="B9" s="799"/>
      <c r="C9" s="712"/>
      <c r="D9" s="712"/>
      <c r="E9" s="712"/>
      <c r="F9" s="824"/>
      <c r="G9" s="824"/>
      <c r="H9" s="824"/>
      <c r="I9" s="824"/>
      <c r="J9" s="825"/>
      <c r="K9" s="825"/>
      <c r="L9" s="825"/>
      <c r="M9" s="825"/>
      <c r="N9" s="826" t="s">
        <v>303</v>
      </c>
      <c r="O9" s="827"/>
      <c r="P9" s="827"/>
      <c r="Q9" s="828"/>
      <c r="R9" s="829" t="s">
        <v>291</v>
      </c>
      <c r="S9" s="830"/>
      <c r="T9" s="830"/>
      <c r="U9" s="831"/>
    </row>
    <row r="10" spans="2:21" s="136" customFormat="1" ht="34.9" customHeight="1">
      <c r="B10" s="799"/>
      <c r="C10" s="712"/>
      <c r="D10" s="712"/>
      <c r="E10" s="712"/>
      <c r="F10" s="774"/>
      <c r="G10" s="774"/>
      <c r="H10" s="774"/>
      <c r="I10" s="774"/>
      <c r="J10" s="600"/>
      <c r="K10" s="600"/>
      <c r="L10" s="600"/>
      <c r="M10" s="600"/>
      <c r="N10" s="772" t="s">
        <v>159</v>
      </c>
      <c r="O10" s="772"/>
      <c r="P10" s="772"/>
      <c r="Q10" s="772"/>
      <c r="R10" s="832" t="s">
        <v>158</v>
      </c>
      <c r="S10" s="833"/>
      <c r="T10" s="833"/>
      <c r="U10" s="834"/>
    </row>
    <row r="11" spans="2:21" s="136" customFormat="1" ht="34.9" customHeight="1">
      <c r="B11" s="799"/>
      <c r="C11" s="712"/>
      <c r="D11" s="712"/>
      <c r="E11" s="712"/>
      <c r="F11" s="552"/>
      <c r="G11" s="552"/>
      <c r="H11" s="552"/>
      <c r="I11" s="552"/>
      <c r="J11" s="552"/>
      <c r="K11" s="552"/>
      <c r="L11" s="552"/>
      <c r="M11" s="552"/>
      <c r="N11" s="612" t="s">
        <v>230</v>
      </c>
      <c r="O11" s="608"/>
      <c r="P11" s="608"/>
      <c r="Q11" s="609"/>
      <c r="R11" s="821" t="s">
        <v>161</v>
      </c>
      <c r="S11" s="822"/>
      <c r="T11" s="822"/>
      <c r="U11" s="823"/>
    </row>
    <row r="12" spans="2:21" s="109" customFormat="1" ht="12.95" customHeight="1">
      <c r="B12" s="150"/>
      <c r="C12" s="146"/>
      <c r="D12" s="147"/>
      <c r="E12" s="151"/>
      <c r="F12" s="167"/>
      <c r="G12" s="146"/>
      <c r="H12" s="147"/>
      <c r="I12" s="151"/>
      <c r="J12" s="147"/>
      <c r="K12" s="146"/>
      <c r="L12" s="147"/>
      <c r="M12" s="151"/>
      <c r="N12" s="178" t="s">
        <v>45</v>
      </c>
      <c r="O12" s="179">
        <f>'2月第一週明細 '!W36</f>
        <v>756.2</v>
      </c>
      <c r="P12" s="178" t="s">
        <v>9</v>
      </c>
      <c r="Q12" s="191">
        <f>'2月第一週明細 '!W32</f>
        <v>23</v>
      </c>
      <c r="R12" s="178" t="s">
        <v>45</v>
      </c>
      <c r="S12" s="179">
        <f>'2月第一週明細 '!W44</f>
        <v>721.2</v>
      </c>
      <c r="T12" s="178" t="s">
        <v>9</v>
      </c>
      <c r="U12" s="181">
        <f>'2月第一週明細 '!W40</f>
        <v>24</v>
      </c>
    </row>
    <row r="13" spans="2:21" s="109" customFormat="1" ht="12.95" customHeight="1" thickBot="1">
      <c r="B13" s="152"/>
      <c r="C13" s="148"/>
      <c r="D13" s="149"/>
      <c r="E13" s="148"/>
      <c r="F13" s="168"/>
      <c r="G13" s="148"/>
      <c r="H13" s="149"/>
      <c r="I13" s="148"/>
      <c r="J13" s="149"/>
      <c r="K13" s="148"/>
      <c r="L13" s="149"/>
      <c r="M13" s="148"/>
      <c r="N13" s="186" t="s">
        <v>7</v>
      </c>
      <c r="O13" s="185">
        <f>'2月第一週明細 '!W30</f>
        <v>109.5</v>
      </c>
      <c r="P13" s="186" t="s">
        <v>11</v>
      </c>
      <c r="Q13" s="185">
        <f>'2月第一週明細 '!W34</f>
        <v>27.8</v>
      </c>
      <c r="R13" s="192" t="s">
        <v>7</v>
      </c>
      <c r="S13" s="193">
        <f>'2月第一週明細 '!W38</f>
        <v>98.5</v>
      </c>
      <c r="T13" s="192" t="s">
        <v>11</v>
      </c>
      <c r="U13" s="195">
        <f>'2月第一週明細 '!W42</f>
        <v>27.8</v>
      </c>
    </row>
    <row r="14" spans="2:21" s="131" customFormat="1" ht="19.899999999999999" customHeight="1">
      <c r="B14" s="616" t="s">
        <v>136</v>
      </c>
      <c r="C14" s="617"/>
      <c r="D14" s="617"/>
      <c r="E14" s="618"/>
      <c r="F14" s="741"/>
      <c r="G14" s="742"/>
      <c r="H14" s="742"/>
      <c r="I14" s="742"/>
      <c r="J14" s="742"/>
      <c r="K14" s="742"/>
      <c r="L14" s="742"/>
      <c r="M14" s="742"/>
      <c r="N14" s="681"/>
      <c r="O14" s="681"/>
      <c r="P14" s="681"/>
      <c r="Q14" s="681"/>
      <c r="R14" s="681"/>
      <c r="S14" s="681"/>
      <c r="T14" s="681"/>
      <c r="U14" s="682"/>
    </row>
    <row r="15" spans="2:21" s="136" customFormat="1" ht="34.9" customHeight="1">
      <c r="B15" s="621" t="s">
        <v>64</v>
      </c>
      <c r="C15" s="550"/>
      <c r="D15" s="550"/>
      <c r="E15" s="551"/>
      <c r="F15" s="743"/>
      <c r="G15" s="744"/>
      <c r="H15" s="744"/>
      <c r="I15" s="744"/>
      <c r="J15" s="745"/>
      <c r="K15" s="745"/>
      <c r="L15" s="745"/>
      <c r="M15" s="745"/>
      <c r="N15" s="744"/>
      <c r="O15" s="744"/>
      <c r="P15" s="744"/>
      <c r="Q15" s="744"/>
      <c r="R15" s="712"/>
      <c r="S15" s="712"/>
      <c r="T15" s="712"/>
      <c r="U15" s="713"/>
    </row>
    <row r="16" spans="2:21" s="136" customFormat="1" ht="34.9" customHeight="1">
      <c r="B16" s="725" t="s">
        <v>242</v>
      </c>
      <c r="C16" s="726"/>
      <c r="D16" s="726"/>
      <c r="E16" s="726"/>
      <c r="F16" s="727"/>
      <c r="G16" s="728"/>
      <c r="H16" s="728"/>
      <c r="I16" s="728"/>
      <c r="J16" s="729"/>
      <c r="K16" s="729"/>
      <c r="L16" s="729"/>
      <c r="M16" s="729"/>
      <c r="N16" s="730"/>
      <c r="O16" s="730"/>
      <c r="P16" s="730"/>
      <c r="Q16" s="730"/>
      <c r="R16" s="731"/>
      <c r="S16" s="731"/>
      <c r="T16" s="731"/>
      <c r="U16" s="732"/>
    </row>
    <row r="17" spans="2:21" s="136" customFormat="1" ht="34.9" customHeight="1">
      <c r="B17" s="733" t="s">
        <v>309</v>
      </c>
      <c r="C17" s="734"/>
      <c r="D17" s="734"/>
      <c r="E17" s="734"/>
      <c r="F17" s="735"/>
      <c r="G17" s="736"/>
      <c r="H17" s="736"/>
      <c r="I17" s="736"/>
      <c r="J17" s="737"/>
      <c r="K17" s="737"/>
      <c r="L17" s="737"/>
      <c r="M17" s="737"/>
      <c r="N17" s="738"/>
      <c r="O17" s="738"/>
      <c r="P17" s="738"/>
      <c r="Q17" s="738"/>
      <c r="R17" s="739"/>
      <c r="S17" s="739"/>
      <c r="T17" s="739"/>
      <c r="U17" s="740"/>
    </row>
    <row r="18" spans="2:21" s="136" customFormat="1" ht="34.9" customHeight="1">
      <c r="B18" s="714" t="s">
        <v>375</v>
      </c>
      <c r="C18" s="715"/>
      <c r="D18" s="715"/>
      <c r="E18" s="716"/>
      <c r="F18" s="717"/>
      <c r="G18" s="718"/>
      <c r="H18" s="718"/>
      <c r="I18" s="718"/>
      <c r="J18" s="719"/>
      <c r="K18" s="719"/>
      <c r="L18" s="719"/>
      <c r="M18" s="719"/>
      <c r="N18" s="720"/>
      <c r="O18" s="720"/>
      <c r="P18" s="720"/>
      <c r="Q18" s="720"/>
      <c r="R18" s="718"/>
      <c r="S18" s="718"/>
      <c r="T18" s="718"/>
      <c r="U18" s="721"/>
    </row>
    <row r="19" spans="2:21" s="136" customFormat="1" ht="34.9" customHeight="1">
      <c r="B19" s="666" t="s">
        <v>117</v>
      </c>
      <c r="C19" s="602"/>
      <c r="D19" s="602"/>
      <c r="E19" s="603"/>
      <c r="F19" s="722"/>
      <c r="G19" s="723"/>
      <c r="H19" s="723"/>
      <c r="I19" s="723"/>
      <c r="J19" s="723"/>
      <c r="K19" s="723"/>
      <c r="L19" s="723"/>
      <c r="M19" s="723"/>
      <c r="N19" s="723"/>
      <c r="O19" s="723"/>
      <c r="P19" s="723"/>
      <c r="Q19" s="723"/>
      <c r="R19" s="723"/>
      <c r="S19" s="723"/>
      <c r="T19" s="723"/>
      <c r="U19" s="724"/>
    </row>
    <row r="20" spans="2:21" s="142" customFormat="1" ht="34.9" customHeight="1">
      <c r="B20" s="670" t="s">
        <v>331</v>
      </c>
      <c r="C20" s="671"/>
      <c r="D20" s="671"/>
      <c r="E20" s="612"/>
      <c r="F20" s="711"/>
      <c r="G20" s="712"/>
      <c r="H20" s="712"/>
      <c r="I20" s="712"/>
      <c r="J20" s="712"/>
      <c r="K20" s="712"/>
      <c r="L20" s="712"/>
      <c r="M20" s="712"/>
      <c r="N20" s="712"/>
      <c r="O20" s="712"/>
      <c r="P20" s="712"/>
      <c r="Q20" s="712"/>
      <c r="R20" s="712"/>
      <c r="S20" s="712"/>
      <c r="T20" s="712"/>
      <c r="U20" s="713"/>
    </row>
    <row r="21" spans="2:21" s="109" customFormat="1" ht="12.95" customHeight="1">
      <c r="B21" s="190" t="s">
        <v>96</v>
      </c>
      <c r="C21" s="179">
        <f>'2月第一週明細 '!W52</f>
        <v>716.4</v>
      </c>
      <c r="D21" s="178" t="s">
        <v>9</v>
      </c>
      <c r="E21" s="180">
        <f>'2月第一週明細 '!W48</f>
        <v>24</v>
      </c>
      <c r="F21" s="161"/>
      <c r="G21" s="146"/>
      <c r="H21" s="147"/>
      <c r="I21" s="151"/>
      <c r="J21" s="147"/>
      <c r="K21" s="146"/>
      <c r="L21" s="147"/>
      <c r="M21" s="151"/>
      <c r="N21" s="147"/>
      <c r="O21" s="146"/>
      <c r="P21" s="147"/>
      <c r="Q21" s="151"/>
      <c r="R21" s="147"/>
      <c r="S21" s="146"/>
      <c r="T21" s="147"/>
      <c r="U21" s="159"/>
    </row>
    <row r="22" spans="2:21" s="109" customFormat="1" ht="12.95" customHeight="1" thickBot="1">
      <c r="B22" s="184" t="s">
        <v>7</v>
      </c>
      <c r="C22" s="185">
        <f>'2月第一週明細 '!W46</f>
        <v>97.5</v>
      </c>
      <c r="D22" s="186" t="s">
        <v>11</v>
      </c>
      <c r="E22" s="187">
        <f>'2月第一週明細 '!W50</f>
        <v>27.6</v>
      </c>
      <c r="F22" s="162"/>
      <c r="G22" s="148"/>
      <c r="H22" s="149"/>
      <c r="I22" s="148"/>
      <c r="J22" s="149"/>
      <c r="K22" s="148"/>
      <c r="L22" s="149"/>
      <c r="M22" s="148"/>
      <c r="N22" s="149"/>
      <c r="O22" s="148"/>
      <c r="P22" s="149"/>
      <c r="Q22" s="148"/>
      <c r="R22" s="149"/>
      <c r="S22" s="148"/>
      <c r="T22" s="149"/>
      <c r="U22" s="160"/>
    </row>
    <row r="23" spans="2:21" s="131" customFormat="1" ht="19.899999999999999" customHeight="1">
      <c r="B23" s="616" t="s">
        <v>160</v>
      </c>
      <c r="C23" s="617"/>
      <c r="D23" s="617"/>
      <c r="E23" s="618"/>
      <c r="F23" s="617" t="s">
        <v>137</v>
      </c>
      <c r="G23" s="617"/>
      <c r="H23" s="617"/>
      <c r="I23" s="617"/>
      <c r="J23" s="619" t="s">
        <v>138</v>
      </c>
      <c r="K23" s="617"/>
      <c r="L23" s="617"/>
      <c r="M23" s="618"/>
      <c r="N23" s="618" t="s">
        <v>139</v>
      </c>
      <c r="O23" s="798"/>
      <c r="P23" s="798"/>
      <c r="Q23" s="619"/>
      <c r="R23" s="617" t="s">
        <v>140</v>
      </c>
      <c r="S23" s="617"/>
      <c r="T23" s="617"/>
      <c r="U23" s="620"/>
    </row>
    <row r="24" spans="2:21" s="136" customFormat="1" ht="34.9" customHeight="1">
      <c r="B24" s="621" t="s">
        <v>92</v>
      </c>
      <c r="C24" s="550"/>
      <c r="D24" s="550"/>
      <c r="E24" s="551"/>
      <c r="F24" s="779" t="s">
        <v>93</v>
      </c>
      <c r="G24" s="780"/>
      <c r="H24" s="780"/>
      <c r="I24" s="781"/>
      <c r="J24" s="551" t="s">
        <v>245</v>
      </c>
      <c r="K24" s="548"/>
      <c r="L24" s="548"/>
      <c r="M24" s="549"/>
      <c r="N24" s="622" t="s">
        <v>350</v>
      </c>
      <c r="O24" s="552"/>
      <c r="P24" s="552"/>
      <c r="Q24" s="782"/>
      <c r="R24" s="783" t="s">
        <v>244</v>
      </c>
      <c r="S24" s="783"/>
      <c r="T24" s="783"/>
      <c r="U24" s="784"/>
    </row>
    <row r="25" spans="2:21" s="136" customFormat="1" ht="34.9" customHeight="1">
      <c r="B25" s="725" t="s">
        <v>316</v>
      </c>
      <c r="C25" s="726"/>
      <c r="D25" s="726"/>
      <c r="E25" s="726"/>
      <c r="F25" s="785" t="s">
        <v>366</v>
      </c>
      <c r="G25" s="786"/>
      <c r="H25" s="786"/>
      <c r="I25" s="787"/>
      <c r="J25" s="788" t="s">
        <v>292</v>
      </c>
      <c r="K25" s="789"/>
      <c r="L25" s="789"/>
      <c r="M25" s="790"/>
      <c r="N25" s="791" t="s">
        <v>381</v>
      </c>
      <c r="O25" s="792"/>
      <c r="P25" s="792"/>
      <c r="Q25" s="793"/>
      <c r="R25" s="794" t="s">
        <v>326</v>
      </c>
      <c r="S25" s="795"/>
      <c r="T25" s="795"/>
      <c r="U25" s="796"/>
    </row>
    <row r="26" spans="2:21" s="136" customFormat="1" ht="34.9" customHeight="1">
      <c r="B26" s="746" t="s">
        <v>249</v>
      </c>
      <c r="C26" s="747"/>
      <c r="D26" s="747"/>
      <c r="E26" s="748"/>
      <c r="F26" s="749" t="s">
        <v>317</v>
      </c>
      <c r="G26" s="750"/>
      <c r="H26" s="750"/>
      <c r="I26" s="750"/>
      <c r="J26" s="751" t="s">
        <v>347</v>
      </c>
      <c r="K26" s="752"/>
      <c r="L26" s="752"/>
      <c r="M26" s="753"/>
      <c r="N26" s="754" t="s">
        <v>354</v>
      </c>
      <c r="O26" s="755"/>
      <c r="P26" s="755"/>
      <c r="Q26" s="756"/>
      <c r="R26" s="757" t="s">
        <v>327</v>
      </c>
      <c r="S26" s="758"/>
      <c r="T26" s="758"/>
      <c r="U26" s="759"/>
    </row>
    <row r="27" spans="2:21" s="136" customFormat="1" ht="34.9" customHeight="1">
      <c r="B27" s="714" t="s">
        <v>148</v>
      </c>
      <c r="C27" s="715"/>
      <c r="D27" s="715"/>
      <c r="E27" s="716"/>
      <c r="F27" s="763" t="s">
        <v>384</v>
      </c>
      <c r="G27" s="763"/>
      <c r="H27" s="763"/>
      <c r="I27" s="763"/>
      <c r="J27" s="764" t="s">
        <v>322</v>
      </c>
      <c r="K27" s="764"/>
      <c r="L27" s="764"/>
      <c r="M27" s="764"/>
      <c r="N27" s="765" t="s">
        <v>324</v>
      </c>
      <c r="O27" s="766"/>
      <c r="P27" s="766"/>
      <c r="Q27" s="767"/>
      <c r="R27" s="768" t="s">
        <v>343</v>
      </c>
      <c r="S27" s="769"/>
      <c r="T27" s="769"/>
      <c r="U27" s="770"/>
    </row>
    <row r="28" spans="2:21" s="136" customFormat="1" ht="34.9" customHeight="1">
      <c r="B28" s="771" t="s">
        <v>94</v>
      </c>
      <c r="C28" s="772"/>
      <c r="D28" s="772"/>
      <c r="E28" s="773"/>
      <c r="F28" s="772" t="s">
        <v>95</v>
      </c>
      <c r="G28" s="772"/>
      <c r="H28" s="772"/>
      <c r="I28" s="772"/>
      <c r="J28" s="772" t="s">
        <v>237</v>
      </c>
      <c r="K28" s="772"/>
      <c r="L28" s="772"/>
      <c r="M28" s="772"/>
      <c r="N28" s="773" t="s">
        <v>236</v>
      </c>
      <c r="O28" s="774"/>
      <c r="P28" s="774"/>
      <c r="Q28" s="775"/>
      <c r="R28" s="776" t="s">
        <v>171</v>
      </c>
      <c r="S28" s="777"/>
      <c r="T28" s="777"/>
      <c r="U28" s="778"/>
    </row>
    <row r="29" spans="2:21" s="142" customFormat="1" ht="34.9" customHeight="1">
      <c r="B29" s="670" t="s">
        <v>170</v>
      </c>
      <c r="C29" s="671"/>
      <c r="D29" s="671"/>
      <c r="E29" s="612"/>
      <c r="F29" s="671" t="s">
        <v>385</v>
      </c>
      <c r="G29" s="671"/>
      <c r="H29" s="671"/>
      <c r="I29" s="671"/>
      <c r="J29" s="671" t="s">
        <v>235</v>
      </c>
      <c r="K29" s="671"/>
      <c r="L29" s="671"/>
      <c r="M29" s="671"/>
      <c r="N29" s="612" t="s">
        <v>147</v>
      </c>
      <c r="O29" s="608"/>
      <c r="P29" s="608"/>
      <c r="Q29" s="609"/>
      <c r="R29" s="760" t="s">
        <v>330</v>
      </c>
      <c r="S29" s="761"/>
      <c r="T29" s="761"/>
      <c r="U29" s="762"/>
    </row>
    <row r="30" spans="2:21" s="109" customFormat="1" ht="12.95" customHeight="1">
      <c r="B30" s="190" t="s">
        <v>96</v>
      </c>
      <c r="C30" s="179">
        <f>'2月第二週明細'!W12</f>
        <v>718.7</v>
      </c>
      <c r="D30" s="178" t="s">
        <v>9</v>
      </c>
      <c r="E30" s="191">
        <f>'2月第二週明細'!W8</f>
        <v>23.5</v>
      </c>
      <c r="F30" s="178" t="s">
        <v>45</v>
      </c>
      <c r="G30" s="179">
        <f>'2月第二週明細'!W20</f>
        <v>714.5</v>
      </c>
      <c r="H30" s="178" t="s">
        <v>9</v>
      </c>
      <c r="I30" s="191">
        <f>'2月第二週明細'!W16</f>
        <v>22.5</v>
      </c>
      <c r="J30" s="178" t="s">
        <v>96</v>
      </c>
      <c r="K30" s="179">
        <f>'2月第二週明細'!W28</f>
        <v>710.3</v>
      </c>
      <c r="L30" s="178" t="s">
        <v>9</v>
      </c>
      <c r="M30" s="191">
        <f>'2月第二週明細'!W24</f>
        <v>21.5</v>
      </c>
      <c r="N30" s="176" t="s">
        <v>96</v>
      </c>
      <c r="O30" s="175">
        <f>'2月第二週明細'!W36</f>
        <v>749.4</v>
      </c>
      <c r="P30" s="176" t="s">
        <v>9</v>
      </c>
      <c r="Q30" s="196">
        <f>'2月第二週明細'!W32</f>
        <v>23</v>
      </c>
      <c r="R30" s="178" t="s">
        <v>96</v>
      </c>
      <c r="S30" s="179">
        <f>'2月第二週明細'!W44</f>
        <v>700.2</v>
      </c>
      <c r="T30" s="178" t="s">
        <v>9</v>
      </c>
      <c r="U30" s="181">
        <f>'2月第二週明細'!W40</f>
        <v>23</v>
      </c>
    </row>
    <row r="31" spans="2:21" s="109" customFormat="1" ht="12.95" customHeight="1" thickBot="1">
      <c r="B31" s="184" t="s">
        <v>7</v>
      </c>
      <c r="C31" s="185">
        <f>'2月第二週明細'!W6</f>
        <v>99.5</v>
      </c>
      <c r="D31" s="186" t="s">
        <v>11</v>
      </c>
      <c r="E31" s="185">
        <f>'2月第二週明細'!W10</f>
        <v>27.3</v>
      </c>
      <c r="F31" s="186" t="s">
        <v>7</v>
      </c>
      <c r="G31" s="185">
        <f>'2月第二週明細'!W14</f>
        <v>100.5</v>
      </c>
      <c r="H31" s="186" t="s">
        <v>47</v>
      </c>
      <c r="I31" s="185">
        <f>'2月第二週明細'!W18</f>
        <v>27.5</v>
      </c>
      <c r="J31" s="186" t="s">
        <v>7</v>
      </c>
      <c r="K31" s="185">
        <f>'2月第二週明細'!W22</f>
        <v>102</v>
      </c>
      <c r="L31" s="186" t="s">
        <v>11</v>
      </c>
      <c r="M31" s="185">
        <f>'2月第二週明細'!W26</f>
        <v>27.2</v>
      </c>
      <c r="N31" s="186" t="s">
        <v>7</v>
      </c>
      <c r="O31" s="185">
        <f>'2月第二週明細'!W30</f>
        <v>108</v>
      </c>
      <c r="P31" s="186" t="s">
        <v>11</v>
      </c>
      <c r="Q31" s="185">
        <f>'2月第二週明細'!W34</f>
        <v>27.6</v>
      </c>
      <c r="R31" s="186" t="s">
        <v>7</v>
      </c>
      <c r="S31" s="185">
        <f>'2月第二週明細'!W38</f>
        <v>98</v>
      </c>
      <c r="T31" s="186" t="s">
        <v>11</v>
      </c>
      <c r="U31" s="188">
        <f>'2月第二週明細'!W42</f>
        <v>25.3</v>
      </c>
    </row>
    <row r="32" spans="2:21" ht="21">
      <c r="B32" s="267" t="s">
        <v>369</v>
      </c>
    </row>
  </sheetData>
  <mergeCells count="108"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5:E5"/>
    <mergeCell ref="F5:I5"/>
    <mergeCell ref="J5:M5"/>
    <mergeCell ref="N5:Q5"/>
    <mergeCell ref="R5:U5"/>
    <mergeCell ref="B4:F4"/>
    <mergeCell ref="J4:M4"/>
    <mergeCell ref="N4:P4"/>
    <mergeCell ref="B23:E23"/>
    <mergeCell ref="F23:I23"/>
    <mergeCell ref="J23:M23"/>
    <mergeCell ref="N23:Q23"/>
    <mergeCell ref="R23:U23"/>
    <mergeCell ref="B6:E6"/>
    <mergeCell ref="F6:I6"/>
    <mergeCell ref="J6:M6"/>
    <mergeCell ref="N6:Q6"/>
    <mergeCell ref="R6:U6"/>
    <mergeCell ref="B7:E7"/>
    <mergeCell ref="F7:I7"/>
    <mergeCell ref="J7:M7"/>
    <mergeCell ref="N7:Q7"/>
    <mergeCell ref="R7:U7"/>
    <mergeCell ref="B8:E8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7:E27"/>
    <mergeCell ref="F27:I27"/>
    <mergeCell ref="J27:M27"/>
    <mergeCell ref="N27:Q27"/>
    <mergeCell ref="R27:U27"/>
    <mergeCell ref="B28:E28"/>
    <mergeCell ref="F28:I28"/>
    <mergeCell ref="J28:M28"/>
    <mergeCell ref="N28:Q28"/>
    <mergeCell ref="R28:U28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110.1-2月菜單</vt:lpstr>
      <vt:lpstr>1月第一週明細</vt:lpstr>
      <vt:lpstr>1月第二週明細</vt:lpstr>
      <vt:lpstr>1月第三週明細</vt:lpstr>
      <vt:lpstr>2月第一週明細 </vt:lpstr>
      <vt:lpstr>2月第二週明細</vt:lpstr>
      <vt:lpstr>110.1月菜單</vt:lpstr>
      <vt:lpstr>110.2月菜單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2020-12-31T06:04:54Z</cp:lastPrinted>
  <dcterms:created xsi:type="dcterms:W3CDTF">2013-10-17T10:44:48Z</dcterms:created>
  <dcterms:modified xsi:type="dcterms:W3CDTF">2020-12-31T06:05:41Z</dcterms:modified>
</cp:coreProperties>
</file>