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395" windowHeight="4950"/>
  </bookViews>
  <sheets>
    <sheet name="109.12月菜單" sheetId="20" r:id="rId1"/>
    <sheet name="第一週明細" sheetId="3" r:id="rId2"/>
    <sheet name="第二週明細" sheetId="4" r:id="rId3"/>
    <sheet name="第三週明細" sheetId="7" r:id="rId4"/>
    <sheet name="第四週明細  " sheetId="25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W12" i="4" l="1"/>
  <c r="S37" i="3" l="1"/>
  <c r="P37" i="3"/>
  <c r="S29" i="3"/>
  <c r="P29" i="3"/>
  <c r="W44" i="3" l="1"/>
  <c r="W36" i="3"/>
  <c r="P21" i="8" l="1"/>
  <c r="M21" i="8"/>
  <c r="S29" i="8" l="1"/>
  <c r="P29" i="8"/>
  <c r="M29" i="8"/>
  <c r="J29" i="8"/>
  <c r="G29" i="8"/>
  <c r="D29" i="8"/>
  <c r="S21" i="8"/>
  <c r="J21" i="8"/>
  <c r="G21" i="8"/>
  <c r="D21" i="8"/>
  <c r="Q46" i="20"/>
  <c r="Q45" i="20"/>
  <c r="O46" i="20"/>
  <c r="M46" i="20"/>
  <c r="M45" i="20"/>
  <c r="K46" i="20"/>
  <c r="W12" i="3"/>
  <c r="W28" i="8" l="1"/>
  <c r="K45" i="20" s="1"/>
  <c r="W36" i="8"/>
  <c r="O45" i="20" s="1"/>
  <c r="W36" i="25" l="1"/>
  <c r="W12" i="25"/>
  <c r="W20" i="8"/>
  <c r="W12" i="8"/>
  <c r="W44" i="25"/>
  <c r="W28" i="25"/>
  <c r="W20" i="25"/>
  <c r="W20" i="7" l="1"/>
  <c r="W44" i="7"/>
  <c r="W36" i="7"/>
  <c r="W28" i="7"/>
  <c r="W12" i="7"/>
  <c r="W44" i="4"/>
  <c r="W36" i="4"/>
  <c r="W28" i="4"/>
  <c r="W20" i="4"/>
  <c r="S13" i="8" l="1"/>
  <c r="P13" i="8"/>
  <c r="M13" i="8"/>
  <c r="J13" i="8"/>
  <c r="G13" i="8"/>
  <c r="D13" i="8"/>
  <c r="I45" i="20" l="1"/>
  <c r="G46" i="20"/>
  <c r="I46" i="20" l="1"/>
  <c r="G45" i="20" l="1"/>
  <c r="S5" i="25" l="1"/>
  <c r="P5" i="25"/>
  <c r="M5" i="25"/>
  <c r="J5" i="25"/>
  <c r="G5" i="25"/>
  <c r="D5" i="25"/>
  <c r="S37" i="25" l="1"/>
  <c r="P37" i="25"/>
  <c r="M37" i="25"/>
  <c r="J37" i="25"/>
  <c r="G37" i="25"/>
  <c r="D37" i="25"/>
  <c r="S29" i="25"/>
  <c r="P29" i="25"/>
  <c r="M29" i="25"/>
  <c r="J29" i="25"/>
  <c r="G29" i="25"/>
  <c r="D29" i="25"/>
  <c r="S21" i="25"/>
  <c r="P21" i="25"/>
  <c r="M21" i="25"/>
  <c r="J21" i="25"/>
  <c r="G21" i="25"/>
  <c r="D21" i="25"/>
  <c r="S13" i="25"/>
  <c r="P13" i="25"/>
  <c r="M13" i="25"/>
  <c r="J13" i="25"/>
  <c r="G13" i="25"/>
  <c r="D13" i="25"/>
  <c r="AE42" i="25"/>
  <c r="AD41" i="25"/>
  <c r="AE40" i="25"/>
  <c r="AC40" i="25"/>
  <c r="AD39" i="25"/>
  <c r="AC39" i="25"/>
  <c r="AE38" i="25"/>
  <c r="AC38" i="25"/>
  <c r="S37" i="20"/>
  <c r="AE34" i="25"/>
  <c r="AD33" i="25"/>
  <c r="AF33" i="25" s="1"/>
  <c r="AE32" i="25"/>
  <c r="AC32" i="25"/>
  <c r="Q36" i="20"/>
  <c r="AD31" i="25"/>
  <c r="AD35" i="25" s="1"/>
  <c r="AC31" i="25"/>
  <c r="AE30" i="25"/>
  <c r="AC30" i="25"/>
  <c r="AE26" i="25"/>
  <c r="M37" i="20"/>
  <c r="AD25" i="25"/>
  <c r="AF25" i="25" s="1"/>
  <c r="AE24" i="25"/>
  <c r="AC24" i="25"/>
  <c r="M36" i="20"/>
  <c r="AD23" i="25"/>
  <c r="AD27" i="25" s="1"/>
  <c r="AC23" i="25"/>
  <c r="AE22" i="25"/>
  <c r="AC22" i="25"/>
  <c r="K37" i="20"/>
  <c r="AE18" i="25"/>
  <c r="I37" i="20"/>
  <c r="AD17" i="25"/>
  <c r="AE16" i="25"/>
  <c r="AC16" i="25"/>
  <c r="I36" i="20"/>
  <c r="AD15" i="25"/>
  <c r="AC15" i="25"/>
  <c r="AE14" i="25"/>
  <c r="AC14" i="25"/>
  <c r="G37" i="20"/>
  <c r="AE10" i="25"/>
  <c r="E37" i="20"/>
  <c r="AD9" i="25"/>
  <c r="AF9" i="25" s="1"/>
  <c r="AE8" i="25"/>
  <c r="AC8" i="25"/>
  <c r="AD7" i="25"/>
  <c r="AC7" i="25"/>
  <c r="AE6" i="25"/>
  <c r="AC6" i="25"/>
  <c r="C37" i="20"/>
  <c r="AF6" i="25" l="1"/>
  <c r="AF8" i="25"/>
  <c r="AF32" i="25"/>
  <c r="AF16" i="25"/>
  <c r="AF15" i="25"/>
  <c r="AD19" i="25"/>
  <c r="AC11" i="25"/>
  <c r="AC19" i="25"/>
  <c r="AC43" i="25"/>
  <c r="AE19" i="25"/>
  <c r="AE43" i="25"/>
  <c r="AF38" i="25"/>
  <c r="AE27" i="25"/>
  <c r="AC35" i="25"/>
  <c r="AF39" i="25"/>
  <c r="AD43" i="25"/>
  <c r="AF7" i="25"/>
  <c r="AE11" i="25"/>
  <c r="AC27" i="25"/>
  <c r="AF31" i="25"/>
  <c r="AE35" i="25"/>
  <c r="AF40" i="25"/>
  <c r="U37" i="20"/>
  <c r="U36" i="20"/>
  <c r="Q37" i="20"/>
  <c r="O37" i="20"/>
  <c r="G36" i="20"/>
  <c r="E36" i="20"/>
  <c r="AD11" i="25"/>
  <c r="AF14" i="25"/>
  <c r="AF24" i="25"/>
  <c r="AF17" i="25"/>
  <c r="AF22" i="25"/>
  <c r="AF23" i="25"/>
  <c r="AF41" i="25"/>
  <c r="AF30" i="25"/>
  <c r="S13" i="4"/>
  <c r="AF19" i="25" l="1"/>
  <c r="AD20" i="25" s="1"/>
  <c r="AF11" i="25"/>
  <c r="AE12" i="25" s="1"/>
  <c r="C36" i="20"/>
  <c r="AF43" i="25"/>
  <c r="AC44" i="25" s="1"/>
  <c r="AF27" i="25"/>
  <c r="AC28" i="25" s="1"/>
  <c r="AE20" i="25"/>
  <c r="AF35" i="25"/>
  <c r="AC36" i="25" s="1"/>
  <c r="S36" i="20"/>
  <c r="O36" i="20"/>
  <c r="K36" i="20"/>
  <c r="AC20" i="25" l="1"/>
  <c r="AD12" i="25"/>
  <c r="AC12" i="25"/>
  <c r="AD28" i="25"/>
  <c r="AE28" i="25"/>
  <c r="AE44" i="25"/>
  <c r="AD44" i="25"/>
  <c r="AE36" i="25"/>
  <c r="AD36" i="25"/>
  <c r="M37" i="4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37" i="4"/>
  <c r="P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M37" i="3"/>
  <c r="J37" i="3"/>
  <c r="G37" i="3"/>
  <c r="D37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I10" i="20"/>
  <c r="I9" i="20"/>
  <c r="G10" i="20"/>
  <c r="W20" i="3" l="1"/>
  <c r="G9" i="20" s="1"/>
  <c r="K19" i="20" l="1"/>
  <c r="E46" i="20" l="1"/>
  <c r="C46" i="20"/>
  <c r="U19" i="20" l="1"/>
  <c r="U18" i="20"/>
  <c r="S19" i="20"/>
  <c r="Q18" i="20" l="1"/>
  <c r="Q19" i="20" l="1"/>
  <c r="O28" i="20" l="1"/>
  <c r="I18" i="20"/>
  <c r="M9" i="20"/>
  <c r="U9" i="20" l="1"/>
  <c r="U27" i="20" l="1"/>
  <c r="Q27" i="20"/>
  <c r="M27" i="20"/>
  <c r="M18" i="20"/>
  <c r="E27" i="20" l="1"/>
  <c r="U28" i="20" l="1"/>
  <c r="Q28" i="20"/>
  <c r="I27" i="20"/>
  <c r="E19" i="20"/>
  <c r="O10" i="20"/>
  <c r="K10" i="20"/>
  <c r="M10" i="20"/>
  <c r="E45" i="20" l="1"/>
  <c r="S28" i="20"/>
  <c r="M28" i="20"/>
  <c r="K28" i="20"/>
  <c r="I28" i="20"/>
  <c r="O19" i="20"/>
  <c r="M19" i="20"/>
  <c r="I19" i="20"/>
  <c r="G19" i="20"/>
  <c r="E18" i="20"/>
  <c r="C19" i="20"/>
  <c r="U10" i="20"/>
  <c r="Q10" i="20"/>
  <c r="Q9" i="20"/>
  <c r="G28" i="20" l="1"/>
  <c r="C28" i="20"/>
  <c r="E28" i="20"/>
  <c r="S18" i="20"/>
  <c r="S10" i="20"/>
  <c r="W28" i="3"/>
  <c r="G27" i="20" l="1"/>
  <c r="K18" i="20"/>
  <c r="O27" i="20"/>
  <c r="O18" i="20"/>
  <c r="G18" i="20"/>
  <c r="C45" i="20"/>
  <c r="C27" i="20"/>
  <c r="S27" i="20"/>
  <c r="K27" i="20"/>
  <c r="C18" i="20"/>
  <c r="S9" i="20"/>
  <c r="O9" i="20"/>
  <c r="K9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F35" i="7"/>
  <c r="AE36" i="7" s="1"/>
  <c r="AD28" i="7" l="1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<sst xmlns="http://schemas.openxmlformats.org/spreadsheetml/2006/main" count="1473" uniqueCount="483">
  <si>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</si>
  <si>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</si>
  <si>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</si>
  <si>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</si>
  <si>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</si>
  <si>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</si>
  <si>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</si>
  <si>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</si>
  <si>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</si>
  <si>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</si>
  <si>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</si>
  <si>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</si>
  <si>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</si>
  <si>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</si>
  <si>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</si>
  <si>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</si>
  <si>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</si>
  <si>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</si>
  <si>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</si>
  <si>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</si>
  <si>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</si>
  <si>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</si>
  <si>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</si>
  <si>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</si>
  <si>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</si>
  <si>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</si>
  <si>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</si>
  <si>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</si>
  <si>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</si>
  <si>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</si>
  <si>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</si>
  <si>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</si>
  <si>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</si>
  <si>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</si>
  <si>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</si>
  <si>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</si>
  <si>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</si>
  <si>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</si>
  <si>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</si>
  <si>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</si>
  <si>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</si>
  <si>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</si>
  <si>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</si>
  <si>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</si>
  <si>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</si>
  <si>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</si>
  <si>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</si>
  <si>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</si>
  <si>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</si>
  <si>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</si>
  <si>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</si>
  <si>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</si>
  <si>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</si>
  <si>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</si>
  <si>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</si>
  <si>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</si>
  <si>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醣類：</t>
    <phoneticPr fontId="19" type="noConversion"/>
  </si>
  <si>
    <t>脂肪：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</si>
  <si>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</si>
  <si>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</si>
  <si>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</si>
  <si>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洋蔥</t>
    <phoneticPr fontId="19" type="noConversion"/>
  </si>
  <si>
    <t>生鮮豬絞肉</t>
    <phoneticPr fontId="19" type="noConversion"/>
  </si>
  <si>
    <t>高麗菜</t>
    <phoneticPr fontId="19" type="noConversion"/>
  </si>
  <si>
    <t>麵條</t>
    <phoneticPr fontId="19" type="noConversion"/>
  </si>
  <si>
    <t>白蘿蔔</t>
    <phoneticPr fontId="19" type="noConversion"/>
  </si>
  <si>
    <t>白米</t>
    <phoneticPr fontId="19" type="noConversion"/>
  </si>
  <si>
    <t>生鮮豬肉</t>
    <phoneticPr fontId="19" type="noConversion"/>
  </si>
  <si>
    <t>白米</t>
    <phoneticPr fontId="19" type="noConversion"/>
  </si>
  <si>
    <t>蔬菜</t>
    <phoneticPr fontId="19" type="noConversion"/>
  </si>
  <si>
    <t>雞蛋</t>
    <phoneticPr fontId="19" type="noConversion"/>
  </si>
  <si>
    <t>地瓜飯</t>
    <phoneticPr fontId="19" type="noConversion"/>
  </si>
  <si>
    <t>地瓜飯</t>
    <phoneticPr fontId="19" type="noConversion"/>
  </si>
  <si>
    <t>地瓜飯</t>
    <phoneticPr fontId="19" type="noConversion"/>
  </si>
  <si>
    <t>地瓜</t>
    <phoneticPr fontId="19" type="noConversion"/>
  </si>
  <si>
    <t>地瓜</t>
    <phoneticPr fontId="19" type="noConversion"/>
  </si>
  <si>
    <t>香Q米飯</t>
    <phoneticPr fontId="19" type="noConversion"/>
  </si>
  <si>
    <t>星期三</t>
    <phoneticPr fontId="19" type="noConversion"/>
  </si>
  <si>
    <t>星期四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</si>
  <si>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</si>
  <si>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</si>
  <si>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</si>
  <si>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</si>
  <si>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白米</t>
    <phoneticPr fontId="19" type="noConversion"/>
  </si>
  <si>
    <t>白米</t>
    <phoneticPr fontId="19" type="noConversion"/>
  </si>
  <si>
    <t>地瓜</t>
    <phoneticPr fontId="19" type="noConversion"/>
  </si>
  <si>
    <t>星期五</t>
    <phoneticPr fontId="19" type="noConversion"/>
  </si>
  <si>
    <t>炒</t>
    <phoneticPr fontId="19" type="noConversion"/>
  </si>
  <si>
    <t>蔬菜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</si>
  <si>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</si>
  <si>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</si>
  <si>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</si>
  <si>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麥片飯</t>
    <phoneticPr fontId="19" type="noConversion"/>
  </si>
  <si>
    <t>糙米飯</t>
    <phoneticPr fontId="19" type="noConversion"/>
  </si>
  <si>
    <t>煮</t>
    <phoneticPr fontId="19" type="noConversion"/>
  </si>
  <si>
    <t>生鮮豬肉</t>
    <phoneticPr fontId="19" type="noConversion"/>
  </si>
  <si>
    <t>薑</t>
    <phoneticPr fontId="19" type="noConversion"/>
  </si>
  <si>
    <t>生鮮雞肉</t>
    <phoneticPr fontId="19" type="noConversion"/>
  </si>
  <si>
    <t>麥片</t>
    <phoneticPr fontId="19" type="noConversion"/>
  </si>
  <si>
    <t>紅蘿蔔</t>
    <phoneticPr fontId="19" type="noConversion"/>
  </si>
  <si>
    <t>青豆仁</t>
    <phoneticPr fontId="19" type="noConversion"/>
  </si>
  <si>
    <t>糙米</t>
    <phoneticPr fontId="19" type="noConversion"/>
  </si>
  <si>
    <t>炸</t>
    <phoneticPr fontId="19" type="noConversion"/>
  </si>
  <si>
    <t>海</t>
    <phoneticPr fontId="19" type="noConversion"/>
  </si>
  <si>
    <t>煮</t>
    <phoneticPr fontId="19" type="noConversion"/>
  </si>
  <si>
    <t>麥片飯</t>
    <phoneticPr fontId="19" type="noConversion"/>
  </si>
  <si>
    <t>小米飯</t>
    <phoneticPr fontId="19" type="noConversion"/>
  </si>
  <si>
    <t>蒜泥白肉</t>
    <phoneticPr fontId="19" type="noConversion"/>
  </si>
  <si>
    <t>星期一</t>
    <phoneticPr fontId="19" type="noConversion"/>
  </si>
  <si>
    <t>紅蘿蔔</t>
    <phoneticPr fontId="19" type="noConversion"/>
  </si>
  <si>
    <t>豆芽菜</t>
    <phoneticPr fontId="19" type="noConversion"/>
  </si>
  <si>
    <t>雞蛋</t>
    <phoneticPr fontId="19" type="noConversion"/>
  </si>
  <si>
    <t>紅蘿蔔</t>
    <phoneticPr fontId="19" type="noConversion"/>
  </si>
  <si>
    <t>青豆仁</t>
    <phoneticPr fontId="19" type="noConversion"/>
  </si>
  <si>
    <t>玉米粒</t>
    <phoneticPr fontId="19" type="noConversion"/>
  </si>
  <si>
    <t>煮</t>
    <phoneticPr fontId="19" type="noConversion"/>
  </si>
  <si>
    <t>生鮮豬肉</t>
    <phoneticPr fontId="19" type="noConversion"/>
  </si>
  <si>
    <t>新鮮竹筍</t>
    <phoneticPr fontId="19" type="noConversion"/>
  </si>
  <si>
    <t>薑</t>
    <phoneticPr fontId="19" type="noConversion"/>
  </si>
  <si>
    <t>蕃茄</t>
    <phoneticPr fontId="19" type="noConversion"/>
  </si>
  <si>
    <t>海芽</t>
    <phoneticPr fontId="19" type="noConversion"/>
  </si>
  <si>
    <t>木耳</t>
    <phoneticPr fontId="19" type="noConversion"/>
  </si>
  <si>
    <t>生鮮雞肉</t>
    <phoneticPr fontId="19" type="noConversion"/>
  </si>
  <si>
    <t>滷</t>
    <phoneticPr fontId="19" type="noConversion"/>
  </si>
  <si>
    <t>麥片</t>
    <phoneticPr fontId="19" type="noConversion"/>
  </si>
  <si>
    <t>小米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</si>
  <si>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</si>
  <si>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</si>
  <si>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</si>
  <si>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</si>
  <si>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</si>
  <si>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</si>
  <si>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</si>
  <si>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炸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</si>
  <si>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</si>
  <si>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</si>
  <si>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</si>
  <si>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</si>
  <si>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</si>
  <si>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</si>
  <si>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脂肪：</t>
    <phoneticPr fontId="19" type="noConversion"/>
  </si>
  <si>
    <t>蔬菜類</t>
    <phoneticPr fontId="19" type="noConversion"/>
  </si>
  <si>
    <t>12月1日(二)</t>
    <phoneticPr fontId="19" type="noConversion"/>
  </si>
  <si>
    <t>12月7日(一)</t>
    <phoneticPr fontId="19" type="noConversion"/>
  </si>
  <si>
    <t>12月14日(一)</t>
    <phoneticPr fontId="19" type="noConversion"/>
  </si>
  <si>
    <t>12月21日(一)</t>
    <phoneticPr fontId="19" type="noConversion"/>
  </si>
  <si>
    <t>12月28日(一)</t>
    <phoneticPr fontId="19" type="noConversion"/>
  </si>
  <si>
    <t>12月2日(三)</t>
    <phoneticPr fontId="19" type="noConversion"/>
  </si>
  <si>
    <t>12月3日(四)</t>
    <phoneticPr fontId="19" type="noConversion"/>
  </si>
  <si>
    <t>12月4(五)</t>
    <phoneticPr fontId="19" type="noConversion"/>
  </si>
  <si>
    <t>12月8日(二)</t>
    <phoneticPr fontId="19" type="noConversion"/>
  </si>
  <si>
    <t>12月9日(三)</t>
    <phoneticPr fontId="19" type="noConversion"/>
  </si>
  <si>
    <t>12月10日(四)</t>
    <phoneticPr fontId="19" type="noConversion"/>
  </si>
  <si>
    <t>12月11日(五)</t>
    <phoneticPr fontId="19" type="noConversion"/>
  </si>
  <si>
    <t>12月15日(二)</t>
    <phoneticPr fontId="19" type="noConversion"/>
  </si>
  <si>
    <t>12月16日(三)</t>
    <phoneticPr fontId="19" type="noConversion"/>
  </si>
  <si>
    <t>12月17日(四)</t>
    <phoneticPr fontId="19" type="noConversion"/>
  </si>
  <si>
    <t>12月18日(五)</t>
    <phoneticPr fontId="19" type="noConversion"/>
  </si>
  <si>
    <t>12月22日(二)</t>
    <phoneticPr fontId="19" type="noConversion"/>
  </si>
  <si>
    <t>12月23日(三)</t>
    <phoneticPr fontId="19" type="noConversion"/>
  </si>
  <si>
    <t>12月24日(四)</t>
    <phoneticPr fontId="19" type="noConversion"/>
  </si>
  <si>
    <t>12月25日(五)</t>
    <phoneticPr fontId="19" type="noConversion"/>
  </si>
  <si>
    <t>12月29日(二)</t>
    <phoneticPr fontId="19" type="noConversion"/>
  </si>
  <si>
    <t>12月30日(三)</t>
    <phoneticPr fontId="19" type="noConversion"/>
  </si>
  <si>
    <t>12月31日(四)</t>
    <phoneticPr fontId="19" type="noConversion"/>
  </si>
  <si>
    <t>鐵路排骨</t>
    <phoneticPr fontId="19" type="noConversion"/>
  </si>
  <si>
    <t>蕃茄炒蛋</t>
    <phoneticPr fontId="19" type="noConversion"/>
  </si>
  <si>
    <t>韓式肉片</t>
    <phoneticPr fontId="19" type="noConversion"/>
  </si>
  <si>
    <t>紫菜湯</t>
    <phoneticPr fontId="19" type="noConversion"/>
  </si>
  <si>
    <t>茶壺湯</t>
    <phoneticPr fontId="19" type="noConversion"/>
  </si>
  <si>
    <t>地瓜飯</t>
    <phoneticPr fontId="19" type="noConversion"/>
  </si>
  <si>
    <t>五穀飯</t>
    <phoneticPr fontId="19" type="noConversion"/>
  </si>
  <si>
    <t>咖哩肉丁</t>
    <phoneticPr fontId="19" type="noConversion"/>
  </si>
  <si>
    <t>竹筍豚骨湯</t>
    <phoneticPr fontId="19" type="noConversion"/>
  </si>
  <si>
    <t>日式大阪燒</t>
    <phoneticPr fontId="19" type="noConversion"/>
  </si>
  <si>
    <t>清蒸肉丸</t>
    <phoneticPr fontId="19" type="noConversion"/>
  </si>
  <si>
    <t>壽喜燒肉</t>
    <phoneticPr fontId="19" type="noConversion"/>
  </si>
  <si>
    <t>蔥燒豬里肌</t>
    <phoneticPr fontId="19" type="noConversion"/>
  </si>
  <si>
    <t>五穀米</t>
    <phoneticPr fontId="19" type="noConversion"/>
  </si>
  <si>
    <t>洋芋</t>
    <phoneticPr fontId="19" type="noConversion"/>
  </si>
  <si>
    <t>新鮮竹筍</t>
    <phoneticPr fontId="19" type="noConversion"/>
  </si>
  <si>
    <t>生鮮豬大骨</t>
    <phoneticPr fontId="19" type="noConversion"/>
  </si>
  <si>
    <t>雞腿堡肉</t>
    <phoneticPr fontId="19" type="noConversion"/>
  </si>
  <si>
    <t>雞蛋</t>
    <phoneticPr fontId="19" type="noConversion"/>
  </si>
  <si>
    <t>柴魚片</t>
    <phoneticPr fontId="19" type="noConversion"/>
  </si>
  <si>
    <t>烤</t>
    <phoneticPr fontId="19" type="noConversion"/>
  </si>
  <si>
    <t>炸</t>
    <phoneticPr fontId="19" type="noConversion"/>
  </si>
  <si>
    <t>烤</t>
    <phoneticPr fontId="19" type="noConversion"/>
  </si>
  <si>
    <t>吻仔魚</t>
    <phoneticPr fontId="19" type="noConversion"/>
  </si>
  <si>
    <t>白花菜</t>
    <phoneticPr fontId="19" type="noConversion"/>
  </si>
  <si>
    <t>起司</t>
    <phoneticPr fontId="19" type="noConversion"/>
  </si>
  <si>
    <t>滷</t>
    <phoneticPr fontId="19" type="noConversion"/>
  </si>
  <si>
    <t>豆腐</t>
    <phoneticPr fontId="19" type="noConversion"/>
  </si>
  <si>
    <t>豆腐</t>
    <phoneticPr fontId="19" type="noConversion"/>
  </si>
  <si>
    <t>高麗菜</t>
    <phoneticPr fontId="19" type="noConversion"/>
  </si>
  <si>
    <t>金針菇</t>
    <phoneticPr fontId="19" type="noConversion"/>
  </si>
  <si>
    <t>辣椒</t>
    <phoneticPr fontId="19" type="noConversion"/>
  </si>
  <si>
    <t>碎蒜</t>
    <phoneticPr fontId="19" type="noConversion"/>
  </si>
  <si>
    <t>小蝦卷</t>
    <phoneticPr fontId="19" type="noConversion"/>
  </si>
  <si>
    <t>白蘿蔔</t>
    <phoneticPr fontId="19" type="noConversion"/>
  </si>
  <si>
    <t>煮</t>
    <phoneticPr fontId="19" type="noConversion"/>
  </si>
  <si>
    <t>生鮮魚肉</t>
    <phoneticPr fontId="19" type="noConversion"/>
  </si>
  <si>
    <t>生鮮豬絞肉</t>
    <phoneticPr fontId="19" type="noConversion"/>
  </si>
  <si>
    <t>薑</t>
    <phoneticPr fontId="19" type="noConversion"/>
  </si>
  <si>
    <t>煮</t>
    <phoneticPr fontId="19" type="noConversion"/>
  </si>
  <si>
    <t>鴿蛋</t>
    <phoneticPr fontId="19" type="noConversion"/>
  </si>
  <si>
    <t>洋蔥</t>
    <phoneticPr fontId="19" type="noConversion"/>
  </si>
  <si>
    <t>生鮮豬肉</t>
    <phoneticPr fontId="19" type="noConversion"/>
  </si>
  <si>
    <t>烤</t>
    <phoneticPr fontId="19" type="noConversion"/>
  </si>
  <si>
    <t>菇類</t>
    <phoneticPr fontId="19" type="noConversion"/>
  </si>
  <si>
    <t>味噌</t>
    <phoneticPr fontId="19" type="noConversion"/>
  </si>
  <si>
    <t>海芽</t>
    <phoneticPr fontId="19" type="noConversion"/>
  </si>
  <si>
    <t>海帶根</t>
    <phoneticPr fontId="19" type="noConversion"/>
  </si>
  <si>
    <t>味噌海芽湯</t>
    <phoneticPr fontId="19" type="noConversion"/>
  </si>
  <si>
    <t>紅蘿蔔</t>
    <phoneticPr fontId="19" type="noConversion"/>
  </si>
  <si>
    <t>煮</t>
    <phoneticPr fontId="19" type="noConversion"/>
  </si>
  <si>
    <t>杏鮑菇</t>
    <phoneticPr fontId="19" type="noConversion"/>
  </si>
  <si>
    <t>生鮮雞肉</t>
    <phoneticPr fontId="19" type="noConversion"/>
  </si>
  <si>
    <t>高麗菜</t>
    <phoneticPr fontId="19" type="noConversion"/>
  </si>
  <si>
    <t>紫菜</t>
    <phoneticPr fontId="19" type="noConversion"/>
  </si>
  <si>
    <t>生鮮雞肉</t>
    <phoneticPr fontId="19" type="noConversion"/>
  </si>
  <si>
    <t>芹菜蘿蔔湯</t>
    <phoneticPr fontId="19" type="noConversion"/>
  </si>
  <si>
    <t>香腸</t>
    <phoneticPr fontId="19" type="noConversion"/>
  </si>
  <si>
    <t>紅麵線</t>
    <phoneticPr fontId="19" type="noConversion"/>
  </si>
  <si>
    <t>新鮮竹筍</t>
    <phoneticPr fontId="19" type="noConversion"/>
  </si>
  <si>
    <t>雞蛋</t>
    <phoneticPr fontId="19" type="noConversion"/>
  </si>
  <si>
    <t>木耳</t>
    <phoneticPr fontId="19" type="noConversion"/>
  </si>
  <si>
    <t>芡</t>
    <phoneticPr fontId="19" type="noConversion"/>
  </si>
  <si>
    <t>烤</t>
    <phoneticPr fontId="19" type="noConversion"/>
  </si>
  <si>
    <t>生鮮豬肉</t>
    <phoneticPr fontId="19" type="noConversion"/>
  </si>
  <si>
    <t>洋蔥</t>
    <phoneticPr fontId="19" type="noConversion"/>
  </si>
  <si>
    <t>芹菜</t>
    <phoneticPr fontId="19" type="noConversion"/>
  </si>
  <si>
    <t>生鮮豬腳丁</t>
    <phoneticPr fontId="19" type="noConversion"/>
  </si>
  <si>
    <t>生鮮柳葉魚</t>
    <phoneticPr fontId="19" type="noConversion"/>
  </si>
  <si>
    <t>金針菇</t>
    <phoneticPr fontId="19" type="noConversion"/>
  </si>
  <si>
    <t>美白菇</t>
    <phoneticPr fontId="19" type="noConversion"/>
  </si>
  <si>
    <t>薑</t>
    <phoneticPr fontId="19" type="noConversion"/>
  </si>
  <si>
    <t>白蘿蔔</t>
    <phoneticPr fontId="19" type="noConversion"/>
  </si>
  <si>
    <t>白米</t>
    <phoneticPr fontId="19" type="noConversion"/>
  </si>
  <si>
    <t>白花菜</t>
    <phoneticPr fontId="19" type="noConversion"/>
  </si>
  <si>
    <t>青花菜</t>
    <phoneticPr fontId="19" type="noConversion"/>
  </si>
  <si>
    <t>大白菜</t>
    <phoneticPr fontId="19" type="noConversion"/>
  </si>
  <si>
    <t>煮</t>
    <phoneticPr fontId="19" type="noConversion"/>
  </si>
  <si>
    <t>九層塔</t>
    <phoneticPr fontId="19" type="noConversion"/>
  </si>
  <si>
    <t>淺色蔬菜</t>
    <phoneticPr fontId="19" type="noConversion"/>
  </si>
  <si>
    <t>深色蔬菜</t>
    <phoneticPr fontId="19" type="noConversion"/>
  </si>
  <si>
    <t>鹽酥雞(炸)</t>
    <phoneticPr fontId="19" type="noConversion"/>
  </si>
  <si>
    <t>焗烤白花</t>
    <phoneticPr fontId="19" type="noConversion"/>
  </si>
  <si>
    <t>芡</t>
    <phoneticPr fontId="19" type="noConversion"/>
  </si>
  <si>
    <t>醣類：</t>
    <phoneticPr fontId="19" type="noConversion"/>
  </si>
  <si>
    <t>主食類</t>
    <phoneticPr fontId="19" type="noConversion"/>
  </si>
  <si>
    <t>玉米粒</t>
    <phoneticPr fontId="19" type="noConversion"/>
  </si>
  <si>
    <t>豆魚肉蛋類</t>
    <phoneticPr fontId="19" type="noConversion"/>
  </si>
  <si>
    <t>雞蛋</t>
    <phoneticPr fontId="19" type="noConversion"/>
  </si>
  <si>
    <t>脂肪：</t>
    <phoneticPr fontId="19" type="noConversion"/>
  </si>
  <si>
    <t>蔬菜類</t>
    <phoneticPr fontId="19" type="noConversion"/>
  </si>
  <si>
    <t>青豆仁</t>
    <phoneticPr fontId="19" type="noConversion"/>
  </si>
  <si>
    <t>油脂類</t>
    <phoneticPr fontId="19" type="noConversion"/>
  </si>
  <si>
    <t>紅蘿蔔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</si>
  <si>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</si>
  <si>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</si>
  <si>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</si>
  <si>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煮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</si>
  <si>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</si>
  <si>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</si>
  <si>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</si>
  <si>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</si>
  <si>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</si>
  <si>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</si>
  <si>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</si>
  <si>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豆</t>
    <phoneticPr fontId="19" type="noConversion"/>
  </si>
  <si>
    <t>加</t>
    <phoneticPr fontId="19" type="noConversion"/>
  </si>
  <si>
    <t>卡啦雞腿堡肉(加)(炸)</t>
    <phoneticPr fontId="19" type="noConversion"/>
  </si>
  <si>
    <t>煮</t>
    <phoneticPr fontId="19" type="noConversion"/>
  </si>
  <si>
    <t>玉米蛋花湯</t>
    <phoneticPr fontId="19" type="noConversion"/>
  </si>
  <si>
    <t>金菇湯</t>
    <phoneticPr fontId="19" type="noConversion"/>
  </si>
  <si>
    <t>蘿蔔湯</t>
    <phoneticPr fontId="19" type="noConversion"/>
  </si>
  <si>
    <t>佛跳牆</t>
    <phoneticPr fontId="19" type="noConversion"/>
  </si>
  <si>
    <t>地瓜薯條</t>
    <phoneticPr fontId="19" type="noConversion"/>
  </si>
  <si>
    <t>豆</t>
    <phoneticPr fontId="19" type="noConversion"/>
  </si>
  <si>
    <t>深色蔬菜</t>
    <phoneticPr fontId="19" type="noConversion"/>
  </si>
  <si>
    <t>淺色蔬菜</t>
    <phoneticPr fontId="19" type="noConversion"/>
  </si>
  <si>
    <t>麵線糊湯(芡)</t>
    <phoneticPr fontId="19" type="noConversion"/>
  </si>
  <si>
    <t>台式香腸(加)</t>
    <phoneticPr fontId="19" type="noConversion"/>
  </si>
  <si>
    <t>加</t>
    <phoneticPr fontId="19" type="noConversion"/>
  </si>
  <si>
    <t>炒雙花椰</t>
    <phoneticPr fontId="19" type="noConversion"/>
  </si>
  <si>
    <t>杏鮑菇</t>
    <phoneticPr fontId="19" type="noConversion"/>
  </si>
  <si>
    <t>紫菜</t>
    <phoneticPr fontId="19" type="noConversion"/>
  </si>
  <si>
    <t>玉米濃湯(芡)</t>
    <phoneticPr fontId="19" type="noConversion"/>
  </si>
  <si>
    <t>香Q米飯</t>
    <phoneticPr fontId="19" type="noConversion"/>
  </si>
  <si>
    <t>紫菜湯</t>
    <phoneticPr fontId="19" type="noConversion"/>
  </si>
  <si>
    <t>糯米</t>
    <phoneticPr fontId="19" type="noConversion"/>
  </si>
  <si>
    <t>青豆仁</t>
    <phoneticPr fontId="19" type="noConversion"/>
  </si>
  <si>
    <t>生鮮豬肉</t>
    <phoneticPr fontId="19" type="noConversion"/>
  </si>
  <si>
    <t>高麗菜飯</t>
    <phoneticPr fontId="19" type="noConversion"/>
  </si>
  <si>
    <t>香Q米飯</t>
    <phoneticPr fontId="19" type="noConversion"/>
  </si>
  <si>
    <t>義大利麵</t>
    <phoneticPr fontId="19" type="noConversion"/>
  </si>
  <si>
    <t>香Q米飯</t>
    <phoneticPr fontId="19" type="noConversion"/>
  </si>
  <si>
    <t>香香柳葉魚(海)(炸)</t>
    <phoneticPr fontId="19" type="noConversion"/>
  </si>
  <si>
    <t>柴香豆腐(豆)</t>
    <phoneticPr fontId="19" type="noConversion"/>
  </si>
  <si>
    <t>日式小火鍋(豆)</t>
    <phoneticPr fontId="19" type="noConversion"/>
  </si>
  <si>
    <t>白米</t>
    <phoneticPr fontId="19" type="noConversion"/>
  </si>
  <si>
    <t>麵條</t>
    <phoneticPr fontId="19" type="noConversion"/>
  </si>
  <si>
    <t>生鮮豬絞肉</t>
    <phoneticPr fontId="19" type="noConversion"/>
  </si>
  <si>
    <t>烤</t>
    <phoneticPr fontId="19" type="noConversion"/>
  </si>
  <si>
    <t>生鮮雞肉</t>
    <phoneticPr fontId="19" type="noConversion"/>
  </si>
  <si>
    <t>冷</t>
    <phoneticPr fontId="19" type="noConversion"/>
  </si>
  <si>
    <t>豆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</si>
  <si>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</si>
  <si>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</si>
  <si>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</si>
  <si>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菇類</t>
    <phoneticPr fontId="19" type="noConversion"/>
  </si>
  <si>
    <t>豆腐</t>
    <phoneticPr fontId="19" type="noConversion"/>
  </si>
  <si>
    <t>柴魚片</t>
    <phoneticPr fontId="19" type="noConversion"/>
  </si>
  <si>
    <t>煮</t>
    <phoneticPr fontId="19" type="noConversion"/>
  </si>
  <si>
    <t>烤</t>
    <phoneticPr fontId="19" type="noConversion"/>
  </si>
  <si>
    <t>冷</t>
    <phoneticPr fontId="19" type="noConversion"/>
  </si>
  <si>
    <t>甜不辣</t>
    <phoneticPr fontId="19" type="noConversion"/>
  </si>
  <si>
    <t>鐵板銀芽</t>
    <phoneticPr fontId="19" type="noConversion"/>
  </si>
  <si>
    <t>甜條炒四季豆(加)</t>
    <phoneticPr fontId="19" type="noConversion"/>
  </si>
  <si>
    <t>紅蔥頭油飯</t>
    <phoneticPr fontId="19" type="noConversion"/>
  </si>
  <si>
    <t>BBQ雞翅</t>
    <phoneticPr fontId="19" type="noConversion"/>
  </si>
  <si>
    <t>三色炒蛋</t>
    <phoneticPr fontId="19" type="noConversion"/>
  </si>
  <si>
    <t>家鄉滷肉(豆)</t>
    <phoneticPr fontId="19" type="noConversion"/>
  </si>
  <si>
    <t>味噌豆腐湯(豆)</t>
    <phoneticPr fontId="19" type="noConversion"/>
  </si>
  <si>
    <t>蒸餃(冷)</t>
    <phoneticPr fontId="19" type="noConversion"/>
  </si>
  <si>
    <t>甜蔥肉片</t>
    <phoneticPr fontId="19" type="noConversion"/>
  </si>
  <si>
    <t>三杯雞</t>
    <phoneticPr fontId="19" type="noConversion"/>
  </si>
  <si>
    <t>酸辣湯(芡)(醃)(豆)</t>
    <phoneticPr fontId="19" type="noConversion"/>
  </si>
  <si>
    <t>台南擔仔麵</t>
    <phoneticPr fontId="19" type="noConversion"/>
  </si>
  <si>
    <t>紅燒排骨</t>
    <phoneticPr fontId="19" type="noConversion"/>
  </si>
  <si>
    <t>冬瓜豚骨湯</t>
    <phoneticPr fontId="19" type="noConversion"/>
  </si>
  <si>
    <t>鹹豬肉</t>
    <phoneticPr fontId="19" type="noConversion"/>
  </si>
  <si>
    <t>醬爆豬肉片</t>
    <phoneticPr fontId="19" type="noConversion"/>
  </si>
  <si>
    <t>香酥魚條(海)(炸)</t>
    <phoneticPr fontId="19" type="noConversion"/>
  </si>
  <si>
    <t>塔香百頁(豆)</t>
    <phoneticPr fontId="19" type="noConversion"/>
  </si>
  <si>
    <t>玉米鴿蛋</t>
    <phoneticPr fontId="19" type="noConversion"/>
  </si>
  <si>
    <t>黃金G里肌</t>
    <phoneticPr fontId="19" type="noConversion"/>
  </si>
  <si>
    <t>吻魚炒蛋(海)</t>
    <phoneticPr fontId="19" type="noConversion"/>
  </si>
  <si>
    <t>卡啦翅小腿(炸)</t>
    <phoneticPr fontId="19" type="noConversion"/>
  </si>
  <si>
    <t>脆炒海根(深色)</t>
    <phoneticPr fontId="19" type="noConversion"/>
  </si>
  <si>
    <t>開陽麩皮高麗</t>
    <phoneticPr fontId="19" type="noConversion"/>
  </si>
  <si>
    <t>芝麻蒲燒雞腿</t>
    <phoneticPr fontId="19" type="noConversion"/>
  </si>
  <si>
    <t>奶香玉蜀黍</t>
    <phoneticPr fontId="19" type="noConversion"/>
  </si>
  <si>
    <t>胡蘿蔔炒蛋</t>
    <phoneticPr fontId="19" type="noConversion"/>
  </si>
  <si>
    <t>鳳梨咕咾肉(炸)</t>
    <phoneticPr fontId="19" type="noConversion"/>
  </si>
  <si>
    <t>香酥魚排(海加)(炸)</t>
    <phoneticPr fontId="19" type="noConversion"/>
  </si>
  <si>
    <t>紫菜薑絲湯</t>
    <phoneticPr fontId="19" type="noConversion"/>
  </si>
  <si>
    <t>鮑菇津白</t>
    <phoneticPr fontId="19" type="noConversion"/>
  </si>
  <si>
    <t>瓜仔肉(醃)</t>
    <phoneticPr fontId="19" type="noConversion"/>
  </si>
  <si>
    <t>日式豆腐湯(豆)</t>
    <phoneticPr fontId="19" type="noConversion"/>
  </si>
  <si>
    <t>柴魚豆腐湯(豆)</t>
    <phoneticPr fontId="19" type="noConversion"/>
  </si>
  <si>
    <t>日式海芽湯</t>
    <phoneticPr fontId="19" type="noConversion"/>
  </si>
  <si>
    <t>焗烤花菜</t>
    <phoneticPr fontId="19" type="noConversion"/>
  </si>
  <si>
    <t>茄汁金雕卷(加)</t>
    <phoneticPr fontId="19" type="noConversion"/>
  </si>
  <si>
    <t>小蝦卷(加)</t>
    <phoneticPr fontId="19" type="noConversion"/>
  </si>
  <si>
    <t>蔥</t>
    <phoneticPr fontId="19" type="noConversion"/>
  </si>
  <si>
    <t>薑</t>
    <phoneticPr fontId="19" type="noConversion"/>
  </si>
  <si>
    <t>海</t>
    <phoneticPr fontId="19" type="noConversion"/>
  </si>
  <si>
    <t>豆</t>
    <phoneticPr fontId="19" type="noConversion"/>
  </si>
  <si>
    <t>加</t>
    <phoneticPr fontId="19" type="noConversion"/>
  </si>
  <si>
    <t>四季豆類</t>
    <phoneticPr fontId="19" type="noConversion"/>
  </si>
  <si>
    <t>韭菜</t>
    <phoneticPr fontId="19" type="noConversion"/>
  </si>
  <si>
    <t>洋蔥</t>
    <phoneticPr fontId="19" type="noConversion"/>
  </si>
  <si>
    <t>咖哩粉</t>
    <phoneticPr fontId="19" type="noConversion"/>
  </si>
  <si>
    <t>杏鮑菇</t>
    <phoneticPr fontId="19" type="noConversion"/>
  </si>
  <si>
    <t>紅蔥頭</t>
    <phoneticPr fontId="19" type="noConversion"/>
  </si>
  <si>
    <t>饅頭</t>
    <phoneticPr fontId="19" type="noConversion"/>
  </si>
  <si>
    <t>冷</t>
    <phoneticPr fontId="19" type="noConversion"/>
  </si>
  <si>
    <t>味噌</t>
    <phoneticPr fontId="19" type="noConversion"/>
  </si>
  <si>
    <t>豆腐</t>
    <phoneticPr fontId="19" type="noConversion"/>
  </si>
  <si>
    <t>椒鹽毛豆莢</t>
    <phoneticPr fontId="19" type="noConversion"/>
  </si>
  <si>
    <t>芋頭</t>
    <phoneticPr fontId="19" type="noConversion"/>
  </si>
  <si>
    <t>紅蘿蔔</t>
    <phoneticPr fontId="19" type="noConversion"/>
  </si>
  <si>
    <t>木耳</t>
    <phoneticPr fontId="19" type="noConversion"/>
  </si>
  <si>
    <t>毛豆莢</t>
    <phoneticPr fontId="19" type="noConversion"/>
  </si>
  <si>
    <t>雞蛋</t>
    <phoneticPr fontId="19" type="noConversion"/>
  </si>
  <si>
    <t>酸菜絲</t>
    <phoneticPr fontId="19" type="noConversion"/>
  </si>
  <si>
    <t>醃</t>
    <phoneticPr fontId="19" type="noConversion"/>
  </si>
  <si>
    <t>豆芽菜</t>
    <phoneticPr fontId="19" type="noConversion"/>
  </si>
  <si>
    <t>生鮮豬絞肉</t>
    <phoneticPr fontId="19" type="noConversion"/>
  </si>
  <si>
    <t>新鮮竹筍</t>
    <phoneticPr fontId="19" type="noConversion"/>
  </si>
  <si>
    <t>生鮮豬肉</t>
    <phoneticPr fontId="19" type="noConversion"/>
  </si>
  <si>
    <t>水餃</t>
    <phoneticPr fontId="19" type="noConversion"/>
  </si>
  <si>
    <t>蔥爆肉絲</t>
    <phoneticPr fontId="19" type="noConversion"/>
  </si>
  <si>
    <t>白蘿蔔</t>
    <phoneticPr fontId="19" type="noConversion"/>
  </si>
  <si>
    <t>冬瓜</t>
    <phoneticPr fontId="19" type="noConversion"/>
  </si>
  <si>
    <t>白花椰菜</t>
    <phoneticPr fontId="19" type="noConversion"/>
  </si>
  <si>
    <t>生鮮雞翅小腿</t>
    <phoneticPr fontId="19" type="noConversion"/>
  </si>
  <si>
    <t>青豆仁</t>
    <phoneticPr fontId="19" type="noConversion"/>
  </si>
  <si>
    <t>百頁</t>
    <phoneticPr fontId="19" type="noConversion"/>
  </si>
  <si>
    <t>蒜</t>
    <phoneticPr fontId="19" type="noConversion"/>
  </si>
  <si>
    <t>蝦米</t>
    <phoneticPr fontId="19" type="noConversion"/>
  </si>
  <si>
    <t>麩皮</t>
    <phoneticPr fontId="19" type="noConversion"/>
  </si>
  <si>
    <t>白芝麻</t>
    <phoneticPr fontId="19" type="noConversion"/>
  </si>
  <si>
    <t>生鮮豬絞肉</t>
    <phoneticPr fontId="19" type="noConversion"/>
  </si>
  <si>
    <t>可樂豬腳肉</t>
    <phoneticPr fontId="19" type="noConversion"/>
  </si>
  <si>
    <t>豆腐</t>
    <phoneticPr fontId="19" type="noConversion"/>
  </si>
  <si>
    <t>豆</t>
    <phoneticPr fontId="19" type="noConversion"/>
  </si>
  <si>
    <t>木耳</t>
    <phoneticPr fontId="19" type="noConversion"/>
  </si>
  <si>
    <t>毛豆仁</t>
    <phoneticPr fontId="19" type="noConversion"/>
  </si>
  <si>
    <t>紅蘿蔔</t>
    <phoneticPr fontId="19" type="noConversion"/>
  </si>
  <si>
    <t>雞蛋</t>
    <phoneticPr fontId="19" type="noConversion"/>
  </si>
  <si>
    <t>洋蔥</t>
    <phoneticPr fontId="19" type="noConversion"/>
  </si>
  <si>
    <t>薑</t>
    <phoneticPr fontId="19" type="noConversion"/>
  </si>
  <si>
    <t>炸</t>
    <phoneticPr fontId="19" type="noConversion"/>
  </si>
  <si>
    <t>生鮮豬肉</t>
    <phoneticPr fontId="19" type="noConversion"/>
  </si>
  <si>
    <t>鳳梨</t>
    <phoneticPr fontId="19" type="noConversion"/>
  </si>
  <si>
    <t>金雕卷</t>
    <phoneticPr fontId="19" type="noConversion"/>
  </si>
  <si>
    <t>加</t>
    <phoneticPr fontId="19" type="noConversion"/>
  </si>
  <si>
    <t>煮</t>
    <phoneticPr fontId="19" type="noConversion"/>
  </si>
  <si>
    <t>深色蔬菜</t>
    <phoneticPr fontId="19" type="noConversion"/>
  </si>
  <si>
    <t>淺色蔬菜</t>
    <phoneticPr fontId="19" type="noConversion"/>
  </si>
  <si>
    <t>柴魚片</t>
    <phoneticPr fontId="19" type="noConversion"/>
  </si>
  <si>
    <t>味噌</t>
    <phoneticPr fontId="19" type="noConversion"/>
  </si>
  <si>
    <t>豆腐</t>
    <phoneticPr fontId="19" type="noConversion"/>
  </si>
  <si>
    <t>豆</t>
    <phoneticPr fontId="19" type="noConversion"/>
  </si>
  <si>
    <t>魚排</t>
    <phoneticPr fontId="19" type="noConversion"/>
  </si>
  <si>
    <t>海加</t>
    <phoneticPr fontId="19" type="noConversion"/>
  </si>
  <si>
    <t>碎瓜</t>
    <phoneticPr fontId="19" type="noConversion"/>
  </si>
  <si>
    <t>醃</t>
    <phoneticPr fontId="19" type="noConversion"/>
  </si>
  <si>
    <t>玉米粒</t>
    <phoneticPr fontId="19" type="noConversion"/>
  </si>
  <si>
    <t>青豆仁</t>
    <phoneticPr fontId="19" type="noConversion"/>
  </si>
  <si>
    <t>有機深色蔬菜</t>
    <phoneticPr fontId="19" type="noConversion"/>
  </si>
  <si>
    <t>有機淺色蔬菜</t>
    <phoneticPr fontId="19" type="noConversion"/>
  </si>
  <si>
    <t>深色蔬菜</t>
    <phoneticPr fontId="19" type="noConversion"/>
  </si>
  <si>
    <t>暖呼麻油雞</t>
    <phoneticPr fontId="19" type="noConversion"/>
  </si>
  <si>
    <t>酸菜鴨肉(醃)</t>
    <phoneticPr fontId="19" type="noConversion"/>
  </si>
  <si>
    <t>醃</t>
    <phoneticPr fontId="19" type="noConversion"/>
  </si>
  <si>
    <t>大白菜</t>
    <phoneticPr fontId="19" type="noConversion"/>
  </si>
  <si>
    <t>生鮮鴨肉</t>
    <phoneticPr fontId="19" type="noConversion"/>
  </si>
  <si>
    <t>薑</t>
    <phoneticPr fontId="19" type="noConversion"/>
  </si>
  <si>
    <t>綜合湯(豆)</t>
    <phoneticPr fontId="19" type="noConversion"/>
  </si>
  <si>
    <t>白蘿蔔</t>
    <phoneticPr fontId="19" type="noConversion"/>
  </si>
  <si>
    <t>紅蘿蔔</t>
    <phoneticPr fontId="19" type="noConversion"/>
  </si>
  <si>
    <t>青豆仁</t>
    <phoneticPr fontId="19" type="noConversion"/>
  </si>
  <si>
    <t>洋蔥</t>
    <phoneticPr fontId="19" type="noConversion"/>
  </si>
  <si>
    <t>咖哩粉</t>
    <phoneticPr fontId="19" type="noConversion"/>
  </si>
  <si>
    <t>咖哩肉</t>
    <phoneticPr fontId="19" type="noConversion"/>
  </si>
  <si>
    <t>味噌</t>
    <phoneticPr fontId="19" type="noConversion"/>
  </si>
  <si>
    <t>薑</t>
    <phoneticPr fontId="19" type="noConversion"/>
  </si>
  <si>
    <t>白蘿蔔</t>
    <phoneticPr fontId="19" type="noConversion"/>
  </si>
  <si>
    <t>海帶結</t>
    <phoneticPr fontId="19" type="noConversion"/>
  </si>
  <si>
    <t>三絲豆腐(豆)</t>
    <phoneticPr fontId="19" type="noConversion"/>
  </si>
  <si>
    <t>海芽薑絲湯</t>
    <phoneticPr fontId="19" type="noConversion"/>
  </si>
  <si>
    <t>紫菜蛋花湯</t>
    <phoneticPr fontId="19" type="noConversion"/>
  </si>
  <si>
    <t>法式菲力雞肉</t>
    <phoneticPr fontId="19" type="noConversion"/>
  </si>
  <si>
    <t>醬爆豬柳條</t>
    <phoneticPr fontId="19" type="noConversion"/>
  </si>
  <si>
    <t>西芹三色(豆)</t>
    <phoneticPr fontId="19" type="noConversion"/>
  </si>
  <si>
    <t>西芹</t>
    <phoneticPr fontId="19" type="noConversion"/>
  </si>
  <si>
    <t>鴻喜菇</t>
    <phoneticPr fontId="19" type="noConversion"/>
  </si>
  <si>
    <t>豆干</t>
    <phoneticPr fontId="19" type="noConversion"/>
  </si>
  <si>
    <t>豆</t>
    <phoneticPr fontId="19" type="noConversion"/>
  </si>
  <si>
    <t>麻婆豆腐(豆)</t>
    <phoneticPr fontId="19" type="noConversion"/>
  </si>
  <si>
    <t>彩椒</t>
    <phoneticPr fontId="19" type="noConversion"/>
  </si>
  <si>
    <t>小黃瓜</t>
    <phoneticPr fontId="19" type="noConversion"/>
  </si>
  <si>
    <t>香酥魚條(海)(炸)</t>
    <phoneticPr fontId="19" type="noConversion"/>
  </si>
  <si>
    <t>香嫩雞排</t>
    <phoneticPr fontId="19" type="noConversion"/>
  </si>
  <si>
    <t>照燒雞翅</t>
    <phoneticPr fontId="19" type="noConversion"/>
  </si>
  <si>
    <t>木耳</t>
    <phoneticPr fontId="19" type="noConversion"/>
  </si>
  <si>
    <t>深色蔬菜</t>
    <phoneticPr fontId="19" type="noConversion"/>
  </si>
  <si>
    <t>淺色蔬菜</t>
    <phoneticPr fontId="19" type="noConversion"/>
  </si>
  <si>
    <t>海</t>
    <phoneticPr fontId="19" type="noConversion"/>
  </si>
  <si>
    <t>酸白菜</t>
    <phoneticPr fontId="19" type="noConversion"/>
  </si>
  <si>
    <t>109年12月1日-12月4日第一週菜單明細(永靖國小--承富)</t>
    <phoneticPr fontId="19" type="noConversion"/>
  </si>
  <si>
    <t>109年12月7日-12月11日第二週菜單明細(永靖國小--承富)</t>
    <phoneticPr fontId="19" type="noConversion"/>
  </si>
  <si>
    <t>109年12月14日-12月18日第三週菜單明細(永靖國小--承富)</t>
    <phoneticPr fontId="19" type="noConversion"/>
  </si>
  <si>
    <t>109年12月21日-12月25日第四週菜單明細(永靖國小--承富)</t>
    <phoneticPr fontId="19" type="noConversion"/>
  </si>
  <si>
    <t>109年12月28日-12月31日第五週菜單明細(永靖國小--承富)</t>
    <phoneticPr fontId="19" type="noConversion"/>
  </si>
  <si>
    <t>巧克力饅頭(冷)</t>
    <phoneticPr fontId="19" type="noConversion"/>
  </si>
  <si>
    <t>香滷白菜</t>
    <phoneticPr fontId="19" type="noConversion"/>
  </si>
  <si>
    <t>烤饅頭(冷)</t>
    <phoneticPr fontId="19" type="noConversion"/>
  </si>
  <si>
    <t>饅頭</t>
    <phoneticPr fontId="19" type="noConversion"/>
  </si>
  <si>
    <t>烤</t>
    <phoneticPr fontId="19" type="noConversion"/>
  </si>
  <si>
    <t>清蒸珍珠丸(冷)</t>
    <phoneticPr fontId="19" type="noConversion"/>
  </si>
  <si>
    <t>紫米丸</t>
    <phoneticPr fontId="19" type="noConversion"/>
  </si>
  <si>
    <t>深色蔬菜</t>
    <phoneticPr fontId="19" type="noConversion"/>
  </si>
  <si>
    <t>豆干</t>
    <phoneticPr fontId="19" type="noConversion"/>
  </si>
  <si>
    <t>豆</t>
    <phoneticPr fontId="19" type="noConversion"/>
  </si>
  <si>
    <t>炙燒翅小腿(豆)</t>
    <phoneticPr fontId="19" type="noConversion"/>
  </si>
  <si>
    <t>招牌雞排</t>
    <phoneticPr fontId="19" type="noConversion"/>
  </si>
  <si>
    <t>絞肉滷蛋</t>
    <phoneticPr fontId="19" type="noConversion"/>
  </si>
  <si>
    <t>滷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</si>
</sst>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5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0"/>
      <color theme="1"/>
      <name val="標楷體"/>
      <family val="4"/>
      <charset val="136"/>
    </font>
    <font>
      <sz val="2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22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22"/>
      <color theme="1"/>
      <name val="華康棒棒體W5"/>
      <family val="5"/>
      <charset val="136"/>
    </font>
    <font>
      <sz val="22"/>
      <color theme="1"/>
      <name val="華康流隸體(P)"/>
      <family val="4"/>
      <charset val="136"/>
    </font>
    <font>
      <sz val="22"/>
      <color theme="1"/>
      <name val="華康墨字體"/>
      <family val="5"/>
      <charset val="136"/>
    </font>
    <font>
      <sz val="24"/>
      <color theme="1"/>
      <name val="新細明體"/>
      <family val="1"/>
      <charset val="136"/>
    </font>
    <font>
      <b/>
      <sz val="22"/>
      <color theme="1"/>
      <name val="華康棒棒體W5"/>
      <family val="5"/>
      <charset val="136"/>
    </font>
    <font>
      <sz val="10"/>
      <color theme="1"/>
      <name val="新細明體"/>
      <family val="1"/>
      <charset val="136"/>
    </font>
    <font>
      <sz val="18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20"/>
      <color theme="1"/>
      <name val="新細明體"/>
      <family val="1"/>
      <charset val="136"/>
    </font>
    <font>
      <sz val="24"/>
      <color theme="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horizontal="center" shrinkToFit="1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5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horizontal="left" shrinkToFi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76" fontId="28" fillId="0" borderId="0" xfId="0" applyNumberFormat="1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/>
    </xf>
    <xf numFmtId="0" fontId="22" fillId="0" borderId="20" xfId="0" applyFont="1" applyFill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Fill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 applyBorder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176" fontId="23" fillId="0" borderId="0" xfId="0" applyNumberFormat="1" applyFont="1" applyBorder="1" applyAlignment="1">
      <alignment horizontal="center" vertical="center"/>
    </xf>
    <xf numFmtId="177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Fill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9" fontId="23" fillId="0" borderId="0" xfId="0" applyNumberFormat="1" applyFont="1" applyBorder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3" fillId="0" borderId="0" xfId="0" applyFont="1" applyBorder="1" applyAlignment="1">
      <alignment horizontal="right" vertical="top"/>
    </xf>
    <xf numFmtId="0" fontId="23" fillId="0" borderId="0" xfId="0" applyFont="1">
      <alignment vertical="center"/>
    </xf>
    <xf numFmtId="0" fontId="28" fillId="0" borderId="0" xfId="0" applyFont="1" applyBorder="1" applyAlignment="1">
      <alignment horizontal="left" vertical="center" shrinkToFit="1"/>
    </xf>
    <xf numFmtId="0" fontId="28" fillId="0" borderId="0" xfId="0" applyFont="1" applyFill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2" fillId="0" borderId="11" xfId="0" applyFont="1" applyFill="1" applyBorder="1" applyAlignment="1">
      <alignment horizontal="center" vertical="center" textRotation="255"/>
    </xf>
    <xf numFmtId="0" fontId="22" fillId="0" borderId="20" xfId="0" applyFont="1" applyFill="1" applyBorder="1" applyAlignment="1">
      <alignment vertical="center" textRotation="255" shrinkToFit="1"/>
    </xf>
    <xf numFmtId="0" fontId="22" fillId="0" borderId="20" xfId="0" applyFont="1" applyFill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0" fontId="21" fillId="0" borderId="0" xfId="0" applyFont="1" applyBorder="1">
      <alignment vertical="center"/>
    </xf>
    <xf numFmtId="0" fontId="27" fillId="0" borderId="0" xfId="0" applyFont="1" applyBorder="1">
      <alignment vertical="center"/>
    </xf>
    <xf numFmtId="179" fontId="27" fillId="0" borderId="0" xfId="0" applyNumberFormat="1" applyFont="1" applyBorder="1" applyAlignment="1">
      <alignment horizontal="right"/>
    </xf>
    <xf numFmtId="180" fontId="27" fillId="0" borderId="0" xfId="0" applyNumberFormat="1" applyFont="1" applyBorder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left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69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60" xfId="0" applyFont="1" applyBorder="1" applyAlignment="1">
      <alignment vertical="center" shrinkToFit="1"/>
    </xf>
    <xf numFmtId="0" fontId="22" fillId="0" borderId="6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shrinkToFit="1"/>
    </xf>
    <xf numFmtId="0" fontId="0" fillId="0" borderId="0" xfId="0" applyFont="1">
      <alignment vertical="center"/>
    </xf>
    <xf numFmtId="0" fontId="33" fillId="0" borderId="20" xfId="0" applyFont="1" applyFill="1" applyBorder="1" applyAlignment="1">
      <alignment vertical="center" textRotation="255" shrinkToFit="1"/>
    </xf>
    <xf numFmtId="0" fontId="28" fillId="0" borderId="60" xfId="0" applyFont="1" applyBorder="1" applyAlignment="1">
      <alignment vertical="center" shrinkToFit="1"/>
    </xf>
    <xf numFmtId="0" fontId="22" fillId="0" borderId="79" xfId="0" applyFont="1" applyFill="1" applyBorder="1" applyAlignment="1">
      <alignment vertical="center" textRotation="180" shrinkToFit="1"/>
    </xf>
    <xf numFmtId="0" fontId="22" fillId="0" borderId="78" xfId="0" applyFont="1" applyBorder="1" applyAlignment="1">
      <alignment horizontal="left" vertical="center"/>
    </xf>
    <xf numFmtId="0" fontId="22" fillId="0" borderId="79" xfId="0" applyFont="1" applyBorder="1" applyAlignment="1">
      <alignment horizontal="left" vertical="center"/>
    </xf>
    <xf numFmtId="0" fontId="22" fillId="0" borderId="57" xfId="0" applyFont="1" applyBorder="1" applyAlignment="1">
      <alignment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center" shrinkToFit="1"/>
    </xf>
    <xf numFmtId="0" fontId="34" fillId="0" borderId="0" xfId="0" applyFont="1">
      <alignment vertical="center"/>
    </xf>
    <xf numFmtId="0" fontId="28" fillId="0" borderId="84" xfId="0" applyFont="1" applyFill="1" applyBorder="1" applyAlignment="1">
      <alignment horizontal="center" vertical="center" shrinkToFit="1"/>
    </xf>
    <xf numFmtId="0" fontId="0" fillId="0" borderId="57" xfId="0" applyFont="1" applyBorder="1" applyAlignment="1">
      <alignment vertical="center" shrinkToFit="1"/>
    </xf>
    <xf numFmtId="0" fontId="22" fillId="0" borderId="0" xfId="0" applyFont="1" applyBorder="1" applyAlignment="1">
      <alignment horizontal="left" shrinkToFit="1"/>
    </xf>
    <xf numFmtId="0" fontId="21" fillId="0" borderId="60" xfId="0" applyFont="1" applyBorder="1" applyAlignment="1">
      <alignment vertical="center" shrinkToFit="1"/>
    </xf>
    <xf numFmtId="0" fontId="0" fillId="0" borderId="80" xfId="0" applyFont="1" applyBorder="1" applyAlignment="1">
      <alignment vertical="center" shrinkToFit="1"/>
    </xf>
    <xf numFmtId="0" fontId="21" fillId="0" borderId="69" xfId="0" applyFont="1" applyBorder="1" applyAlignment="1">
      <alignment vertical="center" shrinkToFit="1"/>
    </xf>
    <xf numFmtId="0" fontId="28" fillId="0" borderId="89" xfId="0" applyFont="1" applyBorder="1" applyAlignment="1">
      <alignment horizontal="right"/>
    </xf>
    <xf numFmtId="0" fontId="22" fillId="0" borderId="90" xfId="0" applyFont="1" applyFill="1" applyBorder="1" applyAlignment="1">
      <alignment vertical="center" textRotation="180" shrinkToFit="1"/>
    </xf>
    <xf numFmtId="0" fontId="22" fillId="0" borderId="90" xfId="0" applyFont="1" applyBorder="1" applyAlignment="1">
      <alignment horizontal="left" vertical="center" shrinkToFit="1"/>
    </xf>
    <xf numFmtId="180" fontId="27" fillId="0" borderId="91" xfId="0" applyNumberFormat="1" applyFont="1" applyBorder="1" applyAlignment="1">
      <alignment horizontal="right"/>
    </xf>
    <xf numFmtId="0" fontId="27" fillId="0" borderId="90" xfId="0" applyFont="1" applyBorder="1" applyAlignment="1">
      <alignment horizontal="left"/>
    </xf>
    <xf numFmtId="0" fontId="27" fillId="0" borderId="92" xfId="0" applyFont="1" applyBorder="1" applyAlignment="1">
      <alignment horizontal="center"/>
    </xf>
    <xf numFmtId="0" fontId="27" fillId="0" borderId="19" xfId="0" applyFont="1" applyFill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Fill="1" applyBorder="1" applyAlignment="1">
      <alignment horizontal="center" vertical="center" wrapText="1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2" fillId="0" borderId="25" xfId="0" applyFont="1" applyFill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7" fillId="0" borderId="0" xfId="0" applyFont="1" applyBorder="1" applyAlignment="1">
      <alignment horizontal="left" vertical="center"/>
    </xf>
    <xf numFmtId="0" fontId="21" fillId="0" borderId="47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2" fillId="0" borderId="90" xfId="0" applyFont="1" applyFill="1" applyBorder="1" applyAlignment="1">
      <alignment horizontal="center" vertical="center" wrapText="1" shrinkToFit="1"/>
    </xf>
    <xf numFmtId="0" fontId="36" fillId="25" borderId="0" xfId="0" applyFont="1" applyFill="1" applyBorder="1" applyAlignment="1">
      <alignment horizontal="center" vertical="center"/>
    </xf>
    <xf numFmtId="0" fontId="37" fillId="25" borderId="0" xfId="19" applyFont="1" applyFill="1"/>
    <xf numFmtId="0" fontId="37" fillId="25" borderId="0" xfId="19" applyFont="1" applyFill="1" applyBorder="1" applyAlignment="1">
      <alignment horizontal="left"/>
    </xf>
    <xf numFmtId="0" fontId="38" fillId="25" borderId="0" xfId="19" applyFont="1" applyFill="1" applyBorder="1" applyAlignment="1"/>
    <xf numFmtId="0" fontId="37" fillId="25" borderId="0" xfId="19" applyFont="1" applyFill="1" applyBorder="1" applyAlignment="1"/>
    <xf numFmtId="0" fontId="39" fillId="25" borderId="0" xfId="19" applyFont="1" applyFill="1"/>
    <xf numFmtId="178" fontId="37" fillId="25" borderId="81" xfId="0" applyNumberFormat="1" applyFont="1" applyFill="1" applyBorder="1" applyAlignment="1">
      <alignment horizontal="center" vertical="center" wrapText="1"/>
    </xf>
    <xf numFmtId="178" fontId="37" fillId="25" borderId="82" xfId="0" applyNumberFormat="1" applyFont="1" applyFill="1" applyBorder="1" applyAlignment="1">
      <alignment horizontal="center" vertical="center" wrapText="1"/>
    </xf>
    <xf numFmtId="178" fontId="37" fillId="25" borderId="88" xfId="0" applyNumberFormat="1" applyFont="1" applyFill="1" applyBorder="1" applyAlignment="1">
      <alignment horizontal="center" vertical="center" wrapText="1"/>
    </xf>
    <xf numFmtId="178" fontId="37" fillId="25" borderId="49" xfId="0" applyNumberFormat="1" applyFont="1" applyFill="1" applyBorder="1" applyAlignment="1">
      <alignment horizontal="center" vertical="center" wrapText="1"/>
    </xf>
    <xf numFmtId="178" fontId="37" fillId="25" borderId="43" xfId="0" applyNumberFormat="1" applyFont="1" applyFill="1" applyBorder="1" applyAlignment="1">
      <alignment horizontal="center" vertical="center" wrapText="1"/>
    </xf>
    <xf numFmtId="178" fontId="37" fillId="25" borderId="85" xfId="0" applyNumberFormat="1" applyFont="1" applyFill="1" applyBorder="1" applyAlignment="1">
      <alignment horizontal="center" vertical="center" wrapText="1"/>
    </xf>
    <xf numFmtId="178" fontId="37" fillId="25" borderId="46" xfId="0" applyNumberFormat="1" applyFont="1" applyFill="1" applyBorder="1" applyAlignment="1">
      <alignment horizontal="center" vertical="center" wrapText="1"/>
    </xf>
    <xf numFmtId="178" fontId="37" fillId="25" borderId="44" xfId="0" applyNumberFormat="1" applyFont="1" applyFill="1" applyBorder="1" applyAlignment="1">
      <alignment horizontal="center" vertical="center" wrapText="1"/>
    </xf>
    <xf numFmtId="0" fontId="35" fillId="25" borderId="48" xfId="0" applyFont="1" applyFill="1" applyBorder="1" applyAlignment="1">
      <alignment horizontal="center" vertical="center" shrinkToFit="1"/>
    </xf>
    <xf numFmtId="0" fontId="35" fillId="25" borderId="0" xfId="0" applyFont="1" applyFill="1" applyBorder="1" applyAlignment="1">
      <alignment horizontal="center" vertical="center" shrinkToFit="1"/>
    </xf>
    <xf numFmtId="0" fontId="35" fillId="25" borderId="61" xfId="0" applyFont="1" applyFill="1" applyBorder="1" applyAlignment="1">
      <alignment horizontal="center" vertical="center" shrinkToFit="1"/>
    </xf>
    <xf numFmtId="0" fontId="40" fillId="25" borderId="0" xfId="0" applyFont="1" applyFill="1" applyBorder="1" applyAlignment="1">
      <alignment horizontal="center" vertical="center" shrinkToFit="1"/>
    </xf>
    <xf numFmtId="0" fontId="40" fillId="25" borderId="61" xfId="0" applyFont="1" applyFill="1" applyBorder="1" applyAlignment="1">
      <alignment horizontal="center" vertical="center" shrinkToFit="1"/>
    </xf>
    <xf numFmtId="0" fontId="40" fillId="25" borderId="45" xfId="0" applyFont="1" applyFill="1" applyBorder="1" applyAlignment="1">
      <alignment horizontal="center" vertical="center" shrinkToFit="1"/>
    </xf>
    <xf numFmtId="0" fontId="40" fillId="25" borderId="58" xfId="0" applyFont="1" applyFill="1" applyBorder="1" applyAlignment="1">
      <alignment horizontal="center" vertical="center" shrinkToFit="1"/>
    </xf>
    <xf numFmtId="0" fontId="40" fillId="25" borderId="62" xfId="0" applyFont="1" applyFill="1" applyBorder="1" applyAlignment="1">
      <alignment horizontal="center" vertical="center" shrinkToFit="1"/>
    </xf>
    <xf numFmtId="0" fontId="40" fillId="25" borderId="57" xfId="0" applyFont="1" applyFill="1" applyBorder="1" applyAlignment="1">
      <alignment horizontal="center" vertical="center" shrinkToFit="1"/>
    </xf>
    <xf numFmtId="0" fontId="41" fillId="25" borderId="50" xfId="0" applyFont="1" applyFill="1" applyBorder="1" applyAlignment="1">
      <alignment horizontal="center" vertical="center" shrinkToFit="1"/>
    </xf>
    <xf numFmtId="0" fontId="41" fillId="25" borderId="68" xfId="0" applyFont="1" applyFill="1" applyBorder="1" applyAlignment="1">
      <alignment horizontal="center" vertical="center" shrinkToFit="1"/>
    </xf>
    <xf numFmtId="0" fontId="39" fillId="25" borderId="0" xfId="19" applyFont="1" applyFill="1" applyAlignment="1">
      <alignment horizontal="center" vertical="center"/>
    </xf>
    <xf numFmtId="0" fontId="42" fillId="25" borderId="0" xfId="0" applyFont="1" applyFill="1" applyBorder="1" applyAlignment="1">
      <alignment horizontal="center" vertical="center"/>
    </xf>
    <xf numFmtId="0" fontId="42" fillId="25" borderId="61" xfId="0" applyFont="1" applyFill="1" applyBorder="1" applyAlignment="1">
      <alignment horizontal="center" vertical="center"/>
    </xf>
    <xf numFmtId="0" fontId="43" fillId="25" borderId="57" xfId="0" applyFont="1" applyFill="1" applyBorder="1" applyAlignment="1">
      <alignment horizontal="center" vertical="center"/>
    </xf>
    <xf numFmtId="0" fontId="43" fillId="25" borderId="0" xfId="0" applyFont="1" applyFill="1" applyBorder="1" applyAlignment="1">
      <alignment horizontal="center" vertical="center"/>
    </xf>
    <xf numFmtId="0" fontId="43" fillId="25" borderId="61" xfId="0" applyFont="1" applyFill="1" applyBorder="1" applyAlignment="1">
      <alignment horizontal="center" vertical="center"/>
    </xf>
    <xf numFmtId="0" fontId="44" fillId="25" borderId="57" xfId="0" applyFont="1" applyFill="1" applyBorder="1" applyAlignment="1">
      <alignment horizontal="center" vertical="center"/>
    </xf>
    <xf numFmtId="0" fontId="44" fillId="25" borderId="0" xfId="0" applyFont="1" applyFill="1" applyBorder="1" applyAlignment="1">
      <alignment horizontal="center" vertical="center"/>
    </xf>
    <xf numFmtId="0" fontId="43" fillId="25" borderId="56" xfId="0" applyFont="1" applyFill="1" applyBorder="1" applyAlignment="1">
      <alignment horizontal="center" vertical="center"/>
    </xf>
    <xf numFmtId="0" fontId="45" fillId="25" borderId="0" xfId="19" applyFont="1" applyFill="1"/>
    <xf numFmtId="0" fontId="43" fillId="25" borderId="0" xfId="0" applyFont="1" applyFill="1" applyBorder="1" applyAlignment="1">
      <alignment horizontal="center" vertical="center" shrinkToFit="1"/>
    </xf>
    <xf numFmtId="0" fontId="43" fillId="25" borderId="61" xfId="0" applyFont="1" applyFill="1" applyBorder="1" applyAlignment="1">
      <alignment horizontal="center" vertical="center" shrinkToFit="1"/>
    </xf>
    <xf numFmtId="0" fontId="44" fillId="25" borderId="61" xfId="0" applyFont="1" applyFill="1" applyBorder="1" applyAlignment="1">
      <alignment horizontal="center" vertical="center"/>
    </xf>
    <xf numFmtId="0" fontId="46" fillId="25" borderId="57" xfId="0" applyFont="1" applyFill="1" applyBorder="1" applyAlignment="1">
      <alignment horizontal="center" vertical="center" shrinkToFit="1"/>
    </xf>
    <xf numFmtId="0" fontId="46" fillId="25" borderId="0" xfId="0" applyFont="1" applyFill="1" applyBorder="1" applyAlignment="1">
      <alignment horizontal="center" vertical="center" shrinkToFit="1"/>
    </xf>
    <xf numFmtId="0" fontId="44" fillId="25" borderId="57" xfId="0" applyFont="1" applyFill="1" applyBorder="1" applyAlignment="1">
      <alignment horizontal="center" vertical="center" shrinkToFit="1"/>
    </xf>
    <xf numFmtId="0" fontId="44" fillId="25" borderId="0" xfId="0" applyFont="1" applyFill="1" applyBorder="1" applyAlignment="1">
      <alignment horizontal="center" vertical="center" shrinkToFit="1"/>
    </xf>
    <xf numFmtId="0" fontId="44" fillId="25" borderId="56" xfId="0" applyFont="1" applyFill="1" applyBorder="1" applyAlignment="1">
      <alignment horizontal="center" vertical="center" shrinkToFit="1"/>
    </xf>
    <xf numFmtId="0" fontId="44" fillId="25" borderId="61" xfId="0" applyFont="1" applyFill="1" applyBorder="1" applyAlignment="1">
      <alignment horizontal="center" vertical="center" shrinkToFit="1"/>
    </xf>
    <xf numFmtId="0" fontId="42" fillId="25" borderId="57" xfId="0" applyFont="1" applyFill="1" applyBorder="1" applyAlignment="1">
      <alignment horizontal="center" vertical="center" shrinkToFit="1"/>
    </xf>
    <xf numFmtId="0" fontId="42" fillId="25" borderId="0" xfId="0" applyFont="1" applyFill="1" applyBorder="1" applyAlignment="1">
      <alignment horizontal="center" vertical="center" shrinkToFit="1"/>
    </xf>
    <xf numFmtId="0" fontId="42" fillId="25" borderId="61" xfId="0" applyFont="1" applyFill="1" applyBorder="1" applyAlignment="1">
      <alignment horizontal="center" vertical="center" shrinkToFit="1"/>
    </xf>
    <xf numFmtId="0" fontId="43" fillId="25" borderId="57" xfId="0" applyFont="1" applyFill="1" applyBorder="1" applyAlignment="1">
      <alignment horizontal="center" vertical="center" shrinkToFit="1"/>
    </xf>
    <xf numFmtId="0" fontId="42" fillId="25" borderId="56" xfId="0" applyFont="1" applyFill="1" applyBorder="1" applyAlignment="1">
      <alignment horizontal="center" vertical="center" shrinkToFit="1"/>
    </xf>
    <xf numFmtId="0" fontId="35" fillId="25" borderId="48" xfId="0" applyFont="1" applyFill="1" applyBorder="1" applyAlignment="1">
      <alignment horizontal="center" vertical="center" wrapText="1"/>
    </xf>
    <xf numFmtId="0" fontId="35" fillId="25" borderId="0" xfId="0" applyFont="1" applyFill="1" applyBorder="1" applyAlignment="1">
      <alignment horizontal="center" vertical="center" wrapText="1"/>
    </xf>
    <xf numFmtId="0" fontId="35" fillId="25" borderId="61" xfId="0" applyFont="1" applyFill="1" applyBorder="1" applyAlignment="1">
      <alignment horizontal="center" vertical="center" wrapText="1"/>
    </xf>
    <xf numFmtId="0" fontId="35" fillId="25" borderId="57" xfId="0" applyFont="1" applyFill="1" applyBorder="1" applyAlignment="1">
      <alignment horizontal="center" vertical="center" wrapText="1"/>
    </xf>
    <xf numFmtId="0" fontId="35" fillId="25" borderId="56" xfId="0" applyFont="1" applyFill="1" applyBorder="1" applyAlignment="1">
      <alignment horizontal="center" vertical="center" wrapText="1"/>
    </xf>
    <xf numFmtId="0" fontId="47" fillId="25" borderId="0" xfId="19" applyFont="1" applyFill="1"/>
    <xf numFmtId="0" fontId="35" fillId="25" borderId="63" xfId="0" applyFont="1" applyFill="1" applyBorder="1" applyAlignment="1">
      <alignment horizontal="center" vertical="center" shrinkToFit="1"/>
    </xf>
    <xf numFmtId="0" fontId="35" fillId="25" borderId="54" xfId="0" applyFont="1" applyFill="1" applyBorder="1" applyAlignment="1">
      <alignment horizontal="center" vertical="center" shrinkToFit="1"/>
    </xf>
    <xf numFmtId="0" fontId="35" fillId="25" borderId="53" xfId="0" applyFont="1" applyFill="1" applyBorder="1" applyAlignment="1">
      <alignment horizontal="center" vertical="center" shrinkToFit="1"/>
    </xf>
    <xf numFmtId="0" fontId="35" fillId="25" borderId="65" xfId="0" applyFont="1" applyFill="1" applyBorder="1" applyAlignment="1">
      <alignment horizontal="center" vertical="center" shrinkToFit="1"/>
    </xf>
    <xf numFmtId="0" fontId="48" fillId="25" borderId="0" xfId="19" applyFont="1" applyFill="1"/>
    <xf numFmtId="0" fontId="49" fillId="25" borderId="48" xfId="19" applyFont="1" applyFill="1" applyBorder="1"/>
    <xf numFmtId="180" fontId="49" fillId="25" borderId="0" xfId="19" applyNumberFormat="1" applyFont="1" applyFill="1" applyBorder="1"/>
    <xf numFmtId="0" fontId="49" fillId="25" borderId="0" xfId="19" applyFont="1" applyFill="1" applyBorder="1"/>
    <xf numFmtId="179" fontId="49" fillId="25" borderId="61" xfId="19" applyNumberFormat="1" applyFont="1" applyFill="1" applyBorder="1"/>
    <xf numFmtId="0" fontId="49" fillId="25" borderId="54" xfId="19" applyFont="1" applyFill="1" applyBorder="1"/>
    <xf numFmtId="180" fontId="49" fillId="25" borderId="52" xfId="19" applyNumberFormat="1" applyFont="1" applyFill="1" applyBorder="1"/>
    <xf numFmtId="0" fontId="49" fillId="25" borderId="52" xfId="19" applyFont="1" applyFill="1" applyBorder="1"/>
    <xf numFmtId="179" fontId="49" fillId="25" borderId="52" xfId="19" applyNumberFormat="1" applyFont="1" applyFill="1" applyBorder="1"/>
    <xf numFmtId="179" fontId="49" fillId="25" borderId="53" xfId="19" applyNumberFormat="1" applyFont="1" applyFill="1" applyBorder="1"/>
    <xf numFmtId="0" fontId="49" fillId="25" borderId="35" xfId="19" applyFont="1" applyFill="1" applyBorder="1"/>
    <xf numFmtId="180" fontId="49" fillId="25" borderId="35" xfId="19" applyNumberFormat="1" applyFont="1" applyFill="1" applyBorder="1"/>
    <xf numFmtId="179" fontId="49" fillId="25" borderId="36" xfId="19" applyNumberFormat="1" applyFont="1" applyFill="1" applyBorder="1"/>
    <xf numFmtId="0" fontId="49" fillId="25" borderId="71" xfId="19" applyFont="1" applyFill="1" applyBorder="1"/>
    <xf numFmtId="179" fontId="49" fillId="25" borderId="33" xfId="19" applyNumberFormat="1" applyFont="1" applyFill="1" applyBorder="1"/>
    <xf numFmtId="0" fontId="49" fillId="25" borderId="33" xfId="19" applyFont="1" applyFill="1" applyBorder="1"/>
    <xf numFmtId="179" fontId="49" fillId="25" borderId="77" xfId="19" applyNumberFormat="1" applyFont="1" applyFill="1" applyBorder="1"/>
    <xf numFmtId="0" fontId="49" fillId="25" borderId="87" xfId="19" applyFont="1" applyFill="1" applyBorder="1"/>
    <xf numFmtId="179" fontId="49" fillId="25" borderId="38" xfId="19" applyNumberFormat="1" applyFont="1" applyFill="1" applyBorder="1"/>
    <xf numFmtId="0" fontId="49" fillId="25" borderId="38" xfId="19" applyFont="1" applyFill="1" applyBorder="1"/>
    <xf numFmtId="179" fontId="49" fillId="25" borderId="41" xfId="19" applyNumberFormat="1" applyFont="1" applyFill="1" applyBorder="1"/>
    <xf numFmtId="179" fontId="49" fillId="25" borderId="39" xfId="19" applyNumberFormat="1" applyFont="1" applyFill="1" applyBorder="1"/>
    <xf numFmtId="178" fontId="37" fillId="25" borderId="51" xfId="0" applyNumberFormat="1" applyFont="1" applyFill="1" applyBorder="1" applyAlignment="1">
      <alignment horizontal="center" vertical="center" wrapText="1"/>
    </xf>
    <xf numFmtId="178" fontId="37" fillId="25" borderId="52" xfId="0" applyNumberFormat="1" applyFont="1" applyFill="1" applyBorder="1" applyAlignment="1">
      <alignment horizontal="center" vertical="center" wrapText="1"/>
    </xf>
    <xf numFmtId="178" fontId="37" fillId="25" borderId="53" xfId="0" applyNumberFormat="1" applyFont="1" applyFill="1" applyBorder="1" applyAlignment="1">
      <alignment horizontal="center" vertical="center" wrapText="1"/>
    </xf>
    <xf numFmtId="178" fontId="37" fillId="25" borderId="55" xfId="0" applyNumberFormat="1" applyFont="1" applyFill="1" applyBorder="1" applyAlignment="1">
      <alignment horizontal="center" vertical="center" wrapText="1"/>
    </xf>
    <xf numFmtId="0" fontId="40" fillId="25" borderId="64" xfId="0" applyFont="1" applyFill="1" applyBorder="1" applyAlignment="1">
      <alignment horizontal="center" vertical="center" shrinkToFit="1"/>
    </xf>
    <xf numFmtId="0" fontId="40" fillId="25" borderId="50" xfId="0" applyFont="1" applyFill="1" applyBorder="1" applyAlignment="1">
      <alignment horizontal="center" vertical="center" shrinkToFit="1"/>
    </xf>
    <xf numFmtId="0" fontId="41" fillId="25" borderId="57" xfId="0" applyFont="1" applyFill="1" applyBorder="1" applyAlignment="1">
      <alignment horizontal="center" vertical="center" shrinkToFit="1"/>
    </xf>
    <xf numFmtId="0" fontId="41" fillId="25" borderId="0" xfId="0" applyFont="1" applyFill="1" applyBorder="1" applyAlignment="1">
      <alignment horizontal="center" vertical="center" shrinkToFit="1"/>
    </xf>
    <xf numFmtId="0" fontId="41" fillId="25" borderId="56" xfId="0" applyFont="1" applyFill="1" applyBorder="1" applyAlignment="1">
      <alignment horizontal="center" vertical="center" shrinkToFit="1"/>
    </xf>
    <xf numFmtId="0" fontId="44" fillId="25" borderId="48" xfId="0" applyFont="1" applyFill="1" applyBorder="1" applyAlignment="1">
      <alignment horizontal="center" vertical="center"/>
    </xf>
    <xf numFmtId="0" fontId="42" fillId="25" borderId="57" xfId="0" applyFont="1" applyFill="1" applyBorder="1" applyAlignment="1">
      <alignment horizontal="center" vertical="center"/>
    </xf>
    <xf numFmtId="0" fontId="43" fillId="25" borderId="59" xfId="0" applyFont="1" applyFill="1" applyBorder="1" applyAlignment="1">
      <alignment horizontal="center" vertical="center" shrinkToFit="1"/>
    </xf>
    <xf numFmtId="0" fontId="43" fillId="25" borderId="60" xfId="0" applyFont="1" applyFill="1" applyBorder="1" applyAlignment="1">
      <alignment horizontal="center" vertical="center" shrinkToFit="1"/>
    </xf>
    <xf numFmtId="0" fontId="42" fillId="25" borderId="60" xfId="0" applyFont="1" applyFill="1" applyBorder="1" applyAlignment="1">
      <alignment horizontal="center" vertical="center" shrinkToFit="1"/>
    </xf>
    <xf numFmtId="0" fontId="42" fillId="25" borderId="70" xfId="0" applyFont="1" applyFill="1" applyBorder="1" applyAlignment="1">
      <alignment horizontal="center" vertical="center" shrinkToFit="1"/>
    </xf>
    <xf numFmtId="0" fontId="42" fillId="25" borderId="59" xfId="0" applyFont="1" applyFill="1" applyBorder="1" applyAlignment="1">
      <alignment horizontal="center" vertical="center" shrinkToFit="1"/>
    </xf>
    <xf numFmtId="0" fontId="35" fillId="25" borderId="59" xfId="0" applyFont="1" applyFill="1" applyBorder="1" applyAlignment="1">
      <alignment horizontal="center" vertical="center" wrapText="1"/>
    </xf>
    <xf numFmtId="0" fontId="35" fillId="25" borderId="60" xfId="0" applyFont="1" applyFill="1" applyBorder="1" applyAlignment="1">
      <alignment horizontal="center" vertical="center" wrapText="1"/>
    </xf>
    <xf numFmtId="0" fontId="35" fillId="25" borderId="51" xfId="0" applyFont="1" applyFill="1" applyBorder="1" applyAlignment="1">
      <alignment horizontal="center" vertical="center" shrinkToFit="1"/>
    </xf>
    <xf numFmtId="0" fontId="35" fillId="25" borderId="52" xfId="0" applyFont="1" applyFill="1" applyBorder="1" applyAlignment="1">
      <alignment horizontal="center" vertical="center" shrinkToFit="1"/>
    </xf>
    <xf numFmtId="0" fontId="49" fillId="25" borderId="34" xfId="19" applyFont="1" applyFill="1" applyBorder="1"/>
    <xf numFmtId="179" fontId="49" fillId="25" borderId="35" xfId="19" applyNumberFormat="1" applyFont="1" applyFill="1" applyBorder="1"/>
    <xf numFmtId="179" fontId="49" fillId="25" borderId="40" xfId="19" applyNumberFormat="1" applyFont="1" applyFill="1" applyBorder="1"/>
    <xf numFmtId="0" fontId="49" fillId="25" borderId="37" xfId="19" applyFont="1" applyFill="1" applyBorder="1"/>
    <xf numFmtId="178" fontId="37" fillId="25" borderId="42" xfId="0" applyNumberFormat="1" applyFont="1" applyFill="1" applyBorder="1" applyAlignment="1">
      <alignment horizontal="center" vertical="center" wrapText="1"/>
    </xf>
    <xf numFmtId="0" fontId="42" fillId="25" borderId="48" xfId="0" applyFont="1" applyFill="1" applyBorder="1" applyAlignment="1">
      <alignment horizontal="center" vertical="center"/>
    </xf>
    <xf numFmtId="0" fontId="44" fillId="25" borderId="56" xfId="0" applyFont="1" applyFill="1" applyBorder="1" applyAlignment="1">
      <alignment horizontal="center" vertical="center"/>
    </xf>
    <xf numFmtId="0" fontId="44" fillId="25" borderId="48" xfId="0" applyFont="1" applyFill="1" applyBorder="1" applyAlignment="1">
      <alignment horizontal="center" vertical="center" shrinkToFit="1"/>
    </xf>
    <xf numFmtId="0" fontId="44" fillId="25" borderId="60" xfId="0" applyFont="1" applyFill="1" applyBorder="1" applyAlignment="1">
      <alignment horizontal="center" vertical="center" shrinkToFit="1"/>
    </xf>
    <xf numFmtId="0" fontId="50" fillId="25" borderId="52" xfId="0" applyFont="1" applyFill="1" applyBorder="1" applyAlignment="1">
      <alignment horizontal="center" vertical="center" shrinkToFit="1"/>
    </xf>
    <xf numFmtId="178" fontId="37" fillId="25" borderId="73" xfId="0" applyNumberFormat="1" applyFont="1" applyFill="1" applyBorder="1" applyAlignment="1">
      <alignment horizontal="center" vertical="center" wrapText="1"/>
    </xf>
    <xf numFmtId="178" fontId="37" fillId="25" borderId="74" xfId="0" applyNumberFormat="1" applyFont="1" applyFill="1" applyBorder="1" applyAlignment="1">
      <alignment horizontal="center" vertical="center" wrapText="1"/>
    </xf>
    <xf numFmtId="0" fontId="40" fillId="25" borderId="66" xfId="0" applyFont="1" applyFill="1" applyBorder="1" applyAlignment="1">
      <alignment horizontal="center" vertical="center" shrinkToFit="1"/>
    </xf>
    <xf numFmtId="0" fontId="42" fillId="25" borderId="56" xfId="0" applyFont="1" applyFill="1" applyBorder="1" applyAlignment="1">
      <alignment horizontal="center" vertical="center"/>
    </xf>
    <xf numFmtId="0" fontId="43" fillId="25" borderId="48" xfId="0" applyFont="1" applyFill="1" applyBorder="1" applyAlignment="1">
      <alignment horizontal="center" vertical="center" shrinkToFit="1"/>
    </xf>
    <xf numFmtId="0" fontId="42" fillId="25" borderId="48" xfId="0" applyFont="1" applyFill="1" applyBorder="1" applyAlignment="1">
      <alignment horizontal="center" vertical="center" shrinkToFit="1"/>
    </xf>
    <xf numFmtId="0" fontId="43" fillId="25" borderId="56" xfId="0" applyFont="1" applyFill="1" applyBorder="1" applyAlignment="1">
      <alignment horizontal="center" vertical="center" shrinkToFit="1"/>
    </xf>
    <xf numFmtId="0" fontId="35" fillId="25" borderId="67" xfId="0" applyFont="1" applyFill="1" applyBorder="1" applyAlignment="1">
      <alignment horizontal="center" vertical="center" shrinkToFit="1"/>
    </xf>
    <xf numFmtId="0" fontId="51" fillId="25" borderId="0" xfId="19" applyFont="1" applyFill="1"/>
    <xf numFmtId="0" fontId="49" fillId="25" borderId="67" xfId="19" applyFont="1" applyFill="1" applyBorder="1"/>
    <xf numFmtId="0" fontId="49" fillId="25" borderId="40" xfId="19" applyFont="1" applyFill="1" applyBorder="1"/>
    <xf numFmtId="0" fontId="49" fillId="25" borderId="53" xfId="19" applyFont="1" applyFill="1" applyBorder="1"/>
    <xf numFmtId="179" fontId="49" fillId="25" borderId="75" xfId="19" applyNumberFormat="1" applyFont="1" applyFill="1" applyBorder="1"/>
    <xf numFmtId="0" fontId="49" fillId="25" borderId="72" xfId="19" applyFont="1" applyFill="1" applyBorder="1"/>
    <xf numFmtId="179" fontId="49" fillId="25" borderId="72" xfId="19" applyNumberFormat="1" applyFont="1" applyFill="1" applyBorder="1"/>
    <xf numFmtId="178" fontId="37" fillId="25" borderId="86" xfId="0" applyNumberFormat="1" applyFont="1" applyFill="1" applyBorder="1" applyAlignment="1">
      <alignment horizontal="center" vertical="center" wrapText="1"/>
    </xf>
    <xf numFmtId="178" fontId="37" fillId="25" borderId="83" xfId="0" applyNumberFormat="1" applyFont="1" applyFill="1" applyBorder="1" applyAlignment="1">
      <alignment horizontal="center" vertical="center" wrapText="1"/>
    </xf>
    <xf numFmtId="0" fontId="37" fillId="25" borderId="57" xfId="0" applyFont="1" applyFill="1" applyBorder="1" applyAlignment="1">
      <alignment horizontal="center" vertical="center" shrinkToFit="1"/>
    </xf>
    <xf numFmtId="0" fontId="37" fillId="25" borderId="0" xfId="0" applyFont="1" applyFill="1" applyBorder="1" applyAlignment="1">
      <alignment horizontal="center" vertical="center" shrinkToFit="1"/>
    </xf>
    <xf numFmtId="0" fontId="37" fillId="25" borderId="56" xfId="0" applyFont="1" applyFill="1" applyBorder="1" applyAlignment="1">
      <alignment horizontal="center" vertical="center" shrinkToFit="1"/>
    </xf>
    <xf numFmtId="0" fontId="52" fillId="25" borderId="57" xfId="0" applyFont="1" applyFill="1" applyBorder="1" applyAlignment="1">
      <alignment horizontal="center" vertical="center"/>
    </xf>
    <xf numFmtId="0" fontId="52" fillId="25" borderId="0" xfId="0" applyFont="1" applyFill="1" applyBorder="1" applyAlignment="1">
      <alignment horizontal="center" vertical="center"/>
    </xf>
    <xf numFmtId="0" fontId="52" fillId="25" borderId="56" xfId="0" applyFont="1" applyFill="1" applyBorder="1" applyAlignment="1">
      <alignment horizontal="center" vertical="center"/>
    </xf>
    <xf numFmtId="0" fontId="52" fillId="25" borderId="57" xfId="0" applyFont="1" applyFill="1" applyBorder="1" applyAlignment="1">
      <alignment horizontal="center" vertical="center" shrinkToFit="1"/>
    </xf>
    <xf numFmtId="0" fontId="52" fillId="25" borderId="0" xfId="0" applyFont="1" applyFill="1" applyBorder="1" applyAlignment="1">
      <alignment horizontal="center" vertical="center" shrinkToFit="1"/>
    </xf>
    <xf numFmtId="0" fontId="52" fillId="25" borderId="56" xfId="0" applyFont="1" applyFill="1" applyBorder="1" applyAlignment="1">
      <alignment horizontal="center" vertical="center" shrinkToFit="1"/>
    </xf>
    <xf numFmtId="0" fontId="49" fillId="25" borderId="57" xfId="0" applyFont="1" applyFill="1" applyBorder="1" applyAlignment="1">
      <alignment horizontal="center" vertical="center" wrapText="1"/>
    </xf>
    <xf numFmtId="0" fontId="49" fillId="25" borderId="0" xfId="0" applyFont="1" applyFill="1" applyBorder="1" applyAlignment="1">
      <alignment horizontal="center" vertical="center" wrapText="1"/>
    </xf>
    <xf numFmtId="0" fontId="49" fillId="25" borderId="56" xfId="0" applyFont="1" applyFill="1" applyBorder="1" applyAlignment="1">
      <alignment horizontal="center" vertical="center" wrapText="1"/>
    </xf>
    <xf numFmtId="0" fontId="35" fillId="25" borderId="57" xfId="0" applyFont="1" applyFill="1" applyBorder="1" applyAlignment="1">
      <alignment horizontal="center" vertical="center" shrinkToFit="1"/>
    </xf>
    <xf numFmtId="0" fontId="35" fillId="25" borderId="56" xfId="0" applyFont="1" applyFill="1" applyBorder="1" applyAlignment="1">
      <alignment horizontal="center" vertical="center" shrinkToFit="1"/>
    </xf>
    <xf numFmtId="0" fontId="49" fillId="25" borderId="57" xfId="19" applyFont="1" applyFill="1" applyBorder="1"/>
    <xf numFmtId="179" fontId="49" fillId="25" borderId="56" xfId="19" applyNumberFormat="1" applyFont="1" applyFill="1" applyBorder="1"/>
    <xf numFmtId="179" fontId="49" fillId="25" borderId="76" xfId="19" applyNumberFormat="1" applyFont="1" applyFill="1" applyBorder="1"/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8000"/>
      <color rgb="FF6600FF"/>
      <color rgb="FFFF9900"/>
      <color rgb="FFFF3399"/>
      <color rgb="FFFF66FF"/>
      <color rgb="FF66FF33"/>
      <color rgb="FF00CC00"/>
      <color rgb="FF009999"/>
      <color rgb="FFFF66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397329</xdr:colOff>
      <xdr:row>0</xdr:row>
      <xdr:rowOff>43543</xdr:rowOff>
    </xdr:from>
    <xdr:to>
      <xdr:col>20</xdr:col>
      <xdr:colOff>209006</xdr:colOff>
      <xdr:row>0</xdr:row>
      <xdr:rowOff>361678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12251872" y="43543"/>
          <a:ext cx="1999705" cy="31813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109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12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620487</xdr:colOff>
      <xdr:row>0</xdr:row>
      <xdr:rowOff>43542</xdr:rowOff>
    </xdr:from>
    <xdr:to>
      <xdr:col>10</xdr:col>
      <xdr:colOff>273505</xdr:colOff>
      <xdr:row>0</xdr:row>
      <xdr:rowOff>314052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4452258" y="43542"/>
          <a:ext cx="2570390" cy="27051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 editAs="oneCell">
    <xdr:from>
      <xdr:col>12</xdr:col>
      <xdr:colOff>261256</xdr:colOff>
      <xdr:row>0</xdr:row>
      <xdr:rowOff>43543</xdr:rowOff>
    </xdr:from>
    <xdr:to>
      <xdr:col>16</xdr:col>
      <xdr:colOff>559804</xdr:colOff>
      <xdr:row>1</xdr:row>
      <xdr:rowOff>54455</xdr:rowOff>
    </xdr:to>
    <xdr:pic>
      <xdr:nvPicPr>
        <xdr:cNvPr id="42" name="圖片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9085" y="43543"/>
          <a:ext cx="3215919" cy="304826"/>
        </a:xfrm>
        <a:prstGeom prst="rect">
          <a:avLst/>
        </a:prstGeom>
      </xdr:spPr>
    </xdr:pic>
    <xdr:clientData/>
  </xdr:twoCellAnchor>
  <xdr:twoCellAnchor editAs="oneCell">
    <xdr:from>
      <xdr:col>17</xdr:col>
      <xdr:colOff>30811</xdr:colOff>
      <xdr:row>38</xdr:row>
      <xdr:rowOff>18143</xdr:rowOff>
    </xdr:from>
    <xdr:to>
      <xdr:col>20</xdr:col>
      <xdr:colOff>700374</xdr:colOff>
      <xdr:row>45</xdr:row>
      <xdr:rowOff>9071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3954" y="9316357"/>
          <a:ext cx="2901134" cy="1841500"/>
        </a:xfrm>
        <a:prstGeom prst="rect">
          <a:avLst/>
        </a:prstGeom>
      </xdr:spPr>
    </xdr:pic>
    <xdr:clientData/>
  </xdr:twoCellAnchor>
  <xdr:twoCellAnchor editAs="oneCell">
    <xdr:from>
      <xdr:col>1</xdr:col>
      <xdr:colOff>41730</xdr:colOff>
      <xdr:row>0</xdr:row>
      <xdr:rowOff>43543</xdr:rowOff>
    </xdr:from>
    <xdr:to>
      <xdr:col>4</xdr:col>
      <xdr:colOff>563045</xdr:colOff>
      <xdr:row>6</xdr:row>
      <xdr:rowOff>166914</xdr:rowOff>
    </xdr:to>
    <xdr:pic>
      <xdr:nvPicPr>
        <xdr:cNvPr id="16" name="圖片 15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61" b="7743"/>
        <a:stretch/>
      </xdr:blipFill>
      <xdr:spPr>
        <a:xfrm>
          <a:off x="226787" y="43543"/>
          <a:ext cx="2709344" cy="1701800"/>
        </a:xfrm>
        <a:prstGeom prst="rect">
          <a:avLst/>
        </a:prstGeom>
      </xdr:spPr>
    </xdr:pic>
    <xdr:clientData/>
  </xdr:twoCellAnchor>
  <xdr:twoCellAnchor editAs="oneCell">
    <xdr:from>
      <xdr:col>2</xdr:col>
      <xdr:colOff>145142</xdr:colOff>
      <xdr:row>5</xdr:row>
      <xdr:rowOff>117929</xdr:rowOff>
    </xdr:from>
    <xdr:to>
      <xdr:col>3</xdr:col>
      <xdr:colOff>526143</xdr:colOff>
      <xdr:row>10</xdr:row>
      <xdr:rowOff>72573</xdr:rowOff>
    </xdr:to>
    <xdr:pic>
      <xdr:nvPicPr>
        <xdr:cNvPr id="21" name="圖片 2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428" y="1442358"/>
          <a:ext cx="1124858" cy="1124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6"/>
  <sheetViews>
    <sheetView tabSelected="1" zoomScale="70" zoomScaleNormal="70" workbookViewId="0">
      <selection activeCell="L9" sqref="L9"/>
    </sheetView>
  </sheetViews>
  <sheetFormatPr defaultColWidth="9" defaultRowHeight="16.5"/>
  <cols>
    <col min="1" max="1" width="2.625" style="157" customWidth="1"/>
    <col min="2" max="21" width="10.625" style="153" customWidth="1"/>
    <col min="22" max="16384" width="9" style="157"/>
  </cols>
  <sheetData>
    <row r="1" spans="2:21" s="157" customFormat="1" ht="23.45" customHeight="1" thickBot="1">
      <c r="B1" s="152"/>
      <c r="C1" s="152"/>
      <c r="D1" s="152"/>
      <c r="E1" s="152"/>
      <c r="F1" s="152"/>
      <c r="G1" s="153"/>
      <c r="H1" s="153"/>
      <c r="I1" s="153"/>
      <c r="J1" s="154"/>
      <c r="K1" s="154"/>
      <c r="L1" s="154"/>
      <c r="M1" s="154"/>
      <c r="N1" s="154"/>
      <c r="O1" s="154"/>
      <c r="P1" s="154"/>
      <c r="Q1" s="155"/>
      <c r="R1" s="155"/>
      <c r="S1" s="155"/>
      <c r="T1" s="155"/>
      <c r="U1" s="156"/>
    </row>
    <row r="2" spans="2:21" s="157" customFormat="1" ht="15" customHeight="1">
      <c r="B2" s="158"/>
      <c r="C2" s="159"/>
      <c r="D2" s="159"/>
      <c r="E2" s="160"/>
      <c r="F2" s="161" t="s">
        <v>142</v>
      </c>
      <c r="G2" s="162"/>
      <c r="H2" s="162"/>
      <c r="I2" s="162"/>
      <c r="J2" s="163" t="s">
        <v>147</v>
      </c>
      <c r="K2" s="163"/>
      <c r="L2" s="163"/>
      <c r="M2" s="163"/>
      <c r="N2" s="162" t="s">
        <v>148</v>
      </c>
      <c r="O2" s="162"/>
      <c r="P2" s="162"/>
      <c r="Q2" s="164"/>
      <c r="R2" s="162" t="s">
        <v>149</v>
      </c>
      <c r="S2" s="162"/>
      <c r="T2" s="162"/>
      <c r="U2" s="165"/>
    </row>
    <row r="3" spans="2:21" s="177" customFormat="1" ht="22.15" customHeight="1">
      <c r="B3" s="166"/>
      <c r="C3" s="167"/>
      <c r="D3" s="167"/>
      <c r="E3" s="168"/>
      <c r="F3" s="169" t="s">
        <v>171</v>
      </c>
      <c r="G3" s="169"/>
      <c r="H3" s="169"/>
      <c r="I3" s="170"/>
      <c r="J3" s="171" t="s">
        <v>289</v>
      </c>
      <c r="K3" s="172"/>
      <c r="L3" s="172"/>
      <c r="M3" s="173"/>
      <c r="N3" s="174" t="s">
        <v>72</v>
      </c>
      <c r="O3" s="169"/>
      <c r="P3" s="169"/>
      <c r="Q3" s="169"/>
      <c r="R3" s="175" t="s">
        <v>320</v>
      </c>
      <c r="S3" s="175"/>
      <c r="T3" s="175"/>
      <c r="U3" s="176"/>
    </row>
    <row r="4" spans="2:21" s="186" customFormat="1" ht="22.15" customHeight="1">
      <c r="B4" s="166"/>
      <c r="C4" s="167"/>
      <c r="D4" s="167"/>
      <c r="E4" s="168"/>
      <c r="F4" s="178" t="s">
        <v>457</v>
      </c>
      <c r="G4" s="178"/>
      <c r="H4" s="178"/>
      <c r="I4" s="179"/>
      <c r="J4" s="180" t="s">
        <v>272</v>
      </c>
      <c r="K4" s="181"/>
      <c r="L4" s="181"/>
      <c r="M4" s="182"/>
      <c r="N4" s="183" t="s">
        <v>172</v>
      </c>
      <c r="O4" s="184"/>
      <c r="P4" s="184"/>
      <c r="Q4" s="184"/>
      <c r="R4" s="180" t="s">
        <v>321</v>
      </c>
      <c r="S4" s="181"/>
      <c r="T4" s="181"/>
      <c r="U4" s="185"/>
    </row>
    <row r="5" spans="2:21" s="186" customFormat="1" ht="22.15" customHeight="1">
      <c r="B5" s="166"/>
      <c r="C5" s="167"/>
      <c r="D5" s="167"/>
      <c r="E5" s="168"/>
      <c r="F5" s="187" t="s">
        <v>323</v>
      </c>
      <c r="G5" s="187"/>
      <c r="H5" s="187"/>
      <c r="I5" s="188"/>
      <c r="J5" s="183" t="s">
        <v>174</v>
      </c>
      <c r="K5" s="184"/>
      <c r="L5" s="184"/>
      <c r="M5" s="189"/>
      <c r="N5" s="190" t="s">
        <v>456</v>
      </c>
      <c r="O5" s="191"/>
      <c r="P5" s="191"/>
      <c r="Q5" s="191"/>
      <c r="R5" s="192" t="s">
        <v>322</v>
      </c>
      <c r="S5" s="193"/>
      <c r="T5" s="193"/>
      <c r="U5" s="194"/>
    </row>
    <row r="6" spans="2:21" s="186" customFormat="1" ht="22.15" customHeight="1">
      <c r="B6" s="166"/>
      <c r="C6" s="167"/>
      <c r="D6" s="167"/>
      <c r="E6" s="168"/>
      <c r="F6" s="193" t="s">
        <v>319</v>
      </c>
      <c r="G6" s="193"/>
      <c r="H6" s="193"/>
      <c r="I6" s="195"/>
      <c r="J6" s="196" t="s">
        <v>318</v>
      </c>
      <c r="K6" s="197"/>
      <c r="L6" s="197"/>
      <c r="M6" s="198"/>
      <c r="N6" s="199" t="s">
        <v>247</v>
      </c>
      <c r="O6" s="187"/>
      <c r="P6" s="187"/>
      <c r="Q6" s="187"/>
      <c r="R6" s="196" t="s">
        <v>325</v>
      </c>
      <c r="S6" s="197"/>
      <c r="T6" s="197"/>
      <c r="U6" s="200"/>
    </row>
    <row r="7" spans="2:21" s="206" customFormat="1" ht="22.15" customHeight="1">
      <c r="B7" s="201"/>
      <c r="C7" s="202"/>
      <c r="D7" s="202"/>
      <c r="E7" s="203"/>
      <c r="F7" s="202" t="s">
        <v>244</v>
      </c>
      <c r="G7" s="202"/>
      <c r="H7" s="202"/>
      <c r="I7" s="203"/>
      <c r="J7" s="204" t="s">
        <v>425</v>
      </c>
      <c r="K7" s="202"/>
      <c r="L7" s="202"/>
      <c r="M7" s="203"/>
      <c r="N7" s="204" t="s">
        <v>412</v>
      </c>
      <c r="O7" s="202"/>
      <c r="P7" s="202"/>
      <c r="Q7" s="202"/>
      <c r="R7" s="204" t="s">
        <v>245</v>
      </c>
      <c r="S7" s="202"/>
      <c r="T7" s="202"/>
      <c r="U7" s="205"/>
    </row>
    <row r="8" spans="2:21" s="211" customFormat="1" ht="22.15" customHeight="1">
      <c r="B8" s="166"/>
      <c r="C8" s="167"/>
      <c r="D8" s="167"/>
      <c r="E8" s="168"/>
      <c r="F8" s="207" t="s">
        <v>173</v>
      </c>
      <c r="G8" s="207"/>
      <c r="H8" s="207"/>
      <c r="I8" s="208"/>
      <c r="J8" s="209" t="s">
        <v>290</v>
      </c>
      <c r="K8" s="207"/>
      <c r="L8" s="207"/>
      <c r="M8" s="208"/>
      <c r="N8" s="209" t="s">
        <v>288</v>
      </c>
      <c r="O8" s="207"/>
      <c r="P8" s="207"/>
      <c r="Q8" s="207"/>
      <c r="R8" s="209" t="s">
        <v>324</v>
      </c>
      <c r="S8" s="207"/>
      <c r="T8" s="207"/>
      <c r="U8" s="210"/>
    </row>
    <row r="9" spans="2:21" s="206" customFormat="1" ht="12.95" customHeight="1">
      <c r="B9" s="212"/>
      <c r="C9" s="213"/>
      <c r="D9" s="214"/>
      <c r="E9" s="215"/>
      <c r="F9" s="216" t="s">
        <v>45</v>
      </c>
      <c r="G9" s="217">
        <f>第一週明細!W20</f>
        <v>709.7</v>
      </c>
      <c r="H9" s="218" t="s">
        <v>9</v>
      </c>
      <c r="I9" s="219">
        <f>第一週明細!W16</f>
        <v>22.5</v>
      </c>
      <c r="J9" s="218" t="s">
        <v>45</v>
      </c>
      <c r="K9" s="217">
        <f>第一週明細!W28</f>
        <v>709</v>
      </c>
      <c r="L9" s="218" t="s">
        <v>9</v>
      </c>
      <c r="M9" s="219">
        <f>第一週明細!W24</f>
        <v>23</v>
      </c>
      <c r="N9" s="218" t="s">
        <v>45</v>
      </c>
      <c r="O9" s="217">
        <f>第一週明細!W36</f>
        <v>755.6</v>
      </c>
      <c r="P9" s="218" t="s">
        <v>9</v>
      </c>
      <c r="Q9" s="220">
        <f>第一週明細!W32</f>
        <v>24</v>
      </c>
      <c r="R9" s="221" t="s">
        <v>45</v>
      </c>
      <c r="S9" s="222">
        <f>第一週明細!W44</f>
        <v>739.2</v>
      </c>
      <c r="T9" s="221" t="s">
        <v>9</v>
      </c>
      <c r="U9" s="223">
        <f>第一週明細!W40</f>
        <v>22</v>
      </c>
    </row>
    <row r="10" spans="2:21" s="206" customFormat="1" ht="12.95" customHeight="1" thickBot="1">
      <c r="B10" s="224"/>
      <c r="C10" s="225"/>
      <c r="D10" s="226"/>
      <c r="E10" s="227"/>
      <c r="F10" s="228" t="s">
        <v>7</v>
      </c>
      <c r="G10" s="229">
        <f>第一週明細!W14</f>
        <v>99</v>
      </c>
      <c r="H10" s="230" t="s">
        <v>11</v>
      </c>
      <c r="I10" s="229">
        <f>第一週明細!W18</f>
        <v>27.8</v>
      </c>
      <c r="J10" s="230" t="s">
        <v>7</v>
      </c>
      <c r="K10" s="229">
        <f>第一週明細!W22</f>
        <v>99</v>
      </c>
      <c r="L10" s="230" t="s">
        <v>11</v>
      </c>
      <c r="M10" s="229">
        <f>第一週明細!W26</f>
        <v>26.5</v>
      </c>
      <c r="N10" s="230" t="s">
        <v>7</v>
      </c>
      <c r="O10" s="229">
        <f>第一週明細!W30</f>
        <v>107.5</v>
      </c>
      <c r="P10" s="230" t="s">
        <v>11</v>
      </c>
      <c r="Q10" s="231">
        <f>第一週明細!W34</f>
        <v>27.4</v>
      </c>
      <c r="R10" s="230" t="s">
        <v>7</v>
      </c>
      <c r="S10" s="229">
        <f>第一週明細!W38</f>
        <v>107.5</v>
      </c>
      <c r="T10" s="230" t="s">
        <v>11</v>
      </c>
      <c r="U10" s="232">
        <f>第一週明細!W42</f>
        <v>27.8</v>
      </c>
    </row>
    <row r="11" spans="2:21" s="157" customFormat="1" ht="15" customHeight="1">
      <c r="B11" s="233" t="s">
        <v>143</v>
      </c>
      <c r="C11" s="234"/>
      <c r="D11" s="234"/>
      <c r="E11" s="235"/>
      <c r="F11" s="234" t="s">
        <v>150</v>
      </c>
      <c r="G11" s="234"/>
      <c r="H11" s="234"/>
      <c r="I11" s="234"/>
      <c r="J11" s="161" t="s">
        <v>151</v>
      </c>
      <c r="K11" s="162"/>
      <c r="L11" s="162"/>
      <c r="M11" s="162"/>
      <c r="N11" s="162" t="s">
        <v>152</v>
      </c>
      <c r="O11" s="162"/>
      <c r="P11" s="162"/>
      <c r="Q11" s="164"/>
      <c r="R11" s="234" t="s">
        <v>153</v>
      </c>
      <c r="S11" s="234"/>
      <c r="T11" s="234"/>
      <c r="U11" s="236"/>
    </row>
    <row r="12" spans="2:21" s="177" customFormat="1" ht="22.15" customHeight="1">
      <c r="B12" s="237" t="s">
        <v>76</v>
      </c>
      <c r="C12" s="238"/>
      <c r="D12" s="238"/>
      <c r="E12" s="171"/>
      <c r="F12" s="171" t="s">
        <v>92</v>
      </c>
      <c r="G12" s="172"/>
      <c r="H12" s="172"/>
      <c r="I12" s="173"/>
      <c r="J12" s="171" t="s">
        <v>289</v>
      </c>
      <c r="K12" s="172"/>
      <c r="L12" s="172"/>
      <c r="M12" s="173"/>
      <c r="N12" s="174" t="s">
        <v>73</v>
      </c>
      <c r="O12" s="169"/>
      <c r="P12" s="169"/>
      <c r="Q12" s="169"/>
      <c r="R12" s="239" t="s">
        <v>329</v>
      </c>
      <c r="S12" s="240"/>
      <c r="T12" s="240"/>
      <c r="U12" s="241"/>
    </row>
    <row r="13" spans="2:21" s="186" customFormat="1" ht="22.15" customHeight="1">
      <c r="B13" s="242" t="s">
        <v>165</v>
      </c>
      <c r="C13" s="184"/>
      <c r="D13" s="184"/>
      <c r="E13" s="184"/>
      <c r="F13" s="180" t="s">
        <v>326</v>
      </c>
      <c r="G13" s="181"/>
      <c r="H13" s="181"/>
      <c r="I13" s="182"/>
      <c r="J13" s="183" t="s">
        <v>480</v>
      </c>
      <c r="K13" s="184"/>
      <c r="L13" s="184"/>
      <c r="M13" s="189"/>
      <c r="N13" s="243" t="s">
        <v>327</v>
      </c>
      <c r="O13" s="178"/>
      <c r="P13" s="178"/>
      <c r="Q13" s="179"/>
      <c r="R13" s="180" t="s">
        <v>298</v>
      </c>
      <c r="S13" s="181"/>
      <c r="T13" s="181"/>
      <c r="U13" s="185"/>
    </row>
    <row r="14" spans="2:21" s="186" customFormat="1" ht="22.15" customHeight="1">
      <c r="B14" s="244" t="s">
        <v>443</v>
      </c>
      <c r="C14" s="245"/>
      <c r="D14" s="245"/>
      <c r="E14" s="199"/>
      <c r="F14" s="196" t="s">
        <v>481</v>
      </c>
      <c r="G14" s="197"/>
      <c r="H14" s="197"/>
      <c r="I14" s="198"/>
      <c r="J14" s="199" t="s">
        <v>167</v>
      </c>
      <c r="K14" s="187"/>
      <c r="L14" s="187"/>
      <c r="M14" s="188"/>
      <c r="N14" s="192" t="s">
        <v>166</v>
      </c>
      <c r="O14" s="193"/>
      <c r="P14" s="193"/>
      <c r="Q14" s="193"/>
      <c r="R14" s="246" t="s">
        <v>384</v>
      </c>
      <c r="S14" s="246"/>
      <c r="T14" s="246"/>
      <c r="U14" s="247"/>
    </row>
    <row r="15" spans="2:21" s="186" customFormat="1" ht="22.15" customHeight="1">
      <c r="B15" s="248" t="s">
        <v>427</v>
      </c>
      <c r="C15" s="246"/>
      <c r="D15" s="246"/>
      <c r="E15" s="196"/>
      <c r="F15" s="192" t="s">
        <v>278</v>
      </c>
      <c r="G15" s="193"/>
      <c r="H15" s="193"/>
      <c r="I15" s="195"/>
      <c r="J15" s="196" t="s">
        <v>371</v>
      </c>
      <c r="K15" s="197"/>
      <c r="L15" s="197"/>
      <c r="M15" s="198"/>
      <c r="N15" s="199" t="s">
        <v>355</v>
      </c>
      <c r="O15" s="187"/>
      <c r="P15" s="187"/>
      <c r="Q15" s="188"/>
      <c r="R15" s="192" t="s">
        <v>469</v>
      </c>
      <c r="S15" s="193"/>
      <c r="T15" s="193"/>
      <c r="U15" s="194"/>
    </row>
    <row r="16" spans="2:21" s="206" customFormat="1" ht="22.15" customHeight="1">
      <c r="B16" s="249" t="s">
        <v>280</v>
      </c>
      <c r="C16" s="250"/>
      <c r="D16" s="250"/>
      <c r="E16" s="204"/>
      <c r="F16" s="250" t="s">
        <v>424</v>
      </c>
      <c r="G16" s="250"/>
      <c r="H16" s="250"/>
      <c r="I16" s="250"/>
      <c r="J16" s="250" t="s">
        <v>280</v>
      </c>
      <c r="K16" s="250"/>
      <c r="L16" s="250"/>
      <c r="M16" s="250"/>
      <c r="N16" s="250" t="s">
        <v>281</v>
      </c>
      <c r="O16" s="250"/>
      <c r="P16" s="250"/>
      <c r="Q16" s="204"/>
      <c r="R16" s="204" t="s">
        <v>280</v>
      </c>
      <c r="S16" s="202"/>
      <c r="T16" s="202"/>
      <c r="U16" s="205"/>
    </row>
    <row r="17" spans="2:21" s="211" customFormat="1" ht="22.15" customHeight="1">
      <c r="B17" s="251" t="s">
        <v>444</v>
      </c>
      <c r="C17" s="252"/>
      <c r="D17" s="252"/>
      <c r="E17" s="209"/>
      <c r="F17" s="252" t="s">
        <v>350</v>
      </c>
      <c r="G17" s="252"/>
      <c r="H17" s="252"/>
      <c r="I17" s="252"/>
      <c r="J17" s="252" t="s">
        <v>276</v>
      </c>
      <c r="K17" s="252"/>
      <c r="L17" s="252"/>
      <c r="M17" s="252"/>
      <c r="N17" s="209" t="s">
        <v>328</v>
      </c>
      <c r="O17" s="207"/>
      <c r="P17" s="207"/>
      <c r="Q17" s="207"/>
      <c r="R17" s="209" t="s">
        <v>445</v>
      </c>
      <c r="S17" s="207"/>
      <c r="T17" s="207"/>
      <c r="U17" s="210"/>
    </row>
    <row r="18" spans="2:21" s="206" customFormat="1" ht="12.95" customHeight="1">
      <c r="B18" s="253" t="s">
        <v>45</v>
      </c>
      <c r="C18" s="222">
        <f>第二週明細!W12</f>
        <v>718.8</v>
      </c>
      <c r="D18" s="221" t="s">
        <v>9</v>
      </c>
      <c r="E18" s="254">
        <f>第二週明細!W8</f>
        <v>24</v>
      </c>
      <c r="F18" s="221" t="s">
        <v>45</v>
      </c>
      <c r="G18" s="222">
        <f>第二週明細!W20</f>
        <v>725</v>
      </c>
      <c r="H18" s="221" t="s">
        <v>9</v>
      </c>
      <c r="I18" s="254">
        <f>第二週明細!W16</f>
        <v>25</v>
      </c>
      <c r="J18" s="221" t="s">
        <v>45</v>
      </c>
      <c r="K18" s="222">
        <f>第二週明細!W28</f>
        <v>726.6</v>
      </c>
      <c r="L18" s="221" t="s">
        <v>9</v>
      </c>
      <c r="M18" s="255">
        <f>第二週明細!W24</f>
        <v>23</v>
      </c>
      <c r="N18" s="221" t="s">
        <v>45</v>
      </c>
      <c r="O18" s="222">
        <f>第二週明細!W36</f>
        <v>709.7</v>
      </c>
      <c r="P18" s="221" t="s">
        <v>9</v>
      </c>
      <c r="Q18" s="255">
        <f>第二週明細!W32</f>
        <v>22.5</v>
      </c>
      <c r="R18" s="221" t="s">
        <v>45</v>
      </c>
      <c r="S18" s="222">
        <f>第二週明細!W44</f>
        <v>713.9</v>
      </c>
      <c r="T18" s="221" t="s">
        <v>9</v>
      </c>
      <c r="U18" s="223">
        <f>第二週明細!W40</f>
        <v>23.5</v>
      </c>
    </row>
    <row r="19" spans="2:21" s="206" customFormat="1" ht="12.95" customHeight="1" thickBot="1">
      <c r="B19" s="256" t="s">
        <v>7</v>
      </c>
      <c r="C19" s="229">
        <f>第二週明細!W6</f>
        <v>98</v>
      </c>
      <c r="D19" s="230" t="s">
        <v>11</v>
      </c>
      <c r="E19" s="229">
        <f>第二週明細!W10</f>
        <v>27.7</v>
      </c>
      <c r="F19" s="230" t="s">
        <v>7</v>
      </c>
      <c r="G19" s="229">
        <f>第二週明細!W14</f>
        <v>97.5</v>
      </c>
      <c r="H19" s="230" t="s">
        <v>47</v>
      </c>
      <c r="I19" s="229">
        <f>第二週明細!W18</f>
        <v>27.5</v>
      </c>
      <c r="J19" s="230" t="s">
        <v>7</v>
      </c>
      <c r="K19" s="229">
        <f>第二週明細!W22</f>
        <v>102</v>
      </c>
      <c r="L19" s="230" t="s">
        <v>11</v>
      </c>
      <c r="M19" s="231">
        <f>第二週明細!W26</f>
        <v>27.9</v>
      </c>
      <c r="N19" s="230" t="s">
        <v>7</v>
      </c>
      <c r="O19" s="229">
        <f>第二週明細!W30</f>
        <v>99</v>
      </c>
      <c r="P19" s="230" t="s">
        <v>11</v>
      </c>
      <c r="Q19" s="231">
        <f>第二週明細!W34</f>
        <v>27.8</v>
      </c>
      <c r="R19" s="230" t="s">
        <v>7</v>
      </c>
      <c r="S19" s="229">
        <f>第二週明細!W38</f>
        <v>98.5</v>
      </c>
      <c r="T19" s="230" t="s">
        <v>11</v>
      </c>
      <c r="U19" s="232">
        <f>第二週明細!W42</f>
        <v>27.1</v>
      </c>
    </row>
    <row r="20" spans="2:21" s="157" customFormat="1" ht="15" customHeight="1">
      <c r="B20" s="257" t="s">
        <v>144</v>
      </c>
      <c r="C20" s="162"/>
      <c r="D20" s="162"/>
      <c r="E20" s="164"/>
      <c r="F20" s="162" t="s">
        <v>154</v>
      </c>
      <c r="G20" s="162"/>
      <c r="H20" s="162"/>
      <c r="I20" s="162"/>
      <c r="J20" s="161" t="s">
        <v>155</v>
      </c>
      <c r="K20" s="162"/>
      <c r="L20" s="162"/>
      <c r="M20" s="162"/>
      <c r="N20" s="162" t="s">
        <v>156</v>
      </c>
      <c r="O20" s="162"/>
      <c r="P20" s="162"/>
      <c r="Q20" s="164"/>
      <c r="R20" s="234" t="s">
        <v>157</v>
      </c>
      <c r="S20" s="234"/>
      <c r="T20" s="234"/>
      <c r="U20" s="236"/>
    </row>
    <row r="21" spans="2:21" s="177" customFormat="1" ht="22.15" customHeight="1">
      <c r="B21" s="237" t="s">
        <v>76</v>
      </c>
      <c r="C21" s="238"/>
      <c r="D21" s="238"/>
      <c r="E21" s="171"/>
      <c r="F21" s="171" t="s">
        <v>93</v>
      </c>
      <c r="G21" s="172"/>
      <c r="H21" s="172"/>
      <c r="I21" s="173"/>
      <c r="J21" s="171" t="s">
        <v>295</v>
      </c>
      <c r="K21" s="172"/>
      <c r="L21" s="172"/>
      <c r="M21" s="173"/>
      <c r="N21" s="238" t="s">
        <v>73</v>
      </c>
      <c r="O21" s="238"/>
      <c r="P21" s="238"/>
      <c r="Q21" s="171"/>
      <c r="R21" s="239" t="s">
        <v>294</v>
      </c>
      <c r="S21" s="240"/>
      <c r="T21" s="240"/>
      <c r="U21" s="241"/>
    </row>
    <row r="22" spans="2:21" s="186" customFormat="1" ht="22.15" customHeight="1">
      <c r="B22" s="258" t="s">
        <v>330</v>
      </c>
      <c r="C22" s="178"/>
      <c r="D22" s="178"/>
      <c r="E22" s="178"/>
      <c r="F22" s="183" t="s">
        <v>176</v>
      </c>
      <c r="G22" s="184"/>
      <c r="H22" s="184"/>
      <c r="I22" s="189"/>
      <c r="J22" s="180" t="s">
        <v>332</v>
      </c>
      <c r="K22" s="181"/>
      <c r="L22" s="181"/>
      <c r="M22" s="182"/>
      <c r="N22" s="243" t="s">
        <v>333</v>
      </c>
      <c r="O22" s="178"/>
      <c r="P22" s="178"/>
      <c r="Q22" s="178"/>
      <c r="R22" s="183" t="s">
        <v>177</v>
      </c>
      <c r="S22" s="184"/>
      <c r="T22" s="184"/>
      <c r="U22" s="259"/>
    </row>
    <row r="23" spans="2:21" s="186" customFormat="1" ht="22.15" customHeight="1">
      <c r="B23" s="260" t="s">
        <v>175</v>
      </c>
      <c r="C23" s="193"/>
      <c r="D23" s="193"/>
      <c r="E23" s="195"/>
      <c r="F23" s="199" t="s">
        <v>479</v>
      </c>
      <c r="G23" s="187"/>
      <c r="H23" s="187"/>
      <c r="I23" s="187"/>
      <c r="J23" s="196" t="s">
        <v>340</v>
      </c>
      <c r="K23" s="197"/>
      <c r="L23" s="197"/>
      <c r="M23" s="198"/>
      <c r="N23" s="183" t="s">
        <v>426</v>
      </c>
      <c r="O23" s="184"/>
      <c r="P23" s="184"/>
      <c r="Q23" s="184"/>
      <c r="R23" s="180" t="s">
        <v>471</v>
      </c>
      <c r="S23" s="181"/>
      <c r="T23" s="181"/>
      <c r="U23" s="185"/>
    </row>
    <row r="24" spans="2:21" s="186" customFormat="1" ht="22.15" customHeight="1">
      <c r="B24" s="244" t="s">
        <v>300</v>
      </c>
      <c r="C24" s="245"/>
      <c r="D24" s="245"/>
      <c r="E24" s="199"/>
      <c r="F24" s="246" t="s">
        <v>353</v>
      </c>
      <c r="G24" s="246"/>
      <c r="H24" s="246"/>
      <c r="I24" s="246"/>
      <c r="J24" s="261" t="s">
        <v>334</v>
      </c>
      <c r="K24" s="261"/>
      <c r="L24" s="261"/>
      <c r="M24" s="261"/>
      <c r="N24" s="199" t="s">
        <v>336</v>
      </c>
      <c r="O24" s="187"/>
      <c r="P24" s="187"/>
      <c r="Q24" s="187"/>
      <c r="R24" s="196" t="s">
        <v>335</v>
      </c>
      <c r="S24" s="197"/>
      <c r="T24" s="197"/>
      <c r="U24" s="200"/>
    </row>
    <row r="25" spans="2:21" s="206" customFormat="1" ht="22.15" customHeight="1">
      <c r="B25" s="249" t="s">
        <v>245</v>
      </c>
      <c r="C25" s="250"/>
      <c r="D25" s="250"/>
      <c r="E25" s="204"/>
      <c r="F25" s="250" t="s">
        <v>424</v>
      </c>
      <c r="G25" s="250"/>
      <c r="H25" s="250"/>
      <c r="I25" s="250"/>
      <c r="J25" s="250" t="s">
        <v>281</v>
      </c>
      <c r="K25" s="250"/>
      <c r="L25" s="250"/>
      <c r="M25" s="250"/>
      <c r="N25" s="250" t="s">
        <v>280</v>
      </c>
      <c r="O25" s="250"/>
      <c r="P25" s="250"/>
      <c r="Q25" s="204"/>
      <c r="R25" s="204" t="s">
        <v>281</v>
      </c>
      <c r="S25" s="202"/>
      <c r="T25" s="202"/>
      <c r="U25" s="205"/>
    </row>
    <row r="26" spans="2:21" s="211" customFormat="1" ht="22.15" customHeight="1">
      <c r="B26" s="251" t="s">
        <v>331</v>
      </c>
      <c r="C26" s="252"/>
      <c r="D26" s="252"/>
      <c r="E26" s="209"/>
      <c r="F26" s="252" t="s">
        <v>213</v>
      </c>
      <c r="G26" s="252"/>
      <c r="H26" s="252"/>
      <c r="I26" s="252"/>
      <c r="J26" s="262" t="s">
        <v>288</v>
      </c>
      <c r="K26" s="262"/>
      <c r="L26" s="262"/>
      <c r="M26" s="262"/>
      <c r="N26" s="209" t="s">
        <v>432</v>
      </c>
      <c r="O26" s="207"/>
      <c r="P26" s="207"/>
      <c r="Q26" s="207"/>
      <c r="R26" s="209" t="s">
        <v>168</v>
      </c>
      <c r="S26" s="207"/>
      <c r="T26" s="207"/>
      <c r="U26" s="210"/>
    </row>
    <row r="27" spans="2:21" s="206" customFormat="1" ht="12.95" customHeight="1">
      <c r="B27" s="253" t="s">
        <v>45</v>
      </c>
      <c r="C27" s="222">
        <f>第三週明細!W12</f>
        <v>734.5</v>
      </c>
      <c r="D27" s="221" t="s">
        <v>9</v>
      </c>
      <c r="E27" s="254">
        <f>第三週明細!W8</f>
        <v>24.5</v>
      </c>
      <c r="F27" s="221" t="s">
        <v>45</v>
      </c>
      <c r="G27" s="222">
        <f>第三週明細!W20</f>
        <v>718.9</v>
      </c>
      <c r="H27" s="221" t="s">
        <v>9</v>
      </c>
      <c r="I27" s="254">
        <f>第三週明細!W16</f>
        <v>22.5</v>
      </c>
      <c r="J27" s="221" t="s">
        <v>45</v>
      </c>
      <c r="K27" s="222">
        <f>第三週明細!W28</f>
        <v>747.7</v>
      </c>
      <c r="L27" s="221" t="s">
        <v>9</v>
      </c>
      <c r="M27" s="255">
        <f>第三週明細!W24</f>
        <v>24.5</v>
      </c>
      <c r="N27" s="221" t="s">
        <v>45</v>
      </c>
      <c r="O27" s="222">
        <f>第三週明細!W36</f>
        <v>763.7</v>
      </c>
      <c r="P27" s="221" t="s">
        <v>9</v>
      </c>
      <c r="Q27" s="255">
        <f>第三週明細!W32</f>
        <v>24.5</v>
      </c>
      <c r="R27" s="221" t="s">
        <v>45</v>
      </c>
      <c r="S27" s="222">
        <f>第三週明細!W44</f>
        <v>743.5</v>
      </c>
      <c r="T27" s="221" t="s">
        <v>9</v>
      </c>
      <c r="U27" s="223">
        <f>第三週明細!W40</f>
        <v>23.5</v>
      </c>
    </row>
    <row r="28" spans="2:21" s="206" customFormat="1" ht="12.95" customHeight="1" thickBot="1">
      <c r="B28" s="256" t="s">
        <v>7</v>
      </c>
      <c r="C28" s="229">
        <f>第三週明細!W6</f>
        <v>101</v>
      </c>
      <c r="D28" s="230" t="s">
        <v>11</v>
      </c>
      <c r="E28" s="229">
        <f>第三週明細!W10</f>
        <v>27.5</v>
      </c>
      <c r="F28" s="230" t="s">
        <v>7</v>
      </c>
      <c r="G28" s="229">
        <f>第三週明細!W14</f>
        <v>101.5</v>
      </c>
      <c r="H28" s="230" t="s">
        <v>47</v>
      </c>
      <c r="I28" s="229">
        <f>第三週明細!W18</f>
        <v>27.6</v>
      </c>
      <c r="J28" s="230" t="s">
        <v>7</v>
      </c>
      <c r="K28" s="229">
        <f>第三週明細!W22</f>
        <v>104</v>
      </c>
      <c r="L28" s="230" t="s">
        <v>11</v>
      </c>
      <c r="M28" s="231">
        <f>第三週明細!W26</f>
        <v>27.8</v>
      </c>
      <c r="N28" s="230" t="s">
        <v>7</v>
      </c>
      <c r="O28" s="229">
        <f>第三週明細!W30</f>
        <v>108</v>
      </c>
      <c r="P28" s="230" t="s">
        <v>11</v>
      </c>
      <c r="Q28" s="231">
        <f>第三週明細!W34</f>
        <v>27.8</v>
      </c>
      <c r="R28" s="230" t="s">
        <v>7</v>
      </c>
      <c r="S28" s="229">
        <f>第三週明細!W38</f>
        <v>105.5</v>
      </c>
      <c r="T28" s="230" t="s">
        <v>11</v>
      </c>
      <c r="U28" s="232">
        <f>第三週明細!W42</f>
        <v>27.5</v>
      </c>
    </row>
    <row r="29" spans="2:21" s="157" customFormat="1" ht="15" customHeight="1">
      <c r="B29" s="263" t="s">
        <v>145</v>
      </c>
      <c r="C29" s="264"/>
      <c r="D29" s="264"/>
      <c r="E29" s="264"/>
      <c r="F29" s="234" t="s">
        <v>158</v>
      </c>
      <c r="G29" s="234"/>
      <c r="H29" s="234"/>
      <c r="I29" s="235"/>
      <c r="J29" s="234" t="s">
        <v>159</v>
      </c>
      <c r="K29" s="234"/>
      <c r="L29" s="234"/>
      <c r="M29" s="234"/>
      <c r="N29" s="234" t="s">
        <v>160</v>
      </c>
      <c r="O29" s="234"/>
      <c r="P29" s="234"/>
      <c r="Q29" s="235"/>
      <c r="R29" s="234" t="s">
        <v>161</v>
      </c>
      <c r="S29" s="234"/>
      <c r="T29" s="234"/>
      <c r="U29" s="236"/>
    </row>
    <row r="30" spans="2:21" s="177" customFormat="1" ht="22.15" customHeight="1">
      <c r="B30" s="265" t="s">
        <v>76</v>
      </c>
      <c r="C30" s="172"/>
      <c r="D30" s="172"/>
      <c r="E30" s="172"/>
      <c r="F30" s="174" t="s">
        <v>105</v>
      </c>
      <c r="G30" s="169"/>
      <c r="H30" s="169"/>
      <c r="I30" s="169"/>
      <c r="J30" s="171" t="s">
        <v>297</v>
      </c>
      <c r="K30" s="172"/>
      <c r="L30" s="172"/>
      <c r="M30" s="173"/>
      <c r="N30" s="238" t="s">
        <v>71</v>
      </c>
      <c r="O30" s="238"/>
      <c r="P30" s="238"/>
      <c r="Q30" s="171"/>
      <c r="R30" s="239" t="s">
        <v>296</v>
      </c>
      <c r="S30" s="240"/>
      <c r="T30" s="240"/>
      <c r="U30" s="241"/>
    </row>
    <row r="31" spans="2:21" s="186" customFormat="1" ht="22.15" customHeight="1">
      <c r="B31" s="260" t="s">
        <v>337</v>
      </c>
      <c r="C31" s="193"/>
      <c r="D31" s="193"/>
      <c r="E31" s="193"/>
      <c r="F31" s="243" t="s">
        <v>246</v>
      </c>
      <c r="G31" s="178"/>
      <c r="H31" s="178"/>
      <c r="I31" s="178"/>
      <c r="J31" s="180" t="s">
        <v>107</v>
      </c>
      <c r="K31" s="181"/>
      <c r="L31" s="181"/>
      <c r="M31" s="182"/>
      <c r="N31" s="183" t="s">
        <v>446</v>
      </c>
      <c r="O31" s="184"/>
      <c r="P31" s="184"/>
      <c r="Q31" s="184"/>
      <c r="R31" s="243" t="s">
        <v>342</v>
      </c>
      <c r="S31" s="178"/>
      <c r="T31" s="178"/>
      <c r="U31" s="266"/>
    </row>
    <row r="32" spans="2:21" s="186" customFormat="1" ht="22.15" customHeight="1">
      <c r="B32" s="267" t="s">
        <v>438</v>
      </c>
      <c r="C32" s="187"/>
      <c r="D32" s="187"/>
      <c r="E32" s="187"/>
      <c r="F32" s="192" t="s">
        <v>283</v>
      </c>
      <c r="G32" s="193"/>
      <c r="H32" s="193"/>
      <c r="I32" s="193"/>
      <c r="J32" s="196" t="s">
        <v>339</v>
      </c>
      <c r="K32" s="197"/>
      <c r="L32" s="197"/>
      <c r="M32" s="198"/>
      <c r="N32" s="180" t="s">
        <v>447</v>
      </c>
      <c r="O32" s="181"/>
      <c r="P32" s="181"/>
      <c r="Q32" s="181"/>
      <c r="R32" s="192" t="s">
        <v>474</v>
      </c>
      <c r="S32" s="193"/>
      <c r="T32" s="193"/>
      <c r="U32" s="194"/>
    </row>
    <row r="33" spans="2:21" s="186" customFormat="1" ht="22.15" customHeight="1">
      <c r="B33" s="268" t="s">
        <v>470</v>
      </c>
      <c r="C33" s="197"/>
      <c r="D33" s="197"/>
      <c r="E33" s="197"/>
      <c r="F33" s="199" t="s">
        <v>338</v>
      </c>
      <c r="G33" s="187"/>
      <c r="H33" s="187"/>
      <c r="I33" s="187"/>
      <c r="J33" s="261" t="s">
        <v>341</v>
      </c>
      <c r="K33" s="261"/>
      <c r="L33" s="261"/>
      <c r="M33" s="261"/>
      <c r="N33" s="243" t="s">
        <v>299</v>
      </c>
      <c r="O33" s="178"/>
      <c r="P33" s="178"/>
      <c r="Q33" s="178"/>
      <c r="R33" s="199" t="s">
        <v>448</v>
      </c>
      <c r="S33" s="187"/>
      <c r="T33" s="187"/>
      <c r="U33" s="269"/>
    </row>
    <row r="34" spans="2:21" s="206" customFormat="1" ht="22.15" customHeight="1">
      <c r="B34" s="166" t="s">
        <v>245</v>
      </c>
      <c r="C34" s="167"/>
      <c r="D34" s="167"/>
      <c r="E34" s="167"/>
      <c r="F34" s="204" t="s">
        <v>244</v>
      </c>
      <c r="G34" s="202"/>
      <c r="H34" s="202"/>
      <c r="I34" s="202"/>
      <c r="J34" s="250" t="s">
        <v>423</v>
      </c>
      <c r="K34" s="250"/>
      <c r="L34" s="250"/>
      <c r="M34" s="250"/>
      <c r="N34" s="250" t="s">
        <v>244</v>
      </c>
      <c r="O34" s="250"/>
      <c r="P34" s="250"/>
      <c r="Q34" s="204"/>
      <c r="R34" s="204" t="s">
        <v>476</v>
      </c>
      <c r="S34" s="202"/>
      <c r="T34" s="202"/>
      <c r="U34" s="205"/>
    </row>
    <row r="35" spans="2:21" s="271" customFormat="1" ht="22.15" customHeight="1">
      <c r="B35" s="270" t="s">
        <v>352</v>
      </c>
      <c r="C35" s="207"/>
      <c r="D35" s="207"/>
      <c r="E35" s="207"/>
      <c r="F35" s="209" t="s">
        <v>282</v>
      </c>
      <c r="G35" s="207"/>
      <c r="H35" s="207"/>
      <c r="I35" s="207"/>
      <c r="J35" s="252" t="s">
        <v>168</v>
      </c>
      <c r="K35" s="252"/>
      <c r="L35" s="252"/>
      <c r="M35" s="252"/>
      <c r="N35" s="209" t="s">
        <v>221</v>
      </c>
      <c r="O35" s="207"/>
      <c r="P35" s="207"/>
      <c r="Q35" s="207"/>
      <c r="R35" s="209" t="s">
        <v>275</v>
      </c>
      <c r="S35" s="207"/>
      <c r="T35" s="207"/>
      <c r="U35" s="210"/>
    </row>
    <row r="36" spans="2:21" s="206" customFormat="1" ht="12.95" customHeight="1">
      <c r="B36" s="272" t="s">
        <v>45</v>
      </c>
      <c r="C36" s="222">
        <f>'第四週明細  '!W12</f>
        <v>739.1</v>
      </c>
      <c r="D36" s="273" t="s">
        <v>46</v>
      </c>
      <c r="E36" s="254">
        <f>'第四週明細  '!W8</f>
        <v>23.5</v>
      </c>
      <c r="F36" s="274" t="s">
        <v>45</v>
      </c>
      <c r="G36" s="222">
        <f>'第四週明細  '!W20</f>
        <v>728</v>
      </c>
      <c r="H36" s="273" t="s">
        <v>46</v>
      </c>
      <c r="I36" s="255">
        <f>'第四週明細  '!W16</f>
        <v>24</v>
      </c>
      <c r="J36" s="221" t="s">
        <v>45</v>
      </c>
      <c r="K36" s="222">
        <f>'第四週明細  '!W28</f>
        <v>709.1</v>
      </c>
      <c r="L36" s="221" t="s">
        <v>9</v>
      </c>
      <c r="M36" s="255">
        <f>'第四週明細  '!W24</f>
        <v>23.5</v>
      </c>
      <c r="N36" s="221" t="s">
        <v>45</v>
      </c>
      <c r="O36" s="222">
        <f>'第四週明細  '!W36</f>
        <v>709.7</v>
      </c>
      <c r="P36" s="221" t="s">
        <v>9</v>
      </c>
      <c r="Q36" s="255">
        <f>'第四週明細  '!W32</f>
        <v>22.5</v>
      </c>
      <c r="R36" s="221" t="s">
        <v>45</v>
      </c>
      <c r="S36" s="222">
        <f>'第四週明細  '!W44</f>
        <v>710.4</v>
      </c>
      <c r="T36" s="221" t="s">
        <v>9</v>
      </c>
      <c r="U36" s="223">
        <f>'第四週明細  '!W40</f>
        <v>24</v>
      </c>
    </row>
    <row r="37" spans="2:21" s="206" customFormat="1" ht="12.95" customHeight="1" thickBot="1">
      <c r="B37" s="224" t="s">
        <v>44</v>
      </c>
      <c r="C37" s="275">
        <f>'第四週明細  '!W6</f>
        <v>105</v>
      </c>
      <c r="D37" s="276" t="s">
        <v>47</v>
      </c>
      <c r="E37" s="275">
        <f>'第四週明細  '!W10</f>
        <v>26.9</v>
      </c>
      <c r="F37" s="276" t="s">
        <v>44</v>
      </c>
      <c r="G37" s="275">
        <f>'第四週明細  '!W14</f>
        <v>100.5</v>
      </c>
      <c r="H37" s="276" t="s">
        <v>47</v>
      </c>
      <c r="I37" s="277">
        <f>'第四週明細  '!W18</f>
        <v>27.5</v>
      </c>
      <c r="J37" s="230" t="s">
        <v>7</v>
      </c>
      <c r="K37" s="229">
        <f>'第四週明細  '!W22</f>
        <v>97.5</v>
      </c>
      <c r="L37" s="230" t="s">
        <v>11</v>
      </c>
      <c r="M37" s="231">
        <f>'第四週明細  '!W26</f>
        <v>26.9</v>
      </c>
      <c r="N37" s="230" t="s">
        <v>7</v>
      </c>
      <c r="O37" s="229">
        <f>'第四週明細  '!W30</f>
        <v>99</v>
      </c>
      <c r="P37" s="230" t="s">
        <v>11</v>
      </c>
      <c r="Q37" s="231">
        <f>'第四週明細  '!W34</f>
        <v>27.8</v>
      </c>
      <c r="R37" s="230" t="s">
        <v>7</v>
      </c>
      <c r="S37" s="229">
        <f>'第四週明細  '!W38</f>
        <v>96.5</v>
      </c>
      <c r="T37" s="230" t="s">
        <v>11</v>
      </c>
      <c r="U37" s="232">
        <f>'第四週明細  '!W42</f>
        <v>27.1</v>
      </c>
    </row>
    <row r="38" spans="2:21" s="157" customFormat="1" ht="15" customHeight="1">
      <c r="B38" s="263" t="s">
        <v>146</v>
      </c>
      <c r="C38" s="264"/>
      <c r="D38" s="264"/>
      <c r="E38" s="264"/>
      <c r="F38" s="234" t="s">
        <v>162</v>
      </c>
      <c r="G38" s="234"/>
      <c r="H38" s="234"/>
      <c r="I38" s="235"/>
      <c r="J38" s="234" t="s">
        <v>163</v>
      </c>
      <c r="K38" s="234"/>
      <c r="L38" s="234"/>
      <c r="M38" s="234"/>
      <c r="N38" s="234" t="s">
        <v>164</v>
      </c>
      <c r="O38" s="234"/>
      <c r="P38" s="234"/>
      <c r="Q38" s="235"/>
      <c r="R38" s="278"/>
      <c r="S38" s="159"/>
      <c r="T38" s="159"/>
      <c r="U38" s="279"/>
    </row>
    <row r="39" spans="2:21" s="177" customFormat="1" ht="22.15" customHeight="1">
      <c r="B39" s="265" t="s">
        <v>76</v>
      </c>
      <c r="C39" s="172"/>
      <c r="D39" s="172"/>
      <c r="E39" s="172"/>
      <c r="F39" s="174" t="s">
        <v>106</v>
      </c>
      <c r="G39" s="169"/>
      <c r="H39" s="169"/>
      <c r="I39" s="169"/>
      <c r="J39" s="171" t="s">
        <v>297</v>
      </c>
      <c r="K39" s="172"/>
      <c r="L39" s="172"/>
      <c r="M39" s="173"/>
      <c r="N39" s="238" t="s">
        <v>170</v>
      </c>
      <c r="O39" s="238"/>
      <c r="P39" s="238"/>
      <c r="Q39" s="171"/>
      <c r="R39" s="280"/>
      <c r="S39" s="281"/>
      <c r="T39" s="281"/>
      <c r="U39" s="282"/>
    </row>
    <row r="40" spans="2:21" s="186" customFormat="1" ht="22.15" customHeight="1">
      <c r="B40" s="267" t="s">
        <v>396</v>
      </c>
      <c r="C40" s="187"/>
      <c r="D40" s="187"/>
      <c r="E40" s="187"/>
      <c r="F40" s="183" t="s">
        <v>458</v>
      </c>
      <c r="G40" s="184"/>
      <c r="H40" s="184"/>
      <c r="I40" s="184"/>
      <c r="J40" s="180" t="s">
        <v>345</v>
      </c>
      <c r="K40" s="181"/>
      <c r="L40" s="181"/>
      <c r="M40" s="182"/>
      <c r="N40" s="243" t="s">
        <v>346</v>
      </c>
      <c r="O40" s="178"/>
      <c r="P40" s="178"/>
      <c r="Q40" s="178"/>
      <c r="R40" s="283"/>
      <c r="S40" s="284"/>
      <c r="T40" s="284"/>
      <c r="U40" s="285"/>
    </row>
    <row r="41" spans="2:21" s="186" customFormat="1" ht="22.15" customHeight="1">
      <c r="B41" s="260" t="s">
        <v>343</v>
      </c>
      <c r="C41" s="193"/>
      <c r="D41" s="193"/>
      <c r="E41" s="193"/>
      <c r="F41" s="196" t="s">
        <v>453</v>
      </c>
      <c r="G41" s="197"/>
      <c r="H41" s="197"/>
      <c r="I41" s="197"/>
      <c r="J41" s="196" t="s">
        <v>285</v>
      </c>
      <c r="K41" s="197"/>
      <c r="L41" s="197"/>
      <c r="M41" s="198"/>
      <c r="N41" s="183" t="s">
        <v>348</v>
      </c>
      <c r="O41" s="184"/>
      <c r="P41" s="184"/>
      <c r="Q41" s="184"/>
      <c r="R41" s="286"/>
      <c r="S41" s="287"/>
      <c r="T41" s="287"/>
      <c r="U41" s="288"/>
    </row>
    <row r="42" spans="2:21" s="186" customFormat="1" ht="22.15" customHeight="1">
      <c r="B42" s="268" t="s">
        <v>277</v>
      </c>
      <c r="C42" s="197"/>
      <c r="D42" s="197"/>
      <c r="E42" s="197"/>
      <c r="F42" s="199" t="s">
        <v>344</v>
      </c>
      <c r="G42" s="187"/>
      <c r="H42" s="187"/>
      <c r="I42" s="187"/>
      <c r="J42" s="261" t="s">
        <v>354</v>
      </c>
      <c r="K42" s="261"/>
      <c r="L42" s="261"/>
      <c r="M42" s="261"/>
      <c r="N42" s="180" t="s">
        <v>349</v>
      </c>
      <c r="O42" s="181"/>
      <c r="P42" s="181"/>
      <c r="Q42" s="181"/>
      <c r="R42" s="286"/>
      <c r="S42" s="287"/>
      <c r="T42" s="287"/>
      <c r="U42" s="288"/>
    </row>
    <row r="43" spans="2:21" s="206" customFormat="1" ht="22.15" customHeight="1">
      <c r="B43" s="166" t="s">
        <v>411</v>
      </c>
      <c r="C43" s="167"/>
      <c r="D43" s="167"/>
      <c r="E43" s="167"/>
      <c r="F43" s="204" t="s">
        <v>412</v>
      </c>
      <c r="G43" s="202"/>
      <c r="H43" s="202"/>
      <c r="I43" s="202"/>
      <c r="J43" s="250" t="s">
        <v>461</v>
      </c>
      <c r="K43" s="250"/>
      <c r="L43" s="250"/>
      <c r="M43" s="250"/>
      <c r="N43" s="250" t="s">
        <v>460</v>
      </c>
      <c r="O43" s="250"/>
      <c r="P43" s="250"/>
      <c r="Q43" s="204"/>
      <c r="R43" s="289"/>
      <c r="S43" s="290"/>
      <c r="T43" s="290"/>
      <c r="U43" s="291"/>
    </row>
    <row r="44" spans="2:21" s="271" customFormat="1" ht="22.15" customHeight="1">
      <c r="B44" s="270" t="s">
        <v>347</v>
      </c>
      <c r="C44" s="207"/>
      <c r="D44" s="207"/>
      <c r="E44" s="207"/>
      <c r="F44" s="209" t="s">
        <v>169</v>
      </c>
      <c r="G44" s="207"/>
      <c r="H44" s="207"/>
      <c r="I44" s="207"/>
      <c r="J44" s="252" t="s">
        <v>351</v>
      </c>
      <c r="K44" s="252"/>
      <c r="L44" s="252"/>
      <c r="M44" s="252"/>
      <c r="N44" s="209" t="s">
        <v>274</v>
      </c>
      <c r="O44" s="207"/>
      <c r="P44" s="207"/>
      <c r="Q44" s="207"/>
      <c r="R44" s="292"/>
      <c r="S44" s="167"/>
      <c r="T44" s="167"/>
      <c r="U44" s="293"/>
    </row>
    <row r="45" spans="2:21" s="206" customFormat="1" ht="12.95" customHeight="1">
      <c r="B45" s="272" t="s">
        <v>45</v>
      </c>
      <c r="C45" s="222">
        <f>'第五週明細 '!W12</f>
        <v>739.6</v>
      </c>
      <c r="D45" s="273" t="s">
        <v>46</v>
      </c>
      <c r="E45" s="255">
        <f>'第五週明細 '!W8</f>
        <v>24</v>
      </c>
      <c r="F45" s="274" t="s">
        <v>45</v>
      </c>
      <c r="G45" s="222">
        <f>'第五週明細 '!W20</f>
        <v>724.5</v>
      </c>
      <c r="H45" s="273" t="s">
        <v>46</v>
      </c>
      <c r="I45" s="255">
        <f>'第五週明細 '!W16</f>
        <v>24.5</v>
      </c>
      <c r="J45" s="221" t="s">
        <v>45</v>
      </c>
      <c r="K45" s="222">
        <f>'第五週明細 '!W28</f>
        <v>713.9</v>
      </c>
      <c r="L45" s="221" t="s">
        <v>9</v>
      </c>
      <c r="M45" s="255">
        <f>'第五週明細 '!W24</f>
        <v>23.5</v>
      </c>
      <c r="N45" s="221" t="s">
        <v>45</v>
      </c>
      <c r="O45" s="222">
        <f>'第五週明細 '!W36</f>
        <v>723.6</v>
      </c>
      <c r="P45" s="221" t="s">
        <v>9</v>
      </c>
      <c r="Q45" s="255">
        <f>'第五週明細 '!W32</f>
        <v>24</v>
      </c>
      <c r="R45" s="294"/>
      <c r="S45" s="213"/>
      <c r="T45" s="214"/>
      <c r="U45" s="295"/>
    </row>
    <row r="46" spans="2:21" s="206" customFormat="1" ht="12.95" customHeight="1" thickBot="1">
      <c r="B46" s="224" t="s">
        <v>44</v>
      </c>
      <c r="C46" s="275">
        <f>'第五週明細 '!W6</f>
        <v>103</v>
      </c>
      <c r="D46" s="276" t="s">
        <v>47</v>
      </c>
      <c r="E46" s="277">
        <f>'第五週明細 '!W10</f>
        <v>27.9</v>
      </c>
      <c r="F46" s="276" t="s">
        <v>44</v>
      </c>
      <c r="G46" s="275">
        <f>'第五週明細 '!W14</f>
        <v>98.5</v>
      </c>
      <c r="H46" s="276" t="s">
        <v>47</v>
      </c>
      <c r="I46" s="277">
        <f>'第五週明細 '!W18</f>
        <v>27.5</v>
      </c>
      <c r="J46" s="230" t="s">
        <v>7</v>
      </c>
      <c r="K46" s="229">
        <f>'第五週明細 '!W22</f>
        <v>98.5</v>
      </c>
      <c r="L46" s="230" t="s">
        <v>11</v>
      </c>
      <c r="M46" s="231">
        <f>'第五週明細 '!W26</f>
        <v>27.1</v>
      </c>
      <c r="N46" s="230" t="s">
        <v>7</v>
      </c>
      <c r="O46" s="229">
        <f>'第五週明細 '!W30</f>
        <v>99</v>
      </c>
      <c r="P46" s="230" t="s">
        <v>11</v>
      </c>
      <c r="Q46" s="231">
        <f>'第五週明細 '!W34</f>
        <v>27.9</v>
      </c>
      <c r="R46" s="276"/>
      <c r="S46" s="225"/>
      <c r="T46" s="226"/>
      <c r="U46" s="296"/>
    </row>
  </sheetData>
  <mergeCells count="178">
    <mergeCell ref="R31:U31"/>
    <mergeCell ref="B32:E32"/>
    <mergeCell ref="F32:I32"/>
    <mergeCell ref="J32:M32"/>
    <mergeCell ref="N32:Q32"/>
    <mergeCell ref="R32:U32"/>
    <mergeCell ref="B35:E35"/>
    <mergeCell ref="F35:I35"/>
    <mergeCell ref="J35:M35"/>
    <mergeCell ref="N35:Q35"/>
    <mergeCell ref="R35:U35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B26:E26"/>
    <mergeCell ref="F26:I26"/>
    <mergeCell ref="J26:M26"/>
    <mergeCell ref="N26:Q26"/>
    <mergeCell ref="R26:U26"/>
    <mergeCell ref="B38:E38"/>
    <mergeCell ref="F38:I38"/>
    <mergeCell ref="J38:M38"/>
    <mergeCell ref="N38:Q38"/>
    <mergeCell ref="R38:U38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4:E4"/>
    <mergeCell ref="F4:I4"/>
    <mergeCell ref="J4:M4"/>
    <mergeCell ref="N4:Q4"/>
    <mergeCell ref="R4:U4"/>
    <mergeCell ref="B5:E5"/>
    <mergeCell ref="F5:I5"/>
    <mergeCell ref="J5:M5"/>
    <mergeCell ref="N5:Q5"/>
    <mergeCell ref="R5:U5"/>
    <mergeCell ref="B2:E2"/>
    <mergeCell ref="F2:I2"/>
    <mergeCell ref="J2:M2"/>
    <mergeCell ref="N2:Q2"/>
    <mergeCell ref="R2:U2"/>
    <mergeCell ref="B1:F1"/>
    <mergeCell ref="J1:M1"/>
    <mergeCell ref="N1:P1"/>
    <mergeCell ref="B3:E3"/>
    <mergeCell ref="F3:I3"/>
    <mergeCell ref="J3:M3"/>
    <mergeCell ref="N3:Q3"/>
    <mergeCell ref="R3:U3"/>
  </mergeCells>
  <phoneticPr fontId="19" type="noConversion"/>
  <pageMargins left="0.19685039370078741" right="0.19685039370078741" top="3.937007874015748E-2" bottom="3.937007874015748E-2" header="3.937007874015748E-2" footer="3.937007874015748E-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B7" zoomScale="60" workbookViewId="0">
      <selection activeCell="W44" sqref="W44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4" s="5" customFormat="1" ht="38.25">
      <c r="B1" s="140" t="s">
        <v>464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4"/>
      <c r="AB1" s="6"/>
    </row>
    <row r="2" spans="2:34" s="5" customFormat="1" ht="9.75" customHeight="1">
      <c r="B2" s="141"/>
      <c r="C2" s="142"/>
      <c r="D2" s="142"/>
      <c r="E2" s="142"/>
      <c r="F2" s="142"/>
      <c r="G2" s="14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4" s="18" customFormat="1" ht="31.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4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6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1"/>
    </row>
    <row r="5" spans="2:34" s="39" customFormat="1" ht="65.099999999999994" customHeight="1">
      <c r="B5" s="34"/>
      <c r="C5" s="143"/>
      <c r="D5" s="35"/>
      <c r="E5" s="35"/>
      <c r="F5" s="1" t="s">
        <v>16</v>
      </c>
      <c r="G5" s="105"/>
      <c r="H5" s="35"/>
      <c r="I5" s="1" t="s">
        <v>16</v>
      </c>
      <c r="J5" s="35"/>
      <c r="K5" s="35"/>
      <c r="L5" s="1" t="s">
        <v>16</v>
      </c>
      <c r="M5" s="35"/>
      <c r="N5" s="35"/>
      <c r="O5" s="1" t="s">
        <v>16</v>
      </c>
      <c r="P5" s="35"/>
      <c r="Q5" s="35"/>
      <c r="R5" s="1" t="s">
        <v>16</v>
      </c>
      <c r="S5" s="35"/>
      <c r="T5" s="35"/>
      <c r="U5" s="1" t="s">
        <v>16</v>
      </c>
      <c r="V5" s="144"/>
      <c r="W5" s="36" t="s">
        <v>44</v>
      </c>
      <c r="X5" s="37" t="s">
        <v>19</v>
      </c>
      <c r="Y5" s="38">
        <v>0</v>
      </c>
      <c r="Z5" s="18"/>
      <c r="AA5" s="18"/>
      <c r="AB5" s="19"/>
      <c r="AC5" s="18"/>
      <c r="AD5" s="18"/>
      <c r="AE5" s="18"/>
      <c r="AF5" s="18"/>
      <c r="AG5" s="90"/>
    </row>
    <row r="6" spans="2:34" ht="27.95" customHeight="1">
      <c r="B6" s="40"/>
      <c r="C6" s="143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2"/>
      <c r="U6" s="2"/>
      <c r="V6" s="145"/>
      <c r="W6" s="103">
        <v>0</v>
      </c>
      <c r="X6" s="41" t="s">
        <v>25</v>
      </c>
      <c r="Y6" s="42">
        <v>0</v>
      </c>
      <c r="Z6" s="17"/>
      <c r="AA6" s="43"/>
      <c r="AC6" s="19"/>
      <c r="AD6" s="19"/>
      <c r="AE6" s="19"/>
      <c r="AF6" s="19"/>
      <c r="AG6" s="90"/>
    </row>
    <row r="7" spans="2:34" ht="27.95" customHeight="1">
      <c r="B7" s="40"/>
      <c r="C7" s="14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2"/>
      <c r="U7" s="2"/>
      <c r="V7" s="145"/>
      <c r="W7" s="45" t="s">
        <v>46</v>
      </c>
      <c r="X7" s="46" t="s">
        <v>27</v>
      </c>
      <c r="Y7" s="42">
        <v>0</v>
      </c>
      <c r="Z7" s="18"/>
      <c r="AA7" s="47"/>
      <c r="AC7" s="48"/>
      <c r="AD7" s="19"/>
      <c r="AE7" s="19"/>
      <c r="AF7" s="49"/>
      <c r="AG7" s="90"/>
    </row>
    <row r="8" spans="2:34" ht="27.95" customHeight="1">
      <c r="B8" s="40"/>
      <c r="C8" s="143"/>
      <c r="D8" s="3"/>
      <c r="E8" s="3"/>
      <c r="F8" s="3"/>
      <c r="G8" s="2"/>
      <c r="H8" s="50"/>
      <c r="I8" s="2"/>
      <c r="J8" s="2"/>
      <c r="K8" s="2"/>
      <c r="L8" s="2"/>
      <c r="M8" s="2"/>
      <c r="N8" s="50"/>
      <c r="O8" s="2"/>
      <c r="P8" s="2"/>
      <c r="Q8" s="50"/>
      <c r="R8" s="2"/>
      <c r="S8" s="2"/>
      <c r="T8" s="3"/>
      <c r="U8" s="2"/>
      <c r="V8" s="145"/>
      <c r="W8" s="99">
        <v>0</v>
      </c>
      <c r="X8" s="46" t="s">
        <v>30</v>
      </c>
      <c r="Y8" s="42">
        <v>0</v>
      </c>
      <c r="Z8" s="17"/>
      <c r="AC8" s="19"/>
      <c r="AD8" s="19"/>
      <c r="AE8" s="19"/>
      <c r="AF8" s="19"/>
      <c r="AG8" s="90"/>
      <c r="AH8" s="117"/>
    </row>
    <row r="9" spans="2:34" ht="27.95" customHeight="1">
      <c r="B9" s="147"/>
      <c r="C9" s="143"/>
      <c r="D9" s="3"/>
      <c r="E9" s="3"/>
      <c r="F9" s="3"/>
      <c r="G9" s="2"/>
      <c r="H9" s="50"/>
      <c r="I9" s="2"/>
      <c r="J9" s="2"/>
      <c r="K9" s="50"/>
      <c r="L9" s="2"/>
      <c r="M9" s="2"/>
      <c r="N9" s="50"/>
      <c r="O9" s="2"/>
      <c r="P9" s="2"/>
      <c r="Q9" s="50"/>
      <c r="R9" s="2"/>
      <c r="S9" s="3"/>
      <c r="T9" s="3"/>
      <c r="U9" s="3"/>
      <c r="V9" s="145"/>
      <c r="W9" s="45" t="s">
        <v>47</v>
      </c>
      <c r="X9" s="46" t="s">
        <v>33</v>
      </c>
      <c r="Y9" s="42">
        <v>0</v>
      </c>
      <c r="Z9" s="18"/>
      <c r="AC9" s="19"/>
      <c r="AD9" s="19"/>
      <c r="AE9" s="19"/>
      <c r="AF9" s="19"/>
      <c r="AG9" s="102"/>
      <c r="AH9" s="117"/>
    </row>
    <row r="10" spans="2:34" ht="27.95" customHeight="1">
      <c r="B10" s="147"/>
      <c r="C10" s="143"/>
      <c r="D10" s="3"/>
      <c r="E10" s="3"/>
      <c r="F10" s="3"/>
      <c r="G10" s="2"/>
      <c r="H10" s="50"/>
      <c r="I10" s="2"/>
      <c r="J10" s="2"/>
      <c r="K10" s="50"/>
      <c r="L10" s="2"/>
      <c r="M10" s="2"/>
      <c r="N10" s="50"/>
      <c r="O10" s="2"/>
      <c r="P10" s="2"/>
      <c r="Q10" s="50"/>
      <c r="R10" s="2"/>
      <c r="S10" s="3"/>
      <c r="T10" s="50"/>
      <c r="U10" s="2"/>
      <c r="V10" s="145"/>
      <c r="W10" s="99">
        <v>0</v>
      </c>
      <c r="X10" s="94" t="s">
        <v>42</v>
      </c>
      <c r="Y10" s="51">
        <v>0</v>
      </c>
      <c r="Z10" s="17"/>
      <c r="AG10" s="103"/>
    </row>
    <row r="11" spans="2:34" ht="27.95" customHeight="1">
      <c r="B11" s="52"/>
      <c r="C11" s="53"/>
      <c r="D11" s="3"/>
      <c r="E11" s="50"/>
      <c r="F11" s="3"/>
      <c r="G11" s="2"/>
      <c r="H11" s="50"/>
      <c r="I11" s="2"/>
      <c r="J11" s="2"/>
      <c r="K11" s="50"/>
      <c r="L11" s="2"/>
      <c r="M11" s="3"/>
      <c r="N11" s="50"/>
      <c r="O11" s="2"/>
      <c r="P11" s="2"/>
      <c r="Q11" s="50"/>
      <c r="R11" s="2"/>
      <c r="S11" s="2"/>
      <c r="T11" s="50"/>
      <c r="U11" s="2"/>
      <c r="V11" s="145"/>
      <c r="W11" s="45" t="s">
        <v>12</v>
      </c>
      <c r="X11" s="54"/>
      <c r="Y11" s="42"/>
      <c r="Z11" s="18"/>
      <c r="AG11" s="102"/>
    </row>
    <row r="12" spans="2:34" ht="27.95" customHeight="1">
      <c r="B12" s="55"/>
      <c r="C12" s="56"/>
      <c r="D12" s="2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46"/>
      <c r="W12" s="100">
        <f>W6*4+W10*4+W8*9</f>
        <v>0</v>
      </c>
      <c r="X12" s="58"/>
      <c r="Y12" s="59"/>
      <c r="Z12" s="17"/>
      <c r="AC12" s="57"/>
      <c r="AD12" s="57"/>
      <c r="AE12" s="57"/>
      <c r="AG12" s="104"/>
    </row>
    <row r="13" spans="2:34" s="39" customFormat="1" ht="27.95" customHeight="1">
      <c r="B13" s="34">
        <v>12</v>
      </c>
      <c r="C13" s="143"/>
      <c r="D13" s="35" t="str">
        <f>'109.12月菜單'!F3</f>
        <v>五穀飯</v>
      </c>
      <c r="E13" s="35" t="s">
        <v>80</v>
      </c>
      <c r="F13" s="35"/>
      <c r="G13" s="35" t="str">
        <f>'109.12月菜單'!F4</f>
        <v>香嫩雞排</v>
      </c>
      <c r="H13" s="35" t="s">
        <v>185</v>
      </c>
      <c r="I13" s="35"/>
      <c r="J13" s="35" t="str">
        <f>'109.12月菜單'!F5</f>
        <v>家鄉滷肉(豆)</v>
      </c>
      <c r="K13" s="35" t="s">
        <v>79</v>
      </c>
      <c r="L13" s="35"/>
      <c r="M13" s="35" t="str">
        <f>'109.12月菜單'!F6</f>
        <v>甜條炒四季豆(加)</v>
      </c>
      <c r="N13" s="35" t="s">
        <v>87</v>
      </c>
      <c r="O13" s="35"/>
      <c r="P13" s="35" t="str">
        <f>'109.12月菜單'!F7</f>
        <v>淺色蔬菜</v>
      </c>
      <c r="Q13" s="35" t="s">
        <v>82</v>
      </c>
      <c r="R13" s="35"/>
      <c r="S13" s="35" t="str">
        <f>'109.12月菜單'!F8</f>
        <v>竹筍豚骨湯</v>
      </c>
      <c r="T13" s="35" t="s">
        <v>79</v>
      </c>
      <c r="U13" s="35"/>
      <c r="V13" s="144"/>
      <c r="W13" s="36" t="s">
        <v>44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2"/>
    </row>
    <row r="14" spans="2:34" ht="27.95" customHeight="1">
      <c r="B14" s="40" t="s">
        <v>8</v>
      </c>
      <c r="C14" s="143"/>
      <c r="D14" s="2" t="s">
        <v>178</v>
      </c>
      <c r="E14" s="2"/>
      <c r="F14" s="2">
        <v>40</v>
      </c>
      <c r="G14" s="2" t="s">
        <v>122</v>
      </c>
      <c r="H14" s="3"/>
      <c r="I14" s="2">
        <v>60</v>
      </c>
      <c r="J14" s="2" t="s">
        <v>192</v>
      </c>
      <c r="K14" s="2" t="s">
        <v>359</v>
      </c>
      <c r="L14" s="2">
        <v>20</v>
      </c>
      <c r="M14" s="3" t="s">
        <v>317</v>
      </c>
      <c r="N14" s="2" t="s">
        <v>360</v>
      </c>
      <c r="O14" s="2">
        <v>40</v>
      </c>
      <c r="P14" s="2" t="s">
        <v>81</v>
      </c>
      <c r="Q14" s="2"/>
      <c r="R14" s="2">
        <v>100</v>
      </c>
      <c r="S14" s="78" t="s">
        <v>180</v>
      </c>
      <c r="T14" s="2"/>
      <c r="U14" s="2">
        <v>35</v>
      </c>
      <c r="V14" s="145"/>
      <c r="W14" s="103">
        <v>99</v>
      </c>
      <c r="X14" s="41" t="s">
        <v>25</v>
      </c>
      <c r="Y14" s="42">
        <v>2.5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3"/>
    </row>
    <row r="15" spans="2:34" ht="27.95" customHeight="1">
      <c r="B15" s="40">
        <v>1</v>
      </c>
      <c r="C15" s="143"/>
      <c r="D15" s="3" t="s">
        <v>83</v>
      </c>
      <c r="E15" s="2"/>
      <c r="F15" s="2">
        <v>60</v>
      </c>
      <c r="G15" s="2"/>
      <c r="H15" s="3"/>
      <c r="I15" s="2"/>
      <c r="J15" s="2" t="s">
        <v>67</v>
      </c>
      <c r="K15" s="2"/>
      <c r="L15" s="2">
        <v>20</v>
      </c>
      <c r="M15" s="2" t="s">
        <v>361</v>
      </c>
      <c r="N15" s="2"/>
      <c r="O15" s="2">
        <v>10</v>
      </c>
      <c r="P15" s="2"/>
      <c r="Q15" s="2"/>
      <c r="R15" s="2"/>
      <c r="S15" s="2" t="s">
        <v>181</v>
      </c>
      <c r="T15" s="2"/>
      <c r="U15" s="2">
        <v>10</v>
      </c>
      <c r="V15" s="145"/>
      <c r="W15" s="45" t="s">
        <v>46</v>
      </c>
      <c r="X15" s="46" t="s">
        <v>27</v>
      </c>
      <c r="Y15" s="42">
        <v>1.8</v>
      </c>
      <c r="Z15" s="18"/>
      <c r="AA15" s="47" t="s">
        <v>28</v>
      </c>
      <c r="AB15" s="19">
        <v>2.1</v>
      </c>
      <c r="AC15" s="48">
        <f>AB15*7</f>
        <v>14.700000000000001</v>
      </c>
      <c r="AD15" s="19">
        <f>AB15*5</f>
        <v>10.5</v>
      </c>
      <c r="AE15" s="19" t="s">
        <v>29</v>
      </c>
      <c r="AF15" s="49">
        <f>AC15*4+AD15*9</f>
        <v>153.30000000000001</v>
      </c>
      <c r="AG15" s="102"/>
    </row>
    <row r="16" spans="2:34" ht="27.95" customHeight="1">
      <c r="B16" s="40" t="s">
        <v>10</v>
      </c>
      <c r="C16" s="143"/>
      <c r="D16" s="50"/>
      <c r="E16" s="50"/>
      <c r="F16" s="2"/>
      <c r="G16" s="2"/>
      <c r="H16" s="50"/>
      <c r="I16" s="2"/>
      <c r="J16" s="2" t="s">
        <v>441</v>
      </c>
      <c r="K16" s="50"/>
      <c r="L16" s="2">
        <v>30</v>
      </c>
      <c r="M16" s="2"/>
      <c r="N16" s="97"/>
      <c r="O16" s="2"/>
      <c r="P16" s="2"/>
      <c r="Q16" s="50"/>
      <c r="R16" s="2"/>
      <c r="S16" s="3"/>
      <c r="T16" s="2"/>
      <c r="U16" s="2"/>
      <c r="V16" s="145"/>
      <c r="W16" s="99">
        <v>22.5</v>
      </c>
      <c r="X16" s="46" t="s">
        <v>30</v>
      </c>
      <c r="Y16" s="42">
        <v>2</v>
      </c>
      <c r="Z16" s="17"/>
      <c r="AA16" s="18" t="s">
        <v>31</v>
      </c>
      <c r="AB16" s="19">
        <v>1.8</v>
      </c>
      <c r="AC16" s="19">
        <f>AB16*1</f>
        <v>1.8</v>
      </c>
      <c r="AD16" s="19" t="s">
        <v>29</v>
      </c>
      <c r="AE16" s="19">
        <f>AB16*5</f>
        <v>9</v>
      </c>
      <c r="AF16" s="19">
        <f>AC16*4+AE16*4</f>
        <v>43.2</v>
      </c>
      <c r="AG16" s="103"/>
    </row>
    <row r="17" spans="2:33" ht="27.95" customHeight="1">
      <c r="B17" s="147" t="s">
        <v>38</v>
      </c>
      <c r="C17" s="143"/>
      <c r="D17" s="50"/>
      <c r="E17" s="50"/>
      <c r="F17" s="2"/>
      <c r="G17" s="2"/>
      <c r="H17" s="50"/>
      <c r="I17" s="2"/>
      <c r="J17" s="2" t="s">
        <v>442</v>
      </c>
      <c r="K17" s="50"/>
      <c r="L17" s="2">
        <v>10</v>
      </c>
      <c r="M17" s="3"/>
      <c r="N17" s="2"/>
      <c r="O17" s="2"/>
      <c r="P17" s="2"/>
      <c r="Q17" s="50"/>
      <c r="R17" s="2"/>
      <c r="S17" s="3"/>
      <c r="T17" s="97"/>
      <c r="U17" s="2"/>
      <c r="V17" s="145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2"/>
    </row>
    <row r="18" spans="2:33" ht="27.95" customHeight="1">
      <c r="B18" s="147"/>
      <c r="C18" s="143"/>
      <c r="D18" s="50"/>
      <c r="E18" s="50"/>
      <c r="F18" s="2"/>
      <c r="G18" s="2"/>
      <c r="H18" s="50"/>
      <c r="I18" s="2"/>
      <c r="J18" s="2"/>
      <c r="K18" s="50"/>
      <c r="L18" s="2"/>
      <c r="M18" s="3"/>
      <c r="N18" s="50"/>
      <c r="O18" s="2"/>
      <c r="P18" s="2"/>
      <c r="Q18" s="50"/>
      <c r="R18" s="2"/>
      <c r="S18" s="3"/>
      <c r="T18" s="50"/>
      <c r="U18" s="2"/>
      <c r="V18" s="145"/>
      <c r="W18" s="99">
        <v>27.8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3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2"/>
      <c r="T19" s="50"/>
      <c r="U19" s="2"/>
      <c r="V19" s="145"/>
      <c r="W19" s="45" t="s">
        <v>12</v>
      </c>
      <c r="X19" s="54"/>
      <c r="Y19" s="42"/>
      <c r="Z19" s="18"/>
      <c r="AC19" s="18">
        <f>SUM(AC14:AC18)</f>
        <v>28.900000000000002</v>
      </c>
      <c r="AD19" s="18">
        <f>SUM(AD14:AD18)</f>
        <v>23</v>
      </c>
      <c r="AE19" s="18">
        <f>SUM(AE14:AE18)</f>
        <v>117</v>
      </c>
      <c r="AF19" s="18">
        <f>AC19*4+AD19*9+AE19*4</f>
        <v>790.6</v>
      </c>
      <c r="AG19" s="102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46"/>
      <c r="W20" s="100">
        <f>W14*4+W18*4+W16*9</f>
        <v>709.7</v>
      </c>
      <c r="X20" s="58"/>
      <c r="Y20" s="59"/>
      <c r="Z20" s="17"/>
      <c r="AC20" s="57">
        <f>AC19*4/AF19</f>
        <v>0.14621806223121681</v>
      </c>
      <c r="AD20" s="57">
        <f>AD19*9/AF19</f>
        <v>0.26182646091576017</v>
      </c>
      <c r="AE20" s="57">
        <f>AE19*4/AF19</f>
        <v>0.59195547685302297</v>
      </c>
      <c r="AG20" s="104"/>
    </row>
    <row r="21" spans="2:33" s="39" customFormat="1" ht="27.95" customHeight="1">
      <c r="B21" s="60">
        <v>12</v>
      </c>
      <c r="C21" s="143"/>
      <c r="D21" s="35" t="str">
        <f>'109.12月菜單'!J3</f>
        <v>香Q米飯</v>
      </c>
      <c r="E21" s="35" t="s">
        <v>15</v>
      </c>
      <c r="F21" s="35"/>
      <c r="G21" s="35" t="str">
        <f>'109.12月菜單'!J4</f>
        <v>卡啦雞腿堡肉(加)(炸)</v>
      </c>
      <c r="H21" s="35" t="s">
        <v>133</v>
      </c>
      <c r="I21" s="35"/>
      <c r="J21" s="35" t="str">
        <f>'109.12月菜單'!J5</f>
        <v>日式大阪燒</v>
      </c>
      <c r="K21" s="35" t="s">
        <v>87</v>
      </c>
      <c r="L21" s="35"/>
      <c r="M21" s="35" t="str">
        <f>'109.12月菜單'!J6</f>
        <v>鐵板銀芽</v>
      </c>
      <c r="N21" s="35" t="s">
        <v>87</v>
      </c>
      <c r="O21" s="35"/>
      <c r="P21" s="35" t="str">
        <f>'109.12月菜單'!J7</f>
        <v>深色蔬菜</v>
      </c>
      <c r="Q21" s="35" t="s">
        <v>18</v>
      </c>
      <c r="R21" s="35"/>
      <c r="S21" s="35" t="str">
        <f>'109.12月菜單'!J8</f>
        <v>紫菜湯</v>
      </c>
      <c r="T21" s="35" t="s">
        <v>17</v>
      </c>
      <c r="U21" s="35"/>
      <c r="V21" s="144"/>
      <c r="W21" s="36" t="s">
        <v>44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2"/>
    </row>
    <row r="22" spans="2:33" s="65" customFormat="1" ht="27.75" customHeight="1">
      <c r="B22" s="61" t="s">
        <v>8</v>
      </c>
      <c r="C22" s="143"/>
      <c r="D22" s="3" t="s">
        <v>24</v>
      </c>
      <c r="E22" s="3"/>
      <c r="F22" s="2">
        <v>100</v>
      </c>
      <c r="G22" s="2" t="s">
        <v>182</v>
      </c>
      <c r="H22" s="2" t="s">
        <v>271</v>
      </c>
      <c r="I22" s="2">
        <v>50</v>
      </c>
      <c r="J22" s="2" t="s">
        <v>63</v>
      </c>
      <c r="K22" s="2"/>
      <c r="L22" s="2">
        <v>40</v>
      </c>
      <c r="M22" s="2" t="s">
        <v>110</v>
      </c>
      <c r="N22" s="2"/>
      <c r="O22" s="2">
        <v>45</v>
      </c>
      <c r="P22" s="2" t="s">
        <v>69</v>
      </c>
      <c r="Q22" s="2"/>
      <c r="R22" s="2">
        <v>100</v>
      </c>
      <c r="S22" s="2" t="s">
        <v>287</v>
      </c>
      <c r="T22" s="2"/>
      <c r="U22" s="2">
        <v>1</v>
      </c>
      <c r="V22" s="145"/>
      <c r="W22" s="103">
        <v>99</v>
      </c>
      <c r="X22" s="41" t="s">
        <v>25</v>
      </c>
      <c r="Y22" s="42">
        <v>2.1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3"/>
    </row>
    <row r="23" spans="2:33" s="65" customFormat="1" ht="27.95" customHeight="1">
      <c r="B23" s="61">
        <v>2</v>
      </c>
      <c r="C23" s="143"/>
      <c r="D23" s="2"/>
      <c r="E23" s="50"/>
      <c r="F23" s="2"/>
      <c r="G23" s="2"/>
      <c r="H23" s="2"/>
      <c r="I23" s="2"/>
      <c r="J23" s="2" t="s">
        <v>183</v>
      </c>
      <c r="K23" s="2"/>
      <c r="L23" s="2">
        <v>30</v>
      </c>
      <c r="M23" s="2" t="s">
        <v>99</v>
      </c>
      <c r="N23" s="2"/>
      <c r="O23" s="2">
        <v>3</v>
      </c>
      <c r="P23" s="2"/>
      <c r="Q23" s="2"/>
      <c r="R23" s="2"/>
      <c r="S23" s="2" t="s">
        <v>96</v>
      </c>
      <c r="T23" s="2"/>
      <c r="U23" s="2">
        <v>1</v>
      </c>
      <c r="V23" s="145"/>
      <c r="W23" s="45" t="s">
        <v>46</v>
      </c>
      <c r="X23" s="46" t="s">
        <v>27</v>
      </c>
      <c r="Y23" s="42">
        <v>1.8</v>
      </c>
      <c r="Z23" s="66"/>
      <c r="AA23" s="67" t="s">
        <v>28</v>
      </c>
      <c r="AB23" s="64">
        <v>2.2000000000000002</v>
      </c>
      <c r="AC23" s="68">
        <f>AB23*7</f>
        <v>15.400000000000002</v>
      </c>
      <c r="AD23" s="64">
        <f>AB23*5</f>
        <v>11</v>
      </c>
      <c r="AE23" s="64" t="s">
        <v>29</v>
      </c>
      <c r="AF23" s="69">
        <f>AC23*4+AD23*9</f>
        <v>160.60000000000002</v>
      </c>
      <c r="AG23" s="102"/>
    </row>
    <row r="24" spans="2:33" s="65" customFormat="1" ht="27.95" customHeight="1">
      <c r="B24" s="61" t="s">
        <v>10</v>
      </c>
      <c r="C24" s="143"/>
      <c r="D24" s="2"/>
      <c r="E24" s="97"/>
      <c r="F24" s="2"/>
      <c r="G24" s="2"/>
      <c r="H24" s="50"/>
      <c r="I24" s="2"/>
      <c r="J24" s="2" t="s">
        <v>184</v>
      </c>
      <c r="K24" s="2"/>
      <c r="L24" s="2">
        <v>0.5</v>
      </c>
      <c r="M24" s="2" t="s">
        <v>362</v>
      </c>
      <c r="N24" s="97"/>
      <c r="O24" s="2">
        <v>1</v>
      </c>
      <c r="P24" s="2"/>
      <c r="Q24" s="50"/>
      <c r="R24" s="2"/>
      <c r="S24" s="2"/>
      <c r="T24" s="50"/>
      <c r="U24" s="2"/>
      <c r="V24" s="145"/>
      <c r="W24" s="99">
        <v>23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3"/>
    </row>
    <row r="25" spans="2:33" s="65" customFormat="1" ht="27.95" customHeight="1">
      <c r="B25" s="139" t="s">
        <v>39</v>
      </c>
      <c r="C25" s="143"/>
      <c r="D25" s="3"/>
      <c r="E25" s="3"/>
      <c r="F25" s="3"/>
      <c r="G25" s="2"/>
      <c r="H25" s="50"/>
      <c r="I25" s="2"/>
      <c r="J25" s="2"/>
      <c r="K25" s="50"/>
      <c r="L25" s="2"/>
      <c r="M25" s="2"/>
      <c r="N25" s="50"/>
      <c r="O25" s="2"/>
      <c r="P25" s="2"/>
      <c r="Q25" s="50"/>
      <c r="R25" s="2"/>
      <c r="S25" s="2"/>
      <c r="T25" s="97"/>
      <c r="U25" s="2"/>
      <c r="V25" s="145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2"/>
    </row>
    <row r="26" spans="2:33" s="65" customFormat="1" ht="27.95" customHeight="1">
      <c r="B26" s="139"/>
      <c r="C26" s="143"/>
      <c r="D26" s="3"/>
      <c r="E26" s="3"/>
      <c r="F26" s="3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50"/>
      <c r="U26" s="2"/>
      <c r="V26" s="145"/>
      <c r="W26" s="99">
        <v>26.5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3"/>
    </row>
    <row r="27" spans="2:33" s="65" customFormat="1" ht="27.95" customHeight="1">
      <c r="B27" s="72" t="s">
        <v>36</v>
      </c>
      <c r="C27" s="73"/>
      <c r="D27" s="3"/>
      <c r="E27" s="3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45"/>
      <c r="W27" s="45" t="s">
        <v>12</v>
      </c>
      <c r="X27" s="54"/>
      <c r="Y27" s="42"/>
      <c r="Z27" s="66"/>
      <c r="AA27" s="70"/>
      <c r="AB27" s="64"/>
      <c r="AC27" s="70">
        <f>SUM(AC22:AC26)</f>
        <v>29.400000000000006</v>
      </c>
      <c r="AD27" s="70">
        <f>SUM(AD22:AD26)</f>
        <v>23.5</v>
      </c>
      <c r="AE27" s="70">
        <f>SUM(AE22:AE26)</f>
        <v>101</v>
      </c>
      <c r="AF27" s="70">
        <f>AC27*4+AD27*9+AE27*4</f>
        <v>733.1</v>
      </c>
      <c r="AG27" s="102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46"/>
      <c r="W28" s="100">
        <f>W22*4+W26*4+W24*9</f>
        <v>709</v>
      </c>
      <c r="X28" s="58"/>
      <c r="Y28" s="59"/>
      <c r="Z28" s="62"/>
      <c r="AA28" s="66"/>
      <c r="AB28" s="76"/>
      <c r="AC28" s="77">
        <f>AC27*4/AF27</f>
        <v>0.16041467739735374</v>
      </c>
      <c r="AD28" s="77">
        <f>AD27*9/AF27</f>
        <v>0.28850088664575091</v>
      </c>
      <c r="AE28" s="77">
        <f>AE27*4/AF27</f>
        <v>0.55108443595689538</v>
      </c>
      <c r="AF28" s="66"/>
      <c r="AG28" s="104"/>
    </row>
    <row r="29" spans="2:33" s="39" customFormat="1" ht="27.95" customHeight="1">
      <c r="B29" s="34">
        <v>12</v>
      </c>
      <c r="C29" s="143"/>
      <c r="D29" s="35" t="str">
        <f>'109.12月菜單'!N3</f>
        <v>地瓜飯</v>
      </c>
      <c r="E29" s="35" t="s">
        <v>15</v>
      </c>
      <c r="F29" s="35"/>
      <c r="G29" s="35" t="str">
        <f>'109.12月菜單'!N4</f>
        <v>咖哩肉丁</v>
      </c>
      <c r="H29" s="35" t="s">
        <v>115</v>
      </c>
      <c r="I29" s="35"/>
      <c r="J29" s="35" t="str">
        <f>'109.12月菜單'!N5</f>
        <v>香酥魚條(海)(炸)</v>
      </c>
      <c r="K29" s="35" t="s">
        <v>186</v>
      </c>
      <c r="L29" s="35"/>
      <c r="M29" s="35" t="str">
        <f>'109.12月菜單'!N6</f>
        <v>焗烤白花</v>
      </c>
      <c r="N29" s="35" t="s">
        <v>273</v>
      </c>
      <c r="O29" s="35"/>
      <c r="P29" s="35" t="str">
        <f>'109.12月菜單'!N7</f>
        <v>淺色蔬菜</v>
      </c>
      <c r="Q29" s="35" t="s">
        <v>18</v>
      </c>
      <c r="R29" s="35"/>
      <c r="S29" s="35" t="str">
        <f>'109.12月菜單'!N8</f>
        <v>玉米濃湯(芡)</v>
      </c>
      <c r="T29" s="35" t="s">
        <v>248</v>
      </c>
      <c r="U29" s="35"/>
      <c r="V29" s="144"/>
      <c r="W29" s="36" t="s">
        <v>249</v>
      </c>
      <c r="X29" s="37" t="s">
        <v>250</v>
      </c>
      <c r="Y29" s="38">
        <v>5.8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2"/>
    </row>
    <row r="30" spans="2:33" ht="27.95" customHeight="1">
      <c r="B30" s="40" t="s">
        <v>8</v>
      </c>
      <c r="C30" s="143"/>
      <c r="D30" s="2" t="s">
        <v>68</v>
      </c>
      <c r="E30" s="2"/>
      <c r="F30" s="2">
        <v>90</v>
      </c>
      <c r="G30" s="126" t="s">
        <v>179</v>
      </c>
      <c r="H30" s="132"/>
      <c r="I30" s="109">
        <v>45</v>
      </c>
      <c r="J30" s="2" t="s">
        <v>201</v>
      </c>
      <c r="K30" s="3" t="s">
        <v>462</v>
      </c>
      <c r="L30" s="2">
        <v>40</v>
      </c>
      <c r="M30" s="2" t="s">
        <v>189</v>
      </c>
      <c r="N30" s="3"/>
      <c r="O30" s="2">
        <v>70</v>
      </c>
      <c r="P30" s="2" t="s">
        <v>69</v>
      </c>
      <c r="Q30" s="2"/>
      <c r="R30" s="2">
        <v>100</v>
      </c>
      <c r="S30" s="3" t="s">
        <v>251</v>
      </c>
      <c r="T30" s="2"/>
      <c r="U30" s="2">
        <v>20</v>
      </c>
      <c r="V30" s="145"/>
      <c r="W30" s="103">
        <v>107.5</v>
      </c>
      <c r="X30" s="41" t="s">
        <v>252</v>
      </c>
      <c r="Y30" s="42">
        <v>2.2999999999999998</v>
      </c>
      <c r="Z30" s="17"/>
      <c r="AA30" s="43" t="s">
        <v>26</v>
      </c>
      <c r="AB30" s="19">
        <v>6.2</v>
      </c>
      <c r="AC30" s="19">
        <f>AB30*2</f>
        <v>12.4</v>
      </c>
      <c r="AD30" s="19"/>
      <c r="AE30" s="19">
        <f>AB30*15</f>
        <v>93</v>
      </c>
      <c r="AF30" s="19">
        <f>AC30*4+AE30*4</f>
        <v>421.6</v>
      </c>
      <c r="AG30" s="103"/>
    </row>
    <row r="31" spans="2:33" ht="27.95" customHeight="1">
      <c r="B31" s="40">
        <v>3</v>
      </c>
      <c r="C31" s="143"/>
      <c r="D31" s="2" t="s">
        <v>75</v>
      </c>
      <c r="E31" s="2"/>
      <c r="F31" s="2">
        <v>50</v>
      </c>
      <c r="G31" s="126" t="s">
        <v>116</v>
      </c>
      <c r="H31" s="130"/>
      <c r="I31" s="109">
        <v>25</v>
      </c>
      <c r="J31" s="2"/>
      <c r="K31" s="2"/>
      <c r="L31" s="2"/>
      <c r="M31" s="2" t="s">
        <v>190</v>
      </c>
      <c r="N31" s="97"/>
      <c r="O31" s="2">
        <v>10</v>
      </c>
      <c r="P31" s="2"/>
      <c r="Q31" s="2"/>
      <c r="R31" s="2"/>
      <c r="S31" s="3" t="s">
        <v>253</v>
      </c>
      <c r="T31" s="2"/>
      <c r="U31" s="2">
        <v>10</v>
      </c>
      <c r="V31" s="145"/>
      <c r="W31" s="45" t="s">
        <v>254</v>
      </c>
      <c r="X31" s="46" t="s">
        <v>255</v>
      </c>
      <c r="Y31" s="42">
        <v>1.7</v>
      </c>
      <c r="Z31" s="18"/>
      <c r="AA31" s="47" t="s">
        <v>28</v>
      </c>
      <c r="AB31" s="19">
        <v>2.1</v>
      </c>
      <c r="AC31" s="48">
        <f>AB31*7</f>
        <v>14.700000000000001</v>
      </c>
      <c r="AD31" s="19">
        <f>AB31*5</f>
        <v>10.5</v>
      </c>
      <c r="AE31" s="19" t="s">
        <v>29</v>
      </c>
      <c r="AF31" s="49">
        <f>AC31*4+AD31*9</f>
        <v>153.30000000000001</v>
      </c>
      <c r="AG31" s="102"/>
    </row>
    <row r="32" spans="2:33" ht="27.95" customHeight="1">
      <c r="B32" s="40" t="s">
        <v>10</v>
      </c>
      <c r="C32" s="143"/>
      <c r="D32" s="50"/>
      <c r="E32" s="50"/>
      <c r="F32" s="2"/>
      <c r="G32" s="126" t="s">
        <v>61</v>
      </c>
      <c r="H32" s="119"/>
      <c r="I32" s="109">
        <v>3</v>
      </c>
      <c r="J32" s="2"/>
      <c r="K32" s="50"/>
      <c r="L32" s="2"/>
      <c r="M32" s="2"/>
      <c r="N32" s="3"/>
      <c r="O32" s="2"/>
      <c r="P32" s="2"/>
      <c r="Q32" s="50"/>
      <c r="R32" s="2"/>
      <c r="S32" s="2" t="s">
        <v>256</v>
      </c>
      <c r="T32" s="3"/>
      <c r="U32" s="2">
        <v>3</v>
      </c>
      <c r="V32" s="145"/>
      <c r="W32" s="99">
        <v>24</v>
      </c>
      <c r="X32" s="46" t="s">
        <v>257</v>
      </c>
      <c r="Y32" s="42">
        <v>2.5</v>
      </c>
      <c r="Z32" s="17"/>
      <c r="AA32" s="18" t="s">
        <v>31</v>
      </c>
      <c r="AB32" s="19">
        <v>1.5</v>
      </c>
      <c r="AC32" s="19">
        <f>AB32*1</f>
        <v>1.5</v>
      </c>
      <c r="AD32" s="19" t="s">
        <v>29</v>
      </c>
      <c r="AE32" s="19">
        <f>AB32*5</f>
        <v>7.5</v>
      </c>
      <c r="AF32" s="19">
        <f>AC32*4+AE32*4</f>
        <v>36</v>
      </c>
      <c r="AG32" s="103"/>
    </row>
    <row r="33" spans="2:33" ht="27.95" customHeight="1">
      <c r="B33" s="147" t="s">
        <v>40</v>
      </c>
      <c r="C33" s="143"/>
      <c r="D33" s="50"/>
      <c r="E33" s="50"/>
      <c r="F33" s="2"/>
      <c r="G33" s="126" t="s">
        <v>100</v>
      </c>
      <c r="H33" s="119"/>
      <c r="I33" s="109">
        <v>3</v>
      </c>
      <c r="J33" s="2"/>
      <c r="K33" s="50"/>
      <c r="L33" s="2"/>
      <c r="M33" s="2"/>
      <c r="N33" s="3"/>
      <c r="O33" s="2"/>
      <c r="P33" s="2"/>
      <c r="Q33" s="50"/>
      <c r="R33" s="2"/>
      <c r="S33" s="2" t="s">
        <v>258</v>
      </c>
      <c r="T33" s="3"/>
      <c r="U33" s="2">
        <v>3</v>
      </c>
      <c r="V33" s="145"/>
      <c r="W33" s="45" t="s">
        <v>259</v>
      </c>
      <c r="X33" s="46" t="s">
        <v>260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2"/>
    </row>
    <row r="34" spans="2:33" ht="27.95" customHeight="1">
      <c r="B34" s="147"/>
      <c r="C34" s="143"/>
      <c r="D34" s="50"/>
      <c r="E34" s="50"/>
      <c r="F34" s="2"/>
      <c r="G34" s="126" t="s">
        <v>99</v>
      </c>
      <c r="H34" s="50"/>
      <c r="I34" s="2">
        <v>3</v>
      </c>
      <c r="J34" s="2"/>
      <c r="K34" s="50"/>
      <c r="L34" s="2"/>
      <c r="M34" s="2"/>
      <c r="N34" s="97"/>
      <c r="O34" s="2"/>
      <c r="P34" s="2"/>
      <c r="Q34" s="50"/>
      <c r="R34" s="2"/>
      <c r="S34" s="3"/>
      <c r="T34" s="50"/>
      <c r="U34" s="2"/>
      <c r="V34" s="145"/>
      <c r="W34" s="99">
        <v>27.4</v>
      </c>
      <c r="X34" s="94" t="s">
        <v>261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3"/>
    </row>
    <row r="35" spans="2:33" ht="27.95" customHeight="1">
      <c r="B35" s="52" t="s">
        <v>36</v>
      </c>
      <c r="C35" s="53"/>
      <c r="D35" s="50"/>
      <c r="E35" s="50"/>
      <c r="F35" s="2"/>
      <c r="G35" s="2" t="s">
        <v>364</v>
      </c>
      <c r="H35" s="50"/>
      <c r="I35" s="2">
        <v>1</v>
      </c>
      <c r="J35" s="2"/>
      <c r="K35" s="50"/>
      <c r="L35" s="2"/>
      <c r="M35" s="2"/>
      <c r="N35" s="50"/>
      <c r="O35" s="2"/>
      <c r="P35" s="2"/>
      <c r="Q35" s="50"/>
      <c r="R35" s="2"/>
      <c r="S35" s="2"/>
      <c r="T35" s="2"/>
      <c r="U35" s="2"/>
      <c r="V35" s="145"/>
      <c r="W35" s="45" t="s">
        <v>12</v>
      </c>
      <c r="X35" s="54"/>
      <c r="Y35" s="42"/>
      <c r="Z35" s="18"/>
      <c r="AC35" s="18">
        <f>SUM(AC30:AC34)</f>
        <v>28.6</v>
      </c>
      <c r="AD35" s="18">
        <f>SUM(AD30:AD34)</f>
        <v>23</v>
      </c>
      <c r="AE35" s="18">
        <f>SUM(AE30:AE34)</f>
        <v>115.5</v>
      </c>
      <c r="AF35" s="18">
        <f>AC35*4+AD35*9+AE35*4</f>
        <v>783.4</v>
      </c>
      <c r="AG35" s="102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46"/>
      <c r="W36" s="100">
        <f>W30*4+W34*4+W32*9</f>
        <v>755.6</v>
      </c>
      <c r="X36" s="58"/>
      <c r="Y36" s="59"/>
      <c r="Z36" s="17"/>
      <c r="AC36" s="57">
        <f>AC35*4/AF35</f>
        <v>0.14603012509573654</v>
      </c>
      <c r="AD36" s="57">
        <f>AD35*9/AF35</f>
        <v>0.26423283124840441</v>
      </c>
      <c r="AE36" s="57">
        <f>AE35*4/AF35</f>
        <v>0.58973704365585911</v>
      </c>
      <c r="AG36" s="104"/>
    </row>
    <row r="37" spans="2:33" s="39" customFormat="1" ht="27.95" customHeight="1">
      <c r="B37" s="34">
        <v>12</v>
      </c>
      <c r="C37" s="143"/>
      <c r="D37" s="35" t="str">
        <f>'109.12月菜單'!R3</f>
        <v>紅蔥頭油飯</v>
      </c>
      <c r="E37" s="35" t="s">
        <v>15</v>
      </c>
      <c r="F37" s="35"/>
      <c r="G37" s="35" t="str">
        <f>'109.12月菜單'!R4</f>
        <v>BBQ雞翅</v>
      </c>
      <c r="H37" s="35" t="s">
        <v>187</v>
      </c>
      <c r="I37" s="35"/>
      <c r="J37" s="35" t="str">
        <f>'109.12月菜單'!R5</f>
        <v>三色炒蛋</v>
      </c>
      <c r="K37" s="35" t="s">
        <v>87</v>
      </c>
      <c r="L37" s="35"/>
      <c r="M37" s="35" t="str">
        <f>'109.12月菜單'!R6</f>
        <v>蒸餃(冷)</v>
      </c>
      <c r="N37" s="35" t="s">
        <v>15</v>
      </c>
      <c r="O37" s="35"/>
      <c r="P37" s="35" t="str">
        <f>'109.12月菜單'!R7</f>
        <v>深色蔬菜</v>
      </c>
      <c r="Q37" s="35" t="s">
        <v>18</v>
      </c>
      <c r="R37" s="35"/>
      <c r="S37" s="35" t="str">
        <f>'109.12月菜單'!R8</f>
        <v>味噌豆腐湯(豆)</v>
      </c>
      <c r="T37" s="35" t="s">
        <v>262</v>
      </c>
      <c r="U37" s="35"/>
      <c r="V37" s="144"/>
      <c r="W37" s="36" t="s">
        <v>249</v>
      </c>
      <c r="X37" s="37" t="s">
        <v>250</v>
      </c>
      <c r="Y37" s="38">
        <v>5.5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</row>
    <row r="38" spans="2:33" ht="27.95" customHeight="1">
      <c r="B38" s="40" t="s">
        <v>8</v>
      </c>
      <c r="C38" s="143"/>
      <c r="D38" s="3" t="s">
        <v>68</v>
      </c>
      <c r="E38" s="2"/>
      <c r="F38" s="2">
        <v>80</v>
      </c>
      <c r="G38" s="2" t="s">
        <v>97</v>
      </c>
      <c r="H38" s="2"/>
      <c r="I38" s="2">
        <v>60</v>
      </c>
      <c r="J38" s="2" t="s">
        <v>61</v>
      </c>
      <c r="K38" s="3"/>
      <c r="L38" s="2">
        <v>40</v>
      </c>
      <c r="M38" s="2" t="s">
        <v>383</v>
      </c>
      <c r="N38" s="3" t="s">
        <v>368</v>
      </c>
      <c r="O38" s="2">
        <v>30</v>
      </c>
      <c r="P38" s="2" t="s">
        <v>69</v>
      </c>
      <c r="Q38" s="3"/>
      <c r="R38" s="2">
        <v>100</v>
      </c>
      <c r="S38" s="3" t="s">
        <v>369</v>
      </c>
      <c r="T38" s="2"/>
      <c r="U38" s="2">
        <v>1</v>
      </c>
      <c r="V38" s="145"/>
      <c r="W38" s="103">
        <v>107.5</v>
      </c>
      <c r="X38" s="41" t="s">
        <v>263</v>
      </c>
      <c r="Y38" s="42">
        <v>2.4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</row>
    <row r="39" spans="2:33" ht="27.95" customHeight="1">
      <c r="B39" s="40">
        <v>4</v>
      </c>
      <c r="C39" s="143"/>
      <c r="D39" s="2" t="s">
        <v>291</v>
      </c>
      <c r="E39" s="2"/>
      <c r="F39" s="2">
        <v>20</v>
      </c>
      <c r="G39" s="2"/>
      <c r="H39" s="3"/>
      <c r="I39" s="2"/>
      <c r="J39" s="2" t="s">
        <v>99</v>
      </c>
      <c r="K39" s="3"/>
      <c r="L39" s="2">
        <v>10</v>
      </c>
      <c r="M39" s="2"/>
      <c r="N39" s="3"/>
      <c r="O39" s="2"/>
      <c r="P39" s="2"/>
      <c r="Q39" s="3"/>
      <c r="R39" s="2"/>
      <c r="S39" s="3" t="s">
        <v>370</v>
      </c>
      <c r="T39" s="2" t="s">
        <v>359</v>
      </c>
      <c r="U39" s="2">
        <v>20</v>
      </c>
      <c r="V39" s="145"/>
      <c r="W39" s="45" t="s">
        <v>264</v>
      </c>
      <c r="X39" s="46" t="s">
        <v>265</v>
      </c>
      <c r="Y39" s="42">
        <v>2</v>
      </c>
      <c r="Z39" s="18"/>
      <c r="AA39" s="47" t="s">
        <v>28</v>
      </c>
      <c r="AB39" s="19">
        <v>2.2000000000000002</v>
      </c>
      <c r="AC39" s="48">
        <f>AB39*7</f>
        <v>15.400000000000002</v>
      </c>
      <c r="AD39" s="19">
        <f>AB39*5</f>
        <v>11</v>
      </c>
      <c r="AE39" s="19" t="s">
        <v>29</v>
      </c>
      <c r="AF39" s="49">
        <f>AC39*4+AD39*9</f>
        <v>160.60000000000002</v>
      </c>
    </row>
    <row r="40" spans="2:33" ht="27.95" customHeight="1">
      <c r="B40" s="40" t="s">
        <v>10</v>
      </c>
      <c r="C40" s="143"/>
      <c r="D40" s="3" t="s">
        <v>292</v>
      </c>
      <c r="E40" s="3"/>
      <c r="F40" s="2">
        <v>3</v>
      </c>
      <c r="G40" s="2"/>
      <c r="H40" s="50"/>
      <c r="I40" s="2"/>
      <c r="J40" s="2" t="s">
        <v>70</v>
      </c>
      <c r="K40" s="3"/>
      <c r="L40" s="2">
        <v>30</v>
      </c>
      <c r="M40" s="2"/>
      <c r="N40" s="3"/>
      <c r="O40" s="2"/>
      <c r="P40" s="2"/>
      <c r="Q40" s="3"/>
      <c r="R40" s="2"/>
      <c r="S40" s="3" t="s">
        <v>357</v>
      </c>
      <c r="T40" s="3"/>
      <c r="U40" s="3">
        <v>1</v>
      </c>
      <c r="V40" s="145"/>
      <c r="W40" s="99">
        <v>22</v>
      </c>
      <c r="X40" s="46" t="s">
        <v>266</v>
      </c>
      <c r="Y40" s="42">
        <v>2</v>
      </c>
      <c r="Z40" s="17"/>
      <c r="AA40" s="18" t="s">
        <v>31</v>
      </c>
      <c r="AB40" s="19">
        <v>1.7</v>
      </c>
      <c r="AC40" s="19">
        <f>AB40*1</f>
        <v>1.7</v>
      </c>
      <c r="AD40" s="19" t="s">
        <v>29</v>
      </c>
      <c r="AE40" s="19">
        <f>AB40*5</f>
        <v>8.5</v>
      </c>
      <c r="AF40" s="19">
        <f>AC40*4+AE40*4</f>
        <v>40.799999999999997</v>
      </c>
    </row>
    <row r="41" spans="2:33" ht="27.95" customHeight="1">
      <c r="B41" s="147" t="s">
        <v>32</v>
      </c>
      <c r="C41" s="143"/>
      <c r="D41" s="3" t="s">
        <v>293</v>
      </c>
      <c r="E41" s="3"/>
      <c r="F41" s="2">
        <v>10</v>
      </c>
      <c r="G41" s="2"/>
      <c r="H41" s="50"/>
      <c r="I41" s="2"/>
      <c r="J41" s="2"/>
      <c r="K41" s="50"/>
      <c r="L41" s="2"/>
      <c r="M41" s="2"/>
      <c r="N41" s="3"/>
      <c r="O41" s="2"/>
      <c r="P41" s="2"/>
      <c r="Q41" s="3"/>
      <c r="R41" s="2"/>
      <c r="S41" s="3"/>
      <c r="T41" s="3"/>
      <c r="U41" s="3"/>
      <c r="V41" s="145"/>
      <c r="W41" s="45" t="s">
        <v>267</v>
      </c>
      <c r="X41" s="46" t="s">
        <v>268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2"/>
    </row>
    <row r="42" spans="2:33" ht="27.95" customHeight="1">
      <c r="B42" s="147"/>
      <c r="C42" s="143"/>
      <c r="D42" s="98" t="s">
        <v>366</v>
      </c>
      <c r="E42" s="50"/>
      <c r="F42" s="2">
        <v>1</v>
      </c>
      <c r="G42" s="2"/>
      <c r="H42" s="50"/>
      <c r="I42" s="2"/>
      <c r="J42" s="2"/>
      <c r="K42" s="50"/>
      <c r="L42" s="2"/>
      <c r="M42" s="2"/>
      <c r="N42" s="97"/>
      <c r="O42" s="2"/>
      <c r="P42" s="2"/>
      <c r="Q42" s="50"/>
      <c r="R42" s="2"/>
      <c r="S42" s="3"/>
      <c r="T42" s="50"/>
      <c r="U42" s="2"/>
      <c r="V42" s="145"/>
      <c r="W42" s="99">
        <v>27.8</v>
      </c>
      <c r="X42" s="94" t="s">
        <v>269</v>
      </c>
      <c r="Y42" s="51">
        <v>0</v>
      </c>
      <c r="Z42" s="17"/>
      <c r="AA42" s="18" t="s">
        <v>35</v>
      </c>
      <c r="AE42" s="18">
        <f>AB42*15</f>
        <v>0</v>
      </c>
      <c r="AG42" s="103"/>
    </row>
    <row r="43" spans="2:33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2"/>
      <c r="K43" s="50"/>
      <c r="L43" s="2"/>
      <c r="M43" s="2"/>
      <c r="N43" s="50"/>
      <c r="O43" s="2"/>
      <c r="P43" s="2"/>
      <c r="Q43" s="50"/>
      <c r="R43" s="2"/>
      <c r="S43" s="3"/>
      <c r="T43" s="50"/>
      <c r="U43" s="3"/>
      <c r="V43" s="145"/>
      <c r="W43" s="45" t="s">
        <v>12</v>
      </c>
      <c r="X43" s="54"/>
      <c r="Y43" s="42"/>
      <c r="Z43" s="18"/>
      <c r="AC43" s="18">
        <f>SUM(AC38:AC42)</f>
        <v>29.1</v>
      </c>
      <c r="AD43" s="18">
        <f>SUM(AD38:AD42)</f>
        <v>23.5</v>
      </c>
      <c r="AE43" s="18">
        <f>SUM(AE38:AE42)</f>
        <v>98.5</v>
      </c>
      <c r="AF43" s="18">
        <f>AC43*4+AD43*9+AE43*4</f>
        <v>721.9</v>
      </c>
      <c r="AG43" s="102"/>
    </row>
    <row r="44" spans="2:33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146"/>
      <c r="W44" s="100">
        <f>W38*4+W42*4+W40*9</f>
        <v>739.2</v>
      </c>
      <c r="X44" s="58"/>
      <c r="Y44" s="59"/>
      <c r="Z44" s="17"/>
      <c r="AC44" s="57">
        <f>AC43*4/AF43</f>
        <v>0.1612411691369996</v>
      </c>
      <c r="AD44" s="57">
        <f>AD43*9/AF43</f>
        <v>0.29297686660202243</v>
      </c>
      <c r="AE44" s="57">
        <f>AE43*4/AF43</f>
        <v>0.54578196426097803</v>
      </c>
      <c r="AG44" s="104"/>
    </row>
    <row r="45" spans="2:33" s="85" customFormat="1" ht="21.75" customHeight="1">
      <c r="B45" s="82"/>
      <c r="C45" s="18"/>
      <c r="D45" s="44"/>
      <c r="E45" s="83"/>
      <c r="F45" s="44"/>
      <c r="G45" s="44"/>
      <c r="H45" s="83"/>
      <c r="I45" s="44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64"/>
      <c r="C46" s="85"/>
      <c r="D46" s="148"/>
      <c r="E46" s="148"/>
      <c r="F46" s="148"/>
      <c r="G46" s="148"/>
      <c r="H46" s="86"/>
      <c r="I46" s="18"/>
      <c r="J46" s="18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>
      <c r="Y47" s="90"/>
    </row>
    <row r="48" spans="2:33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9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D1" zoomScale="60" workbookViewId="0">
      <selection activeCell="J16" sqref="J16:L17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140" t="s">
        <v>465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4"/>
      <c r="AB1" s="6"/>
    </row>
    <row r="2" spans="2:33" s="5" customFormat="1" ht="13.5" customHeight="1">
      <c r="B2" s="141"/>
      <c r="C2" s="142"/>
      <c r="D2" s="142"/>
      <c r="E2" s="142"/>
      <c r="F2" s="142"/>
      <c r="G2" s="14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6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1"/>
    </row>
    <row r="5" spans="2:33" s="39" customFormat="1" ht="65.099999999999994" customHeight="1">
      <c r="B5" s="34">
        <v>12</v>
      </c>
      <c r="C5" s="143"/>
      <c r="D5" s="35" t="str">
        <f>'109.12月菜單'!B12</f>
        <v>香Q米飯</v>
      </c>
      <c r="E5" s="35" t="s">
        <v>15</v>
      </c>
      <c r="F5" s="1" t="s">
        <v>16</v>
      </c>
      <c r="G5" s="35" t="str">
        <f>'109.12月菜單'!B13</f>
        <v>鐵路排骨</v>
      </c>
      <c r="H5" s="35" t="s">
        <v>191</v>
      </c>
      <c r="I5" s="1" t="s">
        <v>16</v>
      </c>
      <c r="J5" s="35" t="str">
        <f>'109.12月菜單'!B14</f>
        <v>三絲豆腐(豆)</v>
      </c>
      <c r="K5" s="35" t="s">
        <v>17</v>
      </c>
      <c r="L5" s="1" t="s">
        <v>16</v>
      </c>
      <c r="M5" s="35" t="str">
        <f>'109.12月菜單'!B15</f>
        <v>酸菜鴨肉(醃)</v>
      </c>
      <c r="N5" s="35" t="s">
        <v>17</v>
      </c>
      <c r="O5" s="1" t="s">
        <v>16</v>
      </c>
      <c r="P5" s="35" t="str">
        <f>'109.12月菜單'!B16</f>
        <v>深色蔬菜</v>
      </c>
      <c r="Q5" s="35" t="s">
        <v>18</v>
      </c>
      <c r="R5" s="1" t="s">
        <v>16</v>
      </c>
      <c r="S5" s="35" t="str">
        <f>'109.12月菜單'!B17</f>
        <v>海芽薑絲湯</v>
      </c>
      <c r="T5" s="35" t="s">
        <v>17</v>
      </c>
      <c r="U5" s="1" t="s">
        <v>16</v>
      </c>
      <c r="V5" s="144"/>
      <c r="W5" s="36" t="s">
        <v>44</v>
      </c>
      <c r="X5" s="37" t="s">
        <v>19</v>
      </c>
      <c r="Y5" s="38">
        <v>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2"/>
    </row>
    <row r="6" spans="2:33" ht="27.95" customHeight="1">
      <c r="B6" s="40" t="s">
        <v>8</v>
      </c>
      <c r="C6" s="143"/>
      <c r="D6" s="2" t="s">
        <v>66</v>
      </c>
      <c r="E6" s="3"/>
      <c r="F6" s="2">
        <v>100</v>
      </c>
      <c r="G6" s="2" t="s">
        <v>95</v>
      </c>
      <c r="H6" s="2"/>
      <c r="I6" s="2">
        <v>60</v>
      </c>
      <c r="J6" s="2" t="s">
        <v>192</v>
      </c>
      <c r="K6" s="2" t="s">
        <v>359</v>
      </c>
      <c r="L6" s="2">
        <v>60</v>
      </c>
      <c r="M6" s="2" t="s">
        <v>463</v>
      </c>
      <c r="N6" s="2" t="s">
        <v>428</v>
      </c>
      <c r="O6" s="2">
        <v>10</v>
      </c>
      <c r="P6" s="2" t="s">
        <v>69</v>
      </c>
      <c r="Q6" s="2"/>
      <c r="R6" s="2">
        <v>100</v>
      </c>
      <c r="S6" s="108" t="s">
        <v>211</v>
      </c>
      <c r="T6" s="108"/>
      <c r="U6" s="108">
        <v>20</v>
      </c>
      <c r="V6" s="145"/>
      <c r="W6" s="103">
        <v>98</v>
      </c>
      <c r="X6" s="41" t="s">
        <v>25</v>
      </c>
      <c r="Y6" s="42">
        <v>2.2999999999999998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3"/>
    </row>
    <row r="7" spans="2:33" ht="27.95" customHeight="1">
      <c r="B7" s="40">
        <v>7</v>
      </c>
      <c r="C7" s="143"/>
      <c r="D7" s="2"/>
      <c r="E7" s="3"/>
      <c r="F7" s="2"/>
      <c r="G7" s="2"/>
      <c r="H7" s="2"/>
      <c r="I7" s="2"/>
      <c r="J7" s="3" t="s">
        <v>400</v>
      </c>
      <c r="K7" s="50"/>
      <c r="L7" s="2">
        <v>3</v>
      </c>
      <c r="M7" s="2" t="s">
        <v>429</v>
      </c>
      <c r="N7" s="2"/>
      <c r="O7" s="2">
        <v>40</v>
      </c>
      <c r="P7" s="2"/>
      <c r="Q7" s="2"/>
      <c r="R7" s="2"/>
      <c r="S7" s="108" t="s">
        <v>96</v>
      </c>
      <c r="T7" s="108"/>
      <c r="U7" s="108">
        <v>1</v>
      </c>
      <c r="V7" s="145"/>
      <c r="W7" s="45" t="s">
        <v>46</v>
      </c>
      <c r="X7" s="46" t="s">
        <v>27</v>
      </c>
      <c r="Y7" s="42">
        <v>1.6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2"/>
    </row>
    <row r="8" spans="2:33" ht="27.95" customHeight="1">
      <c r="B8" s="40" t="s">
        <v>55</v>
      </c>
      <c r="C8" s="143"/>
      <c r="D8" s="2"/>
      <c r="E8" s="3"/>
      <c r="F8" s="2"/>
      <c r="G8" s="2"/>
      <c r="H8" s="50"/>
      <c r="I8" s="2"/>
      <c r="J8" s="2" t="s">
        <v>399</v>
      </c>
      <c r="K8" s="50"/>
      <c r="L8" s="2">
        <v>1</v>
      </c>
      <c r="M8" s="2" t="s">
        <v>430</v>
      </c>
      <c r="N8" s="2"/>
      <c r="O8" s="2">
        <v>10</v>
      </c>
      <c r="P8" s="2"/>
      <c r="Q8" s="50"/>
      <c r="R8" s="2"/>
      <c r="S8" s="3"/>
      <c r="T8" s="97"/>
      <c r="U8" s="2"/>
      <c r="V8" s="145"/>
      <c r="W8" s="99">
        <v>24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3"/>
    </row>
    <row r="9" spans="2:33" ht="27.95" customHeight="1">
      <c r="B9" s="147" t="s">
        <v>37</v>
      </c>
      <c r="C9" s="143"/>
      <c r="D9" s="3"/>
      <c r="E9" s="3"/>
      <c r="F9" s="3"/>
      <c r="G9" s="2"/>
      <c r="H9" s="50"/>
      <c r="I9" s="2"/>
      <c r="J9" s="2" t="s">
        <v>380</v>
      </c>
      <c r="K9" s="50"/>
      <c r="L9" s="2">
        <v>3</v>
      </c>
      <c r="M9" s="2" t="s">
        <v>431</v>
      </c>
      <c r="N9" s="97"/>
      <c r="O9" s="2">
        <v>1</v>
      </c>
      <c r="P9" s="2"/>
      <c r="Q9" s="50"/>
      <c r="R9" s="2"/>
      <c r="S9" s="3"/>
      <c r="T9" s="97"/>
      <c r="U9" s="2"/>
      <c r="V9" s="145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2"/>
    </row>
    <row r="10" spans="2:33" ht="27.95" customHeight="1">
      <c r="B10" s="147"/>
      <c r="C10" s="143"/>
      <c r="D10" s="3"/>
      <c r="E10" s="3"/>
      <c r="F10" s="3"/>
      <c r="G10" s="2"/>
      <c r="H10" s="50"/>
      <c r="I10" s="2"/>
      <c r="J10" s="2"/>
      <c r="K10" s="50"/>
      <c r="L10" s="2"/>
      <c r="M10" s="2"/>
      <c r="N10" s="2"/>
      <c r="O10" s="2"/>
      <c r="P10" s="2"/>
      <c r="Q10" s="50"/>
      <c r="R10" s="2"/>
      <c r="S10" s="3"/>
      <c r="T10" s="97"/>
      <c r="U10" s="2"/>
      <c r="V10" s="145"/>
      <c r="W10" s="99">
        <v>27.7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3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145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2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46"/>
      <c r="W12" s="100">
        <f>W6*4+W10*4+W8*9</f>
        <v>718.8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4"/>
    </row>
    <row r="13" spans="2:33" s="39" customFormat="1" ht="27.95" customHeight="1">
      <c r="B13" s="34">
        <v>12</v>
      </c>
      <c r="C13" s="143"/>
      <c r="D13" s="35" t="str">
        <f>'109.12月菜單'!F12</f>
        <v>麥片飯</v>
      </c>
      <c r="E13" s="35" t="s">
        <v>15</v>
      </c>
      <c r="F13" s="35"/>
      <c r="G13" s="35" t="str">
        <f>'109.12月菜單'!F13</f>
        <v>甜蔥肉片</v>
      </c>
      <c r="H13" s="35" t="s">
        <v>59</v>
      </c>
      <c r="I13" s="35"/>
      <c r="J13" s="35" t="str">
        <f>'109.12月菜單'!F14</f>
        <v>絞肉滷蛋</v>
      </c>
      <c r="K13" s="35" t="s">
        <v>482</v>
      </c>
      <c r="L13" s="35"/>
      <c r="M13" s="35" t="str">
        <f>'109.12月菜單'!F15</f>
        <v>地瓜薯條</v>
      </c>
      <c r="N13" s="35" t="s">
        <v>185</v>
      </c>
      <c r="O13" s="35"/>
      <c r="P13" s="35" t="str">
        <f>'109.12月菜單'!F16</f>
        <v>有機淺色蔬菜</v>
      </c>
      <c r="Q13" s="35" t="s">
        <v>18</v>
      </c>
      <c r="R13" s="35"/>
      <c r="S13" s="35" t="str">
        <f>'109.12月菜單'!F17</f>
        <v>日式豆腐湯(豆)</v>
      </c>
      <c r="T13" s="35" t="s">
        <v>17</v>
      </c>
      <c r="U13" s="35"/>
      <c r="V13" s="144"/>
      <c r="W13" s="36" t="s">
        <v>134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2"/>
    </row>
    <row r="14" spans="2:33" ht="27.95" customHeight="1">
      <c r="B14" s="40" t="s">
        <v>8</v>
      </c>
      <c r="C14" s="143"/>
      <c r="D14" s="2" t="s">
        <v>68</v>
      </c>
      <c r="E14" s="2"/>
      <c r="F14" s="2">
        <v>60</v>
      </c>
      <c r="G14" s="3" t="s">
        <v>61</v>
      </c>
      <c r="H14" s="3"/>
      <c r="I14" s="3">
        <v>45</v>
      </c>
      <c r="J14" s="2" t="s">
        <v>70</v>
      </c>
      <c r="K14" s="3"/>
      <c r="L14" s="2">
        <v>50</v>
      </c>
      <c r="M14" s="3" t="s">
        <v>278</v>
      </c>
      <c r="N14" s="3"/>
      <c r="O14" s="3">
        <v>60</v>
      </c>
      <c r="P14" s="2" t="s">
        <v>69</v>
      </c>
      <c r="Q14" s="2"/>
      <c r="R14" s="2">
        <v>100</v>
      </c>
      <c r="S14" s="3" t="s">
        <v>193</v>
      </c>
      <c r="T14" s="2" t="s">
        <v>279</v>
      </c>
      <c r="U14" s="2">
        <v>30</v>
      </c>
      <c r="V14" s="145"/>
      <c r="W14" s="103">
        <v>97.5</v>
      </c>
      <c r="X14" s="41" t="s">
        <v>25</v>
      </c>
      <c r="Y14" s="42">
        <v>2.5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3"/>
    </row>
    <row r="15" spans="2:33" ht="27.95" customHeight="1">
      <c r="B15" s="40">
        <v>8</v>
      </c>
      <c r="C15" s="143"/>
      <c r="D15" s="2" t="s">
        <v>98</v>
      </c>
      <c r="E15" s="2"/>
      <c r="F15" s="2">
        <v>40</v>
      </c>
      <c r="G15" s="3" t="s">
        <v>67</v>
      </c>
      <c r="H15" s="3"/>
      <c r="I15" s="3">
        <v>40</v>
      </c>
      <c r="J15" s="2" t="s">
        <v>62</v>
      </c>
      <c r="K15" s="3"/>
      <c r="L15" s="2">
        <v>3</v>
      </c>
      <c r="M15" s="2"/>
      <c r="N15" s="3"/>
      <c r="O15" s="2"/>
      <c r="P15" s="2"/>
      <c r="Q15" s="2"/>
      <c r="R15" s="2"/>
      <c r="S15" s="108" t="s">
        <v>439</v>
      </c>
      <c r="T15" s="108"/>
      <c r="U15" s="108">
        <v>1</v>
      </c>
      <c r="V15" s="145"/>
      <c r="W15" s="45" t="s">
        <v>135</v>
      </c>
      <c r="X15" s="46" t="s">
        <v>27</v>
      </c>
      <c r="Y15" s="42">
        <v>1.5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2"/>
    </row>
    <row r="16" spans="2:33" ht="27.95" customHeight="1">
      <c r="B16" s="40" t="s">
        <v>10</v>
      </c>
      <c r="C16" s="143"/>
      <c r="D16" s="50"/>
      <c r="E16" s="50"/>
      <c r="F16" s="2"/>
      <c r="G16" s="2"/>
      <c r="H16" s="2"/>
      <c r="I16" s="2"/>
      <c r="J16" s="3"/>
      <c r="K16" s="97"/>
      <c r="L16" s="2"/>
      <c r="M16" s="3"/>
      <c r="N16" s="2"/>
      <c r="O16" s="2"/>
      <c r="P16" s="2"/>
      <c r="Q16" s="50"/>
      <c r="R16" s="2"/>
      <c r="S16" s="2" t="s">
        <v>440</v>
      </c>
      <c r="T16" s="50"/>
      <c r="U16" s="2">
        <v>1</v>
      </c>
      <c r="V16" s="145"/>
      <c r="W16" s="99">
        <v>25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3"/>
    </row>
    <row r="17" spans="2:33" ht="27.95" customHeight="1">
      <c r="B17" s="147" t="s">
        <v>38</v>
      </c>
      <c r="C17" s="143"/>
      <c r="D17" s="50"/>
      <c r="E17" s="50"/>
      <c r="F17" s="2"/>
      <c r="G17" s="3"/>
      <c r="H17" s="3"/>
      <c r="I17" s="3"/>
      <c r="J17" s="3"/>
      <c r="K17" s="2"/>
      <c r="L17" s="2"/>
      <c r="M17" s="2"/>
      <c r="N17" s="93"/>
      <c r="O17" s="2"/>
      <c r="P17" s="2"/>
      <c r="Q17" s="50"/>
      <c r="R17" s="2"/>
      <c r="S17" s="2"/>
      <c r="T17" s="50"/>
      <c r="U17" s="2"/>
      <c r="V17" s="145"/>
      <c r="W17" s="45" t="s">
        <v>136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2"/>
    </row>
    <row r="18" spans="2:33" ht="27.95" customHeight="1">
      <c r="B18" s="147"/>
      <c r="C18" s="143"/>
      <c r="D18" s="50"/>
      <c r="E18" s="50"/>
      <c r="F18" s="2"/>
      <c r="G18" s="2"/>
      <c r="H18" s="50"/>
      <c r="I18" s="2"/>
      <c r="J18" s="3"/>
      <c r="K18" s="97"/>
      <c r="L18" s="2"/>
      <c r="M18" s="3"/>
      <c r="N18" s="50"/>
      <c r="O18" s="2"/>
      <c r="P18" s="2"/>
      <c r="Q18" s="50"/>
      <c r="R18" s="2"/>
      <c r="S18" s="2"/>
      <c r="T18" s="50"/>
      <c r="U18" s="2"/>
      <c r="V18" s="145"/>
      <c r="W18" s="99">
        <v>27.5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3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145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2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46"/>
      <c r="W20" s="100">
        <f>W14*4+W18*4+W16*9</f>
        <v>725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4"/>
    </row>
    <row r="21" spans="2:33" s="39" customFormat="1" ht="27.95" customHeight="1">
      <c r="B21" s="60">
        <v>12</v>
      </c>
      <c r="C21" s="143"/>
      <c r="D21" s="35" t="str">
        <f>'109.12月菜單'!J12</f>
        <v>香Q米飯</v>
      </c>
      <c r="E21" s="35" t="s">
        <v>15</v>
      </c>
      <c r="F21" s="35"/>
      <c r="G21" s="35" t="str">
        <f>'109.12月菜單'!J13</f>
        <v>招牌雞排</v>
      </c>
      <c r="H21" s="35" t="s">
        <v>185</v>
      </c>
      <c r="I21" s="35"/>
      <c r="J21" s="35" t="str">
        <f>'109.12月菜單'!J14</f>
        <v>韓式肉片</v>
      </c>
      <c r="K21" s="35" t="s">
        <v>17</v>
      </c>
      <c r="L21" s="35"/>
      <c r="M21" s="35" t="str">
        <f>'109.12月菜單'!J15</f>
        <v>椒鹽毛豆莢</v>
      </c>
      <c r="N21" s="35" t="s">
        <v>49</v>
      </c>
      <c r="O21" s="35"/>
      <c r="P21" s="35" t="str">
        <f>'109.12月菜單'!J16</f>
        <v>深色蔬菜</v>
      </c>
      <c r="Q21" s="35" t="s">
        <v>18</v>
      </c>
      <c r="R21" s="35"/>
      <c r="S21" s="35" t="str">
        <f>'109.12月菜單'!J17</f>
        <v>蘿蔔湯</v>
      </c>
      <c r="T21" s="35" t="s">
        <v>17</v>
      </c>
      <c r="U21" s="35"/>
      <c r="V21" s="144"/>
      <c r="W21" s="36" t="s">
        <v>134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2"/>
    </row>
    <row r="22" spans="2:33" s="65" customFormat="1" ht="27.75" customHeight="1">
      <c r="B22" s="61" t="s">
        <v>8</v>
      </c>
      <c r="C22" s="143"/>
      <c r="D22" s="2" t="s">
        <v>24</v>
      </c>
      <c r="E22" s="3"/>
      <c r="F22" s="2">
        <v>100</v>
      </c>
      <c r="G22" s="2" t="s">
        <v>97</v>
      </c>
      <c r="H22" s="2"/>
      <c r="I22" s="2">
        <v>60</v>
      </c>
      <c r="J22" s="2" t="s">
        <v>67</v>
      </c>
      <c r="K22" s="2"/>
      <c r="L22" s="2">
        <v>30</v>
      </c>
      <c r="M22" s="2" t="s">
        <v>375</v>
      </c>
      <c r="N22" s="2"/>
      <c r="O22" s="2">
        <v>25</v>
      </c>
      <c r="P22" s="2" t="s">
        <v>69</v>
      </c>
      <c r="Q22" s="2"/>
      <c r="R22" s="2">
        <v>100</v>
      </c>
      <c r="S22" s="3" t="s">
        <v>199</v>
      </c>
      <c r="T22" s="2"/>
      <c r="U22" s="2">
        <v>35</v>
      </c>
      <c r="V22" s="145"/>
      <c r="W22" s="103">
        <v>102</v>
      </c>
      <c r="X22" s="41" t="s">
        <v>25</v>
      </c>
      <c r="Y22" s="42">
        <v>2.5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3"/>
    </row>
    <row r="23" spans="2:33" s="65" customFormat="1" ht="27.95" customHeight="1">
      <c r="B23" s="61">
        <v>9</v>
      </c>
      <c r="C23" s="143"/>
      <c r="D23" s="2"/>
      <c r="E23" s="3"/>
      <c r="F23" s="2"/>
      <c r="G23" s="2"/>
      <c r="H23" s="2"/>
      <c r="I23" s="2"/>
      <c r="J23" s="2" t="s">
        <v>194</v>
      </c>
      <c r="K23" s="2"/>
      <c r="L23" s="2">
        <v>35</v>
      </c>
      <c r="M23" s="2" t="s">
        <v>365</v>
      </c>
      <c r="N23" s="2"/>
      <c r="O23" s="2">
        <v>40</v>
      </c>
      <c r="P23" s="2"/>
      <c r="Q23" s="2"/>
      <c r="R23" s="2"/>
      <c r="S23" s="3"/>
      <c r="T23" s="2"/>
      <c r="U23" s="2"/>
      <c r="V23" s="145"/>
      <c r="W23" s="45" t="s">
        <v>135</v>
      </c>
      <c r="X23" s="46" t="s">
        <v>27</v>
      </c>
      <c r="Y23" s="42">
        <v>2.4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2"/>
    </row>
    <row r="24" spans="2:33" s="65" customFormat="1" ht="27.95" customHeight="1">
      <c r="B24" s="61" t="s">
        <v>10</v>
      </c>
      <c r="C24" s="143"/>
      <c r="D24" s="3"/>
      <c r="E24" s="3"/>
      <c r="F24" s="3"/>
      <c r="G24" s="2"/>
      <c r="H24" s="50"/>
      <c r="I24" s="2"/>
      <c r="J24" s="2" t="s">
        <v>195</v>
      </c>
      <c r="K24" s="2"/>
      <c r="L24" s="2">
        <v>10</v>
      </c>
      <c r="M24" s="2"/>
      <c r="N24" s="2"/>
      <c r="O24" s="2"/>
      <c r="P24" s="2"/>
      <c r="Q24" s="50"/>
      <c r="R24" s="2"/>
      <c r="S24" s="3"/>
      <c r="T24" s="50"/>
      <c r="U24" s="2"/>
      <c r="V24" s="145"/>
      <c r="W24" s="99">
        <v>23</v>
      </c>
      <c r="X24" s="46" t="s">
        <v>30</v>
      </c>
      <c r="Y24" s="42">
        <v>2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3"/>
    </row>
    <row r="25" spans="2:33" s="65" customFormat="1" ht="27.95" customHeight="1">
      <c r="B25" s="139" t="s">
        <v>39</v>
      </c>
      <c r="C25" s="143"/>
      <c r="D25" s="3"/>
      <c r="E25" s="3"/>
      <c r="F25" s="3"/>
      <c r="G25" s="2"/>
      <c r="H25" s="50"/>
      <c r="I25" s="2"/>
      <c r="J25" s="2" t="s">
        <v>196</v>
      </c>
      <c r="K25" s="2"/>
      <c r="L25" s="2">
        <v>0.05</v>
      </c>
      <c r="M25" s="2"/>
      <c r="N25" s="97"/>
      <c r="O25" s="2"/>
      <c r="P25" s="2"/>
      <c r="Q25" s="50"/>
      <c r="R25" s="2"/>
      <c r="S25" s="3"/>
      <c r="T25" s="97"/>
      <c r="U25" s="2"/>
      <c r="V25" s="145"/>
      <c r="W25" s="45" t="s">
        <v>136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2"/>
    </row>
    <row r="26" spans="2:33" s="65" customFormat="1" ht="27.95" customHeight="1">
      <c r="B26" s="139"/>
      <c r="C26" s="143"/>
      <c r="D26" s="3"/>
      <c r="E26" s="3"/>
      <c r="F26" s="3"/>
      <c r="G26" s="71"/>
      <c r="H26" s="50"/>
      <c r="I26" s="2"/>
      <c r="J26" s="2" t="s">
        <v>197</v>
      </c>
      <c r="K26" s="50"/>
      <c r="L26" s="2">
        <v>0.05</v>
      </c>
      <c r="M26" s="2"/>
      <c r="N26" s="50"/>
      <c r="O26" s="2"/>
      <c r="P26" s="2"/>
      <c r="Q26" s="50"/>
      <c r="R26" s="2"/>
      <c r="S26" s="2"/>
      <c r="T26" s="50"/>
      <c r="U26" s="2"/>
      <c r="V26" s="145"/>
      <c r="W26" s="99">
        <v>27.9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3"/>
    </row>
    <row r="27" spans="2:33" s="65" customFormat="1" ht="27.95" customHeight="1">
      <c r="B27" s="72" t="s">
        <v>36</v>
      </c>
      <c r="C27" s="73"/>
      <c r="D27" s="98"/>
      <c r="E27" s="50"/>
      <c r="F27" s="2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45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2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46"/>
      <c r="W28" s="100">
        <f>W22*4+W26*4+W24*9</f>
        <v>726.6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4"/>
    </row>
    <row r="29" spans="2:33" s="39" customFormat="1" ht="27.95" customHeight="1">
      <c r="B29" s="34">
        <v>12</v>
      </c>
      <c r="C29" s="143"/>
      <c r="D29" s="35" t="str">
        <f>'109.12月菜單'!N12</f>
        <v>地瓜飯</v>
      </c>
      <c r="E29" s="35" t="s">
        <v>50</v>
      </c>
      <c r="F29" s="35"/>
      <c r="G29" s="35" t="str">
        <f>'109.12月菜單'!N13</f>
        <v>三杯雞</v>
      </c>
      <c r="H29" s="35" t="s">
        <v>200</v>
      </c>
      <c r="I29" s="35"/>
      <c r="J29" s="35" t="str">
        <f>'109.12月菜單'!N14</f>
        <v>蕃茄炒蛋</v>
      </c>
      <c r="K29" s="105" t="s">
        <v>87</v>
      </c>
      <c r="L29" s="35"/>
      <c r="M29" s="35" t="str">
        <f>'109.12月菜單'!N15</f>
        <v>小蝦卷(加)</v>
      </c>
      <c r="N29" s="35" t="s">
        <v>17</v>
      </c>
      <c r="O29" s="35"/>
      <c r="P29" s="35" t="str">
        <f>'109.12月菜單'!N16</f>
        <v>淺色蔬菜</v>
      </c>
      <c r="Q29" s="35" t="s">
        <v>52</v>
      </c>
      <c r="R29" s="35"/>
      <c r="S29" s="35" t="str">
        <f>'109.12月菜單'!N17</f>
        <v>酸辣湯(芡)(醃)(豆)</v>
      </c>
      <c r="T29" s="35" t="s">
        <v>51</v>
      </c>
      <c r="U29" s="35"/>
      <c r="V29" s="144"/>
      <c r="W29" s="36" t="s">
        <v>134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2"/>
    </row>
    <row r="30" spans="2:33" ht="27.95" customHeight="1">
      <c r="B30" s="40" t="s">
        <v>8</v>
      </c>
      <c r="C30" s="143"/>
      <c r="D30" s="2" t="s">
        <v>68</v>
      </c>
      <c r="E30" s="2"/>
      <c r="F30" s="2">
        <v>90</v>
      </c>
      <c r="G30" s="2" t="s">
        <v>97</v>
      </c>
      <c r="H30" s="2"/>
      <c r="I30" s="2">
        <v>60</v>
      </c>
      <c r="J30" s="2" t="s">
        <v>119</v>
      </c>
      <c r="K30" s="2"/>
      <c r="L30" s="2">
        <v>60</v>
      </c>
      <c r="M30" s="2" t="s">
        <v>198</v>
      </c>
      <c r="N30" s="2" t="s">
        <v>271</v>
      </c>
      <c r="O30" s="2">
        <v>30</v>
      </c>
      <c r="P30" s="2" t="s">
        <v>69</v>
      </c>
      <c r="Q30" s="2"/>
      <c r="R30" s="2">
        <v>100</v>
      </c>
      <c r="S30" s="3" t="s">
        <v>192</v>
      </c>
      <c r="T30" s="97" t="s">
        <v>359</v>
      </c>
      <c r="U30" s="2">
        <v>20</v>
      </c>
      <c r="V30" s="145"/>
      <c r="W30" s="103">
        <v>99</v>
      </c>
      <c r="X30" s="41" t="s">
        <v>25</v>
      </c>
      <c r="Y30" s="42">
        <v>2.5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3"/>
    </row>
    <row r="31" spans="2:33" ht="27.95" customHeight="1">
      <c r="B31" s="40">
        <v>10</v>
      </c>
      <c r="C31" s="143"/>
      <c r="D31" s="2" t="s">
        <v>74</v>
      </c>
      <c r="E31" s="2"/>
      <c r="F31" s="2">
        <v>50</v>
      </c>
      <c r="G31" s="2" t="s">
        <v>243</v>
      </c>
      <c r="H31" s="2"/>
      <c r="I31" s="2">
        <v>1</v>
      </c>
      <c r="J31" s="2" t="s">
        <v>376</v>
      </c>
      <c r="K31" s="2"/>
      <c r="L31" s="2">
        <v>30</v>
      </c>
      <c r="M31" s="2"/>
      <c r="N31" s="2"/>
      <c r="O31" s="2"/>
      <c r="P31" s="2"/>
      <c r="Q31" s="2"/>
      <c r="R31" s="2"/>
      <c r="S31" s="3" t="s">
        <v>117</v>
      </c>
      <c r="T31" s="2"/>
      <c r="U31" s="2">
        <v>8</v>
      </c>
      <c r="V31" s="145"/>
      <c r="W31" s="45" t="s">
        <v>135</v>
      </c>
      <c r="X31" s="46" t="s">
        <v>27</v>
      </c>
      <c r="Y31" s="42">
        <v>1.8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2"/>
    </row>
    <row r="32" spans="2:33" ht="27.95" customHeight="1">
      <c r="B32" s="40" t="s">
        <v>10</v>
      </c>
      <c r="C32" s="143"/>
      <c r="D32" s="50"/>
      <c r="E32" s="50"/>
      <c r="F32" s="2"/>
      <c r="G32" s="2" t="s">
        <v>357</v>
      </c>
      <c r="H32" s="50"/>
      <c r="I32" s="2">
        <v>1</v>
      </c>
      <c r="J32" s="3"/>
      <c r="K32" s="3"/>
      <c r="L32" s="3"/>
      <c r="M32" s="2"/>
      <c r="N32" s="2"/>
      <c r="O32" s="2"/>
      <c r="P32" s="2"/>
      <c r="Q32" s="50"/>
      <c r="R32" s="2"/>
      <c r="S32" s="2" t="s">
        <v>377</v>
      </c>
      <c r="T32" s="3" t="s">
        <v>378</v>
      </c>
      <c r="U32" s="2">
        <v>8</v>
      </c>
      <c r="V32" s="145"/>
      <c r="W32" s="99">
        <v>22.5</v>
      </c>
      <c r="X32" s="46" t="s">
        <v>30</v>
      </c>
      <c r="Y32" s="42">
        <v>2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3"/>
    </row>
    <row r="33" spans="2:33" ht="27.95" customHeight="1">
      <c r="B33" s="147" t="s">
        <v>40</v>
      </c>
      <c r="C33" s="143"/>
      <c r="D33" s="50"/>
      <c r="E33" s="50"/>
      <c r="F33" s="2"/>
      <c r="G33" s="2"/>
      <c r="H33" s="50"/>
      <c r="I33" s="2"/>
      <c r="J33" s="3"/>
      <c r="K33" s="3"/>
      <c r="L33" s="3"/>
      <c r="M33" s="2"/>
      <c r="N33" s="50"/>
      <c r="O33" s="2"/>
      <c r="P33" s="2"/>
      <c r="Q33" s="50"/>
      <c r="R33" s="2"/>
      <c r="S33" s="3" t="s">
        <v>376</v>
      </c>
      <c r="T33" s="3"/>
      <c r="U33" s="3">
        <v>3</v>
      </c>
      <c r="V33" s="145"/>
      <c r="W33" s="45" t="s">
        <v>136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2"/>
    </row>
    <row r="34" spans="2:33" ht="27.95" customHeight="1">
      <c r="B34" s="147"/>
      <c r="C34" s="143"/>
      <c r="D34" s="50"/>
      <c r="E34" s="50"/>
      <c r="F34" s="2"/>
      <c r="G34" s="2"/>
      <c r="H34" s="50"/>
      <c r="I34" s="2"/>
      <c r="J34" s="3"/>
      <c r="K34" s="50"/>
      <c r="L34" s="3"/>
      <c r="M34" s="2"/>
      <c r="N34" s="50"/>
      <c r="O34" s="2"/>
      <c r="P34" s="2"/>
      <c r="Q34" s="50"/>
      <c r="R34" s="2"/>
      <c r="S34" s="3" t="s">
        <v>373</v>
      </c>
      <c r="T34" s="50"/>
      <c r="U34" s="2">
        <v>1</v>
      </c>
      <c r="V34" s="145"/>
      <c r="W34" s="99">
        <v>27.8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3"/>
    </row>
    <row r="35" spans="2:33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 t="s">
        <v>374</v>
      </c>
      <c r="T35" s="50"/>
      <c r="U35" s="2">
        <v>1</v>
      </c>
      <c r="V35" s="145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2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46"/>
      <c r="W36" s="100">
        <f>W30*4+W34*4+W32*9</f>
        <v>709.7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4"/>
    </row>
    <row r="37" spans="2:33" s="39" customFormat="1" ht="27.95" customHeight="1">
      <c r="B37" s="34">
        <v>12</v>
      </c>
      <c r="C37" s="143"/>
      <c r="D37" s="35" t="str">
        <f>'109.12月菜單'!R12</f>
        <v>台南擔仔麵</v>
      </c>
      <c r="E37" s="35" t="s">
        <v>17</v>
      </c>
      <c r="F37" s="35"/>
      <c r="G37" s="35" t="str">
        <f>'109.12月菜單'!R13</f>
        <v>香香柳葉魚(海)(炸)</v>
      </c>
      <c r="H37" s="35" t="s">
        <v>102</v>
      </c>
      <c r="I37" s="35"/>
      <c r="J37" s="35" t="str">
        <f>'109.12月菜單'!R14</f>
        <v>蔥爆肉絲</v>
      </c>
      <c r="K37" s="35" t="s">
        <v>87</v>
      </c>
      <c r="L37" s="35"/>
      <c r="M37" s="35" t="str">
        <f>'109.12月菜單'!R15</f>
        <v>巧克力饅頭(冷)</v>
      </c>
      <c r="N37" s="35" t="s">
        <v>15</v>
      </c>
      <c r="O37" s="35"/>
      <c r="P37" s="35" t="str">
        <f>'109.12月菜單'!R16</f>
        <v>深色蔬菜</v>
      </c>
      <c r="Q37" s="35" t="s">
        <v>53</v>
      </c>
      <c r="R37" s="35"/>
      <c r="S37" s="35" t="str">
        <f>'109.12月菜單'!R17</f>
        <v>紫菜蛋花湯</v>
      </c>
      <c r="T37" s="35" t="s">
        <v>54</v>
      </c>
      <c r="U37" s="35"/>
      <c r="V37" s="144"/>
      <c r="W37" s="36" t="s">
        <v>134</v>
      </c>
      <c r="X37" s="37" t="s">
        <v>19</v>
      </c>
      <c r="Y37" s="38">
        <v>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2"/>
    </row>
    <row r="38" spans="2:33" ht="27.95" customHeight="1">
      <c r="B38" s="40" t="s">
        <v>8</v>
      </c>
      <c r="C38" s="143"/>
      <c r="D38" s="3" t="s">
        <v>302</v>
      </c>
      <c r="E38" s="3"/>
      <c r="F38" s="2">
        <v>120</v>
      </c>
      <c r="G38" s="2" t="s">
        <v>233</v>
      </c>
      <c r="H38" s="2" t="s">
        <v>103</v>
      </c>
      <c r="I38" s="2">
        <v>40</v>
      </c>
      <c r="J38" s="3" t="s">
        <v>381</v>
      </c>
      <c r="K38" s="2"/>
      <c r="L38" s="3">
        <v>35</v>
      </c>
      <c r="M38" s="2" t="s">
        <v>367</v>
      </c>
      <c r="N38" s="2" t="s">
        <v>368</v>
      </c>
      <c r="O38" s="2">
        <v>30</v>
      </c>
      <c r="P38" s="2" t="s">
        <v>69</v>
      </c>
      <c r="Q38" s="3"/>
      <c r="R38" s="2">
        <v>100</v>
      </c>
      <c r="S38" s="3" t="s">
        <v>219</v>
      </c>
      <c r="T38" s="2"/>
      <c r="U38" s="2">
        <v>1</v>
      </c>
      <c r="V38" s="145"/>
      <c r="W38" s="103">
        <v>98.5</v>
      </c>
      <c r="X38" s="41" t="s">
        <v>25</v>
      </c>
      <c r="Y38" s="42">
        <v>2.2000000000000002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3"/>
    </row>
    <row r="39" spans="2:33" ht="27.95" customHeight="1">
      <c r="B39" s="40">
        <v>11</v>
      </c>
      <c r="C39" s="143"/>
      <c r="D39" s="3" t="s">
        <v>379</v>
      </c>
      <c r="E39" s="3"/>
      <c r="F39" s="2">
        <v>35</v>
      </c>
      <c r="G39" s="3"/>
      <c r="H39" s="50"/>
      <c r="I39" s="2"/>
      <c r="J39" s="3" t="s">
        <v>382</v>
      </c>
      <c r="K39" s="50"/>
      <c r="L39" s="3">
        <v>20</v>
      </c>
      <c r="M39" s="2"/>
      <c r="N39" s="2"/>
      <c r="O39" s="2"/>
      <c r="P39" s="2"/>
      <c r="Q39" s="3"/>
      <c r="R39" s="2"/>
      <c r="S39" s="3" t="s">
        <v>111</v>
      </c>
      <c r="T39" s="2"/>
      <c r="U39" s="2">
        <v>10</v>
      </c>
      <c r="V39" s="145"/>
      <c r="W39" s="45" t="s">
        <v>135</v>
      </c>
      <c r="X39" s="46" t="s">
        <v>27</v>
      </c>
      <c r="Y39" s="42">
        <v>1.7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2"/>
    </row>
    <row r="40" spans="2:33" ht="27.95" customHeight="1">
      <c r="B40" s="40" t="s">
        <v>10</v>
      </c>
      <c r="C40" s="143"/>
      <c r="D40" s="3" t="s">
        <v>362</v>
      </c>
      <c r="E40" s="3"/>
      <c r="F40" s="2">
        <v>1</v>
      </c>
      <c r="G40" s="2"/>
      <c r="H40" s="3"/>
      <c r="I40" s="2"/>
      <c r="J40" s="3" t="s">
        <v>356</v>
      </c>
      <c r="K40" s="50"/>
      <c r="L40" s="3">
        <v>1</v>
      </c>
      <c r="M40" s="2"/>
      <c r="N40" s="2"/>
      <c r="O40" s="2"/>
      <c r="P40" s="2"/>
      <c r="Q40" s="3"/>
      <c r="R40" s="2"/>
      <c r="S40" s="2" t="s">
        <v>118</v>
      </c>
      <c r="T40" s="50"/>
      <c r="U40" s="2">
        <v>1</v>
      </c>
      <c r="V40" s="145"/>
      <c r="W40" s="99">
        <v>23.5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3"/>
    </row>
    <row r="41" spans="2:33" ht="27.95" customHeight="1">
      <c r="B41" s="147" t="s">
        <v>32</v>
      </c>
      <c r="C41" s="143"/>
      <c r="D41" s="3" t="s">
        <v>380</v>
      </c>
      <c r="E41" s="3"/>
      <c r="F41" s="2">
        <v>10</v>
      </c>
      <c r="G41" s="2"/>
      <c r="H41" s="3"/>
      <c r="I41" s="2"/>
      <c r="J41" s="3"/>
      <c r="K41" s="50"/>
      <c r="L41" s="3"/>
      <c r="M41" s="2"/>
      <c r="N41" s="50"/>
      <c r="O41" s="2"/>
      <c r="P41" s="2"/>
      <c r="Q41" s="3"/>
      <c r="R41" s="2"/>
      <c r="S41" s="2"/>
      <c r="T41" s="50"/>
      <c r="U41" s="2"/>
      <c r="V41" s="145"/>
      <c r="W41" s="45" t="s">
        <v>136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2"/>
    </row>
    <row r="42" spans="2:33" ht="27.95" customHeight="1">
      <c r="B42" s="147"/>
      <c r="C42" s="143"/>
      <c r="D42" s="50"/>
      <c r="E42" s="50"/>
      <c r="F42" s="2"/>
      <c r="G42" s="2"/>
      <c r="H42" s="50"/>
      <c r="I42" s="2"/>
      <c r="J42" s="2"/>
      <c r="K42" s="50"/>
      <c r="L42" s="2"/>
      <c r="M42" s="2"/>
      <c r="N42" s="50"/>
      <c r="O42" s="2"/>
      <c r="P42" s="2"/>
      <c r="Q42" s="50"/>
      <c r="R42" s="2"/>
      <c r="S42" s="2"/>
      <c r="T42" s="50"/>
      <c r="U42" s="2"/>
      <c r="V42" s="145"/>
      <c r="W42" s="99">
        <v>27.1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3"/>
    </row>
    <row r="43" spans="2:33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2"/>
      <c r="N43" s="50"/>
      <c r="O43" s="2"/>
      <c r="P43" s="2"/>
      <c r="Q43" s="50"/>
      <c r="R43" s="2"/>
      <c r="S43" s="3"/>
      <c r="T43" s="50"/>
      <c r="U43" s="3"/>
      <c r="V43" s="145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2"/>
    </row>
    <row r="44" spans="2:33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146"/>
      <c r="W44" s="100">
        <f>W38*4+W42*4+W40*9</f>
        <v>713.9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4"/>
    </row>
    <row r="45" spans="2:33" s="85" customFormat="1" ht="21.75" customHeight="1">
      <c r="B45" s="82"/>
      <c r="C45" s="18"/>
      <c r="D45" s="44"/>
      <c r="E45" s="83"/>
      <c r="F45" s="44"/>
      <c r="G45" s="44"/>
      <c r="H45" s="83"/>
      <c r="I45" s="44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64"/>
      <c r="C46" s="85"/>
      <c r="D46" s="148"/>
      <c r="E46" s="148"/>
      <c r="F46" s="150"/>
      <c r="G46" s="150"/>
      <c r="H46" s="86"/>
      <c r="I46" s="18"/>
      <c r="J46" s="18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>
      <c r="Y47" s="90"/>
    </row>
    <row r="48" spans="2:33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1"/>
  <sheetViews>
    <sheetView topLeftCell="D25" zoomScale="60" workbookViewId="0">
      <selection activeCell="H17" sqref="H17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140" t="s">
        <v>466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4"/>
      <c r="AB1" s="6"/>
    </row>
    <row r="2" spans="2:33" s="5" customFormat="1" ht="13.5" customHeight="1">
      <c r="B2" s="141"/>
      <c r="C2" s="142"/>
      <c r="D2" s="142"/>
      <c r="E2" s="142"/>
      <c r="F2" s="142"/>
      <c r="G2" s="142"/>
      <c r="H2" s="106"/>
      <c r="I2" s="4"/>
      <c r="J2" s="4"/>
      <c r="K2" s="106"/>
      <c r="L2" s="4"/>
      <c r="M2" s="4"/>
      <c r="N2" s="106"/>
      <c r="O2" s="4"/>
      <c r="P2" s="4"/>
      <c r="Q2" s="106"/>
      <c r="R2" s="4"/>
      <c r="S2" s="4"/>
      <c r="T2" s="106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6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1"/>
    </row>
    <row r="5" spans="2:33" s="39" customFormat="1" ht="49.9" customHeight="1">
      <c r="B5" s="34">
        <v>12</v>
      </c>
      <c r="C5" s="143"/>
      <c r="D5" s="35" t="str">
        <f>'109.12月菜單'!B21</f>
        <v>香Q米飯</v>
      </c>
      <c r="E5" s="35" t="s">
        <v>15</v>
      </c>
      <c r="F5" s="1" t="s">
        <v>16</v>
      </c>
      <c r="G5" s="35" t="str">
        <f>'109.12月菜單'!B22</f>
        <v>紅燒排骨</v>
      </c>
      <c r="H5" s="35" t="s">
        <v>17</v>
      </c>
      <c r="I5" s="1" t="s">
        <v>16</v>
      </c>
      <c r="J5" s="35" t="str">
        <f>'109.12月菜單'!B23</f>
        <v>清蒸肉丸</v>
      </c>
      <c r="K5" s="35" t="s">
        <v>15</v>
      </c>
      <c r="L5" s="1" t="s">
        <v>16</v>
      </c>
      <c r="M5" s="35" t="str">
        <f>'109.12月菜單'!B24</f>
        <v>日式小火鍋(豆)</v>
      </c>
      <c r="N5" s="35" t="s">
        <v>59</v>
      </c>
      <c r="O5" s="1" t="s">
        <v>16</v>
      </c>
      <c r="P5" s="35" t="str">
        <f>'109.12月菜單'!B25</f>
        <v>深色蔬菜</v>
      </c>
      <c r="Q5" s="35" t="s">
        <v>18</v>
      </c>
      <c r="R5" s="1" t="s">
        <v>16</v>
      </c>
      <c r="S5" s="35" t="str">
        <f>'109.12月菜單'!B26</f>
        <v>冬瓜豚骨湯</v>
      </c>
      <c r="T5" s="35" t="s">
        <v>17</v>
      </c>
      <c r="U5" s="1" t="s">
        <v>16</v>
      </c>
      <c r="V5" s="144"/>
      <c r="W5" s="36" t="s">
        <v>137</v>
      </c>
      <c r="X5" s="37" t="s">
        <v>19</v>
      </c>
      <c r="Y5" s="38">
        <v>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2"/>
    </row>
    <row r="6" spans="2:33" ht="27.95" customHeight="1">
      <c r="B6" s="40" t="s">
        <v>8</v>
      </c>
      <c r="C6" s="143"/>
      <c r="D6" s="2" t="s">
        <v>68</v>
      </c>
      <c r="E6" s="3"/>
      <c r="F6" s="2">
        <v>100</v>
      </c>
      <c r="G6" s="2" t="s">
        <v>67</v>
      </c>
      <c r="H6" s="2"/>
      <c r="I6" s="2">
        <v>50</v>
      </c>
      <c r="J6" s="2" t="s">
        <v>202</v>
      </c>
      <c r="K6" s="3"/>
      <c r="L6" s="2">
        <v>30</v>
      </c>
      <c r="M6" s="2" t="s">
        <v>194</v>
      </c>
      <c r="N6" s="3"/>
      <c r="O6" s="2">
        <v>40</v>
      </c>
      <c r="P6" s="2" t="s">
        <v>69</v>
      </c>
      <c r="Q6" s="2"/>
      <c r="R6" s="2">
        <v>100</v>
      </c>
      <c r="S6" s="3" t="s">
        <v>386</v>
      </c>
      <c r="T6" s="2"/>
      <c r="U6" s="2">
        <v>35</v>
      </c>
      <c r="V6" s="145"/>
      <c r="W6" s="103">
        <v>101</v>
      </c>
      <c r="X6" s="41" t="s">
        <v>25</v>
      </c>
      <c r="Y6" s="42">
        <v>2.4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3"/>
    </row>
    <row r="7" spans="2:33" ht="27.95" customHeight="1">
      <c r="B7" s="40">
        <v>14</v>
      </c>
      <c r="C7" s="143"/>
      <c r="D7" s="2"/>
      <c r="E7" s="3"/>
      <c r="F7" s="2"/>
      <c r="G7" s="2" t="s">
        <v>385</v>
      </c>
      <c r="H7" s="2"/>
      <c r="I7" s="2">
        <v>30</v>
      </c>
      <c r="J7" s="2"/>
      <c r="K7" s="2"/>
      <c r="L7" s="2"/>
      <c r="M7" s="2" t="s">
        <v>209</v>
      </c>
      <c r="N7" s="2"/>
      <c r="O7" s="2">
        <v>10</v>
      </c>
      <c r="P7" s="2"/>
      <c r="Q7" s="2"/>
      <c r="R7" s="2"/>
      <c r="S7" s="3" t="s">
        <v>181</v>
      </c>
      <c r="T7" s="2"/>
      <c r="U7" s="2">
        <v>10</v>
      </c>
      <c r="V7" s="145"/>
      <c r="W7" s="45" t="s">
        <v>138</v>
      </c>
      <c r="X7" s="46" t="s">
        <v>27</v>
      </c>
      <c r="Y7" s="42">
        <v>2.2000000000000002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2"/>
    </row>
    <row r="8" spans="2:33" ht="27.95" customHeight="1">
      <c r="B8" s="40" t="s">
        <v>10</v>
      </c>
      <c r="C8" s="143"/>
      <c r="D8" s="2"/>
      <c r="E8" s="3"/>
      <c r="F8" s="2"/>
      <c r="G8" s="2"/>
      <c r="H8" s="50"/>
      <c r="I8" s="2"/>
      <c r="J8" s="2"/>
      <c r="K8" s="50"/>
      <c r="L8" s="2"/>
      <c r="M8" s="2" t="s">
        <v>99</v>
      </c>
      <c r="N8" s="50"/>
      <c r="O8" s="2">
        <v>3</v>
      </c>
      <c r="P8" s="2"/>
      <c r="Q8" s="50"/>
      <c r="R8" s="2"/>
      <c r="S8" s="2" t="s">
        <v>203</v>
      </c>
      <c r="T8" s="3"/>
      <c r="U8" s="2">
        <v>1</v>
      </c>
      <c r="V8" s="145"/>
      <c r="W8" s="99">
        <v>24.5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3"/>
    </row>
    <row r="9" spans="2:33" ht="27.95" customHeight="1">
      <c r="B9" s="147" t="s">
        <v>37</v>
      </c>
      <c r="C9" s="143"/>
      <c r="D9" s="3"/>
      <c r="E9" s="3"/>
      <c r="F9" s="3"/>
      <c r="G9" s="2"/>
      <c r="H9" s="50"/>
      <c r="I9" s="2"/>
      <c r="J9" s="2"/>
      <c r="K9" s="50"/>
      <c r="L9" s="2"/>
      <c r="M9" s="2" t="s">
        <v>121</v>
      </c>
      <c r="N9" s="50"/>
      <c r="O9" s="2">
        <v>1</v>
      </c>
      <c r="P9" s="2"/>
      <c r="Q9" s="50"/>
      <c r="R9" s="2"/>
      <c r="S9" s="2"/>
      <c r="T9" s="3"/>
      <c r="U9" s="2"/>
      <c r="V9" s="145"/>
      <c r="W9" s="45" t="s">
        <v>139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2"/>
    </row>
    <row r="10" spans="2:33" ht="27.95" customHeight="1">
      <c r="B10" s="147"/>
      <c r="C10" s="143"/>
      <c r="D10" s="3"/>
      <c r="E10" s="3"/>
      <c r="F10" s="3"/>
      <c r="G10" s="2"/>
      <c r="H10" s="50"/>
      <c r="I10" s="2"/>
      <c r="J10" s="2"/>
      <c r="K10" s="50"/>
      <c r="L10" s="2"/>
      <c r="M10" s="2" t="s">
        <v>192</v>
      </c>
      <c r="N10" s="98" t="s">
        <v>270</v>
      </c>
      <c r="O10" s="2">
        <v>20</v>
      </c>
      <c r="P10" s="2"/>
      <c r="Q10" s="50"/>
      <c r="R10" s="2"/>
      <c r="S10" s="3"/>
      <c r="T10" s="3"/>
      <c r="U10" s="3"/>
      <c r="V10" s="145"/>
      <c r="W10" s="99">
        <v>27.5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3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145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2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46"/>
      <c r="W12" s="100">
        <f>W6*4+W10*4+W8*9</f>
        <v>734.5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4"/>
    </row>
    <row r="13" spans="2:33" s="39" customFormat="1" ht="27.95" customHeight="1">
      <c r="B13" s="34">
        <v>12</v>
      </c>
      <c r="C13" s="143"/>
      <c r="D13" s="35" t="str">
        <f>'109.12月菜單'!F21</f>
        <v>糙米飯</v>
      </c>
      <c r="E13" s="35" t="s">
        <v>15</v>
      </c>
      <c r="F13" s="35"/>
      <c r="G13" s="35" t="str">
        <f>'109.12月菜單'!F22</f>
        <v>壽喜燒肉</v>
      </c>
      <c r="H13" s="35" t="s">
        <v>204</v>
      </c>
      <c r="I13" s="35"/>
      <c r="J13" s="35" t="str">
        <f>'109.12月菜單'!F23</f>
        <v>炙燒翅小腿(豆)</v>
      </c>
      <c r="K13" s="35" t="s">
        <v>185</v>
      </c>
      <c r="L13" s="35"/>
      <c r="M13" s="35" t="str">
        <f>'109.12月菜單'!F24</f>
        <v>焗烤花菜</v>
      </c>
      <c r="N13" s="35" t="s">
        <v>17</v>
      </c>
      <c r="O13" s="35"/>
      <c r="P13" s="35" t="str">
        <f>'109.12月菜單'!F25</f>
        <v>有機淺色蔬菜</v>
      </c>
      <c r="Q13" s="35" t="s">
        <v>18</v>
      </c>
      <c r="R13" s="35"/>
      <c r="S13" s="35" t="str">
        <f>'109.12月菜單'!F26</f>
        <v>味噌海芽湯</v>
      </c>
      <c r="T13" s="35" t="s">
        <v>17</v>
      </c>
      <c r="U13" s="35"/>
      <c r="V13" s="144"/>
      <c r="W13" s="36" t="s">
        <v>137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2"/>
    </row>
    <row r="14" spans="2:33" ht="27.95" customHeight="1">
      <c r="B14" s="40" t="s">
        <v>8</v>
      </c>
      <c r="C14" s="143"/>
      <c r="D14" s="2" t="s">
        <v>68</v>
      </c>
      <c r="E14" s="2"/>
      <c r="F14" s="2">
        <v>60</v>
      </c>
      <c r="G14" s="2" t="s">
        <v>206</v>
      </c>
      <c r="H14" s="2"/>
      <c r="I14" s="2">
        <v>20</v>
      </c>
      <c r="J14" s="2" t="s">
        <v>388</v>
      </c>
      <c r="K14" s="3"/>
      <c r="L14" s="2">
        <v>60</v>
      </c>
      <c r="M14" s="2" t="s">
        <v>387</v>
      </c>
      <c r="N14" s="3"/>
      <c r="O14" s="2">
        <v>70</v>
      </c>
      <c r="P14" s="2" t="s">
        <v>69</v>
      </c>
      <c r="Q14" s="2"/>
      <c r="R14" s="2">
        <v>100</v>
      </c>
      <c r="S14" s="2" t="s">
        <v>210</v>
      </c>
      <c r="T14" s="2"/>
      <c r="U14" s="2">
        <v>1</v>
      </c>
      <c r="V14" s="145"/>
      <c r="W14" s="103">
        <v>101.5</v>
      </c>
      <c r="X14" s="41" t="s">
        <v>25</v>
      </c>
      <c r="Y14" s="42">
        <v>2.4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3"/>
    </row>
    <row r="15" spans="2:33" ht="27.95" customHeight="1">
      <c r="B15" s="40">
        <v>15</v>
      </c>
      <c r="C15" s="143"/>
      <c r="D15" s="2" t="s">
        <v>101</v>
      </c>
      <c r="E15" s="2"/>
      <c r="F15" s="2">
        <v>40</v>
      </c>
      <c r="G15" s="2" t="s">
        <v>207</v>
      </c>
      <c r="H15" s="2"/>
      <c r="I15" s="2">
        <v>40</v>
      </c>
      <c r="J15" s="2" t="s">
        <v>477</v>
      </c>
      <c r="K15" s="2" t="s">
        <v>478</v>
      </c>
      <c r="L15" s="2">
        <v>10</v>
      </c>
      <c r="M15" s="2" t="s">
        <v>190</v>
      </c>
      <c r="N15" s="2"/>
      <c r="O15" s="2">
        <v>10</v>
      </c>
      <c r="P15" s="2"/>
      <c r="Q15" s="2"/>
      <c r="R15" s="2"/>
      <c r="S15" s="2" t="s">
        <v>211</v>
      </c>
      <c r="T15" s="2"/>
      <c r="U15" s="2">
        <v>20</v>
      </c>
      <c r="V15" s="145"/>
      <c r="W15" s="45" t="s">
        <v>138</v>
      </c>
      <c r="X15" s="46" t="s">
        <v>27</v>
      </c>
      <c r="Y15" s="42">
        <v>2.2999999999999998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2"/>
    </row>
    <row r="16" spans="2:33" ht="27.95" customHeight="1">
      <c r="B16" s="40" t="s">
        <v>10</v>
      </c>
      <c r="C16" s="143"/>
      <c r="D16" s="50"/>
      <c r="E16" s="50"/>
      <c r="F16" s="2"/>
      <c r="G16" s="2" t="s">
        <v>379</v>
      </c>
      <c r="H16" s="50"/>
      <c r="I16" s="2">
        <v>20</v>
      </c>
      <c r="J16" s="2"/>
      <c r="K16" s="50"/>
      <c r="L16" s="2"/>
      <c r="M16" s="2"/>
      <c r="N16" s="50"/>
      <c r="O16" s="2"/>
      <c r="P16" s="2"/>
      <c r="Q16" s="50"/>
      <c r="R16" s="2"/>
      <c r="S16" s="2" t="s">
        <v>96</v>
      </c>
      <c r="T16" s="50"/>
      <c r="U16" s="2">
        <v>1</v>
      </c>
      <c r="V16" s="145"/>
      <c r="W16" s="99">
        <v>22.5</v>
      </c>
      <c r="X16" s="46" t="s">
        <v>30</v>
      </c>
      <c r="Y16" s="42">
        <v>2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3"/>
    </row>
    <row r="17" spans="2:33" ht="27.95" customHeight="1">
      <c r="B17" s="147" t="s">
        <v>38</v>
      </c>
      <c r="C17" s="143"/>
      <c r="D17" s="50"/>
      <c r="E17" s="50"/>
      <c r="F17" s="2"/>
      <c r="G17" s="2"/>
      <c r="H17" s="50"/>
      <c r="I17" s="2"/>
      <c r="J17" s="2"/>
      <c r="K17" s="50"/>
      <c r="L17" s="2"/>
      <c r="M17" s="2"/>
      <c r="N17" s="50"/>
      <c r="O17" s="2"/>
      <c r="P17" s="2"/>
      <c r="Q17" s="50"/>
      <c r="R17" s="2"/>
      <c r="S17" s="2"/>
      <c r="T17" s="97"/>
      <c r="U17" s="2"/>
      <c r="V17" s="145"/>
      <c r="W17" s="45" t="s">
        <v>139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2"/>
    </row>
    <row r="18" spans="2:33" ht="27.95" customHeight="1">
      <c r="B18" s="147"/>
      <c r="C18" s="143"/>
      <c r="D18" s="50"/>
      <c r="E18" s="50"/>
      <c r="F18" s="2"/>
      <c r="G18" s="2"/>
      <c r="H18" s="50"/>
      <c r="I18" s="2"/>
      <c r="J18" s="2"/>
      <c r="K18" s="50"/>
      <c r="L18" s="2"/>
      <c r="M18" s="2"/>
      <c r="N18" s="98"/>
      <c r="O18" s="2"/>
      <c r="P18" s="2"/>
      <c r="Q18" s="50"/>
      <c r="R18" s="2"/>
      <c r="S18" s="115"/>
      <c r="T18" s="115"/>
      <c r="U18" s="115"/>
      <c r="V18" s="145"/>
      <c r="W18" s="99">
        <v>27.6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3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145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2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46"/>
      <c r="W20" s="100">
        <f>W14*4+W18*4+W16*9</f>
        <v>718.9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4"/>
    </row>
    <row r="21" spans="2:33" s="39" customFormat="1" ht="27.95" customHeight="1">
      <c r="B21" s="60">
        <v>12</v>
      </c>
      <c r="C21" s="143"/>
      <c r="D21" s="35" t="str">
        <f>'109.12月菜單'!J21</f>
        <v>香Q米飯</v>
      </c>
      <c r="E21" s="35" t="s">
        <v>15</v>
      </c>
      <c r="F21" s="35"/>
      <c r="G21" s="35" t="str">
        <f>'109.12月菜單'!J22</f>
        <v>鹹豬肉</v>
      </c>
      <c r="H21" s="35" t="s">
        <v>17</v>
      </c>
      <c r="I21" s="35"/>
      <c r="J21" s="35" t="str">
        <f>'109.12月菜單'!J23</f>
        <v>脆炒海根(深色)</v>
      </c>
      <c r="K21" s="35" t="s">
        <v>87</v>
      </c>
      <c r="L21" s="35"/>
      <c r="M21" s="35" t="str">
        <f>'109.12月菜單'!J24</f>
        <v>香酥魚條(海)(炸)</v>
      </c>
      <c r="N21" s="35" t="s">
        <v>102</v>
      </c>
      <c r="O21" s="35"/>
      <c r="P21" s="35" t="str">
        <f>'109.12月菜單'!J25</f>
        <v>淺色蔬菜</v>
      </c>
      <c r="Q21" s="35" t="s">
        <v>18</v>
      </c>
      <c r="R21" s="35"/>
      <c r="S21" s="35" t="str">
        <f>'109.12月菜單'!J26</f>
        <v>玉米濃湯(芡)</v>
      </c>
      <c r="T21" s="35" t="s">
        <v>17</v>
      </c>
      <c r="U21" s="35"/>
      <c r="V21" s="144"/>
      <c r="W21" s="36" t="s">
        <v>44</v>
      </c>
      <c r="X21" s="37" t="s">
        <v>19</v>
      </c>
      <c r="Y21" s="38">
        <v>5.3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2"/>
    </row>
    <row r="22" spans="2:33" s="65" customFormat="1" ht="27.95" customHeight="1">
      <c r="B22" s="61" t="s">
        <v>8</v>
      </c>
      <c r="C22" s="143"/>
      <c r="D22" s="2" t="s">
        <v>301</v>
      </c>
      <c r="E22" s="3"/>
      <c r="F22" s="2">
        <v>100</v>
      </c>
      <c r="G22" s="2" t="s">
        <v>67</v>
      </c>
      <c r="H22" s="2"/>
      <c r="I22" s="2">
        <v>50</v>
      </c>
      <c r="J22" s="2" t="s">
        <v>212</v>
      </c>
      <c r="K22" s="2"/>
      <c r="L22" s="2">
        <v>60</v>
      </c>
      <c r="M22" s="2" t="s">
        <v>201</v>
      </c>
      <c r="N22" s="3" t="s">
        <v>358</v>
      </c>
      <c r="O22" s="2">
        <v>40</v>
      </c>
      <c r="P22" s="2" t="s">
        <v>69</v>
      </c>
      <c r="Q22" s="2"/>
      <c r="R22" s="2">
        <v>100</v>
      </c>
      <c r="S22" s="3" t="s">
        <v>114</v>
      </c>
      <c r="T22" s="2"/>
      <c r="U22" s="2">
        <v>20</v>
      </c>
      <c r="V22" s="145"/>
      <c r="W22" s="103">
        <v>104</v>
      </c>
      <c r="X22" s="41" t="s">
        <v>25</v>
      </c>
      <c r="Y22" s="42">
        <v>2.4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3"/>
    </row>
    <row r="23" spans="2:33" s="65" customFormat="1" ht="27.95" customHeight="1">
      <c r="B23" s="61">
        <v>16</v>
      </c>
      <c r="C23" s="143"/>
      <c r="D23" s="2"/>
      <c r="E23" s="50"/>
      <c r="F23" s="2"/>
      <c r="G23" s="2" t="s">
        <v>363</v>
      </c>
      <c r="H23" s="2"/>
      <c r="I23" s="2">
        <v>30</v>
      </c>
      <c r="J23" s="2" t="s">
        <v>96</v>
      </c>
      <c r="K23" s="2"/>
      <c r="L23" s="2">
        <v>1</v>
      </c>
      <c r="M23" s="2"/>
      <c r="N23" s="3"/>
      <c r="O23" s="2"/>
      <c r="P23" s="2"/>
      <c r="Q23" s="2"/>
      <c r="R23" s="2"/>
      <c r="S23" s="3" t="s">
        <v>253</v>
      </c>
      <c r="T23" s="2"/>
      <c r="U23" s="2">
        <v>10</v>
      </c>
      <c r="V23" s="145"/>
      <c r="W23" s="45" t="s">
        <v>46</v>
      </c>
      <c r="X23" s="46" t="s">
        <v>27</v>
      </c>
      <c r="Y23" s="42">
        <v>1.9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2"/>
    </row>
    <row r="24" spans="2:33" s="65" customFormat="1" ht="27.95" customHeight="1">
      <c r="B24" s="61" t="s">
        <v>10</v>
      </c>
      <c r="C24" s="143"/>
      <c r="D24" s="2"/>
      <c r="E24" s="97"/>
      <c r="F24" s="2"/>
      <c r="G24" s="2"/>
      <c r="H24" s="50"/>
      <c r="I24" s="2"/>
      <c r="J24" s="2"/>
      <c r="K24" s="2"/>
      <c r="L24" s="2"/>
      <c r="M24" s="2"/>
      <c r="N24" s="50"/>
      <c r="O24" s="2"/>
      <c r="P24" s="2"/>
      <c r="Q24" s="50"/>
      <c r="R24" s="2"/>
      <c r="S24" s="2" t="s">
        <v>100</v>
      </c>
      <c r="T24" s="3"/>
      <c r="U24" s="2">
        <v>3</v>
      </c>
      <c r="V24" s="145"/>
      <c r="W24" s="99">
        <v>24.5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3"/>
    </row>
    <row r="25" spans="2:33" s="65" customFormat="1" ht="27.95" customHeight="1">
      <c r="B25" s="139" t="s">
        <v>39</v>
      </c>
      <c r="C25" s="143"/>
      <c r="D25" s="2"/>
      <c r="E25" s="2"/>
      <c r="F25" s="2"/>
      <c r="G25" s="2"/>
      <c r="H25" s="50"/>
      <c r="I25" s="2"/>
      <c r="J25" s="2"/>
      <c r="K25" s="2"/>
      <c r="L25" s="2"/>
      <c r="M25" s="2"/>
      <c r="N25" s="50"/>
      <c r="O25" s="2"/>
      <c r="P25" s="2"/>
      <c r="Q25" s="50"/>
      <c r="R25" s="2"/>
      <c r="S25" s="2" t="s">
        <v>99</v>
      </c>
      <c r="T25" s="3"/>
      <c r="U25" s="2">
        <v>3</v>
      </c>
      <c r="V25" s="145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2"/>
    </row>
    <row r="26" spans="2:33" s="65" customFormat="1" ht="27.95" customHeight="1">
      <c r="B26" s="139"/>
      <c r="C26" s="143"/>
      <c r="D26" s="3"/>
      <c r="E26" s="3"/>
      <c r="F26" s="3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97"/>
      <c r="U26" s="2"/>
      <c r="V26" s="145"/>
      <c r="W26" s="99">
        <v>27.8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3"/>
    </row>
    <row r="27" spans="2:33" s="65" customFormat="1" ht="27.95" customHeight="1">
      <c r="B27" s="72" t="s">
        <v>36</v>
      </c>
      <c r="C27" s="73"/>
      <c r="D27" s="3"/>
      <c r="E27" s="3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45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2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46"/>
      <c r="W28" s="100">
        <f>W22*4+W26*4+W24*9</f>
        <v>747.7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4"/>
    </row>
    <row r="29" spans="2:33" s="39" customFormat="1" ht="27.95" customHeight="1">
      <c r="B29" s="34">
        <v>12</v>
      </c>
      <c r="C29" s="143"/>
      <c r="D29" s="35" t="str">
        <f>'109.12月菜單'!N21</f>
        <v>地瓜飯</v>
      </c>
      <c r="E29" s="35" t="s">
        <v>15</v>
      </c>
      <c r="F29" s="35"/>
      <c r="G29" s="35" t="str">
        <f>'109.12月菜單'!N22</f>
        <v>醬爆豬肉片</v>
      </c>
      <c r="H29" s="35" t="s">
        <v>17</v>
      </c>
      <c r="I29" s="35"/>
      <c r="J29" s="35" t="str">
        <f>'109.12月菜單'!N23</f>
        <v>暖呼麻油雞</v>
      </c>
      <c r="K29" s="35" t="s">
        <v>215</v>
      </c>
      <c r="L29" s="35"/>
      <c r="M29" s="35" t="str">
        <f>'109.12月菜單'!N24</f>
        <v>玉米鴿蛋</v>
      </c>
      <c r="N29" s="35" t="s">
        <v>17</v>
      </c>
      <c r="O29" s="35"/>
      <c r="P29" s="35" t="str">
        <f>'109.12月菜單'!N25</f>
        <v>深色蔬菜</v>
      </c>
      <c r="Q29" s="35" t="s">
        <v>52</v>
      </c>
      <c r="R29" s="35"/>
      <c r="S29" s="35" t="str">
        <f>'109.12月菜單'!N26</f>
        <v>綜合湯(豆)</v>
      </c>
      <c r="T29" s="35" t="s">
        <v>49</v>
      </c>
      <c r="U29" s="35"/>
      <c r="V29" s="144"/>
      <c r="W29" s="36" t="s">
        <v>137</v>
      </c>
      <c r="X29" s="37" t="s">
        <v>19</v>
      </c>
      <c r="Y29" s="38">
        <v>5.6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</row>
    <row r="30" spans="2:33" ht="27.95" customHeight="1">
      <c r="B30" s="40" t="s">
        <v>8</v>
      </c>
      <c r="C30" s="143"/>
      <c r="D30" s="2" t="s">
        <v>68</v>
      </c>
      <c r="E30" s="2"/>
      <c r="F30" s="2">
        <v>90</v>
      </c>
      <c r="G30" s="2" t="s">
        <v>67</v>
      </c>
      <c r="H30" s="2"/>
      <c r="I30" s="2">
        <v>50</v>
      </c>
      <c r="J30" s="2" t="s">
        <v>216</v>
      </c>
      <c r="K30" s="2"/>
      <c r="L30" s="2">
        <v>20</v>
      </c>
      <c r="M30" s="2" t="s">
        <v>114</v>
      </c>
      <c r="N30" s="3"/>
      <c r="O30" s="2">
        <v>40</v>
      </c>
      <c r="P30" s="2" t="s">
        <v>69</v>
      </c>
      <c r="Q30" s="2"/>
      <c r="R30" s="2">
        <v>100</v>
      </c>
      <c r="S30" s="2" t="s">
        <v>192</v>
      </c>
      <c r="T30" s="2" t="s">
        <v>359</v>
      </c>
      <c r="U30" s="2">
        <v>10</v>
      </c>
      <c r="V30" s="145"/>
      <c r="W30" s="103">
        <v>108</v>
      </c>
      <c r="X30" s="41" t="s">
        <v>25</v>
      </c>
      <c r="Y30" s="42">
        <v>2.4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</row>
    <row r="31" spans="2:33" ht="27.95" customHeight="1">
      <c r="B31" s="40">
        <v>17</v>
      </c>
      <c r="C31" s="143"/>
      <c r="D31" s="2" t="s">
        <v>75</v>
      </c>
      <c r="E31" s="2"/>
      <c r="F31" s="2">
        <v>50</v>
      </c>
      <c r="G31" s="2"/>
      <c r="H31" s="2"/>
      <c r="I31" s="2"/>
      <c r="J31" s="2" t="s">
        <v>217</v>
      </c>
      <c r="K31" s="2"/>
      <c r="L31" s="2">
        <v>40</v>
      </c>
      <c r="M31" s="2" t="s">
        <v>205</v>
      </c>
      <c r="N31" s="3"/>
      <c r="O31" s="2">
        <v>10</v>
      </c>
      <c r="P31" s="2"/>
      <c r="Q31" s="2"/>
      <c r="R31" s="2"/>
      <c r="S31" s="2" t="s">
        <v>433</v>
      </c>
      <c r="T31" s="50"/>
      <c r="U31" s="2">
        <v>35</v>
      </c>
      <c r="V31" s="145"/>
      <c r="W31" s="45" t="s">
        <v>138</v>
      </c>
      <c r="X31" s="46" t="s">
        <v>27</v>
      </c>
      <c r="Y31" s="42">
        <v>1.8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</row>
    <row r="32" spans="2:33" ht="27.95" customHeight="1">
      <c r="B32" s="40" t="s">
        <v>10</v>
      </c>
      <c r="C32" s="143"/>
      <c r="D32" s="50"/>
      <c r="E32" s="50"/>
      <c r="F32" s="2"/>
      <c r="G32" s="2"/>
      <c r="H32" s="50"/>
      <c r="I32" s="2"/>
      <c r="J32" s="2" t="s">
        <v>218</v>
      </c>
      <c r="K32" s="50"/>
      <c r="L32" s="2">
        <v>20</v>
      </c>
      <c r="M32" s="2" t="s">
        <v>389</v>
      </c>
      <c r="N32" s="3"/>
      <c r="O32" s="2">
        <v>3</v>
      </c>
      <c r="P32" s="2"/>
      <c r="Q32" s="50"/>
      <c r="R32" s="2"/>
      <c r="S32" s="2"/>
      <c r="T32" s="50"/>
      <c r="U32" s="2"/>
      <c r="V32" s="145"/>
      <c r="W32" s="99">
        <v>24.5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</row>
    <row r="33" spans="2:36" ht="27.95" customHeight="1">
      <c r="B33" s="147" t="s">
        <v>40</v>
      </c>
      <c r="C33" s="143"/>
      <c r="D33" s="50"/>
      <c r="E33" s="50"/>
      <c r="F33" s="2"/>
      <c r="G33" s="2"/>
      <c r="H33" s="50"/>
      <c r="I33" s="2"/>
      <c r="J33" s="2" t="s">
        <v>357</v>
      </c>
      <c r="K33" s="50"/>
      <c r="L33" s="2">
        <v>1</v>
      </c>
      <c r="M33" s="2" t="s">
        <v>373</v>
      </c>
      <c r="N33" s="3"/>
      <c r="O33" s="2">
        <v>3</v>
      </c>
      <c r="P33" s="2"/>
      <c r="Q33" s="50"/>
      <c r="R33" s="2"/>
      <c r="S33" s="2"/>
      <c r="T33" s="50"/>
      <c r="U33" s="2"/>
      <c r="V33" s="145"/>
      <c r="W33" s="45" t="s">
        <v>139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J33" s="18"/>
    </row>
    <row r="34" spans="2:36" ht="27.95" customHeight="1">
      <c r="B34" s="147"/>
      <c r="C34" s="143"/>
      <c r="D34" s="50"/>
      <c r="E34" s="50"/>
      <c r="F34" s="2"/>
      <c r="G34" s="2"/>
      <c r="H34" s="50"/>
      <c r="I34" s="2"/>
      <c r="J34" s="3"/>
      <c r="K34" s="50"/>
      <c r="L34" s="3"/>
      <c r="M34" s="3"/>
      <c r="N34" s="50"/>
      <c r="O34" s="2"/>
      <c r="P34" s="2"/>
      <c r="Q34" s="50"/>
      <c r="R34" s="2"/>
      <c r="S34" s="3"/>
      <c r="T34" s="50"/>
      <c r="U34" s="2"/>
      <c r="V34" s="145"/>
      <c r="W34" s="99">
        <v>27.8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</row>
    <row r="35" spans="2:36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145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2"/>
    </row>
    <row r="36" spans="2:36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46"/>
      <c r="W36" s="100">
        <f>W30*4+W34*4+W32*9</f>
        <v>763.7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4"/>
    </row>
    <row r="37" spans="2:36" s="39" customFormat="1" ht="27.95" customHeight="1">
      <c r="B37" s="34">
        <v>12</v>
      </c>
      <c r="C37" s="143"/>
      <c r="D37" s="35" t="str">
        <f>'109.12月菜單'!R21</f>
        <v>高麗菜飯</v>
      </c>
      <c r="E37" s="35" t="s">
        <v>17</v>
      </c>
      <c r="F37" s="35"/>
      <c r="G37" s="35" t="str">
        <f>'109.12月菜單'!R22</f>
        <v>蔥燒豬里肌</v>
      </c>
      <c r="H37" s="35" t="s">
        <v>123</v>
      </c>
      <c r="I37" s="35"/>
      <c r="J37" s="35" t="str">
        <f>'109.12月菜單'!R23</f>
        <v>烤饅頭(冷)</v>
      </c>
      <c r="K37" s="35" t="s">
        <v>473</v>
      </c>
      <c r="L37" s="35"/>
      <c r="M37" s="35" t="str">
        <f>'109.12月菜單'!R24</f>
        <v>塔香百頁(豆)</v>
      </c>
      <c r="N37" s="35" t="s">
        <v>59</v>
      </c>
      <c r="O37" s="35"/>
      <c r="P37" s="35" t="str">
        <f>'109.12月菜單'!R25</f>
        <v>淺色蔬菜</v>
      </c>
      <c r="Q37" s="35" t="s">
        <v>53</v>
      </c>
      <c r="R37" s="35"/>
      <c r="S37" s="35" t="str">
        <f>'109.12月菜單'!R26</f>
        <v>紫菜湯</v>
      </c>
      <c r="T37" s="35" t="s">
        <v>54</v>
      </c>
      <c r="U37" s="35"/>
      <c r="V37" s="144"/>
      <c r="W37" s="36" t="s">
        <v>137</v>
      </c>
      <c r="X37" s="37" t="s">
        <v>19</v>
      </c>
      <c r="Y37" s="38">
        <v>5.5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2"/>
    </row>
    <row r="38" spans="2:36" ht="27.95" customHeight="1">
      <c r="B38" s="40" t="s">
        <v>8</v>
      </c>
      <c r="C38" s="143"/>
      <c r="D38" s="3" t="s">
        <v>24</v>
      </c>
      <c r="E38" s="3"/>
      <c r="F38" s="2">
        <v>100</v>
      </c>
      <c r="G38" s="2" t="s">
        <v>67</v>
      </c>
      <c r="H38" s="3"/>
      <c r="I38" s="2">
        <v>60</v>
      </c>
      <c r="J38" s="108" t="s">
        <v>472</v>
      </c>
      <c r="K38" s="108" t="s">
        <v>306</v>
      </c>
      <c r="L38" s="108">
        <v>30</v>
      </c>
      <c r="M38" s="66" t="s">
        <v>286</v>
      </c>
      <c r="N38" s="131"/>
      <c r="O38" s="121">
        <v>30</v>
      </c>
      <c r="P38" s="2" t="s">
        <v>69</v>
      </c>
      <c r="Q38" s="3"/>
      <c r="R38" s="2">
        <v>100</v>
      </c>
      <c r="S38" s="2" t="s">
        <v>219</v>
      </c>
      <c r="T38" s="2"/>
      <c r="U38" s="2">
        <v>1</v>
      </c>
      <c r="V38" s="145"/>
      <c r="W38" s="103">
        <v>105.5</v>
      </c>
      <c r="X38" s="41" t="s">
        <v>25</v>
      </c>
      <c r="Y38" s="42">
        <v>2.2000000000000002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3"/>
    </row>
    <row r="39" spans="2:36" ht="27.95" customHeight="1">
      <c r="B39" s="40">
        <v>18</v>
      </c>
      <c r="C39" s="143"/>
      <c r="D39" s="3" t="s">
        <v>194</v>
      </c>
      <c r="E39" s="3"/>
      <c r="F39" s="2">
        <v>35</v>
      </c>
      <c r="G39" s="2"/>
      <c r="H39" s="3"/>
      <c r="I39" s="2"/>
      <c r="J39" s="108"/>
      <c r="K39" s="108"/>
      <c r="L39" s="108"/>
      <c r="M39" s="66" t="s">
        <v>390</v>
      </c>
      <c r="N39" s="123" t="s">
        <v>270</v>
      </c>
      <c r="O39" s="122">
        <v>30</v>
      </c>
      <c r="P39" s="2"/>
      <c r="Q39" s="3"/>
      <c r="R39" s="2"/>
      <c r="S39" s="2" t="s">
        <v>357</v>
      </c>
      <c r="T39" s="2"/>
      <c r="U39" s="2">
        <v>1</v>
      </c>
      <c r="V39" s="145"/>
      <c r="W39" s="45" t="s">
        <v>138</v>
      </c>
      <c r="X39" s="46" t="s">
        <v>27</v>
      </c>
      <c r="Y39" s="42">
        <v>1.6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2"/>
    </row>
    <row r="40" spans="2:36" ht="27.95" customHeight="1">
      <c r="B40" s="40" t="s">
        <v>10</v>
      </c>
      <c r="C40" s="143"/>
      <c r="D40" s="3" t="s">
        <v>303</v>
      </c>
      <c r="E40" s="3"/>
      <c r="F40" s="2">
        <v>10</v>
      </c>
      <c r="G40" s="2"/>
      <c r="H40" s="3"/>
      <c r="I40" s="2"/>
      <c r="J40" s="2"/>
      <c r="K40" s="118"/>
      <c r="L40" s="108"/>
      <c r="M40" s="2"/>
      <c r="N40" s="97"/>
      <c r="O40" s="2"/>
      <c r="P40" s="2"/>
      <c r="Q40" s="3"/>
      <c r="R40" s="2"/>
      <c r="S40" s="2"/>
      <c r="T40" s="3"/>
      <c r="U40" s="2"/>
      <c r="V40" s="145"/>
      <c r="W40" s="99">
        <v>23.5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3"/>
    </row>
    <row r="41" spans="2:36" ht="27.95" customHeight="1">
      <c r="B41" s="147" t="s">
        <v>32</v>
      </c>
      <c r="C41" s="143"/>
      <c r="D41" s="3"/>
      <c r="E41" s="3"/>
      <c r="F41" s="2"/>
      <c r="G41" s="2"/>
      <c r="H41" s="3"/>
      <c r="I41" s="2"/>
      <c r="J41" s="3"/>
      <c r="K41" s="50"/>
      <c r="L41" s="3"/>
      <c r="M41" s="2"/>
      <c r="N41" s="3"/>
      <c r="O41" s="2"/>
      <c r="P41" s="2"/>
      <c r="Q41" s="3"/>
      <c r="R41" s="2"/>
      <c r="S41" s="3"/>
      <c r="T41" s="3"/>
      <c r="U41" s="3"/>
      <c r="V41" s="145"/>
      <c r="W41" s="45" t="s">
        <v>139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2"/>
    </row>
    <row r="42" spans="2:36" ht="27.95" customHeight="1">
      <c r="B42" s="147"/>
      <c r="C42" s="143"/>
      <c r="D42" s="50"/>
      <c r="E42" s="50"/>
      <c r="F42" s="2"/>
      <c r="G42" s="2"/>
      <c r="H42" s="50"/>
      <c r="I42" s="2"/>
      <c r="J42" s="3"/>
      <c r="K42" s="2"/>
      <c r="L42" s="3"/>
      <c r="M42" s="2"/>
      <c r="N42" s="3"/>
      <c r="O42" s="2"/>
      <c r="P42" s="2"/>
      <c r="Q42" s="50"/>
      <c r="R42" s="2"/>
      <c r="S42" s="3"/>
      <c r="T42" s="50"/>
      <c r="U42" s="3"/>
      <c r="V42" s="145"/>
      <c r="W42" s="99">
        <v>27.5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3"/>
    </row>
    <row r="43" spans="2:36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111"/>
      <c r="N43" s="120"/>
      <c r="O43" s="2"/>
      <c r="P43" s="2"/>
      <c r="Q43" s="50"/>
      <c r="R43" s="2"/>
      <c r="S43" s="3"/>
      <c r="T43" s="50"/>
      <c r="U43" s="3"/>
      <c r="V43" s="145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2"/>
    </row>
    <row r="44" spans="2:36" ht="27.95" customHeight="1" thickBot="1">
      <c r="B44" s="127"/>
      <c r="C44" s="133"/>
      <c r="D44" s="134"/>
      <c r="E44" s="134"/>
      <c r="F44" s="135"/>
      <c r="G44" s="135"/>
      <c r="H44" s="134"/>
      <c r="I44" s="135"/>
      <c r="J44" s="135"/>
      <c r="K44" s="134"/>
      <c r="L44" s="135"/>
      <c r="M44" s="135"/>
      <c r="N44" s="134"/>
      <c r="O44" s="135"/>
      <c r="P44" s="135"/>
      <c r="Q44" s="134"/>
      <c r="R44" s="135"/>
      <c r="S44" s="135"/>
      <c r="T44" s="134"/>
      <c r="U44" s="135"/>
      <c r="V44" s="151"/>
      <c r="W44" s="136">
        <f>W38*4+W42*4+W40*9</f>
        <v>743.5</v>
      </c>
      <c r="X44" s="137"/>
      <c r="Y44" s="138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4"/>
    </row>
    <row r="45" spans="2:36" ht="27.75">
      <c r="B45" s="64"/>
      <c r="C45" s="85"/>
      <c r="D45" s="148"/>
      <c r="E45" s="148"/>
      <c r="F45" s="150"/>
      <c r="G45" s="150"/>
      <c r="H45" s="86"/>
      <c r="I45" s="18"/>
      <c r="J45" s="18"/>
      <c r="K45" s="86"/>
      <c r="L45" s="18"/>
      <c r="M45" s="124"/>
      <c r="N45" s="125"/>
      <c r="O45" s="125"/>
      <c r="P45" s="18"/>
      <c r="Q45" s="86"/>
      <c r="R45" s="18"/>
      <c r="T45" s="86"/>
      <c r="U45" s="18"/>
      <c r="V45" s="87"/>
      <c r="Y45" s="90"/>
    </row>
    <row r="46" spans="2:36" ht="27.75">
      <c r="L46" s="18"/>
      <c r="M46" s="124"/>
      <c r="N46" s="125"/>
      <c r="O46" s="125"/>
      <c r="P46" s="18"/>
      <c r="Y46" s="90"/>
    </row>
    <row r="47" spans="2:36">
      <c r="Y47" s="90"/>
    </row>
    <row r="48" spans="2:36">
      <c r="Y48" s="90"/>
    </row>
    <row r="49" spans="25:25">
      <c r="Y49" s="90"/>
    </row>
    <row r="50" spans="25:25">
      <c r="Y50" s="90"/>
    </row>
    <row r="51" spans="25:25">
      <c r="Y51" s="90"/>
    </row>
  </sheetData>
  <mergeCells count="18">
    <mergeCell ref="C37:C42"/>
    <mergeCell ref="V37:V44"/>
    <mergeCell ref="B41:B42"/>
    <mergeCell ref="D45:G45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25" zoomScale="60" workbookViewId="0">
      <selection activeCell="J39" sqref="J39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140" t="s">
        <v>467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4"/>
      <c r="AB1" s="6"/>
    </row>
    <row r="2" spans="2:33" s="5" customFormat="1" ht="13.5" customHeight="1">
      <c r="B2" s="141"/>
      <c r="C2" s="142"/>
      <c r="D2" s="142"/>
      <c r="E2" s="142"/>
      <c r="F2" s="142"/>
      <c r="G2" s="142"/>
      <c r="H2" s="129"/>
      <c r="I2" s="4"/>
      <c r="J2" s="4"/>
      <c r="K2" s="129"/>
      <c r="L2" s="4"/>
      <c r="M2" s="4"/>
      <c r="N2" s="129"/>
      <c r="O2" s="4"/>
      <c r="P2" s="4"/>
      <c r="Q2" s="129"/>
      <c r="R2" s="4"/>
      <c r="S2" s="4"/>
      <c r="T2" s="129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6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1"/>
    </row>
    <row r="5" spans="2:33" s="39" customFormat="1" ht="65.099999999999994" customHeight="1">
      <c r="B5" s="34">
        <v>12</v>
      </c>
      <c r="C5" s="143"/>
      <c r="D5" s="35" t="str">
        <f>'109.12月菜單'!B30</f>
        <v>香Q米飯</v>
      </c>
      <c r="E5" s="35" t="s">
        <v>15</v>
      </c>
      <c r="F5" s="1" t="s">
        <v>16</v>
      </c>
      <c r="G5" s="35" t="str">
        <f>'109.12月菜單'!B31</f>
        <v>黃金G里肌</v>
      </c>
      <c r="H5" s="35" t="s">
        <v>185</v>
      </c>
      <c r="I5" s="1" t="s">
        <v>16</v>
      </c>
      <c r="J5" s="35" t="str">
        <f>'109.12月菜單'!B32</f>
        <v>咖哩肉</v>
      </c>
      <c r="K5" s="35" t="s">
        <v>91</v>
      </c>
      <c r="L5" s="1" t="s">
        <v>16</v>
      </c>
      <c r="M5" s="35" t="str">
        <f>'109.12月菜單'!B33</f>
        <v>香滷白菜</v>
      </c>
      <c r="N5" s="35" t="s">
        <v>17</v>
      </c>
      <c r="O5" s="1" t="s">
        <v>16</v>
      </c>
      <c r="P5" s="35" t="str">
        <f>'109.12月菜單'!B34</f>
        <v>深色蔬菜</v>
      </c>
      <c r="Q5" s="35" t="s">
        <v>18</v>
      </c>
      <c r="R5" s="1" t="s">
        <v>16</v>
      </c>
      <c r="S5" s="35" t="str">
        <f>'109.12月菜單'!B35</f>
        <v>日式海芽湯</v>
      </c>
      <c r="T5" s="35" t="s">
        <v>17</v>
      </c>
      <c r="U5" s="1" t="s">
        <v>16</v>
      </c>
      <c r="V5" s="144"/>
      <c r="W5" s="36" t="s">
        <v>126</v>
      </c>
      <c r="X5" s="37" t="s">
        <v>19</v>
      </c>
      <c r="Y5" s="38">
        <v>5.5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2"/>
    </row>
    <row r="6" spans="2:33" ht="27.95" customHeight="1">
      <c r="B6" s="40" t="s">
        <v>8</v>
      </c>
      <c r="C6" s="143"/>
      <c r="D6" s="2" t="s">
        <v>68</v>
      </c>
      <c r="E6" s="3"/>
      <c r="F6" s="2">
        <v>100</v>
      </c>
      <c r="G6" s="2" t="s">
        <v>97</v>
      </c>
      <c r="H6" s="2"/>
      <c r="I6" s="2">
        <v>60</v>
      </c>
      <c r="J6" s="2" t="s">
        <v>179</v>
      </c>
      <c r="K6" s="2"/>
      <c r="L6" s="2">
        <v>45</v>
      </c>
      <c r="M6" s="3" t="s">
        <v>241</v>
      </c>
      <c r="N6" s="2"/>
      <c r="O6" s="2">
        <v>20</v>
      </c>
      <c r="P6" s="2" t="s">
        <v>69</v>
      </c>
      <c r="Q6" s="2"/>
      <c r="R6" s="2">
        <v>100</v>
      </c>
      <c r="S6" s="3" t="s">
        <v>210</v>
      </c>
      <c r="T6" s="2"/>
      <c r="U6" s="2">
        <v>1</v>
      </c>
      <c r="V6" s="145"/>
      <c r="W6" s="103">
        <v>105</v>
      </c>
      <c r="X6" s="41" t="s">
        <v>25</v>
      </c>
      <c r="Y6" s="42">
        <v>2.2000000000000002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3"/>
    </row>
    <row r="7" spans="2:33" ht="27.95" customHeight="1">
      <c r="B7" s="40">
        <v>21</v>
      </c>
      <c r="C7" s="143"/>
      <c r="D7" s="2"/>
      <c r="E7" s="3"/>
      <c r="F7" s="2"/>
      <c r="G7" s="2"/>
      <c r="H7" s="2"/>
      <c r="I7" s="2"/>
      <c r="J7" s="2" t="s">
        <v>67</v>
      </c>
      <c r="K7" s="2"/>
      <c r="L7" s="2">
        <v>25</v>
      </c>
      <c r="M7" s="3" t="s">
        <v>209</v>
      </c>
      <c r="N7" s="2"/>
      <c r="O7" s="2">
        <v>5</v>
      </c>
      <c r="P7" s="2"/>
      <c r="Q7" s="2"/>
      <c r="R7" s="2"/>
      <c r="S7" s="3" t="s">
        <v>120</v>
      </c>
      <c r="T7" s="2"/>
      <c r="U7" s="2">
        <v>20</v>
      </c>
      <c r="V7" s="145"/>
      <c r="W7" s="45" t="s">
        <v>57</v>
      </c>
      <c r="X7" s="46" t="s">
        <v>27</v>
      </c>
      <c r="Y7" s="42">
        <v>1.5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2"/>
    </row>
    <row r="8" spans="2:33" ht="27.95" customHeight="1">
      <c r="B8" s="40" t="s">
        <v>10</v>
      </c>
      <c r="C8" s="143"/>
      <c r="D8" s="2"/>
      <c r="E8" s="3"/>
      <c r="F8" s="2"/>
      <c r="G8" s="2"/>
      <c r="H8" s="50"/>
      <c r="I8" s="2"/>
      <c r="J8" s="2" t="s">
        <v>109</v>
      </c>
      <c r="K8" s="50"/>
      <c r="L8" s="2">
        <v>3</v>
      </c>
      <c r="M8" s="3" t="s">
        <v>373</v>
      </c>
      <c r="N8" s="2"/>
      <c r="O8" s="2">
        <v>3</v>
      </c>
      <c r="P8" s="2"/>
      <c r="Q8" s="50"/>
      <c r="R8" s="2"/>
      <c r="S8" s="3" t="s">
        <v>96</v>
      </c>
      <c r="T8" s="2"/>
      <c r="U8" s="2">
        <v>1</v>
      </c>
      <c r="V8" s="145"/>
      <c r="W8" s="99">
        <v>23.5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3"/>
    </row>
    <row r="9" spans="2:33" ht="27.95" customHeight="1">
      <c r="B9" s="147" t="s">
        <v>37</v>
      </c>
      <c r="C9" s="143"/>
      <c r="D9" s="3"/>
      <c r="E9" s="3"/>
      <c r="F9" s="3"/>
      <c r="G9" s="2"/>
      <c r="H9" s="50"/>
      <c r="I9" s="2"/>
      <c r="J9" s="2" t="s">
        <v>435</v>
      </c>
      <c r="K9" s="50"/>
      <c r="L9" s="2">
        <v>3</v>
      </c>
      <c r="M9" s="3" t="s">
        <v>459</v>
      </c>
      <c r="N9" s="2"/>
      <c r="O9" s="2">
        <v>1</v>
      </c>
      <c r="P9" s="2"/>
      <c r="Q9" s="50"/>
      <c r="R9" s="2"/>
      <c r="S9" s="3"/>
      <c r="T9" s="2"/>
      <c r="U9" s="2"/>
      <c r="V9" s="145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2"/>
    </row>
    <row r="10" spans="2:33" ht="27.95" customHeight="1">
      <c r="B10" s="147"/>
      <c r="C10" s="143"/>
      <c r="D10" s="3"/>
      <c r="E10" s="3"/>
      <c r="F10" s="3"/>
      <c r="G10" s="2"/>
      <c r="H10" s="50"/>
      <c r="I10" s="2"/>
      <c r="J10" s="2" t="s">
        <v>436</v>
      </c>
      <c r="K10" s="50"/>
      <c r="L10" s="2">
        <v>3</v>
      </c>
      <c r="M10" s="3"/>
      <c r="N10" s="2"/>
      <c r="O10" s="2"/>
      <c r="P10" s="2"/>
      <c r="Q10" s="50"/>
      <c r="R10" s="2"/>
      <c r="S10" s="2"/>
      <c r="T10" s="50"/>
      <c r="U10" s="2"/>
      <c r="V10" s="145"/>
      <c r="W10" s="99">
        <v>26.9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3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 t="s">
        <v>437</v>
      </c>
      <c r="K11" s="50"/>
      <c r="L11" s="2">
        <v>1</v>
      </c>
      <c r="M11" s="2"/>
      <c r="N11" s="50"/>
      <c r="O11" s="2"/>
      <c r="P11" s="2"/>
      <c r="Q11" s="50"/>
      <c r="R11" s="2"/>
      <c r="S11" s="2"/>
      <c r="T11" s="50"/>
      <c r="U11" s="2"/>
      <c r="V11" s="145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2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46"/>
      <c r="W12" s="100">
        <f>W6*4+W10*4+W8*9</f>
        <v>739.1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4"/>
    </row>
    <row r="13" spans="2:33" s="39" customFormat="1" ht="27.95" customHeight="1">
      <c r="B13" s="34">
        <v>12</v>
      </c>
      <c r="C13" s="143"/>
      <c r="D13" s="35" t="str">
        <f>'109.12月菜單'!F30</f>
        <v>麥片飯</v>
      </c>
      <c r="E13" s="35" t="s">
        <v>15</v>
      </c>
      <c r="F13" s="35"/>
      <c r="G13" s="35" t="str">
        <f>'109.12月菜單'!F31</f>
        <v>鹽酥雞(炸)</v>
      </c>
      <c r="H13" s="35" t="s">
        <v>102</v>
      </c>
      <c r="I13" s="35"/>
      <c r="J13" s="35" t="str">
        <f>'109.12月菜單'!F32</f>
        <v>台式香腸(加)</v>
      </c>
      <c r="K13" s="35" t="s">
        <v>208</v>
      </c>
      <c r="L13" s="35"/>
      <c r="M13" s="35" t="str">
        <f>'109.12月菜單'!F33</f>
        <v>吻魚炒蛋(海)</v>
      </c>
      <c r="N13" s="35" t="s">
        <v>87</v>
      </c>
      <c r="O13" s="35"/>
      <c r="P13" s="35" t="str">
        <f>'109.12月菜單'!F34</f>
        <v>淺色蔬菜</v>
      </c>
      <c r="Q13" s="35" t="s">
        <v>18</v>
      </c>
      <c r="R13" s="35"/>
      <c r="S13" s="35" t="str">
        <f>'109.12月菜單'!F35</f>
        <v>麵線糊湯(芡)</v>
      </c>
      <c r="T13" s="35" t="s">
        <v>227</v>
      </c>
      <c r="U13" s="35"/>
      <c r="V13" s="144"/>
      <c r="W13" s="36" t="s">
        <v>126</v>
      </c>
      <c r="X13" s="37" t="s">
        <v>19</v>
      </c>
      <c r="Y13" s="38">
        <v>5.2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2"/>
    </row>
    <row r="14" spans="2:33" ht="27.95" customHeight="1">
      <c r="B14" s="40" t="s">
        <v>8</v>
      </c>
      <c r="C14" s="143"/>
      <c r="D14" s="2" t="s">
        <v>124</v>
      </c>
      <c r="E14" s="2"/>
      <c r="F14" s="2">
        <v>40</v>
      </c>
      <c r="G14" s="65" t="s">
        <v>97</v>
      </c>
      <c r="H14" s="110"/>
      <c r="I14" s="109">
        <v>60</v>
      </c>
      <c r="J14" s="3" t="s">
        <v>222</v>
      </c>
      <c r="K14" s="3" t="s">
        <v>284</v>
      </c>
      <c r="L14" s="3">
        <v>30</v>
      </c>
      <c r="M14" s="3" t="s">
        <v>188</v>
      </c>
      <c r="N14" s="2" t="s">
        <v>358</v>
      </c>
      <c r="O14" s="3">
        <v>3</v>
      </c>
      <c r="P14" s="2" t="s">
        <v>69</v>
      </c>
      <c r="Q14" s="2"/>
      <c r="R14" s="2">
        <v>100</v>
      </c>
      <c r="S14" s="2" t="s">
        <v>223</v>
      </c>
      <c r="T14" s="2"/>
      <c r="U14" s="2">
        <v>8</v>
      </c>
      <c r="V14" s="145"/>
      <c r="W14" s="103">
        <v>100.5</v>
      </c>
      <c r="X14" s="41" t="s">
        <v>25</v>
      </c>
      <c r="Y14" s="42">
        <v>2.2999999999999998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3"/>
    </row>
    <row r="15" spans="2:33" ht="27.95" customHeight="1">
      <c r="B15" s="40">
        <v>22</v>
      </c>
      <c r="C15" s="143"/>
      <c r="D15" s="2" t="s">
        <v>84</v>
      </c>
      <c r="E15" s="2"/>
      <c r="F15" s="2">
        <v>60</v>
      </c>
      <c r="G15" s="111"/>
      <c r="H15" s="114"/>
      <c r="I15" s="112"/>
      <c r="J15" s="3"/>
      <c r="K15" s="3"/>
      <c r="L15" s="3"/>
      <c r="M15" s="3" t="s">
        <v>61</v>
      </c>
      <c r="N15" s="2"/>
      <c r="O15" s="3">
        <v>30</v>
      </c>
      <c r="P15" s="2"/>
      <c r="Q15" s="2"/>
      <c r="R15" s="2"/>
      <c r="S15" s="2" t="s">
        <v>224</v>
      </c>
      <c r="T15" s="2"/>
      <c r="U15" s="2">
        <v>10</v>
      </c>
      <c r="V15" s="145"/>
      <c r="W15" s="45" t="s">
        <v>57</v>
      </c>
      <c r="X15" s="46" t="s">
        <v>27</v>
      </c>
      <c r="Y15" s="42">
        <v>1.5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2"/>
    </row>
    <row r="16" spans="2:33" ht="27.95" customHeight="1">
      <c r="B16" s="40" t="s">
        <v>10</v>
      </c>
      <c r="C16" s="143"/>
      <c r="D16" s="50"/>
      <c r="E16" s="50"/>
      <c r="F16" s="2"/>
      <c r="G16" s="126"/>
      <c r="H16" s="113"/>
      <c r="I16" s="109"/>
      <c r="J16" s="3"/>
      <c r="K16" s="3"/>
      <c r="L16" s="3"/>
      <c r="M16" s="3" t="s">
        <v>214</v>
      </c>
      <c r="N16" s="97"/>
      <c r="O16" s="2">
        <v>10</v>
      </c>
      <c r="P16" s="2"/>
      <c r="Q16" s="50"/>
      <c r="R16" s="2"/>
      <c r="S16" s="3" t="s">
        <v>225</v>
      </c>
      <c r="T16" s="50"/>
      <c r="U16" s="2">
        <v>5</v>
      </c>
      <c r="V16" s="145"/>
      <c r="W16" s="99">
        <v>24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3"/>
    </row>
    <row r="17" spans="2:33" ht="27.95" customHeight="1">
      <c r="B17" s="147" t="s">
        <v>38</v>
      </c>
      <c r="C17" s="143"/>
      <c r="D17" s="50"/>
      <c r="E17" s="50"/>
      <c r="F17" s="2"/>
      <c r="G17" s="2"/>
      <c r="H17" s="50"/>
      <c r="I17" s="2"/>
      <c r="J17" s="3"/>
      <c r="K17" s="2"/>
      <c r="L17" s="3"/>
      <c r="M17" s="3" t="s">
        <v>376</v>
      </c>
      <c r="N17" s="97"/>
      <c r="O17" s="2">
        <v>30</v>
      </c>
      <c r="P17" s="2"/>
      <c r="Q17" s="50"/>
      <c r="R17" s="2"/>
      <c r="S17" s="2" t="s">
        <v>214</v>
      </c>
      <c r="T17" s="50"/>
      <c r="U17" s="2">
        <v>3</v>
      </c>
      <c r="V17" s="145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2"/>
    </row>
    <row r="18" spans="2:33" ht="27.95" customHeight="1">
      <c r="B18" s="147"/>
      <c r="C18" s="143"/>
      <c r="D18" s="50"/>
      <c r="E18" s="50"/>
      <c r="F18" s="2"/>
      <c r="G18" s="2"/>
      <c r="H18" s="50"/>
      <c r="I18" s="2"/>
      <c r="J18" s="3"/>
      <c r="K18" s="2"/>
      <c r="L18" s="3"/>
      <c r="M18" s="3"/>
      <c r="N18" s="50"/>
      <c r="O18" s="2"/>
      <c r="P18" s="2"/>
      <c r="Q18" s="50"/>
      <c r="R18" s="2"/>
      <c r="S18" s="2" t="s">
        <v>226</v>
      </c>
      <c r="T18" s="115"/>
      <c r="U18" s="2">
        <v>1</v>
      </c>
      <c r="V18" s="145"/>
      <c r="W18" s="99">
        <v>27.5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3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145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2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46"/>
      <c r="W20" s="100">
        <f>W14*4+W18*4+W16*9</f>
        <v>728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4"/>
    </row>
    <row r="21" spans="2:33" s="39" customFormat="1" ht="27.95" customHeight="1">
      <c r="B21" s="34">
        <v>12</v>
      </c>
      <c r="C21" s="143"/>
      <c r="D21" s="35" t="str">
        <f>'109.12月菜單'!J30</f>
        <v>香Q米飯</v>
      </c>
      <c r="E21" s="35" t="s">
        <v>308</v>
      </c>
      <c r="F21" s="35"/>
      <c r="G21" s="35" t="str">
        <f>'109.12月菜單'!J31</f>
        <v>蒜泥白肉</v>
      </c>
      <c r="H21" s="35" t="s">
        <v>310</v>
      </c>
      <c r="I21" s="35"/>
      <c r="J21" s="35" t="str">
        <f>'109.12月菜單'!J32</f>
        <v>卡啦翅小腿(炸)</v>
      </c>
      <c r="K21" s="35" t="s">
        <v>102</v>
      </c>
      <c r="L21" s="35"/>
      <c r="M21" s="35" t="str">
        <f>'109.12月菜單'!J33</f>
        <v>開陽麩皮高麗</v>
      </c>
      <c r="N21" s="35" t="s">
        <v>310</v>
      </c>
      <c r="O21" s="35"/>
      <c r="P21" s="35" t="str">
        <f>'109.12月菜單'!J34</f>
        <v>有機深色蔬菜</v>
      </c>
      <c r="Q21" s="35" t="s">
        <v>82</v>
      </c>
      <c r="R21" s="35"/>
      <c r="S21" s="35" t="str">
        <f>'109.12月菜單'!J35</f>
        <v>紫菜湯</v>
      </c>
      <c r="T21" s="35" t="s">
        <v>79</v>
      </c>
      <c r="U21" s="35"/>
      <c r="V21" s="144"/>
      <c r="W21" s="36" t="s">
        <v>126</v>
      </c>
      <c r="X21" s="37" t="s">
        <v>127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2"/>
    </row>
    <row r="22" spans="2:33" s="65" customFormat="1" ht="27.75" customHeight="1">
      <c r="B22" s="40" t="s">
        <v>8</v>
      </c>
      <c r="C22" s="143"/>
      <c r="D22" s="2" t="s">
        <v>309</v>
      </c>
      <c r="E22" s="3"/>
      <c r="F22" s="2">
        <v>100</v>
      </c>
      <c r="G22" s="65" t="s">
        <v>67</v>
      </c>
      <c r="H22" s="110"/>
      <c r="I22" s="109">
        <v>50</v>
      </c>
      <c r="J22" s="2" t="s">
        <v>388</v>
      </c>
      <c r="K22" s="2"/>
      <c r="L22" s="2">
        <v>60</v>
      </c>
      <c r="M22" s="2" t="s">
        <v>194</v>
      </c>
      <c r="N22" s="2"/>
      <c r="O22" s="2">
        <v>45</v>
      </c>
      <c r="P22" s="2" t="s">
        <v>81</v>
      </c>
      <c r="Q22" s="2"/>
      <c r="R22" s="2">
        <v>100</v>
      </c>
      <c r="S22" s="2" t="s">
        <v>219</v>
      </c>
      <c r="T22" s="2"/>
      <c r="U22" s="2">
        <v>1</v>
      </c>
      <c r="V22" s="145"/>
      <c r="W22" s="103">
        <v>97.5</v>
      </c>
      <c r="X22" s="41" t="s">
        <v>128</v>
      </c>
      <c r="Y22" s="42">
        <v>2.2000000000000002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3"/>
    </row>
    <row r="23" spans="2:33" s="65" customFormat="1" ht="27.95" customHeight="1">
      <c r="B23" s="40">
        <v>23</v>
      </c>
      <c r="C23" s="143"/>
      <c r="D23" s="2"/>
      <c r="E23" s="50"/>
      <c r="F23" s="2"/>
      <c r="G23" s="2" t="s">
        <v>391</v>
      </c>
      <c r="H23" s="3"/>
      <c r="I23" s="2">
        <v>1</v>
      </c>
      <c r="J23" s="108"/>
      <c r="K23" s="107"/>
      <c r="L23" s="108"/>
      <c r="M23" s="2" t="s">
        <v>392</v>
      </c>
      <c r="N23" s="2"/>
      <c r="O23" s="2">
        <v>0.5</v>
      </c>
      <c r="P23" s="2"/>
      <c r="Q23" s="2"/>
      <c r="R23" s="2"/>
      <c r="S23" s="2" t="s">
        <v>96</v>
      </c>
      <c r="T23" s="2"/>
      <c r="U23" s="2">
        <v>1</v>
      </c>
      <c r="V23" s="145"/>
      <c r="W23" s="45" t="s">
        <v>57</v>
      </c>
      <c r="X23" s="46" t="s">
        <v>129</v>
      </c>
      <c r="Y23" s="42">
        <v>1.5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2"/>
    </row>
    <row r="24" spans="2:33" s="65" customFormat="1" ht="27.95" customHeight="1">
      <c r="B24" s="40" t="s">
        <v>10</v>
      </c>
      <c r="C24" s="143"/>
      <c r="D24" s="2"/>
      <c r="E24" s="97"/>
      <c r="F24" s="2"/>
      <c r="G24" s="2"/>
      <c r="H24" s="3"/>
      <c r="I24" s="2"/>
      <c r="J24" s="2"/>
      <c r="K24" s="2"/>
      <c r="L24" s="2"/>
      <c r="M24" s="2" t="s">
        <v>311</v>
      </c>
      <c r="N24" s="3"/>
      <c r="O24" s="2">
        <v>5</v>
      </c>
      <c r="P24" s="2"/>
      <c r="Q24" s="50"/>
      <c r="R24" s="2"/>
      <c r="S24" s="3"/>
      <c r="T24" s="50"/>
      <c r="U24" s="2"/>
      <c r="V24" s="145"/>
      <c r="W24" s="99">
        <v>23.5</v>
      </c>
      <c r="X24" s="46" t="s">
        <v>130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3"/>
    </row>
    <row r="25" spans="2:33" s="65" customFormat="1" ht="27.95" customHeight="1">
      <c r="B25" s="147" t="s">
        <v>77</v>
      </c>
      <c r="C25" s="143"/>
      <c r="D25" s="3"/>
      <c r="E25" s="3"/>
      <c r="F25" s="3"/>
      <c r="G25" s="2"/>
      <c r="H25" s="50"/>
      <c r="I25" s="2"/>
      <c r="J25" s="2"/>
      <c r="K25" s="2"/>
      <c r="L25" s="2"/>
      <c r="M25" s="3" t="s">
        <v>393</v>
      </c>
      <c r="N25" s="2"/>
      <c r="O25" s="2">
        <v>3</v>
      </c>
      <c r="P25" s="2"/>
      <c r="Q25" s="50"/>
      <c r="R25" s="2"/>
      <c r="S25" s="2"/>
      <c r="T25" s="50"/>
      <c r="U25" s="2"/>
      <c r="V25" s="145"/>
      <c r="W25" s="45" t="s">
        <v>47</v>
      </c>
      <c r="X25" s="46" t="s">
        <v>131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2"/>
    </row>
    <row r="26" spans="2:33" s="65" customFormat="1" ht="27.95" customHeight="1">
      <c r="B26" s="147"/>
      <c r="C26" s="143"/>
      <c r="D26" s="3"/>
      <c r="E26" s="3"/>
      <c r="F26" s="3"/>
      <c r="G26" s="71"/>
      <c r="H26" s="50"/>
      <c r="I26" s="2"/>
      <c r="J26" s="2"/>
      <c r="K26" s="50"/>
      <c r="L26" s="2"/>
      <c r="M26" s="2" t="s">
        <v>99</v>
      </c>
      <c r="N26" s="50"/>
      <c r="O26" s="2">
        <v>3</v>
      </c>
      <c r="P26" s="2"/>
      <c r="Q26" s="50"/>
      <c r="R26" s="2"/>
      <c r="S26" s="2"/>
      <c r="T26" s="50"/>
      <c r="U26" s="2"/>
      <c r="V26" s="145"/>
      <c r="W26" s="99">
        <v>26.9</v>
      </c>
      <c r="X26" s="94" t="s">
        <v>132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3"/>
    </row>
    <row r="27" spans="2:33" s="65" customFormat="1" ht="27.95" customHeight="1">
      <c r="B27" s="52" t="s">
        <v>36</v>
      </c>
      <c r="C27" s="73"/>
      <c r="D27" s="3"/>
      <c r="E27" s="3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45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2"/>
    </row>
    <row r="28" spans="2:33" s="65" customFormat="1" ht="27.95" customHeight="1" thickBot="1">
      <c r="B28" s="55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46"/>
      <c r="W28" s="100">
        <f>W22*4+W26*4+W24*9</f>
        <v>709.1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4"/>
    </row>
    <row r="29" spans="2:33" s="39" customFormat="1" ht="27.95" customHeight="1">
      <c r="B29" s="34">
        <v>12</v>
      </c>
      <c r="C29" s="143"/>
      <c r="D29" s="35" t="str">
        <f>'109.12月菜單'!N30</f>
        <v>地瓜飯</v>
      </c>
      <c r="E29" s="35" t="s">
        <v>80</v>
      </c>
      <c r="F29" s="35"/>
      <c r="G29" s="35" t="str">
        <f>'109.12月菜單'!N31</f>
        <v>法式菲力雞肉</v>
      </c>
      <c r="H29" s="35" t="s">
        <v>228</v>
      </c>
      <c r="I29" s="35"/>
      <c r="J29" s="35" t="str">
        <f>'109.12月菜單'!N32</f>
        <v>醬爆豬柳條</v>
      </c>
      <c r="K29" s="35" t="s">
        <v>59</v>
      </c>
      <c r="L29" s="35"/>
      <c r="M29" s="35" t="str">
        <f>'109.12月菜單'!N33</f>
        <v>柴香豆腐(豆)</v>
      </c>
      <c r="N29" s="35" t="s">
        <v>304</v>
      </c>
      <c r="O29" s="35"/>
      <c r="P29" s="35" t="str">
        <f>'109.12月菜單'!N34</f>
        <v>淺色蔬菜</v>
      </c>
      <c r="Q29" s="35" t="s">
        <v>82</v>
      </c>
      <c r="R29" s="35"/>
      <c r="S29" s="35" t="str">
        <f>'109.12月菜單'!N35</f>
        <v>芹菜蘿蔔湯</v>
      </c>
      <c r="T29" s="35" t="s">
        <v>79</v>
      </c>
      <c r="U29" s="35"/>
      <c r="V29" s="144"/>
      <c r="W29" s="36" t="s">
        <v>126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2"/>
    </row>
    <row r="30" spans="2:33" ht="27.95" customHeight="1">
      <c r="B30" s="40" t="s">
        <v>8</v>
      </c>
      <c r="C30" s="143"/>
      <c r="D30" s="2" t="s">
        <v>83</v>
      </c>
      <c r="E30" s="2"/>
      <c r="F30" s="2">
        <v>90</v>
      </c>
      <c r="G30" s="65" t="s">
        <v>97</v>
      </c>
      <c r="H30" s="110"/>
      <c r="I30" s="109">
        <v>60</v>
      </c>
      <c r="J30" s="2" t="s">
        <v>229</v>
      </c>
      <c r="K30" s="2"/>
      <c r="L30" s="2">
        <v>40</v>
      </c>
      <c r="M30" s="107" t="s">
        <v>312</v>
      </c>
      <c r="N30" s="108" t="s">
        <v>307</v>
      </c>
      <c r="O30" s="107">
        <v>60</v>
      </c>
      <c r="P30" s="2" t="s">
        <v>81</v>
      </c>
      <c r="Q30" s="2"/>
      <c r="R30" s="2">
        <v>100</v>
      </c>
      <c r="S30" s="3" t="s">
        <v>231</v>
      </c>
      <c r="T30" s="2"/>
      <c r="U30" s="2">
        <v>1</v>
      </c>
      <c r="V30" s="145"/>
      <c r="W30" s="103">
        <v>99</v>
      </c>
      <c r="X30" s="41" t="s">
        <v>25</v>
      </c>
      <c r="Y30" s="42">
        <v>2.5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3"/>
    </row>
    <row r="31" spans="2:33" ht="27.95" customHeight="1">
      <c r="B31" s="40">
        <v>24</v>
      </c>
      <c r="C31" s="143"/>
      <c r="D31" s="2" t="s">
        <v>85</v>
      </c>
      <c r="E31" s="2"/>
      <c r="F31" s="2">
        <v>50</v>
      </c>
      <c r="G31" s="2"/>
      <c r="H31" s="3"/>
      <c r="I31" s="2"/>
      <c r="J31" s="2" t="s">
        <v>230</v>
      </c>
      <c r="K31" s="2"/>
      <c r="L31" s="2">
        <v>35</v>
      </c>
      <c r="M31" s="107" t="s">
        <v>313</v>
      </c>
      <c r="N31" s="108"/>
      <c r="O31" s="107">
        <v>1</v>
      </c>
      <c r="P31" s="2"/>
      <c r="Q31" s="2"/>
      <c r="R31" s="2"/>
      <c r="S31" s="3" t="s">
        <v>65</v>
      </c>
      <c r="T31" s="2"/>
      <c r="U31" s="2">
        <v>35</v>
      </c>
      <c r="V31" s="145"/>
      <c r="W31" s="45" t="s">
        <v>57</v>
      </c>
      <c r="X31" s="46" t="s">
        <v>27</v>
      </c>
      <c r="Y31" s="42">
        <v>1.8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2"/>
    </row>
    <row r="32" spans="2:33" ht="27.95" customHeight="1">
      <c r="B32" s="40" t="s">
        <v>10</v>
      </c>
      <c r="C32" s="143"/>
      <c r="D32" s="50"/>
      <c r="E32" s="50"/>
      <c r="F32" s="2"/>
      <c r="G32" s="65"/>
      <c r="H32" s="113"/>
      <c r="I32" s="109"/>
      <c r="J32" s="2" t="s">
        <v>454</v>
      </c>
      <c r="K32" s="2"/>
      <c r="L32" s="2">
        <v>5</v>
      </c>
      <c r="M32" s="108"/>
      <c r="N32" s="107"/>
      <c r="O32" s="108"/>
      <c r="P32" s="2"/>
      <c r="Q32" s="50"/>
      <c r="R32" s="2"/>
      <c r="S32" s="2"/>
      <c r="T32" s="3"/>
      <c r="U32" s="2"/>
      <c r="V32" s="145"/>
      <c r="W32" s="99">
        <v>22.5</v>
      </c>
      <c r="X32" s="46" t="s">
        <v>30</v>
      </c>
      <c r="Y32" s="42">
        <v>2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3"/>
    </row>
    <row r="33" spans="2:33" ht="27.95" customHeight="1">
      <c r="B33" s="147" t="s">
        <v>78</v>
      </c>
      <c r="C33" s="143"/>
      <c r="D33" s="50"/>
      <c r="E33" s="50"/>
      <c r="F33" s="2"/>
      <c r="G33" s="2"/>
      <c r="H33" s="2"/>
      <c r="I33" s="2"/>
      <c r="J33" s="3" t="s">
        <v>455</v>
      </c>
      <c r="K33" s="3"/>
      <c r="L33" s="3">
        <v>5</v>
      </c>
      <c r="M33" s="108"/>
      <c r="N33" s="107"/>
      <c r="O33" s="108"/>
      <c r="P33" s="2"/>
      <c r="Q33" s="50"/>
      <c r="R33" s="2"/>
      <c r="S33" s="3"/>
      <c r="T33" s="50"/>
      <c r="U33" s="2"/>
      <c r="V33" s="145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2"/>
    </row>
    <row r="34" spans="2:33" ht="27.95" customHeight="1">
      <c r="B34" s="147"/>
      <c r="C34" s="143"/>
      <c r="D34" s="50"/>
      <c r="E34" s="50"/>
      <c r="F34" s="2"/>
      <c r="G34" s="2"/>
      <c r="H34" s="50"/>
      <c r="I34" s="2"/>
      <c r="J34" s="3"/>
      <c r="K34" s="50"/>
      <c r="L34" s="3"/>
      <c r="M34" s="2"/>
      <c r="N34" s="50"/>
      <c r="O34" s="2"/>
      <c r="P34" s="2"/>
      <c r="Q34" s="50"/>
      <c r="R34" s="2"/>
      <c r="S34" s="3"/>
      <c r="T34" s="50"/>
      <c r="U34" s="2"/>
      <c r="V34" s="145"/>
      <c r="W34" s="99">
        <v>27.8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3"/>
    </row>
    <row r="35" spans="2:33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145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2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46"/>
      <c r="W36" s="100">
        <f>W30*4+W34*4+W32*9</f>
        <v>709.7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4"/>
    </row>
    <row r="37" spans="2:33" s="39" customFormat="1" ht="27.95" customHeight="1">
      <c r="B37" s="34">
        <v>12</v>
      </c>
      <c r="C37" s="143"/>
      <c r="D37" s="35" t="str">
        <f>'109.12月菜單'!R30</f>
        <v>義大利麵</v>
      </c>
      <c r="E37" s="35" t="s">
        <v>314</v>
      </c>
      <c r="F37" s="35"/>
      <c r="G37" s="35" t="str">
        <f>'109.12月菜單'!R31</f>
        <v>芝麻蒲燒雞腿</v>
      </c>
      <c r="H37" s="35" t="s">
        <v>315</v>
      </c>
      <c r="I37" s="35"/>
      <c r="J37" s="35" t="str">
        <f>'109.12月菜單'!R32</f>
        <v>清蒸珍珠丸(冷)</v>
      </c>
      <c r="K37" s="35" t="s">
        <v>15</v>
      </c>
      <c r="L37" s="35"/>
      <c r="M37" s="35" t="str">
        <f>'109.12月菜單'!R33</f>
        <v>西芹三色(豆)</v>
      </c>
      <c r="N37" s="35" t="s">
        <v>87</v>
      </c>
      <c r="O37" s="35"/>
      <c r="P37" s="35" t="str">
        <f>'109.12月菜單'!R34</f>
        <v>深色蔬菜</v>
      </c>
      <c r="Q37" s="35" t="s">
        <v>90</v>
      </c>
      <c r="R37" s="35"/>
      <c r="S37" s="35" t="str">
        <f>'109.12月菜單'!R35</f>
        <v>金菇湯</v>
      </c>
      <c r="T37" s="35" t="s">
        <v>89</v>
      </c>
      <c r="U37" s="35"/>
      <c r="V37" s="144"/>
      <c r="W37" s="36" t="s">
        <v>126</v>
      </c>
      <c r="X37" s="37" t="s">
        <v>19</v>
      </c>
      <c r="Y37" s="38">
        <v>4.8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2"/>
    </row>
    <row r="38" spans="2:33" ht="27.95" customHeight="1">
      <c r="B38" s="40" t="s">
        <v>8</v>
      </c>
      <c r="C38" s="143"/>
      <c r="D38" s="2" t="s">
        <v>64</v>
      </c>
      <c r="E38" s="3"/>
      <c r="F38" s="2">
        <v>120</v>
      </c>
      <c r="G38" s="65" t="s">
        <v>305</v>
      </c>
      <c r="H38" s="110"/>
      <c r="I38" s="109">
        <v>60</v>
      </c>
      <c r="J38" s="2" t="s">
        <v>475</v>
      </c>
      <c r="K38" s="2" t="s">
        <v>316</v>
      </c>
      <c r="L38" s="2">
        <v>20</v>
      </c>
      <c r="M38" s="2" t="s">
        <v>449</v>
      </c>
      <c r="N38" s="2"/>
      <c r="O38" s="2">
        <v>5</v>
      </c>
      <c r="P38" s="2" t="s">
        <v>88</v>
      </c>
      <c r="Q38" s="3"/>
      <c r="R38" s="2">
        <v>100</v>
      </c>
      <c r="S38" s="3" t="s">
        <v>234</v>
      </c>
      <c r="T38" s="2"/>
      <c r="U38" s="2">
        <v>20</v>
      </c>
      <c r="V38" s="145"/>
      <c r="W38" s="103">
        <v>96.5</v>
      </c>
      <c r="X38" s="41" t="s">
        <v>25</v>
      </c>
      <c r="Y38" s="42">
        <v>2.2999999999999998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3"/>
    </row>
    <row r="39" spans="2:33" ht="27.95" customHeight="1">
      <c r="B39" s="40">
        <v>25</v>
      </c>
      <c r="C39" s="143"/>
      <c r="D39" s="2" t="s">
        <v>112</v>
      </c>
      <c r="E39" s="50"/>
      <c r="F39" s="2">
        <v>10</v>
      </c>
      <c r="G39" s="2" t="s">
        <v>394</v>
      </c>
      <c r="H39" s="3"/>
      <c r="I39" s="2">
        <v>0.05</v>
      </c>
      <c r="J39" s="108"/>
      <c r="K39" s="107"/>
      <c r="L39" s="108"/>
      <c r="M39" s="2" t="s">
        <v>110</v>
      </c>
      <c r="N39" s="2"/>
      <c r="O39" s="2">
        <v>20</v>
      </c>
      <c r="P39" s="2"/>
      <c r="Q39" s="3"/>
      <c r="R39" s="2"/>
      <c r="S39" s="3" t="s">
        <v>235</v>
      </c>
      <c r="T39" s="2"/>
      <c r="U39" s="2">
        <v>10</v>
      </c>
      <c r="V39" s="145"/>
      <c r="W39" s="45" t="s">
        <v>57</v>
      </c>
      <c r="X39" s="46" t="s">
        <v>27</v>
      </c>
      <c r="Y39" s="42">
        <v>1.9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2"/>
    </row>
    <row r="40" spans="2:33" ht="27.95" customHeight="1">
      <c r="B40" s="40" t="s">
        <v>10</v>
      </c>
      <c r="C40" s="143"/>
      <c r="D40" s="2" t="s">
        <v>113</v>
      </c>
      <c r="E40" s="97"/>
      <c r="F40" s="2">
        <v>5</v>
      </c>
      <c r="G40" s="2"/>
      <c r="H40" s="3"/>
      <c r="I40" s="2"/>
      <c r="J40" s="2"/>
      <c r="K40" s="2"/>
      <c r="L40" s="2"/>
      <c r="M40" s="2" t="s">
        <v>450</v>
      </c>
      <c r="N40" s="2"/>
      <c r="O40" s="2">
        <v>15</v>
      </c>
      <c r="P40" s="2"/>
      <c r="Q40" s="3"/>
      <c r="R40" s="2"/>
      <c r="S40" s="2" t="s">
        <v>225</v>
      </c>
      <c r="T40" s="3"/>
      <c r="U40" s="2">
        <v>5</v>
      </c>
      <c r="V40" s="145"/>
      <c r="W40" s="99">
        <v>24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3"/>
    </row>
    <row r="41" spans="2:33" ht="27.95" customHeight="1">
      <c r="B41" s="147" t="s">
        <v>86</v>
      </c>
      <c r="C41" s="143"/>
      <c r="D41" s="3" t="s">
        <v>114</v>
      </c>
      <c r="E41" s="3"/>
      <c r="F41" s="3">
        <v>5</v>
      </c>
      <c r="G41" s="2"/>
      <c r="H41" s="3"/>
      <c r="I41" s="2"/>
      <c r="J41" s="2"/>
      <c r="K41" s="2"/>
      <c r="L41" s="2"/>
      <c r="M41" s="2" t="s">
        <v>451</v>
      </c>
      <c r="N41" s="3" t="s">
        <v>452</v>
      </c>
      <c r="O41" s="2">
        <v>20</v>
      </c>
      <c r="P41" s="2"/>
      <c r="Q41" s="3"/>
      <c r="R41" s="2"/>
      <c r="S41" s="3" t="s">
        <v>214</v>
      </c>
      <c r="T41" s="3"/>
      <c r="U41" s="3">
        <v>3</v>
      </c>
      <c r="V41" s="145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2"/>
    </row>
    <row r="42" spans="2:33" ht="27.95" customHeight="1">
      <c r="B42" s="147"/>
      <c r="C42" s="143"/>
      <c r="D42" s="3" t="s">
        <v>62</v>
      </c>
      <c r="E42" s="3"/>
      <c r="F42" s="3">
        <v>10</v>
      </c>
      <c r="G42" s="2"/>
      <c r="H42" s="50"/>
      <c r="I42" s="2"/>
      <c r="J42" s="2"/>
      <c r="K42" s="50"/>
      <c r="L42" s="2"/>
      <c r="M42" s="108"/>
      <c r="N42" s="107"/>
      <c r="O42" s="108"/>
      <c r="P42" s="2"/>
      <c r="Q42" s="50"/>
      <c r="R42" s="2"/>
      <c r="S42" s="3" t="s">
        <v>226</v>
      </c>
      <c r="T42" s="50"/>
      <c r="U42" s="3">
        <v>1</v>
      </c>
      <c r="V42" s="145"/>
      <c r="W42" s="99">
        <v>27.1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3"/>
    </row>
    <row r="43" spans="2:33" ht="27.95" customHeight="1">
      <c r="B43" s="52" t="s">
        <v>36</v>
      </c>
      <c r="C43" s="53"/>
      <c r="D43" s="3" t="s">
        <v>61</v>
      </c>
      <c r="E43" s="3"/>
      <c r="F43" s="3">
        <v>20</v>
      </c>
      <c r="G43" s="2"/>
      <c r="H43" s="50"/>
      <c r="I43" s="2"/>
      <c r="J43" s="3"/>
      <c r="K43" s="50"/>
      <c r="L43" s="3"/>
      <c r="M43" s="2"/>
      <c r="N43" s="50"/>
      <c r="O43" s="2"/>
      <c r="P43" s="2"/>
      <c r="Q43" s="50"/>
      <c r="R43" s="2"/>
      <c r="S43" s="3"/>
      <c r="T43" s="50"/>
      <c r="U43" s="3"/>
      <c r="V43" s="145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2"/>
    </row>
    <row r="44" spans="2:33" ht="27.95" customHeight="1" thickBot="1">
      <c r="B44" s="127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146"/>
      <c r="W44" s="100">
        <f>W38*4+W42*4+W40*9</f>
        <v>710.4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4"/>
    </row>
    <row r="45" spans="2:33" s="85" customFormat="1" ht="21.75" customHeight="1">
      <c r="B45" s="82"/>
      <c r="C45" s="18"/>
      <c r="D45" s="44"/>
      <c r="E45" s="83"/>
      <c r="F45" s="44"/>
      <c r="G45" s="44"/>
      <c r="H45" s="83"/>
      <c r="I45" s="44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64"/>
      <c r="C46" s="85"/>
      <c r="D46" s="148"/>
      <c r="E46" s="148"/>
      <c r="F46" s="150"/>
      <c r="G46" s="150"/>
      <c r="H46" s="86"/>
      <c r="I46" s="18"/>
      <c r="J46" s="18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>
      <c r="Y47" s="90"/>
    </row>
    <row r="48" spans="2:33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1" zoomScale="60" workbookViewId="0">
      <selection activeCell="W36" sqref="W36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140" t="s">
        <v>468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4"/>
      <c r="AB1" s="6"/>
    </row>
    <row r="2" spans="2:33" s="5" customFormat="1" ht="13.5" customHeight="1">
      <c r="B2" s="141"/>
      <c r="C2" s="142"/>
      <c r="D2" s="142"/>
      <c r="E2" s="142"/>
      <c r="F2" s="142"/>
      <c r="G2" s="142"/>
      <c r="H2" s="116"/>
      <c r="I2" s="4"/>
      <c r="J2" s="4"/>
      <c r="K2" s="116"/>
      <c r="L2" s="4"/>
      <c r="M2" s="4"/>
      <c r="N2" s="116"/>
      <c r="O2" s="4"/>
      <c r="P2" s="4"/>
      <c r="Q2" s="116"/>
      <c r="R2" s="4"/>
      <c r="S2" s="4"/>
      <c r="T2" s="116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6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1"/>
    </row>
    <row r="5" spans="2:33" s="39" customFormat="1" ht="65.099999999999994" customHeight="1">
      <c r="B5" s="34">
        <v>12</v>
      </c>
      <c r="C5" s="143"/>
      <c r="D5" s="35" t="str">
        <f>'109.12月菜單'!B39</f>
        <v>香Q米飯</v>
      </c>
      <c r="E5" s="35" t="s">
        <v>58</v>
      </c>
      <c r="F5" s="1" t="s">
        <v>16</v>
      </c>
      <c r="G5" s="35" t="str">
        <f>'109.12月菜單'!B40</f>
        <v>可樂豬腳肉</v>
      </c>
      <c r="H5" s="35" t="s">
        <v>104</v>
      </c>
      <c r="I5" s="1" t="s">
        <v>16</v>
      </c>
      <c r="J5" s="35" t="str">
        <f>'109.12月菜單'!B41</f>
        <v>奶香玉蜀黍</v>
      </c>
      <c r="K5" s="35" t="s">
        <v>17</v>
      </c>
      <c r="L5" s="1" t="s">
        <v>16</v>
      </c>
      <c r="M5" s="35" t="str">
        <f>'109.12月菜單'!B42</f>
        <v>佛跳牆</v>
      </c>
      <c r="N5" s="35" t="s">
        <v>94</v>
      </c>
      <c r="O5" s="1" t="s">
        <v>16</v>
      </c>
      <c r="P5" s="35" t="str">
        <f>'109.12月菜單'!B43</f>
        <v>深色蔬菜</v>
      </c>
      <c r="Q5" s="35" t="s">
        <v>60</v>
      </c>
      <c r="R5" s="1" t="s">
        <v>16</v>
      </c>
      <c r="S5" s="35" t="str">
        <f>'109.12月菜單'!B44</f>
        <v>紫菜薑絲湯</v>
      </c>
      <c r="T5" s="35" t="s">
        <v>59</v>
      </c>
      <c r="U5" s="1" t="s">
        <v>16</v>
      </c>
      <c r="V5" s="144"/>
      <c r="W5" s="36" t="s">
        <v>126</v>
      </c>
      <c r="X5" s="37" t="s">
        <v>127</v>
      </c>
      <c r="Y5" s="38">
        <v>5.9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2"/>
    </row>
    <row r="6" spans="2:33" ht="27.95" customHeight="1">
      <c r="B6" s="40" t="s">
        <v>8</v>
      </c>
      <c r="C6" s="143"/>
      <c r="D6" s="2" t="s">
        <v>68</v>
      </c>
      <c r="E6" s="3"/>
      <c r="F6" s="2">
        <v>100</v>
      </c>
      <c r="G6" s="2" t="s">
        <v>67</v>
      </c>
      <c r="H6" s="2"/>
      <c r="I6" s="2">
        <v>30</v>
      </c>
      <c r="J6" s="2" t="s">
        <v>114</v>
      </c>
      <c r="K6" s="3"/>
      <c r="L6" s="2">
        <v>40</v>
      </c>
      <c r="M6" s="2" t="s">
        <v>194</v>
      </c>
      <c r="N6" s="2"/>
      <c r="O6" s="2">
        <v>40</v>
      </c>
      <c r="P6" s="2" t="s">
        <v>69</v>
      </c>
      <c r="Q6" s="2"/>
      <c r="R6" s="2">
        <v>100</v>
      </c>
      <c r="S6" s="3" t="s">
        <v>219</v>
      </c>
      <c r="T6" s="2"/>
      <c r="U6" s="2">
        <v>1</v>
      </c>
      <c r="V6" s="145"/>
      <c r="W6" s="103">
        <v>103</v>
      </c>
      <c r="X6" s="41" t="s">
        <v>128</v>
      </c>
      <c r="Y6" s="42">
        <v>2.2999999999999998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3"/>
    </row>
    <row r="7" spans="2:33" ht="27.95" customHeight="1">
      <c r="B7" s="40">
        <v>28</v>
      </c>
      <c r="C7" s="143"/>
      <c r="D7" s="2"/>
      <c r="E7" s="3"/>
      <c r="F7" s="2"/>
      <c r="G7" s="2" t="s">
        <v>232</v>
      </c>
      <c r="H7" s="2"/>
      <c r="I7" s="2">
        <v>30</v>
      </c>
      <c r="J7" s="2" t="s">
        <v>395</v>
      </c>
      <c r="K7" s="3"/>
      <c r="L7" s="2">
        <v>3</v>
      </c>
      <c r="M7" s="2" t="s">
        <v>372</v>
      </c>
      <c r="N7" s="2"/>
      <c r="O7" s="2">
        <v>10</v>
      </c>
      <c r="P7" s="2"/>
      <c r="Q7" s="2"/>
      <c r="R7" s="2"/>
      <c r="S7" s="3" t="s">
        <v>236</v>
      </c>
      <c r="T7" s="2"/>
      <c r="U7" s="2">
        <v>1</v>
      </c>
      <c r="V7" s="145"/>
      <c r="W7" s="45" t="s">
        <v>57</v>
      </c>
      <c r="X7" s="46" t="s">
        <v>129</v>
      </c>
      <c r="Y7" s="42">
        <v>1.5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2"/>
    </row>
    <row r="8" spans="2:33" ht="27.95" customHeight="1">
      <c r="B8" s="40" t="s">
        <v>10</v>
      </c>
      <c r="C8" s="143"/>
      <c r="D8" s="2"/>
      <c r="E8" s="3"/>
      <c r="F8" s="2"/>
      <c r="G8" s="2"/>
      <c r="H8" s="50"/>
      <c r="I8" s="2"/>
      <c r="J8" s="2" t="s">
        <v>389</v>
      </c>
      <c r="K8" s="3"/>
      <c r="L8" s="2">
        <v>3</v>
      </c>
      <c r="M8" s="2" t="s">
        <v>373</v>
      </c>
      <c r="N8" s="2"/>
      <c r="O8" s="2">
        <v>3</v>
      </c>
      <c r="P8" s="2"/>
      <c r="Q8" s="50"/>
      <c r="R8" s="2"/>
      <c r="S8" s="3"/>
      <c r="T8" s="2"/>
      <c r="U8" s="2"/>
      <c r="V8" s="145"/>
      <c r="W8" s="99">
        <v>24</v>
      </c>
      <c r="X8" s="46" t="s">
        <v>130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3"/>
    </row>
    <row r="9" spans="2:33" ht="27.95" customHeight="1">
      <c r="B9" s="147" t="s">
        <v>108</v>
      </c>
      <c r="C9" s="143"/>
      <c r="D9" s="3"/>
      <c r="E9" s="3"/>
      <c r="F9" s="3"/>
      <c r="G9" s="2"/>
      <c r="H9" s="50"/>
      <c r="I9" s="2"/>
      <c r="J9" s="2" t="s">
        <v>373</v>
      </c>
      <c r="K9" s="3"/>
      <c r="L9" s="2">
        <v>3</v>
      </c>
      <c r="M9" s="2" t="s">
        <v>374</v>
      </c>
      <c r="N9" s="97"/>
      <c r="O9" s="2">
        <v>1</v>
      </c>
      <c r="P9" s="2"/>
      <c r="Q9" s="50"/>
      <c r="R9" s="2"/>
      <c r="S9" s="3"/>
      <c r="T9" s="2"/>
      <c r="U9" s="2"/>
      <c r="V9" s="145"/>
      <c r="W9" s="45" t="s">
        <v>47</v>
      </c>
      <c r="X9" s="46" t="s">
        <v>131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2"/>
    </row>
    <row r="10" spans="2:33" ht="27.95" customHeight="1">
      <c r="B10" s="147"/>
      <c r="C10" s="143"/>
      <c r="D10" s="3"/>
      <c r="E10" s="3"/>
      <c r="F10" s="3"/>
      <c r="G10" s="2"/>
      <c r="H10" s="50"/>
      <c r="I10" s="2"/>
      <c r="J10" s="2"/>
      <c r="K10" s="50"/>
      <c r="L10" s="2"/>
      <c r="M10" s="3"/>
      <c r="N10" s="2"/>
      <c r="O10" s="2"/>
      <c r="P10" s="2"/>
      <c r="Q10" s="50"/>
      <c r="R10" s="2"/>
      <c r="S10" s="2"/>
      <c r="T10" s="50"/>
      <c r="U10" s="2"/>
      <c r="V10" s="145"/>
      <c r="W10" s="99">
        <v>27.9</v>
      </c>
      <c r="X10" s="94" t="s">
        <v>132</v>
      </c>
      <c r="Y10" s="51">
        <v>0</v>
      </c>
      <c r="Z10" s="17"/>
      <c r="AA10" s="18" t="s">
        <v>35</v>
      </c>
      <c r="AE10" s="18">
        <f>AB10*15</f>
        <v>0</v>
      </c>
      <c r="AG10" s="103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145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2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46"/>
      <c r="W12" s="100">
        <f>W6*4+W10*4+W8*9</f>
        <v>739.6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4"/>
    </row>
    <row r="13" spans="2:33" s="39" customFormat="1" ht="27.95" customHeight="1">
      <c r="B13" s="34">
        <v>12</v>
      </c>
      <c r="C13" s="143"/>
      <c r="D13" s="35" t="str">
        <f>'109.12月菜單'!F39</f>
        <v>小米飯</v>
      </c>
      <c r="E13" s="35" t="s">
        <v>15</v>
      </c>
      <c r="F13" s="35"/>
      <c r="G13" s="35" t="str">
        <f>'109.12月菜單'!F40</f>
        <v>照燒雞翅</v>
      </c>
      <c r="H13" s="35" t="s">
        <v>208</v>
      </c>
      <c r="I13" s="35"/>
      <c r="J13" s="35" t="str">
        <f>'109.12月菜單'!F41</f>
        <v>麻婆豆腐(豆)</v>
      </c>
      <c r="K13" s="35" t="s">
        <v>59</v>
      </c>
      <c r="L13" s="35"/>
      <c r="M13" s="35" t="str">
        <f>'109.12月菜單'!F42</f>
        <v>胡蘿蔔炒蛋</v>
      </c>
      <c r="N13" s="35" t="s">
        <v>17</v>
      </c>
      <c r="O13" s="35"/>
      <c r="P13" s="35" t="str">
        <f>'109.12月菜單'!F43</f>
        <v>淺色蔬菜</v>
      </c>
      <c r="Q13" s="35" t="s">
        <v>18</v>
      </c>
      <c r="R13" s="35"/>
      <c r="S13" s="35" t="str">
        <f>'109.12月菜單'!F44</f>
        <v>茶壺湯</v>
      </c>
      <c r="T13" s="35" t="s">
        <v>17</v>
      </c>
      <c r="U13" s="35"/>
      <c r="V13" s="144"/>
      <c r="W13" s="36" t="s">
        <v>126</v>
      </c>
      <c r="X13" s="37" t="s">
        <v>127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2"/>
    </row>
    <row r="14" spans="2:33" ht="27.95" customHeight="1">
      <c r="B14" s="40" t="s">
        <v>8</v>
      </c>
      <c r="C14" s="143"/>
      <c r="D14" s="2" t="s">
        <v>68</v>
      </c>
      <c r="E14" s="2"/>
      <c r="F14" s="2">
        <v>60</v>
      </c>
      <c r="G14" s="2" t="s">
        <v>122</v>
      </c>
      <c r="H14" s="2"/>
      <c r="I14" s="2">
        <v>60</v>
      </c>
      <c r="J14" s="2" t="s">
        <v>397</v>
      </c>
      <c r="K14" s="2" t="s">
        <v>398</v>
      </c>
      <c r="L14" s="2">
        <v>60</v>
      </c>
      <c r="M14" s="2" t="s">
        <v>401</v>
      </c>
      <c r="N14" s="3"/>
      <c r="O14" s="2">
        <v>10</v>
      </c>
      <c r="P14" s="2" t="s">
        <v>69</v>
      </c>
      <c r="Q14" s="2"/>
      <c r="R14" s="2">
        <v>100</v>
      </c>
      <c r="S14" s="2" t="s">
        <v>237</v>
      </c>
      <c r="T14" s="2"/>
      <c r="U14" s="2">
        <v>30</v>
      </c>
      <c r="V14" s="145"/>
      <c r="W14" s="103">
        <v>98.5</v>
      </c>
      <c r="X14" s="41" t="s">
        <v>128</v>
      </c>
      <c r="Y14" s="42">
        <v>2.4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3"/>
    </row>
    <row r="15" spans="2:33" ht="27.95" customHeight="1">
      <c r="B15" s="40">
        <v>29</v>
      </c>
      <c r="C15" s="143"/>
      <c r="D15" s="2" t="s">
        <v>125</v>
      </c>
      <c r="E15" s="2"/>
      <c r="F15" s="2">
        <v>40</v>
      </c>
      <c r="G15" s="2"/>
      <c r="H15" s="2"/>
      <c r="I15" s="2"/>
      <c r="J15" s="2" t="s">
        <v>380</v>
      </c>
      <c r="K15" s="50"/>
      <c r="L15" s="2">
        <v>3</v>
      </c>
      <c r="M15" s="2" t="s">
        <v>403</v>
      </c>
      <c r="N15" s="2"/>
      <c r="O15" s="2">
        <v>30</v>
      </c>
      <c r="P15" s="2"/>
      <c r="Q15" s="2"/>
      <c r="R15" s="2"/>
      <c r="S15" s="2" t="s">
        <v>220</v>
      </c>
      <c r="T15" s="2"/>
      <c r="U15" s="2">
        <v>10</v>
      </c>
      <c r="V15" s="145"/>
      <c r="W15" s="45" t="s">
        <v>140</v>
      </c>
      <c r="X15" s="46" t="s">
        <v>141</v>
      </c>
      <c r="Y15" s="42">
        <v>1.7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2"/>
    </row>
    <row r="16" spans="2:33" ht="27.95" customHeight="1">
      <c r="B16" s="40" t="s">
        <v>10</v>
      </c>
      <c r="C16" s="143"/>
      <c r="D16" s="50"/>
      <c r="E16" s="50"/>
      <c r="F16" s="2"/>
      <c r="G16" s="2"/>
      <c r="H16" s="50"/>
      <c r="I16" s="2"/>
      <c r="J16" s="2"/>
      <c r="K16" s="50"/>
      <c r="L16" s="2"/>
      <c r="M16" s="2" t="s">
        <v>402</v>
      </c>
      <c r="N16" s="50"/>
      <c r="O16" s="2">
        <v>30</v>
      </c>
      <c r="P16" s="2"/>
      <c r="Q16" s="50"/>
      <c r="R16" s="2"/>
      <c r="S16" s="2" t="s">
        <v>404</v>
      </c>
      <c r="T16" s="50"/>
      <c r="U16" s="2">
        <v>1</v>
      </c>
      <c r="V16" s="145"/>
      <c r="W16" s="99">
        <v>24.5</v>
      </c>
      <c r="X16" s="46" t="s">
        <v>130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3"/>
    </row>
    <row r="17" spans="2:33" ht="27.95" customHeight="1">
      <c r="B17" s="147" t="s">
        <v>38</v>
      </c>
      <c r="C17" s="143"/>
      <c r="D17" s="50"/>
      <c r="E17" s="50"/>
      <c r="F17" s="2"/>
      <c r="G17" s="2"/>
      <c r="H17" s="50"/>
      <c r="I17" s="2"/>
      <c r="J17" s="2"/>
      <c r="K17" s="50"/>
      <c r="L17" s="2"/>
      <c r="M17" s="2"/>
      <c r="N17" s="50"/>
      <c r="O17" s="2"/>
      <c r="P17" s="2"/>
      <c r="Q17" s="50"/>
      <c r="R17" s="2"/>
      <c r="S17" s="2"/>
      <c r="T17" s="97"/>
      <c r="U17" s="2"/>
      <c r="V17" s="145"/>
      <c r="W17" s="45" t="s">
        <v>47</v>
      </c>
      <c r="X17" s="46" t="s">
        <v>131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2"/>
    </row>
    <row r="18" spans="2:33" ht="27.95" customHeight="1">
      <c r="B18" s="147"/>
      <c r="C18" s="143"/>
      <c r="D18" s="50"/>
      <c r="E18" s="50"/>
      <c r="F18" s="2"/>
      <c r="G18" s="2"/>
      <c r="H18" s="50"/>
      <c r="I18" s="2"/>
      <c r="J18" s="2"/>
      <c r="K18" s="50"/>
      <c r="L18" s="2"/>
      <c r="M18" s="2"/>
      <c r="N18" s="50"/>
      <c r="O18" s="2"/>
      <c r="P18" s="2"/>
      <c r="Q18" s="50"/>
      <c r="R18" s="2"/>
      <c r="S18" s="2"/>
      <c r="T18" s="115"/>
      <c r="U18" s="115"/>
      <c r="V18" s="145"/>
      <c r="W18" s="99">
        <v>27.5</v>
      </c>
      <c r="X18" s="94" t="s">
        <v>132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3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145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2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46"/>
      <c r="W20" s="100">
        <f>W14*4+W18*4+W16*9</f>
        <v>724.5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4"/>
    </row>
    <row r="21" spans="2:33" s="39" customFormat="1" ht="27.95" customHeight="1">
      <c r="B21" s="34">
        <v>12</v>
      </c>
      <c r="C21" s="143"/>
      <c r="D21" s="35" t="str">
        <f>'109.12月菜單'!J39</f>
        <v>香Q米飯</v>
      </c>
      <c r="E21" s="35" t="s">
        <v>15</v>
      </c>
      <c r="F21" s="35"/>
      <c r="G21" s="35" t="str">
        <f>'109.12月菜單'!J40</f>
        <v>鳳梨咕咾肉(炸)</v>
      </c>
      <c r="H21" s="35" t="s">
        <v>405</v>
      </c>
      <c r="I21" s="35"/>
      <c r="J21" s="35" t="str">
        <f>'109.12月菜單'!J41</f>
        <v>炒雙花椰</v>
      </c>
      <c r="K21" s="35" t="s">
        <v>17</v>
      </c>
      <c r="L21" s="35"/>
      <c r="M21" s="35" t="str">
        <f>'109.12月菜單'!J42</f>
        <v>茄汁金雕卷(加)</v>
      </c>
      <c r="N21" s="35" t="s">
        <v>410</v>
      </c>
      <c r="O21" s="35"/>
      <c r="P21" s="35" t="str">
        <f>'109.12月菜單'!J43</f>
        <v>淺色蔬菜</v>
      </c>
      <c r="Q21" s="35" t="s">
        <v>18</v>
      </c>
      <c r="R21" s="35"/>
      <c r="S21" s="35" t="str">
        <f>'109.12月菜單'!J44</f>
        <v>柴魚豆腐湯(豆)</v>
      </c>
      <c r="T21" s="35" t="s">
        <v>17</v>
      </c>
      <c r="U21" s="35"/>
      <c r="V21" s="144"/>
      <c r="W21" s="36" t="s">
        <v>56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2"/>
    </row>
    <row r="22" spans="2:33" s="65" customFormat="1" ht="27.75" customHeight="1">
      <c r="B22" s="40" t="s">
        <v>8</v>
      </c>
      <c r="C22" s="143"/>
      <c r="D22" s="2" t="s">
        <v>238</v>
      </c>
      <c r="E22" s="3"/>
      <c r="F22" s="2">
        <v>100</v>
      </c>
      <c r="G22" s="2" t="s">
        <v>406</v>
      </c>
      <c r="H22" s="2"/>
      <c r="I22" s="2">
        <v>50</v>
      </c>
      <c r="J22" s="2" t="s">
        <v>239</v>
      </c>
      <c r="K22" s="2"/>
      <c r="L22" s="2">
        <v>30</v>
      </c>
      <c r="M22" s="2" t="s">
        <v>408</v>
      </c>
      <c r="N22" s="2" t="s">
        <v>409</v>
      </c>
      <c r="O22" s="2">
        <v>30</v>
      </c>
      <c r="P22" s="2" t="s">
        <v>69</v>
      </c>
      <c r="Q22" s="2"/>
      <c r="R22" s="2">
        <v>100</v>
      </c>
      <c r="S22" s="3" t="s">
        <v>413</v>
      </c>
      <c r="T22" s="2"/>
      <c r="U22" s="2">
        <v>1</v>
      </c>
      <c r="V22" s="145"/>
      <c r="W22" s="103">
        <v>98.5</v>
      </c>
      <c r="X22" s="41" t="s">
        <v>25</v>
      </c>
      <c r="Y22" s="42">
        <v>2.2000000000000002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3"/>
    </row>
    <row r="23" spans="2:33" s="65" customFormat="1" ht="27.95" customHeight="1">
      <c r="B23" s="40">
        <v>30</v>
      </c>
      <c r="C23" s="143"/>
      <c r="D23" s="2"/>
      <c r="E23" s="3"/>
      <c r="F23" s="2"/>
      <c r="G23" s="2" t="s">
        <v>407</v>
      </c>
      <c r="H23" s="2"/>
      <c r="I23" s="2">
        <v>10</v>
      </c>
      <c r="J23" s="2" t="s">
        <v>240</v>
      </c>
      <c r="K23" s="2"/>
      <c r="L23" s="2">
        <v>30</v>
      </c>
      <c r="M23" s="2"/>
      <c r="N23" s="2"/>
      <c r="O23" s="2"/>
      <c r="P23" s="2"/>
      <c r="Q23" s="2"/>
      <c r="R23" s="2"/>
      <c r="S23" s="3" t="s">
        <v>414</v>
      </c>
      <c r="T23" s="2"/>
      <c r="U23" s="2">
        <v>1</v>
      </c>
      <c r="V23" s="145"/>
      <c r="W23" s="45" t="s">
        <v>57</v>
      </c>
      <c r="X23" s="46" t="s">
        <v>129</v>
      </c>
      <c r="Y23" s="42">
        <v>1.7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2"/>
    </row>
    <row r="24" spans="2:33" s="65" customFormat="1" ht="27.95" customHeight="1">
      <c r="B24" s="40" t="s">
        <v>10</v>
      </c>
      <c r="C24" s="143"/>
      <c r="D24" s="3"/>
      <c r="E24" s="3"/>
      <c r="F24" s="3"/>
      <c r="G24" s="2"/>
      <c r="H24" s="50"/>
      <c r="I24" s="2"/>
      <c r="J24" s="2" t="s">
        <v>434</v>
      </c>
      <c r="K24" s="2"/>
      <c r="L24" s="2">
        <v>5</v>
      </c>
      <c r="M24" s="3"/>
      <c r="N24" s="2"/>
      <c r="O24" s="2"/>
      <c r="P24" s="2"/>
      <c r="Q24" s="50"/>
      <c r="R24" s="2"/>
      <c r="S24" s="2" t="s">
        <v>415</v>
      </c>
      <c r="T24" s="3" t="s">
        <v>416</v>
      </c>
      <c r="U24" s="2">
        <v>20</v>
      </c>
      <c r="V24" s="145"/>
      <c r="W24" s="99">
        <v>23.5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3"/>
    </row>
    <row r="25" spans="2:33" s="65" customFormat="1" ht="27.95" customHeight="1">
      <c r="B25" s="147" t="s">
        <v>39</v>
      </c>
      <c r="C25" s="143"/>
      <c r="D25" s="3"/>
      <c r="E25" s="3"/>
      <c r="F25" s="3"/>
      <c r="G25" s="2"/>
      <c r="H25" s="50"/>
      <c r="I25" s="2"/>
      <c r="J25" s="2"/>
      <c r="K25" s="2"/>
      <c r="L25" s="2"/>
      <c r="M25" s="3"/>
      <c r="N25" s="2"/>
      <c r="O25" s="2"/>
      <c r="P25" s="2"/>
      <c r="Q25" s="50"/>
      <c r="R25" s="2"/>
      <c r="S25" s="3" t="s">
        <v>404</v>
      </c>
      <c r="T25" s="3"/>
      <c r="U25" s="3">
        <v>1</v>
      </c>
      <c r="V25" s="145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2"/>
    </row>
    <row r="26" spans="2:33" s="65" customFormat="1" ht="27.95" customHeight="1">
      <c r="B26" s="147"/>
      <c r="C26" s="143"/>
      <c r="D26" s="3"/>
      <c r="E26" s="50"/>
      <c r="F26" s="2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3"/>
      <c r="T26" s="50"/>
      <c r="U26" s="3"/>
      <c r="V26" s="145"/>
      <c r="W26" s="99">
        <v>27.1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3"/>
    </row>
    <row r="27" spans="2:33" s="65" customFormat="1" ht="27.95" customHeight="1">
      <c r="B27" s="52" t="s">
        <v>36</v>
      </c>
      <c r="C27" s="73"/>
      <c r="D27" s="2"/>
      <c r="E27" s="50"/>
      <c r="F27" s="2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45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2"/>
    </row>
    <row r="28" spans="2:33" s="65" customFormat="1" ht="27.95" customHeight="1" thickBot="1">
      <c r="B28" s="55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46"/>
      <c r="W28" s="100">
        <f>W22*4+W26*4+W24*9</f>
        <v>713.9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4"/>
    </row>
    <row r="29" spans="2:33" s="39" customFormat="1" ht="27.95" customHeight="1">
      <c r="B29" s="34">
        <v>12</v>
      </c>
      <c r="C29" s="143"/>
      <c r="D29" s="35" t="str">
        <f>'109.12月菜單'!N39</f>
        <v>地瓜飯</v>
      </c>
      <c r="E29" s="35" t="s">
        <v>15</v>
      </c>
      <c r="F29" s="35"/>
      <c r="G29" s="35" t="str">
        <f>'109.12月菜單'!N40</f>
        <v>香酥魚排(海加)(炸)</v>
      </c>
      <c r="H29" s="35" t="s">
        <v>102</v>
      </c>
      <c r="I29" s="35"/>
      <c r="J29" s="35" t="str">
        <f>'109.12月菜單'!N41</f>
        <v>鮑菇津白</v>
      </c>
      <c r="K29" s="35" t="s">
        <v>17</v>
      </c>
      <c r="L29" s="35"/>
      <c r="M29" s="35" t="str">
        <f>'109.12月菜單'!N42</f>
        <v>瓜仔肉(醃)</v>
      </c>
      <c r="N29" s="35" t="s">
        <v>242</v>
      </c>
      <c r="O29" s="35"/>
      <c r="P29" s="35" t="str">
        <f>'109.12月菜單'!N43</f>
        <v>深色蔬菜</v>
      </c>
      <c r="Q29" s="35" t="s">
        <v>18</v>
      </c>
      <c r="R29" s="35"/>
      <c r="S29" s="35" t="str">
        <f>'109.12月菜單'!N44</f>
        <v>玉米蛋花湯</v>
      </c>
      <c r="T29" s="35" t="s">
        <v>17</v>
      </c>
      <c r="U29" s="35"/>
      <c r="V29" s="144"/>
      <c r="W29" s="36" t="s">
        <v>56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2"/>
    </row>
    <row r="30" spans="2:33" ht="27.95" customHeight="1">
      <c r="B30" s="40" t="s">
        <v>8</v>
      </c>
      <c r="C30" s="143"/>
      <c r="D30" s="2" t="s">
        <v>24</v>
      </c>
      <c r="E30" s="2"/>
      <c r="F30" s="2">
        <v>90</v>
      </c>
      <c r="G30" s="65" t="s">
        <v>417</v>
      </c>
      <c r="H30" s="110" t="s">
        <v>418</v>
      </c>
      <c r="I30" s="109">
        <v>40</v>
      </c>
      <c r="J30" s="2" t="s">
        <v>241</v>
      </c>
      <c r="K30" s="2"/>
      <c r="L30" s="2">
        <v>45</v>
      </c>
      <c r="M30" s="107" t="s">
        <v>419</v>
      </c>
      <c r="N30" s="108" t="s">
        <v>420</v>
      </c>
      <c r="O30" s="107">
        <v>30</v>
      </c>
      <c r="P30" s="2" t="s">
        <v>69</v>
      </c>
      <c r="Q30" s="2"/>
      <c r="R30" s="2">
        <v>100</v>
      </c>
      <c r="S30" s="3" t="s">
        <v>421</v>
      </c>
      <c r="T30" s="2"/>
      <c r="U30" s="2">
        <v>20</v>
      </c>
      <c r="V30" s="145"/>
      <c r="W30" s="103">
        <v>99</v>
      </c>
      <c r="X30" s="41" t="s">
        <v>25</v>
      </c>
      <c r="Y30" s="42">
        <v>2.2999999999999998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3"/>
    </row>
    <row r="31" spans="2:33" ht="27.95" customHeight="1">
      <c r="B31" s="40">
        <v>31</v>
      </c>
      <c r="C31" s="143"/>
      <c r="D31" s="2" t="s">
        <v>85</v>
      </c>
      <c r="E31" s="2"/>
      <c r="F31" s="2">
        <v>50</v>
      </c>
      <c r="G31" s="2"/>
      <c r="H31" s="3"/>
      <c r="I31" s="2"/>
      <c r="J31" s="2" t="s">
        <v>209</v>
      </c>
      <c r="K31" s="2"/>
      <c r="L31" s="2">
        <v>5</v>
      </c>
      <c r="M31" s="107" t="s">
        <v>395</v>
      </c>
      <c r="N31" s="108"/>
      <c r="O31" s="107">
        <v>40</v>
      </c>
      <c r="P31" s="2"/>
      <c r="Q31" s="2"/>
      <c r="R31" s="2"/>
      <c r="S31" s="3" t="s">
        <v>402</v>
      </c>
      <c r="T31" s="2"/>
      <c r="U31" s="2">
        <v>10</v>
      </c>
      <c r="V31" s="145"/>
      <c r="W31" s="45" t="s">
        <v>57</v>
      </c>
      <c r="X31" s="46" t="s">
        <v>27</v>
      </c>
      <c r="Y31" s="42">
        <v>1.8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2"/>
    </row>
    <row r="32" spans="2:33" ht="27.95" customHeight="1">
      <c r="B32" s="40" t="s">
        <v>10</v>
      </c>
      <c r="C32" s="143"/>
      <c r="D32" s="50"/>
      <c r="E32" s="50"/>
      <c r="F32" s="2"/>
      <c r="G32" s="65"/>
      <c r="H32" s="113"/>
      <c r="I32" s="109"/>
      <c r="J32" s="2" t="s">
        <v>99</v>
      </c>
      <c r="K32" s="2"/>
      <c r="L32" s="2">
        <v>3</v>
      </c>
      <c r="M32" s="108"/>
      <c r="N32" s="107"/>
      <c r="O32" s="108"/>
      <c r="P32" s="2"/>
      <c r="Q32" s="50"/>
      <c r="R32" s="2"/>
      <c r="S32" s="2" t="s">
        <v>401</v>
      </c>
      <c r="T32" s="3"/>
      <c r="U32" s="2">
        <v>3</v>
      </c>
      <c r="V32" s="145"/>
      <c r="W32" s="99">
        <v>24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3"/>
    </row>
    <row r="33" spans="2:33" ht="27.95" customHeight="1">
      <c r="B33" s="147" t="s">
        <v>40</v>
      </c>
      <c r="C33" s="143"/>
      <c r="D33" s="50"/>
      <c r="E33" s="50"/>
      <c r="F33" s="2"/>
      <c r="G33" s="2"/>
      <c r="H33" s="2"/>
      <c r="I33" s="2"/>
      <c r="J33" s="3" t="s">
        <v>226</v>
      </c>
      <c r="K33" s="3"/>
      <c r="L33" s="3">
        <v>1</v>
      </c>
      <c r="M33" s="108"/>
      <c r="N33" s="107"/>
      <c r="O33" s="108"/>
      <c r="P33" s="2"/>
      <c r="Q33" s="50"/>
      <c r="R33" s="2"/>
      <c r="S33" s="3" t="s">
        <v>422</v>
      </c>
      <c r="T33" s="50"/>
      <c r="U33" s="2">
        <v>3</v>
      </c>
      <c r="V33" s="145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2"/>
    </row>
    <row r="34" spans="2:33" ht="27.95" customHeight="1">
      <c r="B34" s="147"/>
      <c r="C34" s="143"/>
      <c r="D34" s="50"/>
      <c r="E34" s="50"/>
      <c r="F34" s="2"/>
      <c r="G34" s="2"/>
      <c r="H34" s="50"/>
      <c r="I34" s="2"/>
      <c r="J34" s="3"/>
      <c r="K34" s="50"/>
      <c r="L34" s="3"/>
      <c r="M34" s="2"/>
      <c r="N34" s="50"/>
      <c r="O34" s="2"/>
      <c r="P34" s="2"/>
      <c r="Q34" s="50"/>
      <c r="R34" s="2"/>
      <c r="S34" s="3"/>
      <c r="T34" s="50"/>
      <c r="U34" s="2"/>
      <c r="V34" s="145"/>
      <c r="W34" s="99">
        <v>27.9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3"/>
    </row>
    <row r="35" spans="2:33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145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2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46"/>
      <c r="W36" s="100">
        <f>W30*4+W34*4+W32*9</f>
        <v>723.6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4"/>
    </row>
    <row r="37" spans="2:33" s="39" customFormat="1" ht="27.95" customHeight="1">
      <c r="B37" s="34"/>
      <c r="C37" s="143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144"/>
      <c r="W37" s="36"/>
      <c r="X37" s="37"/>
      <c r="Y37" s="38"/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2"/>
    </row>
    <row r="38" spans="2:33" ht="27.95" customHeight="1">
      <c r="B38" s="40"/>
      <c r="C38" s="143"/>
      <c r="D38" s="3"/>
      <c r="E38" s="3"/>
      <c r="F38" s="2"/>
      <c r="G38" s="2"/>
      <c r="H38" s="3"/>
      <c r="I38" s="2"/>
      <c r="J38" s="108"/>
      <c r="K38" s="108"/>
      <c r="L38" s="108"/>
      <c r="M38" s="65"/>
      <c r="N38" s="131"/>
      <c r="O38" s="121"/>
      <c r="P38" s="2"/>
      <c r="Q38" s="3"/>
      <c r="R38" s="2"/>
      <c r="S38" s="2"/>
      <c r="T38" s="2"/>
      <c r="U38" s="2"/>
      <c r="V38" s="145"/>
      <c r="W38" s="103"/>
      <c r="X38" s="41"/>
      <c r="Y38" s="42"/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3"/>
    </row>
    <row r="39" spans="2:33" ht="27.95" customHeight="1">
      <c r="B39" s="40"/>
      <c r="C39" s="143"/>
      <c r="D39" s="3"/>
      <c r="E39" s="3"/>
      <c r="F39" s="2"/>
      <c r="G39" s="2"/>
      <c r="H39" s="3"/>
      <c r="I39" s="2"/>
      <c r="J39" s="108"/>
      <c r="K39" s="108"/>
      <c r="L39" s="108"/>
      <c r="M39" s="65"/>
      <c r="N39" s="128"/>
      <c r="O39" s="122"/>
      <c r="P39" s="2"/>
      <c r="Q39" s="3"/>
      <c r="R39" s="2"/>
      <c r="S39" s="2"/>
      <c r="T39" s="2"/>
      <c r="U39" s="2"/>
      <c r="V39" s="145"/>
      <c r="W39" s="45"/>
      <c r="X39" s="46"/>
      <c r="Y39" s="42"/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2"/>
    </row>
    <row r="40" spans="2:33" ht="27.95" customHeight="1">
      <c r="B40" s="40"/>
      <c r="C40" s="143"/>
      <c r="D40" s="3"/>
      <c r="E40" s="3"/>
      <c r="F40" s="2"/>
      <c r="G40" s="2"/>
      <c r="H40" s="3"/>
      <c r="I40" s="2"/>
      <c r="J40" s="2"/>
      <c r="K40" s="118"/>
      <c r="L40" s="108"/>
      <c r="M40" s="65"/>
      <c r="N40" s="123"/>
      <c r="O40" s="122"/>
      <c r="P40" s="2"/>
      <c r="Q40" s="3"/>
      <c r="R40" s="2"/>
      <c r="S40" s="2"/>
      <c r="T40" s="3"/>
      <c r="U40" s="2"/>
      <c r="V40" s="145"/>
      <c r="W40" s="99"/>
      <c r="X40" s="46"/>
      <c r="Y40" s="42"/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3"/>
    </row>
    <row r="41" spans="2:33" ht="27.95" customHeight="1">
      <c r="B41" s="147"/>
      <c r="C41" s="143"/>
      <c r="D41" s="3"/>
      <c r="E41" s="3"/>
      <c r="F41" s="2"/>
      <c r="G41" s="2"/>
      <c r="H41" s="3"/>
      <c r="I41" s="2"/>
      <c r="J41" s="3"/>
      <c r="K41" s="50"/>
      <c r="L41" s="3"/>
      <c r="M41" s="2"/>
      <c r="N41" s="50"/>
      <c r="O41" s="2"/>
      <c r="P41" s="2"/>
      <c r="Q41" s="3"/>
      <c r="R41" s="2"/>
      <c r="S41" s="3"/>
      <c r="T41" s="3"/>
      <c r="U41" s="3"/>
      <c r="V41" s="145"/>
      <c r="W41" s="45"/>
      <c r="X41" s="46"/>
      <c r="Y41" s="42"/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2"/>
    </row>
    <row r="42" spans="2:33" ht="27.95" customHeight="1">
      <c r="B42" s="147"/>
      <c r="C42" s="143"/>
      <c r="D42" s="50"/>
      <c r="E42" s="50"/>
      <c r="F42" s="2"/>
      <c r="G42" s="2"/>
      <c r="H42" s="50"/>
      <c r="I42" s="2"/>
      <c r="J42" s="3"/>
      <c r="K42" s="2"/>
      <c r="L42" s="3"/>
      <c r="M42" s="2"/>
      <c r="N42" s="50"/>
      <c r="O42" s="2"/>
      <c r="P42" s="2"/>
      <c r="Q42" s="50"/>
      <c r="R42" s="2"/>
      <c r="S42" s="3"/>
      <c r="T42" s="50"/>
      <c r="U42" s="3"/>
      <c r="V42" s="145"/>
      <c r="W42" s="99"/>
      <c r="X42" s="94"/>
      <c r="Y42" s="51"/>
      <c r="Z42" s="17"/>
      <c r="AA42" s="18" t="s">
        <v>35</v>
      </c>
      <c r="AE42" s="18">
        <f>AB42*15</f>
        <v>0</v>
      </c>
      <c r="AG42" s="103"/>
    </row>
    <row r="43" spans="2:33" ht="27.95" customHeight="1">
      <c r="B43" s="52"/>
      <c r="C43" s="53"/>
      <c r="D43" s="50"/>
      <c r="E43" s="50"/>
      <c r="F43" s="2"/>
      <c r="G43" s="2"/>
      <c r="H43" s="50"/>
      <c r="I43" s="2"/>
      <c r="J43" s="3"/>
      <c r="K43" s="50"/>
      <c r="L43" s="3"/>
      <c r="M43" s="111"/>
      <c r="N43" s="120"/>
      <c r="O43" s="2"/>
      <c r="P43" s="2"/>
      <c r="Q43" s="50"/>
      <c r="R43" s="2"/>
      <c r="S43" s="3"/>
      <c r="T43" s="50"/>
      <c r="U43" s="3"/>
      <c r="V43" s="145"/>
      <c r="W43" s="45"/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2"/>
    </row>
    <row r="44" spans="2:33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146"/>
      <c r="W44" s="100"/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4"/>
    </row>
    <row r="45" spans="2:33" s="85" customFormat="1" ht="21.75" customHeight="1">
      <c r="B45" s="82"/>
      <c r="C45" s="18"/>
      <c r="D45" s="44"/>
      <c r="E45" s="83"/>
      <c r="F45" s="44"/>
      <c r="G45" s="44"/>
      <c r="H45" s="83"/>
      <c r="I45" s="44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64"/>
      <c r="C46" s="85"/>
      <c r="D46" s="148"/>
      <c r="E46" s="148"/>
      <c r="F46" s="150"/>
      <c r="G46" s="150"/>
      <c r="H46" s="86"/>
      <c r="I46" s="18"/>
      <c r="J46" s="18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>
      <c r="Y47" s="90"/>
    </row>
    <row r="48" spans="2:33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109.12月菜單</vt:lpstr>
      <vt:lpstr>第一週明細</vt:lpstr>
      <vt:lpstr>第二週明細</vt:lpstr>
      <vt:lpstr>第三週明細</vt:lpstr>
      <vt:lpstr>第四週明細  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2020-11-09T09:51:50Z</cp:lastPrinted>
  <dcterms:created xsi:type="dcterms:W3CDTF">2013-10-17T10:44:48Z</dcterms:created>
  <dcterms:modified xsi:type="dcterms:W3CDTF">2020-11-09T23:59:51Z</dcterms:modified>
</cp:coreProperties>
</file>