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6800" windowHeight="6690" tabRatio="601" activeTab="4"/>
  </bookViews>
  <sheets>
    <sheet name="11月菜單-縣府" sheetId="9" r:id="rId1"/>
    <sheet name="第一週明細" sheetId="4" r:id="rId2"/>
    <sheet name="第二週明細" sheetId="5" r:id="rId3"/>
    <sheet name="第三週明細" sheetId="6" r:id="rId4"/>
    <sheet name="第四週明細 " sheetId="10" r:id="rId5"/>
    <sheet name="第五週明細" sheetId="7" r:id="rId6"/>
    <sheet name="月菜單" sheetId="1" r:id="rId7"/>
  </sheets>
  <externalReferences>
    <externalReference r:id="rId8"/>
  </externalReferences>
  <definedNames>
    <definedName name="_xlnm.Print_Area" localSheetId="0">'11月菜單-縣府'!$A$1:$T$37</definedName>
    <definedName name="_xlnm.Print_Area" localSheetId="6">月菜單!$A$2:$E$47</definedName>
    <definedName name="_xlnm.Print_Area" localSheetId="2">第二週明細!$B$1:$Y$43</definedName>
  </definedNames>
  <calcPr calcId="145621"/>
</workbook>
</file>

<file path=xl/calcChain.xml><?xml version="1.0" encoding="utf-8"?>
<calcChain xmlns="http://schemas.openxmlformats.org/spreadsheetml/2006/main">
  <c r="D37" i="10" l="1"/>
  <c r="D21" i="10"/>
  <c r="D13" i="4" l="1"/>
  <c r="J21" i="4" l="1"/>
  <c r="G12" i="5"/>
  <c r="M5" i="4"/>
  <c r="S5" i="7" l="1"/>
  <c r="P5" i="7"/>
  <c r="M5" i="7"/>
  <c r="J5" i="7"/>
  <c r="G5" i="7"/>
  <c r="D5" i="7"/>
  <c r="AE42" i="10"/>
  <c r="W42" i="10"/>
  <c r="AD41" i="10"/>
  <c r="AF41" i="10" s="1"/>
  <c r="AE40" i="10"/>
  <c r="AC40" i="10"/>
  <c r="W40" i="10"/>
  <c r="AD39" i="10"/>
  <c r="AC39" i="10"/>
  <c r="AE38" i="10"/>
  <c r="AC38" i="10"/>
  <c r="AF38" i="10" s="1"/>
  <c r="W38" i="10"/>
  <c r="S37" i="10"/>
  <c r="P37" i="10"/>
  <c r="P38" i="10" s="1"/>
  <c r="M37" i="10"/>
  <c r="J37" i="10"/>
  <c r="G37" i="10"/>
  <c r="AE34" i="10"/>
  <c r="W34" i="10"/>
  <c r="AD33" i="10"/>
  <c r="AF33" i="10" s="1"/>
  <c r="AE32" i="10"/>
  <c r="AC32" i="10"/>
  <c r="W32" i="10"/>
  <c r="AD31" i="10"/>
  <c r="AC31" i="10"/>
  <c r="AE30" i="10"/>
  <c r="AC30" i="10"/>
  <c r="AF30" i="10" s="1"/>
  <c r="W30" i="10"/>
  <c r="S29" i="10"/>
  <c r="P29" i="10"/>
  <c r="P30" i="10" s="1"/>
  <c r="M29" i="10"/>
  <c r="J29" i="10"/>
  <c r="G29" i="10"/>
  <c r="D29" i="10"/>
  <c r="AE26" i="10"/>
  <c r="W26" i="10"/>
  <c r="AD25" i="10"/>
  <c r="AF25" i="10" s="1"/>
  <c r="AE24" i="10"/>
  <c r="AC24" i="10"/>
  <c r="W24" i="10"/>
  <c r="AD23" i="10"/>
  <c r="AD27" i="10" s="1"/>
  <c r="AC23" i="10"/>
  <c r="AE22" i="10"/>
  <c r="AC22" i="10"/>
  <c r="W22" i="10"/>
  <c r="S21" i="10"/>
  <c r="P21" i="10"/>
  <c r="P22" i="10" s="1"/>
  <c r="M21" i="10"/>
  <c r="J21" i="10"/>
  <c r="G21" i="10"/>
  <c r="AE18" i="10"/>
  <c r="W18" i="10"/>
  <c r="AD17" i="10"/>
  <c r="AF17" i="10" s="1"/>
  <c r="AE16" i="10"/>
  <c r="AC16" i="10"/>
  <c r="AF16" i="10" s="1"/>
  <c r="W16" i="10"/>
  <c r="AD15" i="10"/>
  <c r="AD19" i="10" s="1"/>
  <c r="AC15" i="10"/>
  <c r="AF15" i="10" s="1"/>
  <c r="AE14" i="10"/>
  <c r="AC14" i="10"/>
  <c r="AC19" i="10" s="1"/>
  <c r="W14" i="10"/>
  <c r="S13" i="10"/>
  <c r="P13" i="10"/>
  <c r="P14" i="10" s="1"/>
  <c r="M13" i="10"/>
  <c r="J13" i="10"/>
  <c r="G13" i="10"/>
  <c r="D13" i="10"/>
  <c r="AE10" i="10"/>
  <c r="W10" i="10"/>
  <c r="AD9" i="10"/>
  <c r="AF9" i="10" s="1"/>
  <c r="AE8" i="10"/>
  <c r="AF8" i="10" s="1"/>
  <c r="AC8" i="10"/>
  <c r="W8" i="10"/>
  <c r="AD7" i="10"/>
  <c r="AC7" i="10"/>
  <c r="AE6" i="10"/>
  <c r="AC6" i="10"/>
  <c r="AF6" i="10" s="1"/>
  <c r="W6" i="10"/>
  <c r="W12" i="10" s="1"/>
  <c r="S5" i="10"/>
  <c r="P5" i="10"/>
  <c r="P6" i="10" s="1"/>
  <c r="J5" i="10"/>
  <c r="G5" i="10"/>
  <c r="D5" i="10"/>
  <c r="AE19" i="10" l="1"/>
  <c r="W36" i="10"/>
  <c r="AE35" i="10"/>
  <c r="AF40" i="10"/>
  <c r="W20" i="10"/>
  <c r="W44" i="10"/>
  <c r="AC35" i="10"/>
  <c r="AF7" i="10"/>
  <c r="AF14" i="10"/>
  <c r="AE27" i="10"/>
  <c r="AD35" i="10"/>
  <c r="AC27" i="10"/>
  <c r="AF27" i="10" s="1"/>
  <c r="AE28" i="10" s="1"/>
  <c r="W28" i="10"/>
  <c r="AF32" i="10"/>
  <c r="AD43" i="10"/>
  <c r="AF35" i="10"/>
  <c r="AD36" i="10" s="1"/>
  <c r="AF24" i="10"/>
  <c r="AF39" i="10"/>
  <c r="AC11" i="10"/>
  <c r="AF22" i="10"/>
  <c r="AC43" i="10"/>
  <c r="AD11" i="10"/>
  <c r="AF19" i="10"/>
  <c r="AC20" i="10" s="1"/>
  <c r="AF31" i="10"/>
  <c r="AE11" i="10"/>
  <c r="AF23" i="10"/>
  <c r="AE43" i="10"/>
  <c r="AD20" i="10" l="1"/>
  <c r="AC36" i="10"/>
  <c r="AE36" i="10"/>
  <c r="AE20" i="10"/>
  <c r="AF43" i="10"/>
  <c r="AD44" i="10" s="1"/>
  <c r="AD28" i="10"/>
  <c r="AF11" i="10"/>
  <c r="AE12" i="10" s="1"/>
  <c r="AC28" i="10"/>
  <c r="AC44" i="10" l="1"/>
  <c r="AE44" i="10"/>
  <c r="AD12" i="10"/>
  <c r="AC12" i="10"/>
  <c r="S37" i="4" l="1"/>
  <c r="P37" i="4"/>
  <c r="M37" i="4"/>
  <c r="J37" i="4"/>
  <c r="D37" i="4"/>
  <c r="A17" i="1"/>
  <c r="A14" i="1"/>
  <c r="A13" i="1"/>
  <c r="A35" i="9" l="1"/>
  <c r="M24" i="9"/>
  <c r="M23" i="9"/>
  <c r="I23" i="9"/>
  <c r="E23" i="9"/>
  <c r="A22" i="9"/>
  <c r="Q8" i="9"/>
  <c r="A8" i="9"/>
  <c r="A18" i="1" s="1"/>
  <c r="M5" i="9"/>
  <c r="A5" i="9"/>
  <c r="M4" i="9"/>
  <c r="E4" i="9"/>
  <c r="T46" i="9" l="1"/>
  <c r="R46" i="9"/>
  <c r="P46" i="9"/>
  <c r="N46" i="9"/>
  <c r="L46" i="9"/>
  <c r="J46" i="9"/>
  <c r="H46" i="9"/>
  <c r="F46" i="9"/>
  <c r="T45" i="9"/>
  <c r="R45" i="9"/>
  <c r="P45" i="9"/>
  <c r="N45" i="9"/>
  <c r="L45" i="9"/>
  <c r="J45" i="9"/>
  <c r="H45" i="9"/>
  <c r="F45" i="9"/>
  <c r="D5" i="4" l="1"/>
  <c r="S20" i="5"/>
  <c r="G29" i="4"/>
  <c r="S29" i="4" l="1"/>
  <c r="P29" i="4"/>
  <c r="P30" i="4" s="1"/>
  <c r="M29" i="4"/>
  <c r="J29" i="4"/>
  <c r="S21" i="4"/>
  <c r="P21" i="4"/>
  <c r="P22" i="4" s="1"/>
  <c r="M21" i="4"/>
  <c r="G21" i="4"/>
  <c r="S13" i="4"/>
  <c r="P13" i="4"/>
  <c r="P14" i="4" s="1"/>
  <c r="M13" i="4"/>
  <c r="J13" i="4"/>
  <c r="G13" i="4"/>
  <c r="D29" i="4" l="1"/>
  <c r="D21" i="4"/>
  <c r="S5" i="4"/>
  <c r="P5" i="4"/>
  <c r="P6" i="4" s="1"/>
  <c r="J5" i="4"/>
  <c r="G5" i="4"/>
  <c r="G4" i="5"/>
  <c r="S5" i="6" l="1"/>
  <c r="P5" i="6"/>
  <c r="P6" i="6" s="1"/>
  <c r="M5" i="6"/>
  <c r="J5" i="6"/>
  <c r="G5" i="6"/>
  <c r="D5" i="6"/>
  <c r="S36" i="5" l="1"/>
  <c r="P36" i="5"/>
  <c r="P37" i="5" s="1"/>
  <c r="M36" i="5"/>
  <c r="J36" i="5"/>
  <c r="G36" i="5"/>
  <c r="S28" i="5"/>
  <c r="P28" i="5"/>
  <c r="P29" i="5" s="1"/>
  <c r="M28" i="5"/>
  <c r="J28" i="5"/>
  <c r="G28" i="5"/>
  <c r="P20" i="5"/>
  <c r="P21" i="5" s="1"/>
  <c r="M20" i="5"/>
  <c r="J20" i="5"/>
  <c r="G20" i="5"/>
  <c r="S12" i="5"/>
  <c r="P12" i="5"/>
  <c r="P13" i="5" s="1"/>
  <c r="M12" i="5"/>
  <c r="J12" i="5"/>
  <c r="S4" i="5"/>
  <c r="P4" i="5"/>
  <c r="P5" i="5" s="1"/>
  <c r="M4" i="5"/>
  <c r="J4" i="5"/>
  <c r="S37" i="6"/>
  <c r="P37" i="6"/>
  <c r="P38" i="6" s="1"/>
  <c r="M37" i="6"/>
  <c r="J37" i="6"/>
  <c r="G37" i="6"/>
  <c r="S29" i="6"/>
  <c r="P29" i="6"/>
  <c r="P30" i="6" s="1"/>
  <c r="M29" i="6"/>
  <c r="J29" i="6"/>
  <c r="G29" i="6"/>
  <c r="S21" i="6"/>
  <c r="P21" i="6"/>
  <c r="P22" i="6" s="1"/>
  <c r="M21" i="6"/>
  <c r="J21" i="6"/>
  <c r="S13" i="6"/>
  <c r="P13" i="6"/>
  <c r="P14" i="6" s="1"/>
  <c r="M13" i="6"/>
  <c r="J13" i="6"/>
  <c r="G13" i="6"/>
  <c r="G21" i="6"/>
  <c r="P6" i="7"/>
  <c r="D37" i="6"/>
  <c r="D29" i="6"/>
  <c r="D21" i="6"/>
  <c r="D13" i="6"/>
  <c r="D36" i="5"/>
  <c r="D28" i="5"/>
  <c r="D20" i="5"/>
  <c r="D12" i="5"/>
  <c r="D4" i="5"/>
  <c r="W42" i="4"/>
  <c r="T10" i="9" s="1"/>
  <c r="W40" i="4"/>
  <c r="T9" i="9" s="1"/>
  <c r="W38" i="4"/>
  <c r="W44" i="4" l="1"/>
  <c r="R9" i="9" s="1"/>
  <c r="R10" i="9"/>
  <c r="AE42" i="7"/>
  <c r="W42" i="7"/>
  <c r="T37" i="9" s="1"/>
  <c r="AD41" i="7"/>
  <c r="AF41" i="7" s="1"/>
  <c r="AE40" i="7"/>
  <c r="AC40" i="7"/>
  <c r="AF40" i="7" s="1"/>
  <c r="W40" i="7"/>
  <c r="T36" i="9" s="1"/>
  <c r="AD39" i="7"/>
  <c r="AC39" i="7"/>
  <c r="AE38" i="7"/>
  <c r="AC38" i="7"/>
  <c r="W38" i="7"/>
  <c r="R37" i="9" s="1"/>
  <c r="AE34" i="7"/>
  <c r="W34" i="7"/>
  <c r="P37" i="9" s="1"/>
  <c r="AD33" i="7"/>
  <c r="AF33" i="7" s="1"/>
  <c r="AE32" i="7"/>
  <c r="AC32" i="7"/>
  <c r="W32" i="7"/>
  <c r="P36" i="9" s="1"/>
  <c r="AD31" i="7"/>
  <c r="AC31" i="7"/>
  <c r="AE30" i="7"/>
  <c r="AC30" i="7"/>
  <c r="W30" i="7"/>
  <c r="N37" i="9" s="1"/>
  <c r="AE26" i="7"/>
  <c r="W26" i="7"/>
  <c r="L37" i="9" s="1"/>
  <c r="AD25" i="7"/>
  <c r="AF25" i="7" s="1"/>
  <c r="AE24" i="7"/>
  <c r="AC24" i="7"/>
  <c r="W24" i="7"/>
  <c r="L36" i="9" s="1"/>
  <c r="AD23" i="7"/>
  <c r="AD27" i="7" s="1"/>
  <c r="AC23" i="7"/>
  <c r="AE22" i="7"/>
  <c r="AC22" i="7"/>
  <c r="W22" i="7"/>
  <c r="J37" i="9" s="1"/>
  <c r="AE18" i="7"/>
  <c r="W18" i="7"/>
  <c r="H37" i="9" s="1"/>
  <c r="AD17" i="7"/>
  <c r="AF17" i="7" s="1"/>
  <c r="AE16" i="7"/>
  <c r="AC16" i="7"/>
  <c r="W16" i="7"/>
  <c r="H36" i="9" s="1"/>
  <c r="AD15" i="7"/>
  <c r="AC15" i="7"/>
  <c r="AE14" i="7"/>
  <c r="AC14" i="7"/>
  <c r="W14" i="7"/>
  <c r="AE10" i="7"/>
  <c r="W10" i="7"/>
  <c r="AD9" i="7"/>
  <c r="AF9" i="7" s="1"/>
  <c r="AE8" i="7"/>
  <c r="AC8" i="7"/>
  <c r="W8" i="7"/>
  <c r="AD7" i="7"/>
  <c r="AC7" i="7"/>
  <c r="AE6" i="7"/>
  <c r="AC6" i="7"/>
  <c r="W6" i="7"/>
  <c r="AE42" i="6"/>
  <c r="W42" i="6"/>
  <c r="T28" i="9" s="1"/>
  <c r="AD41" i="6"/>
  <c r="AF41" i="6" s="1"/>
  <c r="AE40" i="6"/>
  <c r="AC40" i="6"/>
  <c r="W40" i="6"/>
  <c r="T27" i="9" s="1"/>
  <c r="AD39" i="6"/>
  <c r="AD43" i="6" s="1"/>
  <c r="AC39" i="6"/>
  <c r="AE38" i="6"/>
  <c r="AC38" i="6"/>
  <c r="W38" i="6"/>
  <c r="R28" i="9" s="1"/>
  <c r="AE34" i="6"/>
  <c r="W34" i="6"/>
  <c r="P28" i="9" s="1"/>
  <c r="AD33" i="6"/>
  <c r="AF33" i="6" s="1"/>
  <c r="AE32" i="6"/>
  <c r="AC32" i="6"/>
  <c r="W32" i="6"/>
  <c r="P27" i="9" s="1"/>
  <c r="AD31" i="6"/>
  <c r="AC31" i="6"/>
  <c r="AE30" i="6"/>
  <c r="AC30" i="6"/>
  <c r="W30" i="6"/>
  <c r="N28" i="9" s="1"/>
  <c r="AE26" i="6"/>
  <c r="W26" i="6"/>
  <c r="L28" i="9" s="1"/>
  <c r="AD25" i="6"/>
  <c r="AF25" i="6" s="1"/>
  <c r="AE24" i="6"/>
  <c r="AC24" i="6"/>
  <c r="W24" i="6"/>
  <c r="L27" i="9" s="1"/>
  <c r="AD23" i="6"/>
  <c r="AC23" i="6"/>
  <c r="AF23" i="6" s="1"/>
  <c r="AE22" i="6"/>
  <c r="AE27" i="6" s="1"/>
  <c r="AC22" i="6"/>
  <c r="W22" i="6"/>
  <c r="J28" i="9" s="1"/>
  <c r="AE18" i="6"/>
  <c r="W18" i="6"/>
  <c r="H28" i="9" s="1"/>
  <c r="AD17" i="6"/>
  <c r="AF17" i="6" s="1"/>
  <c r="AE16" i="6"/>
  <c r="AC16" i="6"/>
  <c r="W16" i="6"/>
  <c r="H27" i="9" s="1"/>
  <c r="AD15" i="6"/>
  <c r="AC15" i="6"/>
  <c r="AE14" i="6"/>
  <c r="AC14" i="6"/>
  <c r="W14" i="6"/>
  <c r="F28" i="9" s="1"/>
  <c r="AE10" i="6"/>
  <c r="W10" i="6"/>
  <c r="D28" i="9" s="1"/>
  <c r="AD9" i="6"/>
  <c r="AF9" i="6" s="1"/>
  <c r="AE8" i="6"/>
  <c r="AC8" i="6"/>
  <c r="W8" i="6"/>
  <c r="D27" i="9" s="1"/>
  <c r="AD7" i="6"/>
  <c r="AC7" i="6"/>
  <c r="AE6" i="6"/>
  <c r="AC6" i="6"/>
  <c r="W6" i="6"/>
  <c r="B28" i="9" s="1"/>
  <c r="AE41" i="5"/>
  <c r="W41" i="5"/>
  <c r="T19" i="9" s="1"/>
  <c r="AD40" i="5"/>
  <c r="AF40" i="5" s="1"/>
  <c r="AE39" i="5"/>
  <c r="AC39" i="5"/>
  <c r="W39" i="5"/>
  <c r="T18" i="9" s="1"/>
  <c r="AD38" i="5"/>
  <c r="AD42" i="5" s="1"/>
  <c r="AC38" i="5"/>
  <c r="AE37" i="5"/>
  <c r="AC37" i="5"/>
  <c r="W37" i="5"/>
  <c r="AE33" i="5"/>
  <c r="W33" i="5"/>
  <c r="P19" i="9" s="1"/>
  <c r="AD32" i="5"/>
  <c r="AF32" i="5" s="1"/>
  <c r="AE31" i="5"/>
  <c r="AC31" i="5"/>
  <c r="W31" i="5"/>
  <c r="P18" i="9" s="1"/>
  <c r="AD30" i="5"/>
  <c r="AC30" i="5"/>
  <c r="AE29" i="5"/>
  <c r="AC29" i="5"/>
  <c r="W29" i="5"/>
  <c r="N19" i="9" s="1"/>
  <c r="AE25" i="5"/>
  <c r="W25" i="5"/>
  <c r="L19" i="9" s="1"/>
  <c r="AD24" i="5"/>
  <c r="AF24" i="5" s="1"/>
  <c r="AE23" i="5"/>
  <c r="AC23" i="5"/>
  <c r="W23" i="5"/>
  <c r="L18" i="9" s="1"/>
  <c r="AD22" i="5"/>
  <c r="AC22" i="5"/>
  <c r="AE21" i="5"/>
  <c r="AC21" i="5"/>
  <c r="W21" i="5"/>
  <c r="J19" i="9" s="1"/>
  <c r="AE17" i="5"/>
  <c r="W17" i="5"/>
  <c r="H19" i="9" s="1"/>
  <c r="AD16" i="5"/>
  <c r="AF16" i="5" s="1"/>
  <c r="AE15" i="5"/>
  <c r="AC15" i="5"/>
  <c r="W15" i="5"/>
  <c r="H18" i="9" s="1"/>
  <c r="AD14" i="5"/>
  <c r="AD18" i="5" s="1"/>
  <c r="AC14" i="5"/>
  <c r="AE13" i="5"/>
  <c r="AC13" i="5"/>
  <c r="W13" i="5"/>
  <c r="F19" i="9" s="1"/>
  <c r="AE9" i="5"/>
  <c r="W9" i="5"/>
  <c r="D19" i="9" s="1"/>
  <c r="AD8" i="5"/>
  <c r="AF8" i="5" s="1"/>
  <c r="AE7" i="5"/>
  <c r="AC7" i="5"/>
  <c r="W7" i="5"/>
  <c r="D18" i="9" s="1"/>
  <c r="AD6" i="5"/>
  <c r="AC6" i="5"/>
  <c r="AE5" i="5"/>
  <c r="AC5" i="5"/>
  <c r="W5" i="5"/>
  <c r="AE42" i="4"/>
  <c r="AD41" i="4"/>
  <c r="AF41" i="4" s="1"/>
  <c r="AE40" i="4"/>
  <c r="AC40" i="4"/>
  <c r="AD39" i="4"/>
  <c r="AC39" i="4"/>
  <c r="AE38" i="4"/>
  <c r="AC38" i="4"/>
  <c r="AE34" i="4"/>
  <c r="W34" i="4"/>
  <c r="P10" i="9" s="1"/>
  <c r="AD33" i="4"/>
  <c r="AF33" i="4" s="1"/>
  <c r="AE32" i="4"/>
  <c r="AC32" i="4"/>
  <c r="W32" i="4"/>
  <c r="P9" i="9" s="1"/>
  <c r="AD31" i="4"/>
  <c r="AC31" i="4"/>
  <c r="AE30" i="4"/>
  <c r="AE35" i="4" s="1"/>
  <c r="AC30" i="4"/>
  <c r="W30" i="4"/>
  <c r="N10" i="9" s="1"/>
  <c r="AE26" i="4"/>
  <c r="W26" i="4"/>
  <c r="L10" i="9" s="1"/>
  <c r="AD25" i="4"/>
  <c r="AF25" i="4" s="1"/>
  <c r="AE24" i="4"/>
  <c r="AC24" i="4"/>
  <c r="AF24" i="4" s="1"/>
  <c r="W24" i="4"/>
  <c r="L9" i="9" s="1"/>
  <c r="AD23" i="4"/>
  <c r="AC23" i="4"/>
  <c r="AE22" i="4"/>
  <c r="AC22" i="4"/>
  <c r="W22" i="4"/>
  <c r="J10" i="9" s="1"/>
  <c r="AE18" i="4"/>
  <c r="W18" i="4"/>
  <c r="H10" i="9" s="1"/>
  <c r="AD17" i="4"/>
  <c r="AF17" i="4" s="1"/>
  <c r="AE16" i="4"/>
  <c r="AC16" i="4"/>
  <c r="W16" i="4"/>
  <c r="H9" i="9" s="1"/>
  <c r="AD15" i="4"/>
  <c r="AC15" i="4"/>
  <c r="AE14" i="4"/>
  <c r="AC14" i="4"/>
  <c r="W14" i="4"/>
  <c r="F10" i="9" s="1"/>
  <c r="AE10" i="4"/>
  <c r="W10" i="4"/>
  <c r="D10" i="9" s="1"/>
  <c r="AD9" i="4"/>
  <c r="AF9" i="4" s="1"/>
  <c r="AE8" i="4"/>
  <c r="AC8" i="4"/>
  <c r="W8" i="4"/>
  <c r="D9" i="9" s="1"/>
  <c r="AD7" i="4"/>
  <c r="AD11" i="4" s="1"/>
  <c r="AC7" i="4"/>
  <c r="AE6" i="4"/>
  <c r="AC6" i="4"/>
  <c r="W6" i="4"/>
  <c r="D37" i="9" l="1"/>
  <c r="D46" i="9"/>
  <c r="D36" i="9"/>
  <c r="D45" i="9"/>
  <c r="B37" i="9"/>
  <c r="B46" i="9"/>
  <c r="AF31" i="4"/>
  <c r="AE26" i="5"/>
  <c r="AE11" i="7"/>
  <c r="AD35" i="4"/>
  <c r="AD27" i="6"/>
  <c r="AF8" i="4"/>
  <c r="AF15" i="4"/>
  <c r="AF39" i="4"/>
  <c r="AF40" i="4"/>
  <c r="AF8" i="7"/>
  <c r="AF15" i="7"/>
  <c r="AC11" i="6"/>
  <c r="AC35" i="7"/>
  <c r="AC19" i="4"/>
  <c r="AC43" i="4"/>
  <c r="AF30" i="5"/>
  <c r="AF7" i="4"/>
  <c r="AC26" i="5"/>
  <c r="AF38" i="5"/>
  <c r="AC11" i="7"/>
  <c r="AF16" i="7"/>
  <c r="AF23" i="7"/>
  <c r="AE11" i="4"/>
  <c r="AD27" i="4"/>
  <c r="AE42" i="5"/>
  <c r="AD19" i="6"/>
  <c r="AE27" i="7"/>
  <c r="AD43" i="7"/>
  <c r="AF16" i="6"/>
  <c r="AE27" i="4"/>
  <c r="AE19" i="6"/>
  <c r="AE43" i="7"/>
  <c r="W12" i="4"/>
  <c r="B9" i="9" s="1"/>
  <c r="B10" i="9"/>
  <c r="AD34" i="5"/>
  <c r="AD19" i="7"/>
  <c r="W11" i="5"/>
  <c r="B18" i="9" s="1"/>
  <c r="B19" i="9"/>
  <c r="AE19" i="4"/>
  <c r="AE43" i="4"/>
  <c r="AC10" i="5"/>
  <c r="AE11" i="6"/>
  <c r="AC35" i="6"/>
  <c r="AF40" i="6"/>
  <c r="AF7" i="7"/>
  <c r="W20" i="7"/>
  <c r="F36" i="9" s="1"/>
  <c r="F37" i="9"/>
  <c r="AE35" i="7"/>
  <c r="AE10" i="5"/>
  <c r="AD26" i="5"/>
  <c r="AF26" i="5" s="1"/>
  <c r="AE27" i="5" s="1"/>
  <c r="AC34" i="5"/>
  <c r="AF7" i="6"/>
  <c r="AE35" i="6"/>
  <c r="AD11" i="7"/>
  <c r="AC19" i="7"/>
  <c r="AF24" i="7"/>
  <c r="AF31" i="7"/>
  <c r="AD19" i="4"/>
  <c r="AC27" i="4"/>
  <c r="AF32" i="4"/>
  <c r="AD43" i="4"/>
  <c r="AD11" i="6"/>
  <c r="AC19" i="6"/>
  <c r="AF24" i="6"/>
  <c r="AF31" i="6"/>
  <c r="AE19" i="7"/>
  <c r="AD35" i="7"/>
  <c r="AC43" i="7"/>
  <c r="AD10" i="5"/>
  <c r="AC18" i="5"/>
  <c r="W43" i="5"/>
  <c r="R18" i="9" s="1"/>
  <c r="R19" i="9"/>
  <c r="AD35" i="6"/>
  <c r="AC43" i="6"/>
  <c r="AC11" i="4"/>
  <c r="AF16" i="4"/>
  <c r="AF23" i="4"/>
  <c r="AC42" i="5"/>
  <c r="AF8" i="6"/>
  <c r="AF15" i="6"/>
  <c r="AE43" i="6"/>
  <c r="AC27" i="7"/>
  <c r="AF32" i="7"/>
  <c r="AF39" i="7"/>
  <c r="AC35" i="4"/>
  <c r="AF35" i="4" s="1"/>
  <c r="AE36" i="4" s="1"/>
  <c r="AF14" i="5"/>
  <c r="AC27" i="6"/>
  <c r="AF32" i="6"/>
  <c r="AF39" i="6"/>
  <c r="AF23" i="5"/>
  <c r="AF6" i="5"/>
  <c r="AE18" i="5"/>
  <c r="AE34" i="5"/>
  <c r="AF39" i="5"/>
  <c r="AF22" i="5"/>
  <c r="W12" i="7"/>
  <c r="W28" i="7"/>
  <c r="J36" i="9" s="1"/>
  <c r="W44" i="7"/>
  <c r="R36" i="9" s="1"/>
  <c r="W36" i="7"/>
  <c r="N36" i="9" s="1"/>
  <c r="W20" i="6"/>
  <c r="F27" i="9" s="1"/>
  <c r="W36" i="6"/>
  <c r="N27" i="9" s="1"/>
  <c r="W28" i="6"/>
  <c r="J27" i="9" s="1"/>
  <c r="W44" i="6"/>
  <c r="R27" i="9" s="1"/>
  <c r="W27" i="5"/>
  <c r="J18" i="9" s="1"/>
  <c r="W19" i="5"/>
  <c r="F18" i="9" s="1"/>
  <c r="W35" i="5"/>
  <c r="N18" i="9" s="1"/>
  <c r="W20" i="4"/>
  <c r="F9" i="9" s="1"/>
  <c r="W36" i="4"/>
  <c r="N9" i="9" s="1"/>
  <c r="W28" i="4"/>
  <c r="J9" i="9" s="1"/>
  <c r="W12" i="6"/>
  <c r="B27" i="9" s="1"/>
  <c r="AF7" i="5"/>
  <c r="AF15" i="5"/>
  <c r="AF31" i="5"/>
  <c r="AF14" i="4"/>
  <c r="AF30" i="4"/>
  <c r="AF38" i="4"/>
  <c r="AF5" i="5"/>
  <c r="AF13" i="5"/>
  <c r="AF21" i="5"/>
  <c r="AF29" i="5"/>
  <c r="AF6" i="4"/>
  <c r="AF22" i="4"/>
  <c r="AF37" i="5"/>
  <c r="AF6" i="6"/>
  <c r="AF14" i="6"/>
  <c r="AF22" i="6"/>
  <c r="AF30" i="6"/>
  <c r="AF38" i="6"/>
  <c r="AF6" i="7"/>
  <c r="AF14" i="7"/>
  <c r="AF22" i="7"/>
  <c r="AF30" i="7"/>
  <c r="AF38" i="7"/>
  <c r="B36" i="9" l="1"/>
  <c r="B45" i="9"/>
  <c r="AF35" i="6"/>
  <c r="AE36" i="6" s="1"/>
  <c r="AF42" i="5"/>
  <c r="AE43" i="5" s="1"/>
  <c r="AF27" i="6"/>
  <c r="AC28" i="6" s="1"/>
  <c r="AF11" i="7"/>
  <c r="AE12" i="7" s="1"/>
  <c r="AF19" i="6"/>
  <c r="AE20" i="6" s="1"/>
  <c r="AF19" i="7"/>
  <c r="AC20" i="7" s="1"/>
  <c r="AF19" i="4"/>
  <c r="AE20" i="4" s="1"/>
  <c r="AF43" i="4"/>
  <c r="AF11" i="4"/>
  <c r="AC12" i="4" s="1"/>
  <c r="AF27" i="4"/>
  <c r="AC28" i="4" s="1"/>
  <c r="AF10" i="5"/>
  <c r="AE11" i="5" s="1"/>
  <c r="AF43" i="6"/>
  <c r="AC44" i="6" s="1"/>
  <c r="AF35" i="7"/>
  <c r="AC36" i="7" s="1"/>
  <c r="AC36" i="4"/>
  <c r="AF43" i="7"/>
  <c r="AE44" i="7" s="1"/>
  <c r="AC44" i="4"/>
  <c r="AD44" i="4"/>
  <c r="AE44" i="4"/>
  <c r="AE28" i="6"/>
  <c r="AF11" i="6"/>
  <c r="AC12" i="6" s="1"/>
  <c r="AF27" i="7"/>
  <c r="AE28" i="7" s="1"/>
  <c r="AF34" i="5"/>
  <c r="AD35" i="5" s="1"/>
  <c r="AF18" i="5"/>
  <c r="AC19" i="5" s="1"/>
  <c r="AC36" i="6"/>
  <c r="AC43" i="5"/>
  <c r="AC27" i="5"/>
  <c r="AD36" i="6"/>
  <c r="AD27" i="5"/>
  <c r="AD36" i="4"/>
  <c r="AC20" i="6" l="1"/>
  <c r="AE20" i="7"/>
  <c r="AC12" i="7"/>
  <c r="AD28" i="6"/>
  <c r="AD43" i="5"/>
  <c r="AD12" i="7"/>
  <c r="AC20" i="4"/>
  <c r="AD20" i="4"/>
  <c r="AE12" i="4"/>
  <c r="AC35" i="5"/>
  <c r="AD12" i="4"/>
  <c r="AD20" i="6"/>
  <c r="AD20" i="7"/>
  <c r="AC11" i="5"/>
  <c r="AD19" i="5"/>
  <c r="AE35" i="5"/>
  <c r="AE28" i="4"/>
  <c r="AD28" i="4"/>
  <c r="AD11" i="5"/>
  <c r="AD44" i="6"/>
  <c r="AC44" i="7"/>
  <c r="AE36" i="7"/>
  <c r="AD36" i="7"/>
  <c r="AD44" i="7"/>
  <c r="AE19" i="5"/>
  <c r="AE44" i="6"/>
  <c r="AD28" i="7"/>
  <c r="AC28" i="7"/>
  <c r="AE12" i="6"/>
  <c r="AD12" i="6"/>
</calcChain>
</file>

<file path=xl/sharedStrings.xml><?xml version="1.0" encoding="utf-8"?>
<sst xmlns="http://schemas.openxmlformats.org/spreadsheetml/2006/main" count="1676" uniqueCount="571">
  <si>
    <t>歡迎同學踴躍訂購</t>
    <phoneticPr fontId="4" type="noConversion"/>
  </si>
  <si>
    <t>寶島白飯</t>
  </si>
  <si>
    <t>若飯菜不足　請洽現場服務人員服務　歡迎踴躍訂購　豐成　04-8613339</t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</si>
  <si>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</si>
  <si>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</si>
  <si>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</si>
  <si>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</si>
  <si>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</si>
  <si>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</si>
  <si>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 xml:space="preserve"> </t>
    <phoneticPr fontId="4" type="noConversion"/>
  </si>
  <si>
    <t>副菜</t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</si>
  <si>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</si>
  <si>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</si>
  <si>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</si>
  <si>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</si>
  <si>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</si>
  <si>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個人量(克)</t>
    <phoneticPr fontId="4" type="noConversion"/>
  </si>
  <si>
    <t>醣類：</t>
  </si>
  <si>
    <t>主食類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</si>
  <si>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</si>
  <si>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</si>
  <si>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</si>
  <si>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</si>
  <si>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</si>
  <si>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豆魚肉蛋類</t>
    <phoneticPr fontId="4" type="noConversion"/>
  </si>
  <si>
    <t>主食</t>
    <phoneticPr fontId="4" type="noConversion"/>
  </si>
  <si>
    <t>脂肪：</t>
  </si>
  <si>
    <t>蔬菜類</t>
    <phoneticPr fontId="4" type="noConversion"/>
  </si>
  <si>
    <t>肉</t>
    <phoneticPr fontId="4" type="noConversion"/>
  </si>
  <si>
    <t>日</t>
  </si>
  <si>
    <t>油脂類</t>
    <phoneticPr fontId="4" type="noConversion"/>
  </si>
  <si>
    <t>菜</t>
    <phoneticPr fontId="4" type="noConversion"/>
  </si>
  <si>
    <t>星期一</t>
    <phoneticPr fontId="4" type="noConversion"/>
  </si>
  <si>
    <t>蛋白質：</t>
  </si>
  <si>
    <t>水果類</t>
    <phoneticPr fontId="4" type="noConversion"/>
  </si>
  <si>
    <t>油</t>
    <phoneticPr fontId="4" type="noConversion"/>
  </si>
  <si>
    <t>奶類</t>
    <phoneticPr fontId="4" type="noConversion"/>
  </si>
  <si>
    <t>水果</t>
    <phoneticPr fontId="4" type="noConversion"/>
  </si>
  <si>
    <t>餐數</t>
    <phoneticPr fontId="4" type="noConversion"/>
  </si>
  <si>
    <t>熱量：</t>
    <phoneticPr fontId="4" type="noConversion"/>
  </si>
  <si>
    <t>日</t>
    <phoneticPr fontId="4" type="noConversion"/>
  </si>
  <si>
    <t>星期二</t>
    <phoneticPr fontId="4" type="noConversion"/>
  </si>
  <si>
    <t>星期三</t>
    <phoneticPr fontId="4" type="noConversion"/>
  </si>
  <si>
    <t>星期四</t>
    <phoneticPr fontId="4" type="noConversion"/>
  </si>
  <si>
    <t>蒸</t>
    <phoneticPr fontId="4" type="noConversion"/>
  </si>
  <si>
    <t>炒</t>
    <phoneticPr fontId="4" type="noConversion"/>
  </si>
  <si>
    <t>個人量(克)</t>
    <phoneticPr fontId="4" type="noConversion"/>
  </si>
  <si>
    <t>煮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</si>
  <si>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</si>
  <si>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</si>
  <si>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</si>
  <si>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</si>
  <si>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主食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</si>
  <si>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</si>
  <si>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</si>
  <si>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</si>
  <si>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星期五</t>
    <phoneticPr fontId="4" type="noConversion"/>
  </si>
  <si>
    <t>油</t>
    <phoneticPr fontId="4" type="noConversion"/>
  </si>
  <si>
    <t>水果</t>
    <phoneticPr fontId="4" type="noConversion"/>
  </si>
  <si>
    <t>餐數</t>
    <phoneticPr fontId="4" type="noConversion"/>
  </si>
  <si>
    <t>食材以可食量標示</t>
    <phoneticPr fontId="4" type="noConversion"/>
  </si>
  <si>
    <t>備註</t>
    <phoneticPr fontId="4" type="noConversion"/>
  </si>
  <si>
    <t>水果/乳品</t>
    <phoneticPr fontId="4" type="noConversion"/>
  </si>
  <si>
    <t>食物類別</t>
    <phoneticPr fontId="4" type="noConversion"/>
  </si>
  <si>
    <t>份數</t>
    <phoneticPr fontId="4" type="noConversion"/>
  </si>
  <si>
    <t>炸</t>
    <phoneticPr fontId="4" type="noConversion"/>
  </si>
  <si>
    <t>煮</t>
    <phoneticPr fontId="4" type="noConversion"/>
  </si>
  <si>
    <t>炒</t>
    <phoneticPr fontId="4" type="noConversion"/>
  </si>
  <si>
    <t>川燙</t>
    <phoneticPr fontId="4" type="noConversion"/>
  </si>
  <si>
    <t>熱量：</t>
  </si>
  <si>
    <t>個人量(克)</t>
  </si>
  <si>
    <t>川燙</t>
  </si>
  <si>
    <t>煮</t>
  </si>
  <si>
    <t>白米</t>
  </si>
  <si>
    <t>星期五</t>
    <phoneticPr fontId="4" type="noConversion"/>
  </si>
  <si>
    <t>三色丁</t>
  </si>
  <si>
    <t>主食類</t>
    <phoneticPr fontId="4" type="noConversion"/>
  </si>
  <si>
    <t>豆魚肉蛋類</t>
    <phoneticPr fontId="4" type="noConversion"/>
  </si>
  <si>
    <t>蔬菜類</t>
    <phoneticPr fontId="4" type="noConversion"/>
  </si>
  <si>
    <t>油脂類</t>
    <phoneticPr fontId="4" type="noConversion"/>
  </si>
  <si>
    <t>水果類</t>
    <phoneticPr fontId="4" type="noConversion"/>
  </si>
  <si>
    <t>奶類</t>
    <phoneticPr fontId="4" type="noConversion"/>
  </si>
  <si>
    <t>熱量：</t>
    <phoneticPr fontId="4" type="noConversion"/>
  </si>
  <si>
    <t>蒸</t>
    <phoneticPr fontId="4" type="noConversion"/>
  </si>
  <si>
    <t>炒</t>
    <phoneticPr fontId="1" type="noConversion"/>
  </si>
  <si>
    <t xml:space="preserve"> </t>
  </si>
  <si>
    <t>白米</t>
    <phoneticPr fontId="4" type="noConversion"/>
  </si>
  <si>
    <t>蒸</t>
    <phoneticPr fontId="1" type="noConversion"/>
  </si>
  <si>
    <t>煮</t>
    <phoneticPr fontId="1" type="noConversion"/>
  </si>
  <si>
    <t>川燙</t>
    <phoneticPr fontId="1" type="noConversion"/>
  </si>
  <si>
    <t>衛管人員:陳沙莉</t>
    <phoneticPr fontId="4" type="noConversion"/>
  </si>
  <si>
    <t>熱量:</t>
    <phoneticPr fontId="4" type="noConversion"/>
  </si>
  <si>
    <t>熱量:</t>
    <phoneticPr fontId="4" type="noConversion"/>
  </si>
  <si>
    <t>熱量:</t>
    <phoneticPr fontId="4" type="noConversion"/>
  </si>
  <si>
    <t>熱量:</t>
    <phoneticPr fontId="4" type="noConversion"/>
  </si>
  <si>
    <t>滷</t>
    <phoneticPr fontId="4" type="noConversion"/>
  </si>
  <si>
    <t>蒸</t>
    <phoneticPr fontId="1" type="noConversion"/>
  </si>
  <si>
    <t>烤</t>
    <phoneticPr fontId="1" type="noConversion"/>
  </si>
  <si>
    <t>煮</t>
    <phoneticPr fontId="1" type="noConversion"/>
  </si>
  <si>
    <t>川燙</t>
    <phoneticPr fontId="1" type="noConversion"/>
  </si>
  <si>
    <t>紅蘿蔔</t>
    <phoneticPr fontId="1" type="noConversion"/>
  </si>
  <si>
    <t>煮</t>
    <phoneticPr fontId="1" type="noConversion"/>
  </si>
  <si>
    <t>新鮮雞蛋</t>
    <phoneticPr fontId="1" type="noConversion"/>
  </si>
  <si>
    <t>滷</t>
    <phoneticPr fontId="1" type="noConversion"/>
  </si>
  <si>
    <t>菜單設計者:鄧羽婷</t>
    <phoneticPr fontId="4" type="noConversion"/>
  </si>
  <si>
    <t>高麗菜</t>
    <phoneticPr fontId="4" type="noConversion"/>
  </si>
  <si>
    <t>木耳</t>
    <phoneticPr fontId="4" type="noConversion"/>
  </si>
  <si>
    <t>紅蘿蔔</t>
    <phoneticPr fontId="4" type="noConversion"/>
  </si>
  <si>
    <t>新鮮豬肉</t>
    <phoneticPr fontId="4" type="noConversion"/>
  </si>
  <si>
    <t>薑片</t>
    <phoneticPr fontId="4" type="noConversion"/>
  </si>
  <si>
    <t>新鮮雞排</t>
    <phoneticPr fontId="1" type="noConversion"/>
  </si>
  <si>
    <t>炸</t>
    <phoneticPr fontId="1" type="noConversion"/>
  </si>
  <si>
    <t>海帶芽</t>
    <phoneticPr fontId="1" type="noConversion"/>
  </si>
  <si>
    <t>日</t>
    <phoneticPr fontId="4" type="noConversion"/>
  </si>
  <si>
    <t>白蘿蔔</t>
    <phoneticPr fontId="1" type="noConversion"/>
  </si>
  <si>
    <t>紅蘿蔔</t>
  </si>
  <si>
    <t>滷</t>
    <phoneticPr fontId="4" type="noConversion"/>
  </si>
  <si>
    <t>洋芋</t>
    <phoneticPr fontId="4" type="noConversion"/>
  </si>
  <si>
    <t>洋蔥</t>
    <phoneticPr fontId="4" type="noConversion"/>
  </si>
  <si>
    <t>新鮮雞肉</t>
    <phoneticPr fontId="4" type="noConversion"/>
  </si>
  <si>
    <t>木耳</t>
  </si>
  <si>
    <t>生鮮豬排</t>
    <phoneticPr fontId="1" type="noConversion"/>
  </si>
  <si>
    <t>新鮮雞蛋</t>
    <phoneticPr fontId="4" type="noConversion"/>
  </si>
  <si>
    <t>薑絲</t>
    <phoneticPr fontId="1" type="noConversion"/>
  </si>
  <si>
    <t>生鮮雞翅</t>
    <phoneticPr fontId="1" type="noConversion"/>
  </si>
  <si>
    <t>烤</t>
    <phoneticPr fontId="4" type="noConversion"/>
  </si>
  <si>
    <t>冬瓜</t>
    <phoneticPr fontId="1" type="noConversion"/>
  </si>
  <si>
    <t>煮</t>
    <phoneticPr fontId="1" type="noConversion"/>
  </si>
  <si>
    <t>新鮮筍絲</t>
  </si>
  <si>
    <t>新鮮豬肉</t>
  </si>
  <si>
    <t>新鮮豬排</t>
    <phoneticPr fontId="4" type="noConversion"/>
  </si>
  <si>
    <t>生鮮雞腿</t>
    <phoneticPr fontId="1" type="noConversion"/>
  </si>
  <si>
    <t>白米</t>
    <phoneticPr fontId="1" type="noConversion"/>
  </si>
  <si>
    <t>煮</t>
    <phoneticPr fontId="1" type="noConversion"/>
  </si>
  <si>
    <t>新鮮豬肉片</t>
    <phoneticPr fontId="1" type="noConversion"/>
  </si>
  <si>
    <t>新鮮雞丁</t>
    <phoneticPr fontId="1" type="noConversion"/>
  </si>
  <si>
    <t>新鮮豬肉丁</t>
    <phoneticPr fontId="1" type="noConversion"/>
  </si>
  <si>
    <t xml:space="preserve">  </t>
    <phoneticPr fontId="1" type="noConversion"/>
  </si>
  <si>
    <t>寶島白飯</t>
    <phoneticPr fontId="1" type="noConversion"/>
  </si>
  <si>
    <t>營養師:鄧羽婷</t>
    <phoneticPr fontId="4" type="noConversion"/>
  </si>
  <si>
    <t>11月23日</t>
    <phoneticPr fontId="1" type="noConversion"/>
  </si>
  <si>
    <t>11月30日</t>
    <phoneticPr fontId="1" type="noConversion"/>
  </si>
  <si>
    <t>11月10日(二)</t>
    <phoneticPr fontId="1" type="noConversion"/>
  </si>
  <si>
    <t>蘑菇豬柳</t>
    <phoneticPr fontId="1" type="noConversion"/>
  </si>
  <si>
    <t>五味醬豬排</t>
    <phoneticPr fontId="1" type="noConversion"/>
  </si>
  <si>
    <t>古早味滷排骨</t>
  </si>
  <si>
    <t>普羅旺斯雞排</t>
  </si>
  <si>
    <t>南洋咖哩雞</t>
  </si>
  <si>
    <t>洋蔥炒蛋</t>
  </si>
  <si>
    <t>白菜蒸肉丸子</t>
    <phoneticPr fontId="1" type="noConversion"/>
  </si>
  <si>
    <t>燒烤雞排</t>
    <phoneticPr fontId="1" type="noConversion"/>
  </si>
  <si>
    <t>魚干鮮蔬豆腐湯(海)(豆)</t>
    <phoneticPr fontId="1" type="noConversion"/>
  </si>
  <si>
    <t>螞蟻上樹</t>
    <phoneticPr fontId="1" type="noConversion"/>
  </si>
  <si>
    <t>墨西哥雞排</t>
    <phoneticPr fontId="1" type="noConversion"/>
  </si>
  <si>
    <t>檸檬雞翅</t>
    <phoneticPr fontId="1" type="noConversion"/>
  </si>
  <si>
    <t>壽喜燒肉</t>
    <phoneticPr fontId="1" type="noConversion"/>
  </si>
  <si>
    <t>紅蔘炒蛋</t>
    <phoneticPr fontId="1" type="noConversion"/>
  </si>
  <si>
    <t>白玉上排湯</t>
    <phoneticPr fontId="1" type="noConversion"/>
  </si>
  <si>
    <t>洋蔥炒肉片</t>
    <phoneticPr fontId="1" type="noConversion"/>
  </si>
  <si>
    <t>轟炸雞排(炸)</t>
    <phoneticPr fontId="1" type="noConversion"/>
  </si>
  <si>
    <t>鐵路大排</t>
    <phoneticPr fontId="1" type="noConversion"/>
  </si>
  <si>
    <t>糖醋豬柳條</t>
    <phoneticPr fontId="1" type="noConversion"/>
  </si>
  <si>
    <t>蜜汁豬排</t>
    <phoneticPr fontId="1" type="noConversion"/>
  </si>
  <si>
    <t>冬瓜燒鴨</t>
    <phoneticPr fontId="1" type="noConversion"/>
  </si>
  <si>
    <t>元氣大豬排(炸)</t>
    <phoneticPr fontId="1" type="noConversion"/>
  </si>
  <si>
    <t>11月11日(三)</t>
    <phoneticPr fontId="1" type="noConversion"/>
  </si>
  <si>
    <t>11月12日(四)</t>
    <phoneticPr fontId="1" type="noConversion"/>
  </si>
  <si>
    <t>11月17日(二)</t>
    <phoneticPr fontId="1" type="noConversion"/>
  </si>
  <si>
    <t>11月18日(三)</t>
    <phoneticPr fontId="1" type="noConversion"/>
  </si>
  <si>
    <t>11月19日(四)</t>
    <phoneticPr fontId="1" type="noConversion"/>
  </si>
  <si>
    <t>11月20日(五)</t>
    <phoneticPr fontId="1" type="noConversion"/>
  </si>
  <si>
    <t>11月24日(二)</t>
    <phoneticPr fontId="1" type="noConversion"/>
  </si>
  <si>
    <t>11月25日(三)</t>
    <phoneticPr fontId="1" type="noConversion"/>
  </si>
  <si>
    <t>11月26日(四)</t>
    <phoneticPr fontId="1" type="noConversion"/>
  </si>
  <si>
    <t>11月27日(五)</t>
    <phoneticPr fontId="1" type="noConversion"/>
  </si>
  <si>
    <t>蒲瓜什錦(海)</t>
    <phoneticPr fontId="1" type="noConversion"/>
  </si>
  <si>
    <t>白玉燒肉</t>
    <phoneticPr fontId="1" type="noConversion"/>
  </si>
  <si>
    <t>冬瓜豚骨湯</t>
    <phoneticPr fontId="1" type="noConversion"/>
  </si>
  <si>
    <t>沙茶鮮蔬湯</t>
    <phoneticPr fontId="1" type="noConversion"/>
  </si>
  <si>
    <t>馬鈴薯濃湯(芡)</t>
    <phoneticPr fontId="1" type="noConversion"/>
  </si>
  <si>
    <t>芝香雞翅</t>
    <phoneticPr fontId="1" type="noConversion"/>
  </si>
  <si>
    <t>日式咖哩雞(豆)</t>
    <phoneticPr fontId="1" type="noConversion"/>
  </si>
  <si>
    <t>薑絲冬瓜湯</t>
    <phoneticPr fontId="1" type="noConversion"/>
  </si>
  <si>
    <t>味噌湯(海)(豆)</t>
    <phoneticPr fontId="1" type="noConversion"/>
  </si>
  <si>
    <t>竹筍豚骨湯</t>
    <phoneticPr fontId="1" type="noConversion"/>
  </si>
  <si>
    <t>黃瓜排骨湯</t>
    <phoneticPr fontId="1" type="noConversion"/>
  </si>
  <si>
    <t>11/2(一)</t>
    <phoneticPr fontId="4" type="noConversion"/>
  </si>
  <si>
    <t>11/3(二)</t>
    <phoneticPr fontId="4" type="noConversion"/>
  </si>
  <si>
    <t>11/4(三)</t>
    <phoneticPr fontId="4" type="noConversion"/>
  </si>
  <si>
    <t>11/5(四)</t>
    <phoneticPr fontId="4" type="noConversion"/>
  </si>
  <si>
    <t>11/6(五)</t>
    <phoneticPr fontId="4" type="noConversion"/>
  </si>
  <si>
    <t>油菜</t>
    <phoneticPr fontId="1" type="noConversion"/>
  </si>
  <si>
    <t>11/9(一)</t>
    <phoneticPr fontId="4" type="noConversion"/>
  </si>
  <si>
    <t>11/10(二)</t>
    <phoneticPr fontId="4" type="noConversion"/>
  </si>
  <si>
    <t>11/11(三)</t>
    <phoneticPr fontId="4" type="noConversion"/>
  </si>
  <si>
    <t>11/12(四)</t>
    <phoneticPr fontId="4" type="noConversion"/>
  </si>
  <si>
    <t>11/13(五)</t>
    <phoneticPr fontId="4" type="noConversion"/>
  </si>
  <si>
    <t>11/16(一)</t>
    <phoneticPr fontId="4" type="noConversion"/>
  </si>
  <si>
    <t>11/17(二)</t>
    <phoneticPr fontId="4" type="noConversion"/>
  </si>
  <si>
    <t>11/18(三)</t>
    <phoneticPr fontId="4" type="noConversion"/>
  </si>
  <si>
    <t>11/19(四)</t>
    <phoneticPr fontId="4" type="noConversion"/>
  </si>
  <si>
    <t>11/20(五)</t>
    <phoneticPr fontId="4" type="noConversion"/>
  </si>
  <si>
    <t>11/23(一)</t>
    <phoneticPr fontId="4" type="noConversion"/>
  </si>
  <si>
    <t>11/24(二)</t>
    <phoneticPr fontId="4" type="noConversion"/>
  </si>
  <si>
    <t>11/25(三)</t>
    <phoneticPr fontId="4" type="noConversion"/>
  </si>
  <si>
    <t>11/26(四)</t>
    <phoneticPr fontId="4" type="noConversion"/>
  </si>
  <si>
    <t>11/27(五)</t>
    <phoneticPr fontId="4" type="noConversion"/>
  </si>
  <si>
    <t>11/30(一)</t>
    <phoneticPr fontId="4" type="noConversion"/>
  </si>
  <si>
    <t>蜜汁雞排</t>
    <phoneticPr fontId="4" type="noConversion"/>
  </si>
  <si>
    <t>蘑菇豬柳</t>
    <phoneticPr fontId="4" type="noConversion"/>
  </si>
  <si>
    <t>寶島白飯</t>
    <phoneticPr fontId="4" type="noConversion"/>
  </si>
  <si>
    <t>法式風味豬排</t>
    <phoneticPr fontId="4" type="noConversion"/>
  </si>
  <si>
    <t>紹興燒雞丁</t>
    <phoneticPr fontId="4" type="noConversion"/>
  </si>
  <si>
    <t>洋蔥炒肉片</t>
    <phoneticPr fontId="4" type="noConversion"/>
  </si>
  <si>
    <t>蒸</t>
    <phoneticPr fontId="1" type="noConversion"/>
  </si>
  <si>
    <t>豆角皮</t>
    <phoneticPr fontId="4" type="noConversion"/>
  </si>
  <si>
    <t>豆</t>
    <phoneticPr fontId="4" type="noConversion"/>
  </si>
  <si>
    <t>米血</t>
    <phoneticPr fontId="4" type="noConversion"/>
  </si>
  <si>
    <t>新鮮筍片</t>
    <phoneticPr fontId="4" type="noConversion"/>
  </si>
  <si>
    <t>魯</t>
    <phoneticPr fontId="1" type="noConversion"/>
  </si>
  <si>
    <t>新鮮豬排</t>
    <phoneticPr fontId="1" type="noConversion"/>
  </si>
  <si>
    <t>蒲瓜</t>
    <phoneticPr fontId="4" type="noConversion"/>
  </si>
  <si>
    <t>菇類</t>
    <phoneticPr fontId="4" type="noConversion"/>
  </si>
  <si>
    <t>蝦米</t>
    <phoneticPr fontId="4" type="noConversion"/>
  </si>
  <si>
    <t>海</t>
    <phoneticPr fontId="4" type="noConversion"/>
  </si>
  <si>
    <t>海帶芽</t>
    <phoneticPr fontId="1" type="noConversion"/>
  </si>
  <si>
    <t>薑絲</t>
    <phoneticPr fontId="1" type="noConversion"/>
  </si>
  <si>
    <t>洋芋</t>
  </si>
  <si>
    <t>洋芋</t>
    <phoneticPr fontId="1" type="noConversion"/>
  </si>
  <si>
    <t>洋蔥</t>
  </si>
  <si>
    <t>洋蔥</t>
    <phoneticPr fontId="1" type="noConversion"/>
  </si>
  <si>
    <t>紅蘿蔔</t>
    <phoneticPr fontId="1" type="noConversion"/>
  </si>
  <si>
    <t>甜椒</t>
  </si>
  <si>
    <t>新鮮雞蛋</t>
  </si>
  <si>
    <t>新鮮雞蛋</t>
    <phoneticPr fontId="1" type="noConversion"/>
  </si>
  <si>
    <t>豆腐</t>
    <phoneticPr fontId="1" type="noConversion"/>
  </si>
  <si>
    <t>木耳</t>
    <phoneticPr fontId="1" type="noConversion"/>
  </si>
  <si>
    <t>新鮮豬柳</t>
    <phoneticPr fontId="1" type="noConversion"/>
  </si>
  <si>
    <t>冬瓜</t>
    <phoneticPr fontId="1" type="noConversion"/>
  </si>
  <si>
    <t>大白菜</t>
  </si>
  <si>
    <t>大白菜</t>
    <phoneticPr fontId="1" type="noConversion"/>
  </si>
  <si>
    <t>筍乾</t>
    <phoneticPr fontId="1" type="noConversion"/>
  </si>
  <si>
    <t>醃</t>
    <phoneticPr fontId="1" type="noConversion"/>
  </si>
  <si>
    <t>紫米</t>
    <phoneticPr fontId="4" type="noConversion"/>
  </si>
  <si>
    <t>雞蛋</t>
    <phoneticPr fontId="1" type="noConversion"/>
  </si>
  <si>
    <t>魚乾</t>
    <phoneticPr fontId="1" type="noConversion"/>
  </si>
  <si>
    <t>炸</t>
    <phoneticPr fontId="1" type="noConversion"/>
  </si>
  <si>
    <t>炒</t>
    <phoneticPr fontId="1" type="noConversion"/>
  </si>
  <si>
    <t>青蔥</t>
    <phoneticPr fontId="1" type="noConversion"/>
  </si>
  <si>
    <t>烤</t>
    <phoneticPr fontId="1" type="noConversion"/>
  </si>
  <si>
    <t>青江菜</t>
    <phoneticPr fontId="1" type="noConversion"/>
  </si>
  <si>
    <t>玉米粒</t>
  </si>
  <si>
    <t>煮</t>
    <phoneticPr fontId="1" type="noConversion"/>
  </si>
  <si>
    <t>白菜蒸肉丸子</t>
  </si>
  <si>
    <t>螞蟻上樹</t>
  </si>
  <si>
    <t>生鮮雞排</t>
    <phoneticPr fontId="4" type="noConversion"/>
  </si>
  <si>
    <t>白蘿蔔</t>
    <phoneticPr fontId="4" type="noConversion"/>
  </si>
  <si>
    <t>新鮮豬大骨</t>
    <phoneticPr fontId="4" type="noConversion"/>
  </si>
  <si>
    <t>玉米</t>
    <phoneticPr fontId="4" type="noConversion"/>
  </si>
  <si>
    <t>新鮮雞肉</t>
  </si>
  <si>
    <t>魯</t>
    <phoneticPr fontId="4" type="noConversion"/>
  </si>
  <si>
    <t>新鮮豬絞肉</t>
    <phoneticPr fontId="1" type="noConversion"/>
  </si>
  <si>
    <t>咖哩粉</t>
    <phoneticPr fontId="1" type="noConversion"/>
  </si>
  <si>
    <t>椰奶</t>
    <phoneticPr fontId="1" type="noConversion"/>
  </si>
  <si>
    <t>高麗菜</t>
    <phoneticPr fontId="1" type="noConversion"/>
  </si>
  <si>
    <t>冬粉</t>
    <phoneticPr fontId="1" type="noConversion"/>
  </si>
  <si>
    <t>米粉</t>
    <phoneticPr fontId="1" type="noConversion"/>
  </si>
  <si>
    <t>板豆腐</t>
    <phoneticPr fontId="1" type="noConversion"/>
  </si>
  <si>
    <t>小魚乾</t>
    <phoneticPr fontId="1" type="noConversion"/>
  </si>
  <si>
    <t>新鮮豬肉絲</t>
    <phoneticPr fontId="1" type="noConversion"/>
  </si>
  <si>
    <t>小白菜</t>
    <phoneticPr fontId="1" type="noConversion"/>
  </si>
  <si>
    <t>竹筍豚骨湯</t>
  </si>
  <si>
    <t>青菜蛋花湯</t>
    <phoneticPr fontId="1" type="noConversion"/>
  </si>
  <si>
    <t>日式豚骨湯</t>
    <phoneticPr fontId="1" type="noConversion"/>
  </si>
  <si>
    <t>蜜汁豬排</t>
  </si>
  <si>
    <t>塔香三杯雞</t>
  </si>
  <si>
    <t>薑絲冬瓜湯</t>
  </si>
  <si>
    <t>墨西哥雞排</t>
  </si>
  <si>
    <t>京醬肉絲</t>
  </si>
  <si>
    <t>鮮蔬炒蛋</t>
  </si>
  <si>
    <t>黃瓜排骨湯</t>
  </si>
  <si>
    <t>檸檬雞翅</t>
  </si>
  <si>
    <t>沙茶鮮蔬湯</t>
  </si>
  <si>
    <t>冬瓜燒鴨</t>
  </si>
  <si>
    <t>白玉燒肉</t>
  </si>
  <si>
    <t>三色丁</t>
    <phoneticPr fontId="1" type="noConversion"/>
  </si>
  <si>
    <t>大黃瓜</t>
    <phoneticPr fontId="1" type="noConversion"/>
  </si>
  <si>
    <t>白芝麻</t>
    <phoneticPr fontId="1" type="noConversion"/>
  </si>
  <si>
    <t>杏鮑菇</t>
    <phoneticPr fontId="1" type="noConversion"/>
  </si>
  <si>
    <t>米血</t>
    <phoneticPr fontId="1" type="noConversion"/>
  </si>
  <si>
    <t>西洋芹菜</t>
    <phoneticPr fontId="1" type="noConversion"/>
  </si>
  <si>
    <t>番茄醬</t>
    <phoneticPr fontId="1" type="noConversion"/>
  </si>
  <si>
    <t>九層塔</t>
    <phoneticPr fontId="1" type="noConversion"/>
  </si>
  <si>
    <t>豆薯</t>
    <phoneticPr fontId="1" type="noConversion"/>
  </si>
  <si>
    <t>生鮮雞翅</t>
    <phoneticPr fontId="4" type="noConversion"/>
  </si>
  <si>
    <t>檸檬</t>
    <phoneticPr fontId="1" type="noConversion"/>
  </si>
  <si>
    <t>地瓜條</t>
    <phoneticPr fontId="1" type="noConversion"/>
  </si>
  <si>
    <t>糖醋豬柳條</t>
  </si>
  <si>
    <t>玉米蛋花湯</t>
  </si>
  <si>
    <t>鐵路大排</t>
  </si>
  <si>
    <t>芝香雞翅</t>
  </si>
  <si>
    <t>壽喜燒肉</t>
  </si>
  <si>
    <t>紅蔘炒蛋</t>
  </si>
  <si>
    <t>新鮮豬柳</t>
    <phoneticPr fontId="1" type="noConversion"/>
  </si>
  <si>
    <t>甜椒</t>
    <phoneticPr fontId="1" type="noConversion"/>
  </si>
  <si>
    <t>白蘿蔔</t>
    <phoneticPr fontId="1" type="noConversion"/>
  </si>
  <si>
    <t>洋蔥</t>
    <phoneticPr fontId="1" type="noConversion"/>
  </si>
  <si>
    <t>玉米粒</t>
    <phoneticPr fontId="1" type="noConversion"/>
  </si>
  <si>
    <t>雞蛋</t>
    <phoneticPr fontId="1" type="noConversion"/>
  </si>
  <si>
    <t>冬瓜</t>
    <phoneticPr fontId="1" type="noConversion"/>
  </si>
  <si>
    <t>米血</t>
    <phoneticPr fontId="1" type="noConversion"/>
  </si>
  <si>
    <t>高麗菜</t>
    <phoneticPr fontId="1" type="noConversion"/>
  </si>
  <si>
    <t>百頁豆腐</t>
    <phoneticPr fontId="1" type="noConversion"/>
  </si>
  <si>
    <t>紅蘿蔔</t>
    <phoneticPr fontId="1" type="noConversion"/>
  </si>
  <si>
    <t>新鮮雞蛋</t>
    <phoneticPr fontId="1" type="noConversion"/>
  </si>
  <si>
    <t>白芝麻</t>
    <phoneticPr fontId="1" type="noConversion"/>
  </si>
  <si>
    <t>新鮮雞丁</t>
    <phoneticPr fontId="1" type="noConversion"/>
  </si>
  <si>
    <t>新鮮鴨丁</t>
    <phoneticPr fontId="1" type="noConversion"/>
  </si>
  <si>
    <t>竹筍豚骨湯</t>
    <phoneticPr fontId="4" type="noConversion"/>
  </si>
  <si>
    <t>大白菜</t>
    <phoneticPr fontId="1" type="noConversion"/>
  </si>
  <si>
    <t>青蔥</t>
    <phoneticPr fontId="1" type="noConversion"/>
  </si>
  <si>
    <t>雞堡</t>
    <phoneticPr fontId="1" type="noConversion"/>
  </si>
  <si>
    <t>新鮮豬排</t>
    <phoneticPr fontId="1" type="noConversion"/>
  </si>
  <si>
    <t>馬鈴薯</t>
    <phoneticPr fontId="1" type="noConversion"/>
  </si>
  <si>
    <t>11月2日(一)</t>
    <phoneticPr fontId="1" type="noConversion"/>
  </si>
  <si>
    <t>11月3日(二)</t>
    <phoneticPr fontId="1" type="noConversion"/>
  </si>
  <si>
    <t>11月4日(三)</t>
    <phoneticPr fontId="1" type="noConversion"/>
  </si>
  <si>
    <t>11月5日(四)</t>
    <phoneticPr fontId="1" type="noConversion"/>
  </si>
  <si>
    <t>11月6日(五)</t>
    <phoneticPr fontId="1" type="noConversion"/>
  </si>
  <si>
    <t>11月9日(一)</t>
    <phoneticPr fontId="4" type="noConversion"/>
  </si>
  <si>
    <t>11月13日(五)</t>
    <phoneticPr fontId="1" type="noConversion"/>
  </si>
  <si>
    <t>11月16日</t>
    <phoneticPr fontId="4" type="noConversion"/>
  </si>
  <si>
    <t>日</t>
    <phoneticPr fontId="1" type="noConversion"/>
  </si>
  <si>
    <t>新鮮豬腳丁</t>
    <phoneticPr fontId="1" type="noConversion"/>
  </si>
  <si>
    <t>新鮮豬大骨</t>
    <phoneticPr fontId="1" type="noConversion"/>
  </si>
  <si>
    <t>白蘿蔔</t>
    <phoneticPr fontId="1" type="noConversion"/>
  </si>
  <si>
    <t>豆</t>
    <phoneticPr fontId="1" type="noConversion"/>
  </si>
  <si>
    <t>豆</t>
    <phoneticPr fontId="1" type="noConversion"/>
  </si>
  <si>
    <t>新鮮豬排骨</t>
    <phoneticPr fontId="1" type="noConversion"/>
  </si>
  <si>
    <t>洋蔥</t>
    <phoneticPr fontId="1" type="noConversion"/>
  </si>
  <si>
    <t>新鮮豬絞肉</t>
    <phoneticPr fontId="1" type="noConversion"/>
  </si>
  <si>
    <t>豆腐</t>
    <phoneticPr fontId="1" type="noConversion"/>
  </si>
  <si>
    <t>新鮮雞蛋</t>
    <phoneticPr fontId="1" type="noConversion"/>
  </si>
  <si>
    <t>豆皮角</t>
    <phoneticPr fontId="1" type="noConversion"/>
  </si>
  <si>
    <t>豬血</t>
    <phoneticPr fontId="1" type="noConversion"/>
  </si>
  <si>
    <t>新鮮筍片</t>
    <phoneticPr fontId="1" type="noConversion"/>
  </si>
  <si>
    <t>豆</t>
    <phoneticPr fontId="1" type="noConversion"/>
  </si>
  <si>
    <t>新鮮竹筍</t>
    <phoneticPr fontId="1" type="noConversion"/>
  </si>
  <si>
    <t>新鮮豬大骨</t>
    <phoneticPr fontId="1" type="noConversion"/>
  </si>
  <si>
    <t>蒸</t>
    <phoneticPr fontId="4" type="noConversion"/>
  </si>
  <si>
    <t>轟炸雞腿</t>
    <phoneticPr fontId="1" type="noConversion"/>
  </si>
  <si>
    <t>新鮮雞腿</t>
    <phoneticPr fontId="1" type="noConversion"/>
  </si>
  <si>
    <t>香Q滷蛋</t>
    <phoneticPr fontId="1" type="noConversion"/>
  </si>
  <si>
    <t>紅蘿蔔</t>
    <phoneticPr fontId="1" type="noConversion"/>
  </si>
  <si>
    <t>排骨</t>
    <phoneticPr fontId="1" type="noConversion"/>
  </si>
  <si>
    <t>玉米濃湯</t>
    <phoneticPr fontId="4" type="noConversion"/>
  </si>
  <si>
    <t>轟炸雞腿</t>
    <phoneticPr fontId="4" type="noConversion"/>
  </si>
  <si>
    <t>台式滷味</t>
    <phoneticPr fontId="4" type="noConversion"/>
  </si>
  <si>
    <t>冬瓜豚骨湯</t>
    <phoneticPr fontId="4" type="noConversion"/>
  </si>
  <si>
    <t>燒烤雞排</t>
    <phoneticPr fontId="4" type="noConversion"/>
  </si>
  <si>
    <t>青菜蛋花湯</t>
    <phoneticPr fontId="4" type="noConversion"/>
  </si>
  <si>
    <t>日式豚骨湯</t>
    <phoneticPr fontId="4" type="noConversion"/>
  </si>
  <si>
    <t>海結燒肉</t>
    <phoneticPr fontId="4" type="noConversion"/>
  </si>
  <si>
    <t>香Q滷蛋</t>
    <phoneticPr fontId="4" type="noConversion"/>
  </si>
  <si>
    <t>馬鈴薯濃湯</t>
    <phoneticPr fontId="4" type="noConversion"/>
  </si>
  <si>
    <t>白玉上排湯</t>
    <phoneticPr fontId="4" type="noConversion"/>
  </si>
  <si>
    <t>寶島白飯</t>
    <phoneticPr fontId="4" type="noConversion"/>
  </si>
  <si>
    <t>筍乾豬腳(醃)</t>
    <phoneticPr fontId="1" type="noConversion"/>
  </si>
  <si>
    <t>海結燒肉</t>
    <phoneticPr fontId="1" type="noConversion"/>
  </si>
  <si>
    <t>冷</t>
    <phoneticPr fontId="1" type="noConversion"/>
  </si>
  <si>
    <t>鳳梨</t>
    <phoneticPr fontId="1" type="noConversion"/>
  </si>
  <si>
    <t>加</t>
    <phoneticPr fontId="1" type="noConversion"/>
  </si>
  <si>
    <t>鳳梨</t>
    <phoneticPr fontId="1" type="noConversion"/>
  </si>
  <si>
    <t>洋蔥</t>
    <phoneticPr fontId="1" type="noConversion"/>
  </si>
  <si>
    <t>豆</t>
    <phoneticPr fontId="1" type="noConversion"/>
  </si>
  <si>
    <t>榨菜</t>
    <phoneticPr fontId="1" type="noConversion"/>
  </si>
  <si>
    <t>海</t>
    <phoneticPr fontId="1" type="noConversion"/>
  </si>
  <si>
    <t>地瓜飯</t>
    <phoneticPr fontId="1" type="noConversion"/>
  </si>
  <si>
    <t>北斗肉圓(加)</t>
    <phoneticPr fontId="1" type="noConversion"/>
  </si>
  <si>
    <t>和風虎皮蛋(炸)</t>
    <phoneticPr fontId="1" type="noConversion"/>
  </si>
  <si>
    <t>榨菜肉絲湯(醃)</t>
    <phoneticPr fontId="1" type="noConversion"/>
  </si>
  <si>
    <t>香烤地瓜條(冷主)</t>
    <phoneticPr fontId="1" type="noConversion"/>
  </si>
  <si>
    <t>鐵板雞丁</t>
    <phoneticPr fontId="1" type="noConversion"/>
  </si>
  <si>
    <t>蘑菇通心麵</t>
    <phoneticPr fontId="1" type="noConversion"/>
  </si>
  <si>
    <t>香烤雞堡(加)</t>
    <phoneticPr fontId="1" type="noConversion"/>
  </si>
  <si>
    <t>麻油鮮蔬豬肉鍋(豆)</t>
    <phoneticPr fontId="1" type="noConversion"/>
  </si>
  <si>
    <t>豆皮角</t>
    <phoneticPr fontId="4" type="noConversion"/>
  </si>
  <si>
    <t>麻辣燙(豆)</t>
    <phoneticPr fontId="1" type="noConversion"/>
  </si>
  <si>
    <t>魚干鮮蔬豆腐湯(海)(豆)</t>
    <phoneticPr fontId="4" type="noConversion"/>
  </si>
  <si>
    <t>麻油鮮蔬豬肉鍋(豆)</t>
    <phoneticPr fontId="4" type="noConversion"/>
  </si>
  <si>
    <t>北斗肉圓(加)</t>
    <phoneticPr fontId="4" type="noConversion"/>
  </si>
  <si>
    <t>鐵板雞丁</t>
    <phoneticPr fontId="4" type="noConversion"/>
  </si>
  <si>
    <t>味噌湯(海)(豆)</t>
    <phoneticPr fontId="4" type="noConversion"/>
  </si>
  <si>
    <t>日式黃金豬排(炸)</t>
    <phoneticPr fontId="4" type="noConversion"/>
  </si>
  <si>
    <t>麻辣燙(豆)</t>
    <phoneticPr fontId="4" type="noConversion"/>
  </si>
  <si>
    <t>麻婆豆腐(豆)</t>
    <phoneticPr fontId="4" type="noConversion"/>
  </si>
  <si>
    <t>香烤地瓜條(冷主)</t>
    <phoneticPr fontId="4" type="noConversion"/>
  </si>
  <si>
    <t>糖醋咕咾肉</t>
    <phoneticPr fontId="4" type="noConversion"/>
  </si>
  <si>
    <t>糖醋咕咾肉</t>
    <phoneticPr fontId="1" type="noConversion"/>
  </si>
  <si>
    <t>蘑菇通心麵</t>
    <phoneticPr fontId="4" type="noConversion"/>
  </si>
  <si>
    <t>蒲瓜什錦(海)</t>
    <phoneticPr fontId="4" type="noConversion"/>
  </si>
  <si>
    <t>轟炸雞排(炸)</t>
    <phoneticPr fontId="4" type="noConversion"/>
  </si>
  <si>
    <t>和風虎皮蛋(炸)</t>
    <phoneticPr fontId="4" type="noConversion"/>
  </si>
  <si>
    <t>元氣大豬排(炸)</t>
    <phoneticPr fontId="4" type="noConversion"/>
  </si>
  <si>
    <t>日式咖哩雞(豆)</t>
    <phoneticPr fontId="4" type="noConversion"/>
  </si>
  <si>
    <t>地瓜飯</t>
    <phoneticPr fontId="4" type="noConversion"/>
  </si>
  <si>
    <t>筍乾豬腳(醃)</t>
    <phoneticPr fontId="4" type="noConversion"/>
  </si>
  <si>
    <t>北斗肉圓</t>
    <phoneticPr fontId="1" type="noConversion"/>
  </si>
  <si>
    <t>鮮新豬肉</t>
    <phoneticPr fontId="1" type="noConversion"/>
  </si>
  <si>
    <t>麻油雞(豆)</t>
    <phoneticPr fontId="1" type="noConversion"/>
  </si>
  <si>
    <t>麻油雞(豆)</t>
    <phoneticPr fontId="4" type="noConversion"/>
  </si>
  <si>
    <t>香烤雞堡(加)</t>
    <phoneticPr fontId="4" type="noConversion"/>
  </si>
  <si>
    <t>蘑菇通心麵</t>
    <phoneticPr fontId="1" type="noConversion"/>
  </si>
  <si>
    <t>通心麵</t>
    <phoneticPr fontId="1" type="noConversion"/>
  </si>
  <si>
    <t>洋蔥</t>
    <phoneticPr fontId="1" type="noConversion"/>
  </si>
  <si>
    <t>三色丁</t>
    <phoneticPr fontId="1" type="noConversion"/>
  </si>
  <si>
    <t>蘑菇醬</t>
    <phoneticPr fontId="1" type="noConversion"/>
  </si>
  <si>
    <t>新鮮雞排</t>
    <phoneticPr fontId="4" type="noConversion"/>
  </si>
  <si>
    <t>白蘿蔔</t>
    <phoneticPr fontId="1" type="noConversion"/>
  </si>
  <si>
    <t>紅蘿蔔</t>
    <phoneticPr fontId="1" type="noConversion"/>
  </si>
  <si>
    <t>海帶結</t>
    <phoneticPr fontId="1" type="noConversion"/>
  </si>
  <si>
    <t>香酥魷魚圈(炸)(加)</t>
    <phoneticPr fontId="1" type="noConversion"/>
  </si>
  <si>
    <t>小米飯</t>
    <phoneticPr fontId="1" type="noConversion"/>
  </si>
  <si>
    <t>糙米飯</t>
    <phoneticPr fontId="1" type="noConversion"/>
  </si>
  <si>
    <t>椒香鹽酥雞(炸)</t>
    <phoneticPr fontId="1" type="noConversion"/>
  </si>
  <si>
    <t>普羅旺斯雞腿</t>
    <phoneticPr fontId="1" type="noConversion"/>
  </si>
  <si>
    <t>深色蔬菜</t>
    <phoneticPr fontId="1" type="noConversion"/>
  </si>
  <si>
    <t>淺色蔬菜</t>
    <phoneticPr fontId="1" type="noConversion"/>
  </si>
  <si>
    <t>淺色蔬菜</t>
    <phoneticPr fontId="1" type="noConversion"/>
  </si>
  <si>
    <t>淺色蔬菜</t>
    <phoneticPr fontId="4" type="noConversion"/>
  </si>
  <si>
    <t>深色蔬菜</t>
    <phoneticPr fontId="4" type="noConversion"/>
  </si>
  <si>
    <t>淺色蔬菜</t>
    <phoneticPr fontId="4" type="noConversion"/>
  </si>
  <si>
    <t>深色蔬菜</t>
    <phoneticPr fontId="4" type="noConversion"/>
  </si>
  <si>
    <t>深色蔬菜</t>
    <phoneticPr fontId="4" type="noConversion"/>
  </si>
  <si>
    <t>淺色蔬菜</t>
    <phoneticPr fontId="4" type="noConversion"/>
  </si>
  <si>
    <t>起司肉腸(加)</t>
    <phoneticPr fontId="4" type="noConversion"/>
  </si>
  <si>
    <t>魷魚圈</t>
    <phoneticPr fontId="1" type="noConversion"/>
  </si>
  <si>
    <t>炸</t>
    <phoneticPr fontId="1" type="noConversion"/>
  </si>
  <si>
    <t>肉腸</t>
    <phoneticPr fontId="1" type="noConversion"/>
  </si>
  <si>
    <t>椒香鹽酥雞(炸)</t>
    <phoneticPr fontId="4" type="noConversion"/>
  </si>
  <si>
    <t>新鮮雞肉</t>
    <phoneticPr fontId="1" type="noConversion"/>
  </si>
  <si>
    <t>全穀飯</t>
    <phoneticPr fontId="4" type="noConversion"/>
  </si>
  <si>
    <t>糙米</t>
    <phoneticPr fontId="1" type="noConversion"/>
  </si>
  <si>
    <t>地瓜飯</t>
    <phoneticPr fontId="1" type="noConversion"/>
  </si>
  <si>
    <t>紫米飯</t>
    <phoneticPr fontId="1" type="noConversion"/>
  </si>
  <si>
    <t>五穀飯</t>
    <phoneticPr fontId="1" type="noConversion"/>
  </si>
  <si>
    <t>紫米飯</t>
    <phoneticPr fontId="4" type="noConversion"/>
  </si>
  <si>
    <t>糙米飯</t>
    <phoneticPr fontId="4" type="noConversion"/>
  </si>
  <si>
    <t>小米飯</t>
    <phoneticPr fontId="4" type="noConversion"/>
  </si>
  <si>
    <t>上海湯包(冷主)</t>
    <phoneticPr fontId="4" type="noConversion"/>
  </si>
  <si>
    <t>上海湯包(冷主)</t>
    <phoneticPr fontId="1" type="noConversion"/>
  </si>
  <si>
    <t>湯包</t>
    <phoneticPr fontId="1" type="noConversion"/>
  </si>
  <si>
    <t>酸辣湯(芡)</t>
    <phoneticPr fontId="1" type="noConversion"/>
  </si>
  <si>
    <t>味噌豆腐湯(海)(豆)</t>
    <phoneticPr fontId="1" type="noConversion"/>
  </si>
  <si>
    <t>酸辣湯(芡)</t>
    <phoneticPr fontId="4" type="noConversion"/>
  </si>
  <si>
    <t>味噌豆腐湯(豆)(海)</t>
    <phoneticPr fontId="4" type="noConversion"/>
  </si>
  <si>
    <t>海帶芽</t>
    <phoneticPr fontId="1" type="noConversion"/>
  </si>
  <si>
    <t>板豆腐</t>
    <phoneticPr fontId="1" type="noConversion"/>
  </si>
  <si>
    <t>小魚乾</t>
    <phoneticPr fontId="1" type="noConversion"/>
  </si>
  <si>
    <t>味噌</t>
    <phoneticPr fontId="1" type="noConversion"/>
  </si>
  <si>
    <t>新鮮雞蛋</t>
    <phoneticPr fontId="1" type="noConversion"/>
  </si>
  <si>
    <t>豆腐</t>
    <phoneticPr fontId="1" type="noConversion"/>
  </si>
  <si>
    <t>豆</t>
    <phoneticPr fontId="1" type="noConversion"/>
  </si>
  <si>
    <t>豬血</t>
    <phoneticPr fontId="1" type="noConversion"/>
  </si>
  <si>
    <t>新鮮筍絲</t>
    <phoneticPr fontId="1" type="noConversion"/>
  </si>
  <si>
    <t>木耳</t>
    <phoneticPr fontId="1" type="noConversion"/>
  </si>
  <si>
    <t>紅蘿蔔</t>
    <phoneticPr fontId="1" type="noConversion"/>
  </si>
  <si>
    <t>香酥魷魚圈(加)(炸)(海)</t>
    <phoneticPr fontId="4" type="noConversion"/>
  </si>
  <si>
    <t>青花菜</t>
    <phoneticPr fontId="1" type="noConversion"/>
  </si>
  <si>
    <t>洋蔥</t>
    <phoneticPr fontId="1" type="noConversion"/>
  </si>
  <si>
    <t>紅蘿蔔</t>
    <phoneticPr fontId="1" type="noConversion"/>
  </si>
  <si>
    <t>馬鈴薯</t>
    <phoneticPr fontId="1" type="noConversion"/>
  </si>
  <si>
    <t>菇類</t>
    <phoneticPr fontId="1" type="noConversion"/>
  </si>
  <si>
    <t>茄汁鮮蔬甜不辣(加)</t>
    <phoneticPr fontId="1" type="noConversion"/>
  </si>
  <si>
    <t>砂鍋肉丸子</t>
    <phoneticPr fontId="1" type="noConversion"/>
  </si>
  <si>
    <t>炒雙色青花</t>
    <phoneticPr fontId="4" type="noConversion"/>
  </si>
  <si>
    <t>砂鍋肉丸子</t>
    <phoneticPr fontId="4" type="noConversion"/>
  </si>
  <si>
    <t>肉丸子</t>
    <phoneticPr fontId="1" type="noConversion"/>
  </si>
  <si>
    <t>大白菜</t>
    <phoneticPr fontId="1" type="noConversion"/>
  </si>
  <si>
    <t>青花菜</t>
    <phoneticPr fontId="1" type="noConversion"/>
  </si>
  <si>
    <t>白花菜</t>
    <phoneticPr fontId="1" type="noConversion"/>
  </si>
  <si>
    <t>紅蘿蔔</t>
    <phoneticPr fontId="1" type="noConversion"/>
  </si>
  <si>
    <t>茄汁鮮蔬甜不辣(加)</t>
    <phoneticPr fontId="4" type="noConversion"/>
  </si>
  <si>
    <t>甜不辣絲</t>
    <phoneticPr fontId="1" type="noConversion"/>
  </si>
  <si>
    <t>炸</t>
    <phoneticPr fontId="4" type="noConversion"/>
  </si>
  <si>
    <t>地瓜</t>
    <phoneticPr fontId="1" type="noConversion"/>
  </si>
  <si>
    <t>全穀米</t>
    <phoneticPr fontId="4" type="noConversion"/>
  </si>
  <si>
    <t>小米</t>
    <phoneticPr fontId="4" type="noConversion"/>
  </si>
  <si>
    <t>紐澳良雞翅</t>
    <phoneticPr fontId="1" type="noConversion"/>
  </si>
  <si>
    <t>紐澳良雞翅</t>
    <phoneticPr fontId="4" type="noConversion"/>
  </si>
  <si>
    <t>新鮮雞翅</t>
    <phoneticPr fontId="1" type="noConversion"/>
  </si>
  <si>
    <t>永靖國小-豐成食品工廠109年11月菜單</t>
    <phoneticPr fontId="4" type="noConversion"/>
  </si>
  <si>
    <t>起司肉腸(加)</t>
    <phoneticPr fontId="1" type="noConversion"/>
  </si>
  <si>
    <t>寶島白飯</t>
    <phoneticPr fontId="1" type="noConversion"/>
  </si>
  <si>
    <t>沙茶風味炒麵</t>
    <phoneticPr fontId="1" type="noConversion"/>
  </si>
  <si>
    <t>古早味油飯(海)</t>
    <phoneticPr fontId="1" type="noConversion"/>
  </si>
  <si>
    <t>泰式肉醬麵</t>
    <phoneticPr fontId="1" type="noConversion"/>
  </si>
  <si>
    <t>茄汁蛋炒飯</t>
    <phoneticPr fontId="1" type="noConversion"/>
  </si>
  <si>
    <t>日式烤饅頭(冷主)</t>
    <phoneticPr fontId="1" type="noConversion"/>
  </si>
  <si>
    <t>四寶肉燥(醃)(豆)</t>
    <phoneticPr fontId="1" type="noConversion"/>
  </si>
  <si>
    <t>刺瓜大骨湯</t>
    <phoneticPr fontId="1" type="noConversion"/>
  </si>
  <si>
    <t>波浪薯條(加)(炸)</t>
    <phoneticPr fontId="1" type="noConversion"/>
  </si>
  <si>
    <t>炒雙色花椰</t>
    <phoneticPr fontId="1" type="noConversion"/>
  </si>
  <si>
    <t>日式烤饅頭(冷主)</t>
    <phoneticPr fontId="4" type="noConversion"/>
  </si>
  <si>
    <t>四寶肉燥(醃)(豆)</t>
    <phoneticPr fontId="4" type="noConversion"/>
  </si>
  <si>
    <t>什錦湯(豆)</t>
    <phoneticPr fontId="1" type="noConversion"/>
  </si>
  <si>
    <t>什錦湯(豆)</t>
    <phoneticPr fontId="4" type="noConversion"/>
  </si>
  <si>
    <t>轟炸雞腿(炸)</t>
    <phoneticPr fontId="1" type="noConversion"/>
  </si>
  <si>
    <t>檸檬雞柳條(加)</t>
    <phoneticPr fontId="1" type="noConversion"/>
  </si>
  <si>
    <t>檸檬雞柳條(加)</t>
    <phoneticPr fontId="4" type="noConversion"/>
  </si>
  <si>
    <t>波浪薯條(加)</t>
    <phoneticPr fontId="4" type="noConversion"/>
  </si>
  <si>
    <t>普羅旺斯雞腿</t>
    <phoneticPr fontId="4" type="noConversion"/>
  </si>
  <si>
    <t>寶島白飯</t>
    <phoneticPr fontId="4" type="noConversion"/>
  </si>
  <si>
    <t>茄汁蛋炒飯</t>
    <phoneticPr fontId="4" type="noConversion"/>
  </si>
  <si>
    <t>泰式肉醬麵</t>
    <phoneticPr fontId="4" type="noConversion"/>
  </si>
  <si>
    <t>古早味油飯</t>
    <phoneticPr fontId="4" type="noConversion"/>
  </si>
  <si>
    <t>沙茶肉絲炒麵</t>
    <phoneticPr fontId="4" type="noConversion"/>
  </si>
  <si>
    <r>
      <rPr>
        <sz val="180"/>
        <color rgb="FF0000FF"/>
        <rFont val="文鼎中特廣告體"/>
        <family val="2"/>
        <charset val="136"/>
      </rPr>
      <t>永靖國小 109年11月菜單</t>
    </r>
    <r>
      <rPr>
        <sz val="180"/>
        <color theme="1"/>
        <rFont val="文鼎中特廣告體"/>
        <family val="2"/>
        <charset val="136"/>
      </rPr>
      <t xml:space="preserve">   </t>
    </r>
    <r>
      <rPr>
        <sz val="180"/>
        <color rgb="FFFF0000"/>
        <rFont val="文鼎中特廣告體"/>
        <family val="2"/>
        <charset val="136"/>
      </rPr>
      <t>豐成食品工廠</t>
    </r>
    <phoneticPr fontId="4" type="noConversion"/>
  </si>
  <si>
    <t>檸檬雞柳條</t>
    <phoneticPr fontId="1" type="noConversion"/>
  </si>
  <si>
    <t>饅頭</t>
    <phoneticPr fontId="1" type="noConversion"/>
  </si>
  <si>
    <t>焗烤青花總匯</t>
    <phoneticPr fontId="1" type="noConversion"/>
  </si>
  <si>
    <t>焗烤青花總匯</t>
    <phoneticPr fontId="4" type="noConversion"/>
  </si>
  <si>
    <t>起司絲</t>
    <phoneticPr fontId="1" type="noConversion"/>
  </si>
  <si>
    <t>波浪薯條</t>
    <phoneticPr fontId="1" type="noConversion"/>
  </si>
  <si>
    <t>刺瓜大骨湯</t>
    <phoneticPr fontId="4" type="noConversion"/>
  </si>
  <si>
    <t>大黃瓜</t>
    <phoneticPr fontId="1" type="noConversion"/>
  </si>
  <si>
    <t>大骨</t>
    <phoneticPr fontId="1" type="noConversion"/>
  </si>
  <si>
    <t>煮</t>
    <phoneticPr fontId="4" type="noConversion"/>
  </si>
  <si>
    <t>新鮮豬絞肉</t>
    <phoneticPr fontId="1" type="noConversion"/>
  </si>
  <si>
    <t>洋蔥</t>
    <phoneticPr fontId="1" type="noConversion"/>
  </si>
  <si>
    <t>脆瓜</t>
    <phoneticPr fontId="1" type="noConversion"/>
  </si>
  <si>
    <t>豆乾丁</t>
    <phoneticPr fontId="1" type="noConversion"/>
  </si>
  <si>
    <t>鮮魚條</t>
    <phoneticPr fontId="1" type="noConversion"/>
  </si>
  <si>
    <t>炸</t>
    <phoneticPr fontId="4" type="noConversion"/>
  </si>
  <si>
    <t>蒸</t>
    <phoneticPr fontId="4" type="noConversion"/>
  </si>
  <si>
    <t>麵</t>
    <phoneticPr fontId="1" type="noConversion"/>
  </si>
  <si>
    <t>高麗菜</t>
    <phoneticPr fontId="1" type="noConversion"/>
  </si>
  <si>
    <t>新鮮豬肉</t>
    <phoneticPr fontId="1" type="noConversion"/>
  </si>
  <si>
    <t>紅蘿蔔</t>
    <phoneticPr fontId="1" type="noConversion"/>
  </si>
  <si>
    <t>木耳</t>
    <phoneticPr fontId="1" type="noConversion"/>
  </si>
  <si>
    <t>糯米</t>
    <phoneticPr fontId="1" type="noConversion"/>
  </si>
  <si>
    <t>新鮮豬肉絲</t>
    <phoneticPr fontId="1" type="noConversion"/>
  </si>
  <si>
    <t>香菇</t>
    <phoneticPr fontId="1" type="noConversion"/>
  </si>
  <si>
    <t>油蔥酥</t>
    <phoneticPr fontId="1" type="noConversion"/>
  </si>
  <si>
    <t>蝦米</t>
    <phoneticPr fontId="1" type="noConversion"/>
  </si>
  <si>
    <t>海</t>
    <phoneticPr fontId="1" type="noConversion"/>
  </si>
  <si>
    <t>三色豆</t>
    <phoneticPr fontId="1" type="noConversion"/>
  </si>
  <si>
    <t>洋蔥</t>
    <phoneticPr fontId="1" type="noConversion"/>
  </si>
  <si>
    <t>絞肉</t>
    <phoneticPr fontId="1" type="noConversion"/>
  </si>
  <si>
    <t>三色丁</t>
    <phoneticPr fontId="1" type="noConversion"/>
  </si>
  <si>
    <t>玉米粒</t>
    <phoneticPr fontId="1" type="noConversion"/>
  </si>
  <si>
    <t>白米</t>
    <phoneticPr fontId="1" type="noConversion"/>
  </si>
  <si>
    <t>高麗菜</t>
    <phoneticPr fontId="1" type="noConversion"/>
  </si>
  <si>
    <t>新鮮豬肉</t>
    <phoneticPr fontId="1" type="noConversion"/>
  </si>
  <si>
    <t>11月第一週菜單明細(永靖國小-豐成食品工廠)</t>
    <phoneticPr fontId="4" type="noConversion"/>
  </si>
  <si>
    <t>11月第二週菜單明細(永靖國小-豐成食品工廠)</t>
    <phoneticPr fontId="4" type="noConversion"/>
  </si>
  <si>
    <t>11月第三週菜單明細(永靖國小-豐成食品工廠)</t>
    <phoneticPr fontId="4" type="noConversion"/>
  </si>
  <si>
    <t>11月第四週菜單明細(永靖國小-豐成食品工廠)</t>
    <phoneticPr fontId="4" type="noConversion"/>
  </si>
  <si>
    <t>11月第五週菜單明細(永靖國小-豐成食品工廠)</t>
    <phoneticPr fontId="4" type="noConversion"/>
  </si>
  <si>
    <t>海芽蛋花湯</t>
    <phoneticPr fontId="4" type="noConversion"/>
  </si>
  <si>
    <t>海芽蛋花湯</t>
    <phoneticPr fontId="1" type="noConversion"/>
  </si>
  <si>
    <t>香酥魚條(炸)(海)</t>
    <phoneticPr fontId="1" type="noConversion"/>
  </si>
  <si>
    <t>香酥魚條(炸)(海)</t>
    <phoneticPr fontId="4" type="noConversion"/>
  </si>
  <si>
    <t>榨菜肉絲湯(醃)</t>
    <phoneticPr fontId="4" type="noConversion"/>
  </si>
  <si>
    <t>白蘿蔔</t>
    <phoneticPr fontId="1" type="noConversion"/>
  </si>
  <si>
    <t>紅蘿蔔</t>
    <phoneticPr fontId="1" type="noConversion"/>
  </si>
  <si>
    <t>油腐丁</t>
    <phoneticPr fontId="1" type="noConversion"/>
  </si>
  <si>
    <t>柴魚片</t>
    <phoneticPr fontId="1" type="noConversion"/>
  </si>
  <si>
    <t>豬肉餡餅(加)</t>
    <phoneticPr fontId="1" type="noConversion"/>
  </si>
  <si>
    <t>豬肉餡餅(加)</t>
    <phoneticPr fontId="4" type="noConversion"/>
  </si>
  <si>
    <t>豬肉餡餅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</si>
</sst>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&quot;g&quot;"/>
    <numFmt numFmtId="177" formatCode="0;_ "/>
    <numFmt numFmtId="178" formatCode="0;_쐀"/>
    <numFmt numFmtId="179" formatCode="0.0\K"/>
    <numFmt numFmtId="180" formatCode="&quot;11 月&quot;\ #\ &quot;日（一）&quot;"/>
  </numFmts>
  <fonts count="7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64"/>
      <name val="華康新特圓體"/>
      <family val="3"/>
      <charset val="136"/>
    </font>
    <font>
      <sz val="28"/>
      <name val="標楷體"/>
      <family val="4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b/>
      <sz val="20"/>
      <color rgb="FFFF0000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150"/>
      <color theme="1"/>
      <name val="文鼎中特廣告體"/>
      <family val="2"/>
      <charset val="136"/>
    </font>
    <font>
      <sz val="60"/>
      <name val="新細明體"/>
      <family val="1"/>
      <charset val="136"/>
      <scheme val="minor"/>
    </font>
    <font>
      <b/>
      <sz val="80"/>
      <name val="華康雅藝體W6"/>
      <family val="5"/>
      <charset val="136"/>
    </font>
    <font>
      <b/>
      <sz val="64"/>
      <color theme="1"/>
      <name val="華康雅藝體W6"/>
      <family val="5"/>
      <charset val="136"/>
    </font>
    <font>
      <sz val="180"/>
      <color rgb="FF0000FF"/>
      <name val="文鼎中特廣告體"/>
      <family val="2"/>
      <charset val="136"/>
    </font>
    <font>
      <sz val="180"/>
      <color theme="1"/>
      <name val="文鼎中特廣告體"/>
      <family val="2"/>
      <charset val="136"/>
    </font>
    <font>
      <sz val="180"/>
      <color rgb="FFFF0000"/>
      <name val="文鼎中特廣告體"/>
      <family val="2"/>
      <charset val="136"/>
    </font>
    <font>
      <sz val="20"/>
      <color theme="1"/>
      <name val="新細明體"/>
      <family val="1"/>
      <charset val="136"/>
    </font>
    <font>
      <sz val="10"/>
      <name val="新細明體"/>
      <family val="1"/>
      <charset val="136"/>
    </font>
    <font>
      <sz val="20"/>
      <color rgb="FF00B0F0"/>
      <name val="新細明體"/>
      <family val="1"/>
      <charset val="136"/>
    </font>
    <font>
      <b/>
      <sz val="20"/>
      <color rgb="FF00B0F0"/>
      <name val="新細明體"/>
      <family val="1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sz val="10"/>
      <name val="標楷體"/>
      <family val="4"/>
      <charset val="136"/>
    </font>
    <font>
      <sz val="13"/>
      <name val="標楷體"/>
      <family val="4"/>
      <charset val="136"/>
    </font>
    <font>
      <sz val="12"/>
      <color rgb="FFC0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30"/>
      <color theme="1"/>
      <name val="微軟正黑體"/>
      <family val="2"/>
      <charset val="136"/>
    </font>
    <font>
      <b/>
      <sz val="130"/>
      <color theme="9" tint="-0.249977111117893"/>
      <name val="微軟正黑體"/>
      <family val="2"/>
      <charset val="136"/>
    </font>
    <font>
      <b/>
      <sz val="130"/>
      <color rgb="FF7030A0"/>
      <name val="微軟正黑體"/>
      <family val="2"/>
      <charset val="136"/>
    </font>
    <font>
      <sz val="130"/>
      <color theme="1"/>
      <name val="新細明體"/>
      <family val="2"/>
      <charset val="136"/>
      <scheme val="minor"/>
    </font>
    <font>
      <b/>
      <sz val="130"/>
      <color rgb="FF0070C0"/>
      <name val="王漢宗特黑體繁"/>
      <family val="3"/>
      <charset val="136"/>
    </font>
    <font>
      <b/>
      <sz val="130"/>
      <color rgb="FF0070C0"/>
      <name val="華康雅藝體W6"/>
      <family val="3"/>
      <charset val="136"/>
    </font>
    <font>
      <b/>
      <sz val="130"/>
      <color rgb="FF0070C0"/>
      <name val="新細明體"/>
      <family val="3"/>
      <charset val="136"/>
    </font>
    <font>
      <b/>
      <sz val="130"/>
      <color theme="0"/>
      <name val="新細明體"/>
      <family val="3"/>
      <charset val="136"/>
    </font>
    <font>
      <sz val="130"/>
      <color theme="1"/>
      <name val="王漢宗特黑體繁"/>
      <family val="3"/>
      <charset val="136"/>
    </font>
    <font>
      <b/>
      <sz val="130"/>
      <color rgb="FFFF3399"/>
      <name val="王漢宗特黑體繁"/>
      <family val="3"/>
      <charset val="136"/>
    </font>
    <font>
      <b/>
      <sz val="130"/>
      <color rgb="FFFF3399"/>
      <name val="新細明體"/>
      <family val="3"/>
      <charset val="136"/>
    </font>
    <font>
      <b/>
      <sz val="130"/>
      <name val="新細明體"/>
      <family val="3"/>
      <charset val="136"/>
    </font>
    <font>
      <b/>
      <sz val="130"/>
      <color rgb="FF002060"/>
      <name val="王漢宗特黑體繁"/>
      <family val="3"/>
      <charset val="136"/>
    </font>
    <font>
      <b/>
      <sz val="130"/>
      <color rgb="FF002060"/>
      <name val="新細明體"/>
      <family val="3"/>
      <charset val="136"/>
    </font>
    <font>
      <b/>
      <sz val="130"/>
      <color rgb="FF002060"/>
      <name val="Microsoft JhengHei UI"/>
      <family val="3"/>
      <charset val="136"/>
    </font>
    <font>
      <b/>
      <sz val="130"/>
      <color rgb="FF006600"/>
      <name val="微軟正黑體"/>
      <family val="2"/>
      <charset val="136"/>
    </font>
    <font>
      <b/>
      <sz val="130"/>
      <name val="王漢宗特黑體繁"/>
      <family val="3"/>
      <charset val="136"/>
    </font>
    <font>
      <b/>
      <sz val="130"/>
      <color theme="0"/>
      <name val="王漢宗特黑體繁"/>
      <family val="3"/>
      <charset val="136"/>
    </font>
    <font>
      <b/>
      <sz val="130"/>
      <color theme="5" tint="-0.249977111117893"/>
      <name val="新細明體"/>
      <family val="3"/>
      <charset val="136"/>
    </font>
    <font>
      <b/>
      <sz val="130"/>
      <color theme="5" tint="-0.249977111117893"/>
      <name val="王漢宗特黑體繁"/>
      <family val="3"/>
      <charset val="136"/>
    </font>
    <font>
      <b/>
      <sz val="130"/>
      <color rgb="FF00B0F0"/>
      <name val="新細明體"/>
      <family val="3"/>
      <charset val="136"/>
    </font>
    <font>
      <b/>
      <sz val="130"/>
      <color rgb="FF00B0F0"/>
      <name val="王漢宗特黑體繁"/>
      <family val="3"/>
      <charset val="136"/>
    </font>
    <font>
      <b/>
      <sz val="130"/>
      <color rgb="FFFF33CC"/>
      <name val="王漢宗特黑體繁"/>
      <family val="3"/>
      <charset val="136"/>
    </font>
    <font>
      <b/>
      <sz val="130"/>
      <color rgb="FF7030A0"/>
      <name val="王漢宗特黑體繁"/>
      <family val="3"/>
      <charset val="136"/>
    </font>
    <font>
      <b/>
      <sz val="130"/>
      <name val="王漢宗特圓體繁"/>
      <family val="1"/>
      <charset val="136"/>
    </font>
    <font>
      <b/>
      <sz val="130"/>
      <color theme="1"/>
      <name val="王漢宗特圓體繁"/>
      <family val="1"/>
      <charset val="136"/>
    </font>
    <font>
      <b/>
      <sz val="130"/>
      <color theme="9" tint="-0.249977111117893"/>
      <name val="王漢宗特黑體繁"/>
      <family val="3"/>
      <charset val="136"/>
    </font>
    <font>
      <b/>
      <sz val="130"/>
      <color rgb="FFCC00CC"/>
      <name val="新細明體"/>
      <family val="3"/>
      <charset val="136"/>
    </font>
    <font>
      <b/>
      <sz val="130"/>
      <color rgb="FFCC00CC"/>
      <name val="王漢宗特黑體繁"/>
      <family val="3"/>
      <charset val="136"/>
    </font>
    <font>
      <b/>
      <sz val="130"/>
      <color rgb="FFFF33CC"/>
      <name val="新細明體"/>
      <family val="3"/>
      <charset val="136"/>
    </font>
    <font>
      <sz val="20"/>
      <color theme="1" tint="4.9989318521683403E-2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375">
    <xf numFmtId="0" fontId="0" fillId="0" borderId="0" xfId="0">
      <alignment vertical="center"/>
    </xf>
    <xf numFmtId="0" fontId="7" fillId="3" borderId="0" xfId="4" applyFont="1" applyFill="1" applyBorder="1" applyAlignment="1">
      <alignment horizontal="center" shrinkToFit="1"/>
    </xf>
    <xf numFmtId="0" fontId="8" fillId="3" borderId="0" xfId="4" applyFont="1" applyFill="1" applyBorder="1">
      <alignment vertical="center"/>
    </xf>
    <xf numFmtId="0" fontId="8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left" shrinkToFit="1"/>
    </xf>
    <xf numFmtId="0" fontId="8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center" shrinkToFit="1"/>
    </xf>
    <xf numFmtId="0" fontId="8" fillId="3" borderId="0" xfId="4" applyFont="1" applyFill="1" applyBorder="1" applyAlignment="1">
      <alignment horizontal="right"/>
    </xf>
    <xf numFmtId="0" fontId="15" fillId="3" borderId="20" xfId="4" applyFont="1" applyFill="1" applyBorder="1" applyAlignment="1">
      <alignment vertical="center" textRotation="255"/>
    </xf>
    <xf numFmtId="0" fontId="15" fillId="3" borderId="21" xfId="4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horizontal="center" vertical="center" shrinkToFit="1"/>
    </xf>
    <xf numFmtId="0" fontId="15" fillId="3" borderId="21" xfId="4" applyFont="1" applyFill="1" applyBorder="1" applyAlignment="1">
      <alignment horizontal="center" vertical="center" wrapText="1"/>
    </xf>
    <xf numFmtId="0" fontId="15" fillId="3" borderId="20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 textRotation="255"/>
    </xf>
    <xf numFmtId="0" fontId="14" fillId="3" borderId="22" xfId="4" applyFont="1" applyFill="1" applyBorder="1" applyAlignment="1">
      <alignment horizontal="center" vertical="center"/>
    </xf>
    <xf numFmtId="0" fontId="18" fillId="3" borderId="21" xfId="4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vertical="center"/>
    </xf>
    <xf numFmtId="0" fontId="15" fillId="3" borderId="0" xfId="4" applyFont="1" applyFill="1">
      <alignment vertical="center"/>
    </xf>
    <xf numFmtId="0" fontId="10" fillId="8" borderId="25" xfId="4" applyFont="1" applyFill="1" applyBorder="1" applyAlignment="1">
      <alignment horizontal="center" vertical="center" shrinkToFit="1"/>
    </xf>
    <xf numFmtId="0" fontId="16" fillId="8" borderId="25" xfId="4" applyFont="1" applyFill="1" applyBorder="1" applyAlignment="1">
      <alignment horizontal="center" vertical="center" wrapText="1" shrinkToFit="1"/>
    </xf>
    <xf numFmtId="14" fontId="20" fillId="8" borderId="25" xfId="4" applyNumberFormat="1" applyFont="1" applyFill="1" applyBorder="1" applyAlignment="1">
      <alignment horizontal="center" vertical="center" shrinkToFit="1"/>
    </xf>
    <xf numFmtId="14" fontId="10" fillId="8" borderId="26" xfId="4" applyNumberFormat="1" applyFont="1" applyFill="1" applyBorder="1" applyAlignment="1">
      <alignment horizontal="center" vertical="center" shrinkToFit="1"/>
    </xf>
    <xf numFmtId="0" fontId="10" fillId="8" borderId="26" xfId="4" applyFont="1" applyFill="1" applyBorder="1" applyAlignment="1">
      <alignment horizontal="center" vertical="center" shrinkToFit="1"/>
    </xf>
    <xf numFmtId="0" fontId="20" fillId="8" borderId="25" xfId="4" applyFont="1" applyFill="1" applyBorder="1" applyAlignment="1">
      <alignment horizontal="center" vertical="center" shrinkToFit="1"/>
    </xf>
    <xf numFmtId="0" fontId="14" fillId="3" borderId="28" xfId="4" applyFont="1" applyFill="1" applyBorder="1">
      <alignment vertical="center"/>
    </xf>
    <xf numFmtId="0" fontId="18" fillId="3" borderId="27" xfId="4" applyFont="1" applyFill="1" applyBorder="1" applyAlignment="1">
      <alignment horizontal="center" vertical="center"/>
    </xf>
    <xf numFmtId="0" fontId="19" fillId="3" borderId="0" xfId="4" applyFont="1" applyFill="1">
      <alignment vertical="center"/>
    </xf>
    <xf numFmtId="0" fontId="10" fillId="3" borderId="31" xfId="4" applyFont="1" applyFill="1" applyBorder="1" applyAlignment="1">
      <alignment horizontal="left" vertical="center" shrinkToFit="1"/>
    </xf>
    <xf numFmtId="0" fontId="20" fillId="3" borderId="31" xfId="4" applyFont="1" applyFill="1" applyBorder="1" applyAlignment="1">
      <alignment horizontal="left" vertical="center" shrinkToFit="1"/>
    </xf>
    <xf numFmtId="176" fontId="14" fillId="3" borderId="32" xfId="4" applyNumberFormat="1" applyFont="1" applyFill="1" applyBorder="1" applyAlignment="1">
      <alignment horizontal="right"/>
    </xf>
    <xf numFmtId="0" fontId="18" fillId="3" borderId="31" xfId="4" applyFont="1" applyFill="1" applyBorder="1" applyAlignment="1">
      <alignment horizontal="center" vertical="center" shrinkToFit="1"/>
    </xf>
    <xf numFmtId="0" fontId="8" fillId="3" borderId="0" xfId="4" applyFont="1" applyFill="1">
      <alignment vertical="center"/>
    </xf>
    <xf numFmtId="0" fontId="20" fillId="3" borderId="31" xfId="4" applyFont="1" applyFill="1" applyBorder="1" applyAlignment="1">
      <alignment vertical="center" shrinkToFit="1"/>
    </xf>
    <xf numFmtId="0" fontId="14" fillId="3" borderId="32" xfId="4" applyFont="1" applyFill="1" applyBorder="1">
      <alignment vertical="center"/>
    </xf>
    <xf numFmtId="0" fontId="18" fillId="3" borderId="31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left" vertical="center" wrapText="1"/>
    </xf>
    <xf numFmtId="177" fontId="8" fillId="3" borderId="0" xfId="4" applyNumberFormat="1" applyFont="1" applyFill="1" applyBorder="1" applyAlignment="1">
      <alignment horizontal="center" vertical="center"/>
    </xf>
    <xf numFmtId="178" fontId="8" fillId="3" borderId="0" xfId="4" applyNumberFormat="1" applyFont="1" applyFill="1" applyBorder="1" applyAlignment="1">
      <alignment horizontal="center" vertical="center"/>
    </xf>
    <xf numFmtId="0" fontId="10" fillId="3" borderId="31" xfId="4" applyFont="1" applyFill="1" applyBorder="1" applyAlignment="1">
      <alignment vertical="center" textRotation="180" shrinkToFit="1"/>
    </xf>
    <xf numFmtId="0" fontId="20" fillId="3" borderId="31" xfId="4" applyFont="1" applyFill="1" applyBorder="1" applyAlignment="1">
      <alignment vertical="center" textRotation="180" shrinkToFit="1"/>
    </xf>
    <xf numFmtId="0" fontId="10" fillId="3" borderId="31" xfId="4" applyFont="1" applyFill="1" applyBorder="1" applyAlignment="1">
      <alignment vertical="center" shrinkToFit="1"/>
    </xf>
    <xf numFmtId="0" fontId="21" fillId="3" borderId="31" xfId="4" applyFont="1" applyFill="1" applyBorder="1" applyAlignment="1">
      <alignment horizontal="left" vertical="center" shrinkToFit="1"/>
    </xf>
    <xf numFmtId="0" fontId="18" fillId="3" borderId="31" xfId="4" applyFont="1" applyFill="1" applyBorder="1" applyAlignment="1">
      <alignment horizontal="center"/>
    </xf>
    <xf numFmtId="0" fontId="8" fillId="3" borderId="34" xfId="4" applyFont="1" applyFill="1" applyBorder="1">
      <alignment vertical="center"/>
    </xf>
    <xf numFmtId="0" fontId="18" fillId="3" borderId="31" xfId="4" applyFont="1" applyFill="1" applyBorder="1" applyAlignment="1">
      <alignment horizontal="left" vertical="center"/>
    </xf>
    <xf numFmtId="0" fontId="8" fillId="3" borderId="35" xfId="4" applyFont="1" applyFill="1" applyBorder="1" applyAlignment="1">
      <alignment horizontal="right"/>
    </xf>
    <xf numFmtId="179" fontId="14" fillId="3" borderId="32" xfId="4" applyNumberFormat="1" applyFont="1" applyFill="1" applyBorder="1" applyAlignment="1">
      <alignment horizontal="right"/>
    </xf>
    <xf numFmtId="0" fontId="18" fillId="3" borderId="36" xfId="4" applyFont="1" applyFill="1" applyBorder="1" applyAlignment="1">
      <alignment horizontal="left"/>
    </xf>
    <xf numFmtId="9" fontId="8" fillId="3" borderId="0" xfId="4" applyNumberFormat="1" applyFont="1" applyFill="1" applyBorder="1">
      <alignment vertical="center"/>
    </xf>
    <xf numFmtId="14" fontId="10" fillId="8" borderId="25" xfId="4" applyNumberFormat="1" applyFont="1" applyFill="1" applyBorder="1" applyAlignment="1">
      <alignment horizontal="center" vertical="center" shrinkToFit="1"/>
    </xf>
    <xf numFmtId="0" fontId="20" fillId="3" borderId="0" xfId="4" applyFont="1" applyFill="1" applyBorder="1" applyAlignment="1">
      <alignment horizontal="left" vertical="center" shrinkToFit="1"/>
    </xf>
    <xf numFmtId="0" fontId="20" fillId="3" borderId="0" xfId="4" applyFont="1" applyFill="1" applyBorder="1" applyAlignment="1">
      <alignment vertical="center" textRotation="180" shrinkToFit="1"/>
    </xf>
    <xf numFmtId="0" fontId="18" fillId="3" borderId="31" xfId="4" applyFont="1" applyFill="1" applyBorder="1" applyAlignment="1">
      <alignment horizontal="left"/>
    </xf>
    <xf numFmtId="0" fontId="10" fillId="3" borderId="0" xfId="4" applyFont="1" applyFill="1" applyBorder="1" applyAlignment="1">
      <alignment horizontal="right"/>
    </xf>
    <xf numFmtId="0" fontId="10" fillId="3" borderId="0" xfId="4" applyFont="1" applyFill="1">
      <alignment vertical="center"/>
    </xf>
    <xf numFmtId="0" fontId="10" fillId="3" borderId="0" xfId="4" applyFont="1" applyFill="1" applyBorder="1">
      <alignment vertical="center"/>
    </xf>
    <xf numFmtId="0" fontId="10" fillId="3" borderId="34" xfId="4" applyFont="1" applyFill="1" applyBorder="1">
      <alignment vertical="center"/>
    </xf>
    <xf numFmtId="0" fontId="10" fillId="3" borderId="40" xfId="4" applyFont="1" applyFill="1" applyBorder="1">
      <alignment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43" xfId="4" applyFont="1" applyFill="1" applyBorder="1" applyAlignment="1">
      <alignment vertical="center" textRotation="180" shrinkToFit="1"/>
    </xf>
    <xf numFmtId="0" fontId="10" fillId="3" borderId="43" xfId="4" applyFont="1" applyFill="1" applyBorder="1" applyAlignment="1">
      <alignment horizontal="left" vertical="center" shrinkToFit="1"/>
    </xf>
    <xf numFmtId="0" fontId="18" fillId="3" borderId="43" xfId="4" applyFont="1" applyFill="1" applyBorder="1" applyAlignment="1">
      <alignment horizontal="left" vertical="center"/>
    </xf>
    <xf numFmtId="0" fontId="14" fillId="3" borderId="44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right" vertical="top"/>
    </xf>
    <xf numFmtId="0" fontId="8" fillId="3" borderId="0" xfId="4" applyFont="1" applyFill="1" applyBorder="1" applyAlignment="1">
      <alignment horizontal="left" vertical="center" shrinkToFit="1"/>
    </xf>
    <xf numFmtId="0" fontId="14" fillId="3" borderId="0" xfId="4" applyFont="1" applyFill="1">
      <alignment vertical="center"/>
    </xf>
    <xf numFmtId="0" fontId="18" fillId="3" borderId="0" xfId="4" applyFont="1" applyFill="1" applyAlignment="1">
      <alignment horizontal="left" vertical="center"/>
    </xf>
    <xf numFmtId="0" fontId="14" fillId="3" borderId="0" xfId="4" applyFont="1" applyFill="1" applyBorder="1" applyAlignment="1">
      <alignment horizontal="center" vertical="center"/>
    </xf>
    <xf numFmtId="0" fontId="8" fillId="3" borderId="0" xfId="4" applyFont="1" applyFill="1" applyAlignment="1">
      <alignment vertical="center" shrinkToFit="1"/>
    </xf>
    <xf numFmtId="0" fontId="14" fillId="3" borderId="0" xfId="4" applyFont="1" applyFill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57" fontId="27" fillId="5" borderId="3" xfId="2" applyNumberFormat="1" applyFont="1" applyFill="1" applyBorder="1" applyAlignment="1">
      <alignment horizontal="center" vertical="center" shrinkToFit="1"/>
    </xf>
    <xf numFmtId="57" fontId="27" fillId="5" borderId="12" xfId="2" applyNumberFormat="1" applyFont="1" applyFill="1" applyBorder="1" applyAlignment="1">
      <alignment horizontal="center" vertical="center" shrinkToFit="1"/>
    </xf>
    <xf numFmtId="57" fontId="27" fillId="6" borderId="3" xfId="2" applyNumberFormat="1" applyFont="1" applyFill="1" applyBorder="1" applyAlignment="1">
      <alignment horizontal="center" vertical="center" shrinkToFit="1"/>
    </xf>
    <xf numFmtId="57" fontId="27" fillId="6" borderId="12" xfId="2" applyNumberFormat="1" applyFont="1" applyFill="1" applyBorder="1" applyAlignment="1">
      <alignment horizontal="center" vertical="center" shrinkToFit="1"/>
    </xf>
    <xf numFmtId="57" fontId="27" fillId="7" borderId="11" xfId="1" applyNumberFormat="1" applyFont="1" applyFill="1" applyBorder="1" applyAlignment="1">
      <alignment horizontal="center" vertical="center" shrinkToFit="1"/>
    </xf>
    <xf numFmtId="57" fontId="27" fillId="7" borderId="3" xfId="2" applyNumberFormat="1" applyFont="1" applyFill="1" applyBorder="1" applyAlignment="1">
      <alignment horizontal="center" vertical="center" shrinkToFit="1"/>
    </xf>
    <xf numFmtId="57" fontId="27" fillId="7" borderId="12" xfId="2" applyNumberFormat="1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left" vertical="center" shrinkToFit="1"/>
    </xf>
    <xf numFmtId="0" fontId="20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shrinkToFit="1"/>
    </xf>
    <xf numFmtId="0" fontId="14" fillId="3" borderId="28" xfId="0" applyFont="1" applyFill="1" applyBorder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right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/>
    </xf>
    <xf numFmtId="0" fontId="14" fillId="3" borderId="32" xfId="0" applyFont="1" applyFill="1" applyBorder="1">
      <alignment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center" vertical="center"/>
    </xf>
    <xf numFmtId="179" fontId="14" fillId="3" borderId="32" xfId="0" applyNumberFormat="1" applyFont="1" applyFill="1" applyBorder="1" applyAlignment="1">
      <alignment horizontal="right"/>
    </xf>
    <xf numFmtId="0" fontId="18" fillId="3" borderId="43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vertical="center" textRotation="180" shrinkToFit="1"/>
    </xf>
    <xf numFmtId="0" fontId="20" fillId="3" borderId="31" xfId="0" applyFont="1" applyFill="1" applyBorder="1" applyAlignment="1">
      <alignment vertical="center" textRotation="180" shrinkToFit="1"/>
    </xf>
    <xf numFmtId="0" fontId="21" fillId="3" borderId="31" xfId="0" applyFont="1" applyFill="1" applyBorder="1" applyAlignment="1">
      <alignment horizontal="left" vertical="center" shrinkToFit="1"/>
    </xf>
    <xf numFmtId="0" fontId="23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horizontal="left" vertical="center" wrapText="1" shrinkToFit="1"/>
    </xf>
    <xf numFmtId="0" fontId="22" fillId="3" borderId="0" xfId="0" applyFont="1" applyFill="1">
      <alignment vertical="center"/>
    </xf>
    <xf numFmtId="0" fontId="10" fillId="3" borderId="31" xfId="0" applyFont="1" applyFill="1" applyBorder="1" applyAlignment="1">
      <alignment horizontal="center" vertical="center" shrinkToFit="1"/>
    </xf>
    <xf numFmtId="0" fontId="20" fillId="3" borderId="41" xfId="0" applyFont="1" applyFill="1" applyBorder="1">
      <alignment vertical="center"/>
    </xf>
    <xf numFmtId="0" fontId="20" fillId="3" borderId="0" xfId="0" applyFont="1" applyFill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 shrinkToFit="1"/>
    </xf>
    <xf numFmtId="0" fontId="20" fillId="3" borderId="32" xfId="0" applyFont="1" applyFill="1" applyBorder="1" applyAlignment="1">
      <alignment horizontal="left" vertical="center" shrinkToFit="1"/>
    </xf>
    <xf numFmtId="0" fontId="20" fillId="3" borderId="5" xfId="0" applyFont="1" applyFill="1" applyBorder="1" applyAlignment="1">
      <alignment vertical="center" textRotation="180" shrinkToFit="1"/>
    </xf>
    <xf numFmtId="0" fontId="20" fillId="3" borderId="35" xfId="0" applyFont="1" applyFill="1" applyBorder="1" applyAlignment="1">
      <alignment horizontal="left" vertical="center" shrinkToFit="1"/>
    </xf>
    <xf numFmtId="0" fontId="10" fillId="3" borderId="43" xfId="0" applyFont="1" applyFill="1" applyBorder="1" applyAlignment="1">
      <alignment vertical="center" textRotation="180" shrinkToFit="1"/>
    </xf>
    <xf numFmtId="0" fontId="10" fillId="3" borderId="43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textRotation="255" shrinkToFit="1"/>
    </xf>
    <xf numFmtId="57" fontId="20" fillId="8" borderId="25" xfId="4" applyNumberFormat="1" applyFont="1" applyFill="1" applyBorder="1" applyAlignment="1">
      <alignment horizontal="center" vertical="center" shrinkToFit="1"/>
    </xf>
    <xf numFmtId="0" fontId="18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vertical="center" shrinkToFit="1"/>
    </xf>
    <xf numFmtId="0" fontId="26" fillId="0" borderId="46" xfId="0" applyFont="1" applyFill="1" applyBorder="1" applyAlignment="1">
      <alignment vertical="center" wrapText="1"/>
    </xf>
    <xf numFmtId="57" fontId="27" fillId="6" borderId="11" xfId="2" applyNumberFormat="1" applyFont="1" applyFill="1" applyBorder="1" applyAlignment="1">
      <alignment horizontal="center" vertical="center" shrinkToFit="1"/>
    </xf>
    <xf numFmtId="0" fontId="8" fillId="3" borderId="55" xfId="4" applyFont="1" applyFill="1" applyBorder="1" applyAlignment="1">
      <alignment horizontal="right"/>
    </xf>
    <xf numFmtId="0" fontId="10" fillId="3" borderId="56" xfId="0" applyFont="1" applyFill="1" applyBorder="1" applyAlignment="1">
      <alignment vertical="center" textRotation="180" shrinkToFit="1"/>
    </xf>
    <xf numFmtId="0" fontId="10" fillId="3" borderId="56" xfId="0" applyFont="1" applyFill="1" applyBorder="1" applyAlignment="1">
      <alignment horizontal="left" vertical="center" shrinkToFit="1"/>
    </xf>
    <xf numFmtId="0" fontId="20" fillId="3" borderId="56" xfId="0" applyFont="1" applyFill="1" applyBorder="1" applyAlignment="1">
      <alignment vertical="center" shrinkToFit="1"/>
    </xf>
    <xf numFmtId="0" fontId="20" fillId="3" borderId="56" xfId="0" applyFont="1" applyFill="1" applyBorder="1" applyAlignment="1">
      <alignment horizontal="left" vertical="center" shrinkToFit="1"/>
    </xf>
    <xf numFmtId="179" fontId="14" fillId="3" borderId="57" xfId="4" applyNumberFormat="1" applyFont="1" applyFill="1" applyBorder="1" applyAlignment="1">
      <alignment horizontal="right"/>
    </xf>
    <xf numFmtId="0" fontId="18" fillId="3" borderId="56" xfId="4" applyFont="1" applyFill="1" applyBorder="1" applyAlignment="1">
      <alignment horizontal="left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27" fillId="5" borderId="11" xfId="2" applyNumberFormat="1" applyFont="1" applyFill="1" applyBorder="1" applyAlignment="1">
      <alignment horizontal="center" vertical="center" shrinkToFit="1"/>
    </xf>
    <xf numFmtId="0" fontId="32" fillId="3" borderId="31" xfId="0" applyFont="1" applyFill="1" applyBorder="1" applyAlignment="1">
      <alignment vertical="center" shrinkToFit="1"/>
    </xf>
    <xf numFmtId="0" fontId="32" fillId="3" borderId="31" xfId="0" applyFont="1" applyFill="1" applyBorder="1" applyAlignment="1">
      <alignment horizontal="left" vertical="center" shrinkToFit="1"/>
    </xf>
    <xf numFmtId="0" fontId="32" fillId="3" borderId="31" xfId="0" applyFont="1" applyFill="1" applyBorder="1" applyAlignment="1">
      <alignment vertical="center" textRotation="180" shrinkToFit="1"/>
    </xf>
    <xf numFmtId="0" fontId="23" fillId="3" borderId="31" xfId="4" applyFont="1" applyFill="1" applyBorder="1" applyAlignment="1">
      <alignment vertical="center" shrinkToFit="1"/>
    </xf>
    <xf numFmtId="0" fontId="21" fillId="3" borderId="31" xfId="0" applyFont="1" applyFill="1" applyBorder="1" applyAlignment="1">
      <alignment vertical="center" shrinkToFit="1"/>
    </xf>
    <xf numFmtId="0" fontId="8" fillId="3" borderId="69" xfId="4" applyFont="1" applyFill="1" applyBorder="1" applyAlignment="1">
      <alignment horizontal="right"/>
    </xf>
    <xf numFmtId="0" fontId="10" fillId="3" borderId="70" xfId="0" applyFont="1" applyFill="1" applyBorder="1" applyAlignment="1">
      <alignment vertical="center" textRotation="180" shrinkToFit="1"/>
    </xf>
    <xf numFmtId="0" fontId="10" fillId="3" borderId="70" xfId="0" applyFont="1" applyFill="1" applyBorder="1" applyAlignment="1">
      <alignment horizontal="left" vertical="center" shrinkToFit="1"/>
    </xf>
    <xf numFmtId="0" fontId="20" fillId="3" borderId="70" xfId="0" applyFont="1" applyFill="1" applyBorder="1" applyAlignment="1">
      <alignment vertical="center" shrinkToFit="1"/>
    </xf>
    <xf numFmtId="0" fontId="20" fillId="3" borderId="70" xfId="0" applyFont="1" applyFill="1" applyBorder="1" applyAlignment="1">
      <alignment horizontal="left" vertical="center" shrinkToFit="1"/>
    </xf>
    <xf numFmtId="179" fontId="14" fillId="3" borderId="71" xfId="4" applyNumberFormat="1" applyFont="1" applyFill="1" applyBorder="1" applyAlignment="1">
      <alignment horizontal="right"/>
    </xf>
    <xf numFmtId="0" fontId="18" fillId="3" borderId="70" xfId="4" applyFont="1" applyFill="1" applyBorder="1" applyAlignment="1">
      <alignment horizontal="left" vertical="center"/>
    </xf>
    <xf numFmtId="0" fontId="14" fillId="3" borderId="72" xfId="4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vertical="center" shrinkToFit="1"/>
    </xf>
    <xf numFmtId="0" fontId="33" fillId="3" borderId="0" xfId="0" applyFont="1" applyFill="1" applyBorder="1" applyAlignment="1">
      <alignment horizontal="center"/>
    </xf>
    <xf numFmtId="0" fontId="21" fillId="3" borderId="31" xfId="0" applyFont="1" applyFill="1" applyBorder="1" applyAlignment="1">
      <alignment horizontal="left" vertical="center" wrapText="1" shrinkToFit="1"/>
    </xf>
    <xf numFmtId="0" fontId="34" fillId="3" borderId="31" xfId="0" applyFont="1" applyFill="1" applyBorder="1" applyAlignment="1">
      <alignment horizontal="left" vertical="center" shrinkToFit="1"/>
    </xf>
    <xf numFmtId="0" fontId="20" fillId="3" borderId="31" xfId="0" applyFont="1" applyFill="1" applyBorder="1" applyAlignment="1">
      <alignment vertical="center" textRotation="255" shrinkToFit="1"/>
    </xf>
    <xf numFmtId="0" fontId="20" fillId="3" borderId="5" xfId="0" applyFont="1" applyFill="1" applyBorder="1" applyAlignment="1">
      <alignment vertical="center" shrinkToFit="1"/>
    </xf>
    <xf numFmtId="0" fontId="34" fillId="3" borderId="31" xfId="4" applyFont="1" applyFill="1" applyBorder="1" applyAlignment="1">
      <alignment horizontal="left" vertical="center" shrinkToFit="1"/>
    </xf>
    <xf numFmtId="0" fontId="34" fillId="3" borderId="31" xfId="0" applyFont="1" applyFill="1" applyBorder="1" applyAlignment="1">
      <alignment vertical="center" shrinkToFit="1"/>
    </xf>
    <xf numFmtId="0" fontId="35" fillId="3" borderId="31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left" vertical="center" shrinkToFit="1"/>
    </xf>
    <xf numFmtId="0" fontId="10" fillId="3" borderId="0" xfId="4" applyFont="1" applyFill="1" applyBorder="1" applyAlignment="1">
      <alignment horizontal="left" shrinkToFit="1"/>
    </xf>
    <xf numFmtId="0" fontId="20" fillId="0" borderId="31" xfId="0" applyFont="1" applyBorder="1" applyAlignment="1">
      <alignment horizontal="left" vertical="center" shrinkToFit="1"/>
    </xf>
    <xf numFmtId="0" fontId="36" fillId="3" borderId="0" xfId="6" applyFont="1" applyFill="1"/>
    <xf numFmtId="0" fontId="36" fillId="3" borderId="0" xfId="6" applyFont="1" applyFill="1" applyAlignment="1"/>
    <xf numFmtId="0" fontId="36" fillId="0" borderId="0" xfId="6" applyFont="1" applyFill="1"/>
    <xf numFmtId="0" fontId="36" fillId="0" borderId="17" xfId="6" applyFont="1" applyFill="1" applyBorder="1"/>
    <xf numFmtId="0" fontId="36" fillId="0" borderId="0" xfId="6" applyFont="1" applyFill="1" applyBorder="1"/>
    <xf numFmtId="14" fontId="40" fillId="0" borderId="17" xfId="4" applyNumberFormat="1" applyFont="1" applyFill="1" applyBorder="1" applyAlignment="1">
      <alignment horizontal="center" vertical="center" shrinkToFit="1"/>
    </xf>
    <xf numFmtId="0" fontId="38" fillId="0" borderId="11" xfId="6" applyFont="1" applyFill="1" applyBorder="1"/>
    <xf numFmtId="0" fontId="38" fillId="0" borderId="3" xfId="6" applyFont="1" applyFill="1" applyBorder="1"/>
    <xf numFmtId="0" fontId="38" fillId="0" borderId="63" xfId="6" applyFont="1" applyFill="1" applyBorder="1"/>
    <xf numFmtId="0" fontId="38" fillId="0" borderId="12" xfId="6" applyFont="1" applyFill="1" applyBorder="1"/>
    <xf numFmtId="0" fontId="38" fillId="0" borderId="64" xfId="6" applyFont="1" applyFill="1" applyBorder="1"/>
    <xf numFmtId="0" fontId="38" fillId="0" borderId="0" xfId="6" applyFont="1" applyFill="1"/>
    <xf numFmtId="0" fontId="38" fillId="0" borderId="74" xfId="6" applyFont="1" applyFill="1" applyBorder="1"/>
    <xf numFmtId="0" fontId="38" fillId="0" borderId="75" xfId="6" applyFont="1" applyFill="1" applyBorder="1"/>
    <xf numFmtId="0" fontId="38" fillId="0" borderId="15" xfId="6" applyFont="1" applyFill="1" applyBorder="1"/>
    <xf numFmtId="14" fontId="36" fillId="0" borderId="17" xfId="4" applyNumberFormat="1" applyFont="1" applyFill="1" applyBorder="1" applyAlignment="1">
      <alignment horizontal="center" vertical="center" shrinkToFit="1"/>
    </xf>
    <xf numFmtId="14" fontId="36" fillId="0" borderId="0" xfId="4" applyNumberFormat="1" applyFont="1" applyFill="1" applyBorder="1" applyAlignment="1">
      <alignment horizontal="center" vertical="center" shrinkToFit="1"/>
    </xf>
    <xf numFmtId="0" fontId="18" fillId="0" borderId="33" xfId="0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/>
    </xf>
    <xf numFmtId="0" fontId="14" fillId="0" borderId="19" xfId="4" applyFont="1" applyFill="1" applyBorder="1" applyAlignment="1">
      <alignment horizontal="center" vertical="center" textRotation="255"/>
    </xf>
    <xf numFmtId="0" fontId="14" fillId="0" borderId="24" xfId="4" applyFont="1" applyFill="1" applyBorder="1" applyAlignment="1">
      <alignment horizontal="center"/>
    </xf>
    <xf numFmtId="0" fontId="14" fillId="0" borderId="30" xfId="4" applyFont="1" applyFill="1" applyBorder="1" applyAlignment="1">
      <alignment horizontal="center"/>
    </xf>
    <xf numFmtId="0" fontId="3" fillId="0" borderId="24" xfId="4" applyFont="1" applyFill="1" applyBorder="1" applyAlignment="1">
      <alignment horizontal="center" vertical="center" shrinkToFit="1"/>
    </xf>
    <xf numFmtId="0" fontId="8" fillId="0" borderId="30" xfId="4" applyFont="1" applyFill="1" applyBorder="1" applyAlignment="1">
      <alignment horizontal="center" vertical="center" shrinkToFit="1"/>
    </xf>
    <xf numFmtId="0" fontId="8" fillId="0" borderId="39" xfId="4" applyFont="1" applyFill="1" applyBorder="1" applyAlignment="1">
      <alignment horizontal="center" vertical="center" shrinkToFit="1"/>
    </xf>
    <xf numFmtId="0" fontId="8" fillId="0" borderId="42" xfId="4" applyFont="1" applyFill="1" applyBorder="1" applyAlignment="1">
      <alignment horizontal="center" vertical="center" shrinkToFit="1"/>
    </xf>
    <xf numFmtId="0" fontId="8" fillId="0" borderId="0" xfId="4" applyFont="1" applyFill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18" fillId="0" borderId="24" xfId="4" applyFont="1" applyFill="1" applyBorder="1" applyAlignment="1">
      <alignment horizontal="center"/>
    </xf>
    <xf numFmtId="0" fontId="18" fillId="0" borderId="30" xfId="4" applyFont="1" applyFill="1" applyBorder="1" applyAlignment="1">
      <alignment horizontal="center"/>
    </xf>
    <xf numFmtId="0" fontId="8" fillId="0" borderId="54" xfId="4" applyFont="1" applyFill="1" applyBorder="1" applyAlignment="1">
      <alignment horizontal="center" vertical="center" shrinkToFit="1"/>
    </xf>
    <xf numFmtId="0" fontId="8" fillId="0" borderId="68" xfId="4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left" vertical="center" shrinkToFit="1"/>
    </xf>
    <xf numFmtId="0" fontId="23" fillId="0" borderId="31" xfId="0" applyFont="1" applyFill="1" applyBorder="1" applyAlignment="1">
      <alignment vertical="center" shrinkToFit="1"/>
    </xf>
    <xf numFmtId="14" fontId="43" fillId="3" borderId="17" xfId="3" applyNumberFormat="1" applyFont="1" applyFill="1" applyBorder="1" applyAlignment="1">
      <alignment horizontal="center" vertical="center" wrapText="1"/>
    </xf>
    <xf numFmtId="0" fontId="44" fillId="3" borderId="47" xfId="3" applyFont="1" applyFill="1" applyBorder="1" applyAlignment="1">
      <alignment horizontal="center" vertical="center" wrapText="1"/>
    </xf>
    <xf numFmtId="0" fontId="45" fillId="3" borderId="4" xfId="3" applyFont="1" applyFill="1" applyBorder="1" applyAlignment="1">
      <alignment horizontal="center" vertical="center" wrapText="1"/>
    </xf>
    <xf numFmtId="0" fontId="46" fillId="0" borderId="0" xfId="0" applyFont="1">
      <alignment vertical="center"/>
    </xf>
    <xf numFmtId="14" fontId="47" fillId="3" borderId="17" xfId="4" applyNumberFormat="1" applyFont="1" applyFill="1" applyBorder="1" applyAlignment="1">
      <alignment horizontal="center" vertical="center" shrinkToFit="1"/>
    </xf>
    <xf numFmtId="14" fontId="48" fillId="3" borderId="4" xfId="4" applyNumberFormat="1" applyFont="1" applyFill="1" applyBorder="1" applyAlignment="1">
      <alignment horizontal="center" vertical="center" shrinkToFit="1"/>
    </xf>
    <xf numFmtId="14" fontId="49" fillId="3" borderId="4" xfId="4" applyNumberFormat="1" applyFont="1" applyFill="1" applyBorder="1" applyAlignment="1">
      <alignment horizontal="center" vertical="center" shrinkToFit="1"/>
    </xf>
    <xf numFmtId="14" fontId="50" fillId="4" borderId="13" xfId="4" applyNumberFormat="1" applyFont="1" applyFill="1" applyBorder="1" applyAlignment="1">
      <alignment horizontal="center" vertical="center" shrinkToFit="1"/>
    </xf>
    <xf numFmtId="0" fontId="51" fillId="0" borderId="0" xfId="0" applyFont="1">
      <alignment vertical="center"/>
    </xf>
    <xf numFmtId="14" fontId="52" fillId="3" borderId="17" xfId="2" applyNumberFormat="1" applyFont="1" applyFill="1" applyBorder="1" applyAlignment="1">
      <alignment horizontal="center" vertical="center"/>
    </xf>
    <xf numFmtId="14" fontId="53" fillId="3" borderId="4" xfId="4" applyNumberFormat="1" applyFont="1" applyFill="1" applyBorder="1" applyAlignment="1">
      <alignment horizontal="center" vertical="center" shrinkToFit="1"/>
    </xf>
    <xf numFmtId="0" fontId="53" fillId="3" borderId="4" xfId="2" applyFont="1" applyFill="1" applyBorder="1" applyAlignment="1">
      <alignment horizontal="center" vertical="center"/>
    </xf>
    <xf numFmtId="14" fontId="54" fillId="3" borderId="13" xfId="4" applyNumberFormat="1" applyFont="1" applyFill="1" applyBorder="1" applyAlignment="1">
      <alignment horizontal="center" vertical="center" shrinkToFit="1"/>
    </xf>
    <xf numFmtId="14" fontId="55" fillId="3" borderId="14" xfId="4" applyNumberFormat="1" applyFont="1" applyFill="1" applyBorder="1" applyAlignment="1">
      <alignment horizontal="center" vertical="center" shrinkToFit="1"/>
    </xf>
    <xf numFmtId="0" fontId="56" fillId="3" borderId="4" xfId="2" applyFont="1" applyFill="1" applyBorder="1" applyAlignment="1">
      <alignment horizontal="center" vertical="center"/>
    </xf>
    <xf numFmtId="14" fontId="58" fillId="3" borderId="14" xfId="2" applyNumberFormat="1" applyFont="1" applyFill="1" applyBorder="1" applyAlignment="1">
      <alignment horizontal="center" vertical="center"/>
    </xf>
    <xf numFmtId="0" fontId="58" fillId="3" borderId="5" xfId="2" applyFont="1" applyFill="1" applyBorder="1" applyAlignment="1">
      <alignment horizontal="center" vertical="center"/>
    </xf>
    <xf numFmtId="0" fontId="58" fillId="3" borderId="13" xfId="2" applyFont="1" applyFill="1" applyBorder="1" applyAlignment="1">
      <alignment horizontal="center" vertical="center"/>
    </xf>
    <xf numFmtId="0" fontId="59" fillId="3" borderId="16" xfId="2" applyFont="1" applyFill="1" applyBorder="1" applyAlignment="1">
      <alignment horizontal="center" vertical="center"/>
    </xf>
    <xf numFmtId="0" fontId="54" fillId="3" borderId="6" xfId="2" applyFont="1" applyFill="1" applyBorder="1" applyAlignment="1">
      <alignment horizontal="center" vertical="center"/>
    </xf>
    <xf numFmtId="0" fontId="54" fillId="3" borderId="15" xfId="2" applyFont="1" applyFill="1" applyBorder="1" applyAlignment="1">
      <alignment horizontal="center" vertical="center"/>
    </xf>
    <xf numFmtId="14" fontId="49" fillId="3" borderId="17" xfId="4" applyNumberFormat="1" applyFont="1" applyFill="1" applyBorder="1" applyAlignment="1">
      <alignment horizontal="center" vertical="center" shrinkToFit="1"/>
    </xf>
    <xf numFmtId="14" fontId="47" fillId="3" borderId="5" xfId="4" applyNumberFormat="1" applyFont="1" applyFill="1" applyBorder="1" applyAlignment="1">
      <alignment horizontal="center" vertical="center" shrinkToFit="1"/>
    </xf>
    <xf numFmtId="14" fontId="60" fillId="4" borderId="4" xfId="4" applyNumberFormat="1" applyFont="1" applyFill="1" applyBorder="1" applyAlignment="1">
      <alignment horizontal="center" vertical="center" shrinkToFit="1"/>
    </xf>
    <xf numFmtId="14" fontId="47" fillId="3" borderId="4" xfId="4" applyNumberFormat="1" applyFont="1" applyFill="1" applyBorder="1" applyAlignment="1">
      <alignment horizontal="center" vertical="center" shrinkToFit="1"/>
    </xf>
    <xf numFmtId="14" fontId="47" fillId="3" borderId="13" xfId="4" applyNumberFormat="1" applyFont="1" applyFill="1" applyBorder="1" applyAlignment="1">
      <alignment horizontal="center" vertical="center" shrinkToFit="1"/>
    </xf>
    <xf numFmtId="14" fontId="61" fillId="3" borderId="14" xfId="4" applyNumberFormat="1" applyFont="1" applyFill="1" applyBorder="1" applyAlignment="1">
      <alignment horizontal="center" vertical="center" shrinkToFit="1"/>
    </xf>
    <xf numFmtId="0" fontId="62" fillId="3" borderId="4" xfId="2" applyFont="1" applyFill="1" applyBorder="1" applyAlignment="1">
      <alignment horizontal="center" vertical="center"/>
    </xf>
    <xf numFmtId="14" fontId="62" fillId="3" borderId="5" xfId="4" applyNumberFormat="1" applyFont="1" applyFill="1" applyBorder="1" applyAlignment="1">
      <alignment horizontal="center" vertical="center" shrinkToFit="1"/>
    </xf>
    <xf numFmtId="0" fontId="60" fillId="4" borderId="13" xfId="2" applyFont="1" applyFill="1" applyBorder="1" applyAlignment="1">
      <alignment horizontal="center" vertical="center"/>
    </xf>
    <xf numFmtId="0" fontId="63" fillId="3" borderId="17" xfId="0" applyFont="1" applyFill="1" applyBorder="1" applyAlignment="1">
      <alignment horizontal="center" vertical="center"/>
    </xf>
    <xf numFmtId="0" fontId="64" fillId="3" borderId="4" xfId="2" applyFont="1" applyFill="1" applyBorder="1" applyAlignment="1">
      <alignment horizontal="center" vertical="center"/>
    </xf>
    <xf numFmtId="14" fontId="64" fillId="3" borderId="4" xfId="4" applyNumberFormat="1" applyFont="1" applyFill="1" applyBorder="1" applyAlignment="1">
      <alignment horizontal="center" vertical="center" shrinkToFit="1"/>
    </xf>
    <xf numFmtId="0" fontId="64" fillId="3" borderId="13" xfId="2" applyFont="1" applyFill="1" applyBorder="1" applyAlignment="1">
      <alignment horizontal="center" vertical="center"/>
    </xf>
    <xf numFmtId="0" fontId="58" fillId="3" borderId="14" xfId="2" applyFont="1" applyFill="1" applyBorder="1" applyAlignment="1">
      <alignment horizontal="center" vertical="center"/>
    </xf>
    <xf numFmtId="0" fontId="54" fillId="0" borderId="16" xfId="2" applyFont="1" applyFill="1" applyBorder="1" applyAlignment="1">
      <alignment horizontal="center" vertical="center"/>
    </xf>
    <xf numFmtId="0" fontId="60" fillId="9" borderId="6" xfId="2" applyFont="1" applyFill="1" applyBorder="1" applyAlignment="1">
      <alignment horizontal="center" vertical="center"/>
    </xf>
    <xf numFmtId="0" fontId="54" fillId="0" borderId="6" xfId="2" applyFont="1" applyFill="1" applyBorder="1" applyAlignment="1">
      <alignment horizontal="center" vertical="center"/>
    </xf>
    <xf numFmtId="0" fontId="59" fillId="0" borderId="6" xfId="2" applyFont="1" applyFill="1" applyBorder="1" applyAlignment="1">
      <alignment horizontal="center" vertical="center"/>
    </xf>
    <xf numFmtId="14" fontId="47" fillId="3" borderId="14" xfId="4" applyNumberFormat="1" applyFont="1" applyFill="1" applyBorder="1" applyAlignment="1">
      <alignment horizontal="center" vertical="center" shrinkToFit="1"/>
    </xf>
    <xf numFmtId="14" fontId="47" fillId="3" borderId="51" xfId="4" applyNumberFormat="1" applyFont="1" applyFill="1" applyBorder="1" applyAlignment="1">
      <alignment horizontal="center" vertical="center" shrinkToFit="1"/>
    </xf>
    <xf numFmtId="14" fontId="60" fillId="4" borderId="5" xfId="4" applyNumberFormat="1" applyFont="1" applyFill="1" applyBorder="1" applyAlignment="1">
      <alignment horizontal="center" vertical="center" shrinkToFit="1"/>
    </xf>
    <xf numFmtId="14" fontId="65" fillId="3" borderId="14" xfId="4" applyNumberFormat="1" applyFont="1" applyFill="1" applyBorder="1" applyAlignment="1">
      <alignment horizontal="center" vertical="center" shrinkToFit="1"/>
    </xf>
    <xf numFmtId="0" fontId="65" fillId="3" borderId="51" xfId="2" applyFont="1" applyFill="1" applyBorder="1" applyAlignment="1">
      <alignment horizontal="center" vertical="center"/>
    </xf>
    <xf numFmtId="0" fontId="65" fillId="3" borderId="5" xfId="2" applyFont="1" applyFill="1" applyBorder="1" applyAlignment="1">
      <alignment horizontal="center" vertical="center"/>
    </xf>
    <xf numFmtId="14" fontId="65" fillId="3" borderId="4" xfId="4" applyNumberFormat="1" applyFont="1" applyFill="1" applyBorder="1" applyAlignment="1">
      <alignment horizontal="center" vertical="center" shrinkToFit="1"/>
    </xf>
    <xf numFmtId="14" fontId="60" fillId="4" borderId="13" xfId="4" applyNumberFormat="1" applyFont="1" applyFill="1" applyBorder="1" applyAlignment="1">
      <alignment horizontal="center" vertical="center" shrinkToFit="1"/>
    </xf>
    <xf numFmtId="0" fontId="66" fillId="3" borderId="14" xfId="2" applyFont="1" applyFill="1" applyBorder="1" applyAlignment="1">
      <alignment horizontal="center" vertical="center"/>
    </xf>
    <xf numFmtId="0" fontId="66" fillId="3" borderId="51" xfId="2" applyFont="1" applyFill="1" applyBorder="1" applyAlignment="1">
      <alignment horizontal="center" vertical="center"/>
    </xf>
    <xf numFmtId="0" fontId="66" fillId="3" borderId="0" xfId="2" applyFont="1" applyFill="1" applyBorder="1" applyAlignment="1">
      <alignment horizontal="center" vertical="center"/>
    </xf>
    <xf numFmtId="0" fontId="66" fillId="3" borderId="4" xfId="0" applyFont="1" applyFill="1" applyBorder="1" applyAlignment="1">
      <alignment horizontal="center" vertical="center"/>
    </xf>
    <xf numFmtId="14" fontId="66" fillId="3" borderId="13" xfId="4" applyNumberFormat="1" applyFont="1" applyFill="1" applyBorder="1" applyAlignment="1">
      <alignment horizontal="center" vertical="center" shrinkToFit="1"/>
    </xf>
    <xf numFmtId="0" fontId="58" fillId="3" borderId="51" xfId="2" applyFont="1" applyFill="1" applyBorder="1" applyAlignment="1">
      <alignment horizontal="center" vertical="center"/>
    </xf>
    <xf numFmtId="0" fontId="67" fillId="3" borderId="2" xfId="2" applyFont="1" applyFill="1" applyBorder="1" applyAlignment="1">
      <alignment horizontal="center" vertical="center"/>
    </xf>
    <xf numFmtId="0" fontId="68" fillId="3" borderId="6" xfId="2" applyFont="1" applyFill="1" applyBorder="1" applyAlignment="1">
      <alignment horizontal="center" vertical="center"/>
    </xf>
    <xf numFmtId="0" fontId="67" fillId="3" borderId="6" xfId="2" applyFont="1" applyFill="1" applyBorder="1" applyAlignment="1">
      <alignment horizontal="center" vertical="center"/>
    </xf>
    <xf numFmtId="0" fontId="59" fillId="3" borderId="15" xfId="2" applyFont="1" applyFill="1" applyBorder="1" applyAlignment="1">
      <alignment horizontal="center" vertical="center"/>
    </xf>
    <xf numFmtId="14" fontId="60" fillId="4" borderId="14" xfId="4" applyNumberFormat="1" applyFont="1" applyFill="1" applyBorder="1" applyAlignment="1">
      <alignment horizontal="center" vertical="center" shrinkToFit="1"/>
    </xf>
    <xf numFmtId="0" fontId="69" fillId="3" borderId="14" xfId="2" applyFont="1" applyFill="1" applyBorder="1" applyAlignment="1">
      <alignment horizontal="center" vertical="center"/>
    </xf>
    <xf numFmtId="14" fontId="69" fillId="3" borderId="5" xfId="4" applyNumberFormat="1" applyFont="1" applyFill="1" applyBorder="1" applyAlignment="1">
      <alignment horizontal="center" vertical="center" shrinkToFit="1"/>
    </xf>
    <xf numFmtId="0" fontId="69" fillId="3" borderId="5" xfId="2" applyFont="1" applyFill="1" applyBorder="1" applyAlignment="1">
      <alignment horizontal="center" vertical="center"/>
    </xf>
    <xf numFmtId="14" fontId="59" fillId="3" borderId="4" xfId="4" applyNumberFormat="1" applyFont="1" applyFill="1" applyBorder="1" applyAlignment="1">
      <alignment horizontal="center" vertical="center" shrinkToFit="1"/>
    </xf>
    <xf numFmtId="0" fontId="69" fillId="3" borderId="13" xfId="2" applyFont="1" applyFill="1" applyBorder="1" applyAlignment="1">
      <alignment horizontal="center" vertical="center"/>
    </xf>
    <xf numFmtId="14" fontId="70" fillId="3" borderId="14" xfId="4" applyNumberFormat="1" applyFont="1" applyFill="1" applyBorder="1" applyAlignment="1">
      <alignment horizontal="center" vertical="center" shrinkToFit="1"/>
    </xf>
    <xf numFmtId="14" fontId="71" fillId="3" borderId="5" xfId="4" applyNumberFormat="1" applyFont="1" applyFill="1" applyBorder="1" applyAlignment="1">
      <alignment horizontal="center" vertical="center" shrinkToFit="1"/>
    </xf>
    <xf numFmtId="0" fontId="71" fillId="3" borderId="4" xfId="0" applyFont="1" applyFill="1" applyBorder="1" applyAlignment="1">
      <alignment horizontal="center" vertical="center"/>
    </xf>
    <xf numFmtId="0" fontId="72" fillId="3" borderId="4" xfId="0" applyFont="1" applyFill="1" applyBorder="1" applyAlignment="1">
      <alignment horizontal="center" vertical="center"/>
    </xf>
    <xf numFmtId="0" fontId="65" fillId="3" borderId="13" xfId="0" applyFont="1" applyFill="1" applyBorder="1" applyAlignment="1">
      <alignment horizontal="center" vertical="center"/>
    </xf>
    <xf numFmtId="0" fontId="58" fillId="3" borderId="4" xfId="2" applyFont="1" applyFill="1" applyBorder="1" applyAlignment="1">
      <alignment horizontal="center" vertical="center"/>
    </xf>
    <xf numFmtId="0" fontId="59" fillId="3" borderId="9" xfId="2" applyFont="1" applyFill="1" applyBorder="1" applyAlignment="1">
      <alignment horizontal="center" vertical="center"/>
    </xf>
    <xf numFmtId="0" fontId="59" fillId="3" borderId="6" xfId="2" applyFont="1" applyFill="1" applyBorder="1" applyAlignment="1">
      <alignment horizontal="center" vertical="center"/>
    </xf>
    <xf numFmtId="0" fontId="43" fillId="3" borderId="0" xfId="3" applyFont="1" applyFill="1" applyBorder="1" applyAlignment="1">
      <alignment horizontal="center" vertical="center" wrapText="1"/>
    </xf>
    <xf numFmtId="0" fontId="43" fillId="3" borderId="73" xfId="3" applyFont="1" applyFill="1" applyBorder="1" applyAlignment="1">
      <alignment horizontal="center" vertical="center" wrapText="1"/>
    </xf>
    <xf numFmtId="14" fontId="71" fillId="3" borderId="14" xfId="4" applyNumberFormat="1" applyFont="1" applyFill="1" applyBorder="1" applyAlignment="1">
      <alignment horizontal="center" vertical="center" shrinkToFit="1"/>
    </xf>
    <xf numFmtId="0" fontId="65" fillId="3" borderId="4" xfId="0" applyFont="1" applyFill="1" applyBorder="1" applyAlignment="1">
      <alignment horizontal="center" vertical="center"/>
    </xf>
    <xf numFmtId="0" fontId="60" fillId="3" borderId="6" xfId="2" applyFont="1" applyFill="1" applyBorder="1" applyAlignment="1">
      <alignment horizontal="center" vertical="center"/>
    </xf>
    <xf numFmtId="0" fontId="73" fillId="3" borderId="31" xfId="0" applyFont="1" applyFill="1" applyBorder="1" applyAlignment="1">
      <alignment vertical="center" shrinkToFit="1"/>
    </xf>
    <xf numFmtId="0" fontId="57" fillId="3" borderId="13" xfId="0" applyFont="1" applyFill="1" applyBorder="1" applyAlignment="1">
      <alignment horizontal="center" vertical="center"/>
    </xf>
    <xf numFmtId="0" fontId="36" fillId="3" borderId="17" xfId="4" applyFont="1" applyFill="1" applyBorder="1" applyAlignment="1">
      <alignment horizontal="center" vertical="center" shrinkToFit="1"/>
    </xf>
    <xf numFmtId="0" fontId="36" fillId="3" borderId="0" xfId="4" applyFont="1" applyFill="1" applyBorder="1" applyAlignment="1">
      <alignment horizontal="center" vertical="center" shrinkToFit="1"/>
    </xf>
    <xf numFmtId="0" fontId="36" fillId="3" borderId="46" xfId="4" applyFont="1" applyFill="1" applyBorder="1" applyAlignment="1">
      <alignment horizontal="center" vertical="center" shrinkToFit="1"/>
    </xf>
    <xf numFmtId="14" fontId="36" fillId="3" borderId="0" xfId="4" applyNumberFormat="1" applyFont="1" applyFill="1" applyBorder="1" applyAlignment="1">
      <alignment horizontal="center" vertical="center" shrinkToFit="1"/>
    </xf>
    <xf numFmtId="0" fontId="42" fillId="3" borderId="0" xfId="4" applyFont="1" applyFill="1" applyBorder="1" applyAlignment="1">
      <alignment horizontal="center" vertical="center" shrinkToFit="1"/>
    </xf>
    <xf numFmtId="0" fontId="42" fillId="3" borderId="46" xfId="4" applyFont="1" applyFill="1" applyBorder="1" applyAlignment="1">
      <alignment horizontal="center" vertical="center" shrinkToFit="1"/>
    </xf>
    <xf numFmtId="0" fontId="36" fillId="3" borderId="52" xfId="4" applyFont="1" applyFill="1" applyBorder="1" applyAlignment="1">
      <alignment horizontal="center" vertical="center" shrinkToFit="1"/>
    </xf>
    <xf numFmtId="0" fontId="36" fillId="3" borderId="53" xfId="4" applyFont="1" applyFill="1" applyBorder="1" applyAlignment="1">
      <alignment horizontal="center" vertical="center" shrinkToFit="1"/>
    </xf>
    <xf numFmtId="14" fontId="39" fillId="0" borderId="17" xfId="0" applyNumberFormat="1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horizontal="center" vertical="center" shrinkToFit="1"/>
    </xf>
    <xf numFmtId="0" fontId="39" fillId="0" borderId="46" xfId="0" applyFont="1" applyFill="1" applyBorder="1" applyAlignment="1">
      <alignment horizontal="center" vertical="center" shrinkToFit="1"/>
    </xf>
    <xf numFmtId="14" fontId="36" fillId="0" borderId="17" xfId="4" applyNumberFormat="1" applyFont="1" applyFill="1" applyBorder="1" applyAlignment="1">
      <alignment horizontal="center" vertical="center" shrinkToFit="1"/>
    </xf>
    <xf numFmtId="0" fontId="36" fillId="0" borderId="0" xfId="4" applyFont="1" applyFill="1" applyBorder="1" applyAlignment="1">
      <alignment horizontal="center" vertical="center" shrinkToFit="1"/>
    </xf>
    <xf numFmtId="0" fontId="39" fillId="0" borderId="17" xfId="0" applyFont="1" applyFill="1" applyBorder="1" applyAlignment="1">
      <alignment horizontal="center" vertical="center" shrinkToFit="1"/>
    </xf>
    <xf numFmtId="0" fontId="36" fillId="0" borderId="17" xfId="4" applyFont="1" applyFill="1" applyBorder="1" applyAlignment="1">
      <alignment horizontal="center" vertical="center" shrinkToFit="1"/>
    </xf>
    <xf numFmtId="0" fontId="36" fillId="0" borderId="46" xfId="4" applyFont="1" applyFill="1" applyBorder="1" applyAlignment="1">
      <alignment horizontal="center" vertical="center" shrinkToFit="1"/>
    </xf>
    <xf numFmtId="14" fontId="36" fillId="0" borderId="0" xfId="4" applyNumberFormat="1" applyFont="1" applyFill="1" applyBorder="1" applyAlignment="1">
      <alignment horizontal="center" vertical="center" shrinkToFit="1"/>
    </xf>
    <xf numFmtId="14" fontId="42" fillId="0" borderId="0" xfId="4" applyNumberFormat="1" applyFont="1" applyFill="1" applyBorder="1" applyAlignment="1">
      <alignment horizontal="center" vertical="center" shrinkToFit="1"/>
    </xf>
    <xf numFmtId="0" fontId="42" fillId="0" borderId="0" xfId="4" applyFont="1" applyFill="1" applyBorder="1" applyAlignment="1">
      <alignment horizontal="center" vertical="center" shrinkToFit="1"/>
    </xf>
    <xf numFmtId="0" fontId="42" fillId="0" borderId="46" xfId="4" applyFont="1" applyFill="1" applyBorder="1" applyAlignment="1">
      <alignment horizontal="center" vertical="center" shrinkToFit="1"/>
    </xf>
    <xf numFmtId="14" fontId="36" fillId="3" borderId="17" xfId="4" applyNumberFormat="1" applyFont="1" applyFill="1" applyBorder="1" applyAlignment="1">
      <alignment horizontal="center" vertical="center" shrinkToFit="1"/>
    </xf>
    <xf numFmtId="180" fontId="38" fillId="0" borderId="11" xfId="4" applyNumberFormat="1" applyFont="1" applyFill="1" applyBorder="1" applyAlignment="1">
      <alignment horizontal="center" vertical="center" wrapText="1"/>
    </xf>
    <xf numFmtId="180" fontId="38" fillId="0" borderId="3" xfId="4" applyNumberFormat="1" applyFont="1" applyFill="1" applyBorder="1" applyAlignment="1">
      <alignment horizontal="center" vertical="center" wrapText="1"/>
    </xf>
    <xf numFmtId="180" fontId="38" fillId="0" borderId="63" xfId="4" applyNumberFormat="1" applyFont="1" applyFill="1" applyBorder="1" applyAlignment="1">
      <alignment horizontal="center" vertical="center" wrapText="1"/>
    </xf>
    <xf numFmtId="180" fontId="38" fillId="0" borderId="12" xfId="4" applyNumberFormat="1" applyFont="1" applyFill="1" applyBorder="1" applyAlignment="1">
      <alignment horizontal="center" vertical="center" wrapText="1"/>
    </xf>
    <xf numFmtId="180" fontId="38" fillId="0" borderId="64" xfId="4" applyNumberFormat="1" applyFont="1" applyFill="1" applyBorder="1" applyAlignment="1">
      <alignment horizontal="center" vertical="center" wrapText="1"/>
    </xf>
    <xf numFmtId="180" fontId="41" fillId="0" borderId="64" xfId="4" applyNumberFormat="1" applyFont="1" applyFill="1" applyBorder="1" applyAlignment="1">
      <alignment horizontal="center" vertical="center" wrapText="1"/>
    </xf>
    <xf numFmtId="180" fontId="41" fillId="0" borderId="3" xfId="4" applyNumberFormat="1" applyFont="1" applyFill="1" applyBorder="1" applyAlignment="1">
      <alignment horizontal="center" vertical="center" wrapText="1"/>
    </xf>
    <xf numFmtId="180" fontId="41" fillId="0" borderId="12" xfId="4" applyNumberFormat="1" applyFont="1" applyFill="1" applyBorder="1" applyAlignment="1">
      <alignment horizontal="center" vertical="center" wrapText="1"/>
    </xf>
    <xf numFmtId="14" fontId="36" fillId="0" borderId="62" xfId="4" applyNumberFormat="1" applyFont="1" applyFill="1" applyBorder="1" applyAlignment="1">
      <alignment horizontal="center" vertical="center" shrinkToFit="1"/>
    </xf>
    <xf numFmtId="14" fontId="36" fillId="0" borderId="52" xfId="4" applyNumberFormat="1" applyFont="1" applyFill="1" applyBorder="1" applyAlignment="1">
      <alignment horizontal="center" vertical="center" shrinkToFit="1"/>
    </xf>
    <xf numFmtId="14" fontId="36" fillId="0" borderId="53" xfId="4" applyNumberFormat="1" applyFont="1" applyFill="1" applyBorder="1" applyAlignment="1">
      <alignment horizontal="center" vertical="center" shrinkToFit="1"/>
    </xf>
    <xf numFmtId="0" fontId="37" fillId="3" borderId="0" xfId="4" applyFont="1" applyFill="1" applyBorder="1" applyAlignment="1">
      <alignment horizontal="center" vertical="center"/>
    </xf>
    <xf numFmtId="180" fontId="38" fillId="3" borderId="59" xfId="4" applyNumberFormat="1" applyFont="1" applyFill="1" applyBorder="1" applyAlignment="1">
      <alignment horizontal="center" vertical="center" wrapText="1"/>
    </xf>
    <xf numFmtId="180" fontId="38" fillId="3" borderId="60" xfId="4" applyNumberFormat="1" applyFont="1" applyFill="1" applyBorder="1" applyAlignment="1">
      <alignment horizontal="center" vertical="center" wrapText="1"/>
    </xf>
    <xf numFmtId="180" fontId="38" fillId="3" borderId="61" xfId="4" applyNumberFormat="1" applyFont="1" applyFill="1" applyBorder="1" applyAlignment="1">
      <alignment horizontal="center" vertical="center" wrapText="1"/>
    </xf>
    <xf numFmtId="14" fontId="36" fillId="3" borderId="62" xfId="4" applyNumberFormat="1" applyFont="1" applyFill="1" applyBorder="1" applyAlignment="1">
      <alignment horizontal="center" vertical="center" shrinkToFit="1"/>
    </xf>
    <xf numFmtId="14" fontId="36" fillId="3" borderId="52" xfId="4" applyNumberFormat="1" applyFont="1" applyFill="1" applyBorder="1" applyAlignment="1">
      <alignment horizontal="center" vertical="center" shrinkToFit="1"/>
    </xf>
    <xf numFmtId="14" fontId="36" fillId="3" borderId="53" xfId="4" applyNumberFormat="1" applyFont="1" applyFill="1" applyBorder="1" applyAlignment="1">
      <alignment horizontal="center" vertical="center" shrinkToFit="1"/>
    </xf>
    <xf numFmtId="0" fontId="36" fillId="3" borderId="62" xfId="4" applyFont="1" applyFill="1" applyBorder="1" applyAlignment="1">
      <alignment horizontal="center" vertical="center" shrinkToFit="1"/>
    </xf>
    <xf numFmtId="14" fontId="39" fillId="0" borderId="17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14" fontId="39" fillId="0" borderId="0" xfId="0" applyNumberFormat="1" applyFont="1" applyFill="1" applyAlignment="1">
      <alignment horizontal="center" vertical="center"/>
    </xf>
    <xf numFmtId="180" fontId="38" fillId="0" borderId="66" xfId="4" applyNumberFormat="1" applyFont="1" applyFill="1" applyBorder="1" applyAlignment="1">
      <alignment horizontal="center" vertical="center" wrapText="1"/>
    </xf>
    <xf numFmtId="180" fontId="38" fillId="0" borderId="67" xfId="4" applyNumberFormat="1" applyFont="1" applyFill="1" applyBorder="1" applyAlignment="1">
      <alignment horizontal="center" vertical="center" wrapText="1"/>
    </xf>
    <xf numFmtId="14" fontId="39" fillId="10" borderId="17" xfId="0" applyNumberFormat="1" applyFont="1" applyFill="1" applyBorder="1" applyAlignment="1">
      <alignment horizontal="center" vertical="center" shrinkToFit="1"/>
    </xf>
    <xf numFmtId="0" fontId="39" fillId="10" borderId="0" xfId="0" applyFont="1" applyFill="1" applyAlignment="1">
      <alignment horizontal="center" vertical="center" shrinkToFit="1"/>
    </xf>
    <xf numFmtId="0" fontId="39" fillId="10" borderId="46" xfId="0" applyFont="1" applyFill="1" applyBorder="1" applyAlignment="1">
      <alignment horizontal="center" vertical="center" shrinkToFit="1"/>
    </xf>
    <xf numFmtId="14" fontId="39" fillId="10" borderId="0" xfId="0" applyNumberFormat="1" applyFont="1" applyFill="1" applyAlignment="1">
      <alignment horizontal="center" vertical="center"/>
    </xf>
    <xf numFmtId="0" fontId="39" fillId="10" borderId="0" xfId="0" applyFont="1" applyFill="1" applyAlignment="1">
      <alignment horizontal="center" vertical="center"/>
    </xf>
    <xf numFmtId="0" fontId="39" fillId="10" borderId="46" xfId="0" applyFont="1" applyFill="1" applyBorder="1" applyAlignment="1">
      <alignment horizontal="center" vertical="center"/>
    </xf>
    <xf numFmtId="180" fontId="38" fillId="0" borderId="65" xfId="4" applyNumberFormat="1" applyFont="1" applyFill="1" applyBorder="1" applyAlignment="1">
      <alignment horizontal="center" vertical="center" wrapText="1"/>
    </xf>
    <xf numFmtId="0" fontId="36" fillId="0" borderId="62" xfId="4" applyFont="1" applyFill="1" applyBorder="1" applyAlignment="1">
      <alignment horizontal="center" vertical="center" shrinkToFit="1"/>
    </xf>
    <xf numFmtId="0" fontId="36" fillId="0" borderId="52" xfId="4" applyFont="1" applyFill="1" applyBorder="1" applyAlignment="1">
      <alignment horizontal="center" vertical="center" shrinkToFit="1"/>
    </xf>
    <xf numFmtId="0" fontId="36" fillId="0" borderId="53" xfId="4" applyFont="1" applyFill="1" applyBorder="1" applyAlignment="1">
      <alignment horizontal="center" vertical="center" shrinkToFit="1"/>
    </xf>
    <xf numFmtId="14" fontId="36" fillId="0" borderId="46" xfId="4" applyNumberFormat="1" applyFont="1" applyFill="1" applyBorder="1" applyAlignment="1">
      <alignment horizontal="center" vertical="center" shrinkToFit="1"/>
    </xf>
    <xf numFmtId="0" fontId="36" fillId="10" borderId="17" xfId="4" applyFont="1" applyFill="1" applyBorder="1" applyAlignment="1">
      <alignment horizontal="center" vertical="center" shrinkToFit="1"/>
    </xf>
    <xf numFmtId="0" fontId="36" fillId="10" borderId="0" xfId="4" applyFont="1" applyFill="1" applyBorder="1" applyAlignment="1">
      <alignment horizontal="center" vertical="center" shrinkToFit="1"/>
    </xf>
    <xf numFmtId="0" fontId="36" fillId="10" borderId="46" xfId="4" applyFont="1" applyFill="1" applyBorder="1" applyAlignment="1">
      <alignment horizontal="center" vertical="center" shrinkToFit="1"/>
    </xf>
    <xf numFmtId="0" fontId="39" fillId="0" borderId="9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shrinkToFit="1"/>
    </xf>
    <xf numFmtId="0" fontId="39" fillId="0" borderId="10" xfId="0" applyFont="1" applyFill="1" applyBorder="1" applyAlignment="1">
      <alignment horizontal="center" vertical="center" shrinkToFit="1"/>
    </xf>
    <xf numFmtId="14" fontId="39" fillId="0" borderId="0" xfId="0" applyNumberFormat="1" applyFont="1" applyFill="1" applyAlignment="1">
      <alignment horizontal="center" vertical="center" shrinkToFit="1"/>
    </xf>
    <xf numFmtId="14" fontId="36" fillId="0" borderId="9" xfId="4" applyNumberFormat="1" applyFont="1" applyFill="1" applyBorder="1" applyAlignment="1">
      <alignment horizontal="center" vertical="center" shrinkToFit="1"/>
    </xf>
    <xf numFmtId="0" fontId="36" fillId="0" borderId="2" xfId="4" applyFont="1" applyFill="1" applyBorder="1" applyAlignment="1">
      <alignment horizontal="center" vertical="center" shrinkToFit="1"/>
    </xf>
    <xf numFmtId="0" fontId="36" fillId="0" borderId="10" xfId="4" applyFont="1" applyFill="1" applyBorder="1" applyAlignment="1">
      <alignment horizontal="center" vertical="center" shrinkToFit="1"/>
    </xf>
    <xf numFmtId="14" fontId="42" fillId="10" borderId="0" xfId="4" applyNumberFormat="1" applyFont="1" applyFill="1" applyBorder="1" applyAlignment="1">
      <alignment horizontal="center" vertical="center" shrinkToFit="1"/>
    </xf>
    <xf numFmtId="0" fontId="42" fillId="10" borderId="0" xfId="4" applyFont="1" applyFill="1" applyBorder="1" applyAlignment="1">
      <alignment horizontal="center" vertical="center" shrinkToFit="1"/>
    </xf>
    <xf numFmtId="0" fontId="42" fillId="10" borderId="46" xfId="4" applyFont="1" applyFill="1" applyBorder="1" applyAlignment="1">
      <alignment horizontal="center" vertical="center" shrinkToFit="1"/>
    </xf>
    <xf numFmtId="0" fontId="24" fillId="3" borderId="45" xfId="4" applyFont="1" applyFill="1" applyBorder="1" applyAlignment="1">
      <alignment horizontal="center" vertical="center"/>
    </xf>
    <xf numFmtId="0" fontId="14" fillId="3" borderId="0" xfId="4" applyFont="1" applyFill="1" applyBorder="1" applyAlignment="1">
      <alignment horizontal="left" vertical="center"/>
    </xf>
    <xf numFmtId="0" fontId="8" fillId="3" borderId="0" xfId="4" applyFont="1" applyFill="1" applyBorder="1" applyAlignment="1">
      <alignment horizontal="left" vertical="center"/>
    </xf>
    <xf numFmtId="0" fontId="15" fillId="3" borderId="25" xfId="4" applyFont="1" applyFill="1" applyBorder="1" applyAlignment="1">
      <alignment horizontal="center" vertical="center" textRotation="180" shrinkToFit="1"/>
    </xf>
    <xf numFmtId="0" fontId="20" fillId="3" borderId="27" xfId="4" applyFont="1" applyFill="1" applyBorder="1" applyAlignment="1">
      <alignment horizontal="center" vertical="center" wrapText="1" shrinkToFit="1"/>
    </xf>
    <xf numFmtId="0" fontId="20" fillId="3" borderId="31" xfId="4" applyFont="1" applyFill="1" applyBorder="1" applyAlignment="1">
      <alignment horizontal="center" vertical="center" wrapText="1" shrinkToFit="1"/>
    </xf>
    <xf numFmtId="0" fontId="20" fillId="3" borderId="36" xfId="4" applyFont="1" applyFill="1" applyBorder="1" applyAlignment="1">
      <alignment horizontal="center" vertical="center" wrapText="1" shrinkToFit="1"/>
    </xf>
    <xf numFmtId="0" fontId="14" fillId="0" borderId="30" xfId="4" applyFont="1" applyFill="1" applyBorder="1" applyAlignment="1">
      <alignment horizontal="center" vertical="center" textRotation="255" shrinkToFit="1"/>
    </xf>
    <xf numFmtId="0" fontId="10" fillId="3" borderId="27" xfId="4" applyFont="1" applyFill="1" applyBorder="1" applyAlignment="1">
      <alignment horizontal="center" vertical="center" wrapText="1" shrinkToFit="1"/>
    </xf>
    <xf numFmtId="0" fontId="10" fillId="3" borderId="31" xfId="4" applyFont="1" applyFill="1" applyBorder="1" applyAlignment="1">
      <alignment horizontal="center" vertical="center" wrapText="1" shrinkToFit="1"/>
    </xf>
    <xf numFmtId="0" fontId="10" fillId="3" borderId="36" xfId="4" applyFont="1" applyFill="1" applyBorder="1" applyAlignment="1">
      <alignment horizontal="center" vertical="center" wrapText="1" shrinkToFit="1"/>
    </xf>
    <xf numFmtId="0" fontId="6" fillId="3" borderId="0" xfId="4" applyFont="1" applyFill="1" applyBorder="1" applyAlignment="1">
      <alignment horizontal="center" shrinkToFit="1"/>
    </xf>
    <xf numFmtId="0" fontId="9" fillId="3" borderId="0" xfId="4" applyFont="1" applyFill="1" applyBorder="1" applyAlignment="1">
      <alignment horizontal="left" shrinkToFit="1"/>
    </xf>
    <xf numFmtId="0" fontId="10" fillId="3" borderId="0" xfId="4" applyFont="1" applyFill="1" applyBorder="1" applyAlignment="1">
      <alignment horizontal="left" shrinkToFit="1"/>
    </xf>
    <xf numFmtId="0" fontId="11" fillId="3" borderId="0" xfId="4" applyFont="1" applyFill="1" applyBorder="1" applyAlignment="1">
      <alignment horizontal="center" shrinkToFit="1"/>
    </xf>
    <xf numFmtId="0" fontId="12" fillId="3" borderId="0" xfId="4" applyFont="1" applyFill="1" applyAlignment="1">
      <alignment vertical="center"/>
    </xf>
    <xf numFmtId="0" fontId="12" fillId="3" borderId="18" xfId="4" applyFont="1" applyFill="1" applyBorder="1" applyAlignment="1">
      <alignment vertical="center"/>
    </xf>
    <xf numFmtId="0" fontId="10" fillId="3" borderId="56" xfId="4" applyFont="1" applyFill="1" applyBorder="1" applyAlignment="1">
      <alignment horizontal="center" vertical="center" wrapText="1" shrinkToFit="1"/>
    </xf>
    <xf numFmtId="0" fontId="18" fillId="0" borderId="30" xfId="4" applyFont="1" applyFill="1" applyBorder="1" applyAlignment="1">
      <alignment horizontal="center" vertical="center" textRotation="255" shrinkToFit="1"/>
    </xf>
    <xf numFmtId="0" fontId="10" fillId="3" borderId="70" xfId="4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0" fillId="3" borderId="7" xfId="2" applyFont="1" applyFill="1" applyBorder="1" applyAlignment="1">
      <alignment horizontal="left" vertical="center"/>
    </xf>
    <xf numFmtId="0" fontId="25" fillId="3" borderId="1" xfId="2" applyFont="1" applyFill="1" applyBorder="1" applyAlignment="1">
      <alignment horizontal="left" vertical="center"/>
    </xf>
    <xf numFmtId="0" fontId="25" fillId="3" borderId="17" xfId="2" applyFont="1" applyFill="1" applyBorder="1" applyAlignment="1">
      <alignment horizontal="left" vertical="center" wrapText="1"/>
    </xf>
    <xf numFmtId="0" fontId="25" fillId="3" borderId="0" xfId="2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57" fontId="28" fillId="3" borderId="17" xfId="2" applyNumberFormat="1" applyFont="1" applyFill="1" applyBorder="1" applyAlignment="1">
      <alignment horizontal="center" vertical="center" shrinkToFit="1"/>
    </xf>
    <xf numFmtId="57" fontId="28" fillId="3" borderId="0" xfId="2" applyNumberFormat="1" applyFont="1" applyFill="1" applyBorder="1" applyAlignment="1">
      <alignment horizontal="center" vertical="center" shrinkToFit="1"/>
    </xf>
    <xf numFmtId="57" fontId="28" fillId="3" borderId="46" xfId="2" applyNumberFormat="1" applyFont="1" applyFill="1" applyBorder="1" applyAlignment="1">
      <alignment horizontal="center" vertical="center" shrinkToFit="1"/>
    </xf>
    <xf numFmtId="57" fontId="28" fillId="3" borderId="9" xfId="2" applyNumberFormat="1" applyFont="1" applyFill="1" applyBorder="1" applyAlignment="1">
      <alignment horizontal="center" vertical="center" shrinkToFit="1"/>
    </xf>
    <xf numFmtId="57" fontId="28" fillId="3" borderId="2" xfId="2" applyNumberFormat="1" applyFont="1" applyFill="1" applyBorder="1" applyAlignment="1">
      <alignment horizontal="center" vertical="center" shrinkToFit="1"/>
    </xf>
    <xf numFmtId="57" fontId="28" fillId="3" borderId="10" xfId="2" applyNumberFormat="1" applyFont="1" applyFill="1" applyBorder="1" applyAlignment="1">
      <alignment horizontal="center" vertical="center" shrinkToFit="1"/>
    </xf>
  </cellXfs>
  <cellStyles count="7">
    <cellStyle name="一般" xfId="0" builtinId="0"/>
    <cellStyle name="一般 2" xfId="4"/>
    <cellStyle name="一般 3" xfId="5"/>
    <cellStyle name="一般_93.2menu" xfId="3"/>
    <cellStyle name="一般_Sheet1" xfId="2"/>
    <cellStyle name="一般_新增Microsoft Excel 工作表" xfId="6"/>
    <cellStyle name="中等" xfId="1" builtinId="28"/>
  </cellStyles>
  <dxfs count="0"/>
  <tableStyles count="0" defaultTableStyle="TableStyleMedium9" defaultPivotStyle="PivotStyleLight16"/>
  <colors>
    <mruColors>
      <color rgb="FFFF33CC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44083</xdr:rowOff>
    </xdr:to>
    <xdr:sp macro="" textlink="">
      <xdr:nvSpPr>
        <xdr:cNvPr id="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44083</xdr:rowOff>
    </xdr:to>
    <xdr:sp macro="" textlink="">
      <xdr:nvSpPr>
        <xdr:cNvPr id="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44083</xdr:rowOff>
    </xdr:to>
    <xdr:sp macro="" textlink="">
      <xdr:nvSpPr>
        <xdr:cNvPr id="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44083</xdr:rowOff>
    </xdr:to>
    <xdr:sp macro="" textlink="">
      <xdr:nvSpPr>
        <xdr:cNvPr id="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44083</xdr:rowOff>
    </xdr:to>
    <xdr:sp macro="" textlink="">
      <xdr:nvSpPr>
        <xdr:cNvPr id="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44083</xdr:rowOff>
    </xdr:to>
    <xdr:sp macro="" textlink="">
      <xdr:nvSpPr>
        <xdr:cNvPr id="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29970</xdr:rowOff>
    </xdr:to>
    <xdr:sp macro="" textlink="">
      <xdr:nvSpPr>
        <xdr:cNvPr id="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29970</xdr:rowOff>
    </xdr:to>
    <xdr:sp macro="" textlink="">
      <xdr:nvSpPr>
        <xdr:cNvPr id="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29970</xdr:rowOff>
    </xdr:to>
    <xdr:sp macro="" textlink="">
      <xdr:nvSpPr>
        <xdr:cNvPr id="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29970</xdr:rowOff>
    </xdr:to>
    <xdr:sp macro="" textlink="">
      <xdr:nvSpPr>
        <xdr:cNvPr id="1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29970</xdr:rowOff>
    </xdr:to>
    <xdr:sp macro="" textlink="">
      <xdr:nvSpPr>
        <xdr:cNvPr id="1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29970</xdr:rowOff>
    </xdr:to>
    <xdr:sp macro="" textlink="">
      <xdr:nvSpPr>
        <xdr:cNvPr id="1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393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34571</xdr:colOff>
      <xdr:row>0</xdr:row>
      <xdr:rowOff>14111</xdr:rowOff>
    </xdr:from>
    <xdr:to>
      <xdr:col>19</xdr:col>
      <xdr:colOff>106540</xdr:colOff>
      <xdr:row>1</xdr:row>
      <xdr:rowOff>1734</xdr:rowOff>
    </xdr:to>
    <xdr:pic>
      <xdr:nvPicPr>
        <xdr:cNvPr id="15" name="圖片 14" descr="印章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30682" y="14111"/>
          <a:ext cx="1059747" cy="38979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304800</xdr:colOff>
      <xdr:row>11</xdr:row>
      <xdr:rowOff>29971</xdr:rowOff>
    </xdr:to>
    <xdr:sp macro="" textlink="">
      <xdr:nvSpPr>
        <xdr:cNvPr id="1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304800</xdr:colOff>
      <xdr:row>11</xdr:row>
      <xdr:rowOff>29971</xdr:rowOff>
    </xdr:to>
    <xdr:sp macro="" textlink="">
      <xdr:nvSpPr>
        <xdr:cNvPr id="1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304800</xdr:colOff>
      <xdr:row>11</xdr:row>
      <xdr:rowOff>29971</xdr:rowOff>
    </xdr:to>
    <xdr:sp macro="" textlink="">
      <xdr:nvSpPr>
        <xdr:cNvPr id="1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304800</xdr:colOff>
      <xdr:row>11</xdr:row>
      <xdr:rowOff>29971</xdr:rowOff>
    </xdr:to>
    <xdr:sp macro="" textlink="">
      <xdr:nvSpPr>
        <xdr:cNvPr id="1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304800</xdr:colOff>
      <xdr:row>11</xdr:row>
      <xdr:rowOff>29971</xdr:rowOff>
    </xdr:to>
    <xdr:sp macro="" textlink="">
      <xdr:nvSpPr>
        <xdr:cNvPr id="2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304800</xdr:colOff>
      <xdr:row>11</xdr:row>
      <xdr:rowOff>29971</xdr:rowOff>
    </xdr:to>
    <xdr:sp macro="" textlink="">
      <xdr:nvSpPr>
        <xdr:cNvPr id="2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29970</xdr:rowOff>
    </xdr:to>
    <xdr:sp macro="" textlink="">
      <xdr:nvSpPr>
        <xdr:cNvPr id="2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29970</xdr:rowOff>
    </xdr:to>
    <xdr:sp macro="" textlink="">
      <xdr:nvSpPr>
        <xdr:cNvPr id="2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29970</xdr:rowOff>
    </xdr:to>
    <xdr:sp macro="" textlink="">
      <xdr:nvSpPr>
        <xdr:cNvPr id="2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29970</xdr:rowOff>
    </xdr:to>
    <xdr:sp macro="" textlink="">
      <xdr:nvSpPr>
        <xdr:cNvPr id="2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29970</xdr:rowOff>
    </xdr:to>
    <xdr:sp macro="" textlink="">
      <xdr:nvSpPr>
        <xdr:cNvPr id="2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29970</xdr:rowOff>
    </xdr:to>
    <xdr:sp macro="" textlink="">
      <xdr:nvSpPr>
        <xdr:cNvPr id="2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29971</xdr:rowOff>
    </xdr:to>
    <xdr:sp macro="" textlink="">
      <xdr:nvSpPr>
        <xdr:cNvPr id="2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29971</xdr:rowOff>
    </xdr:to>
    <xdr:sp macro="" textlink="">
      <xdr:nvSpPr>
        <xdr:cNvPr id="2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29971</xdr:rowOff>
    </xdr:to>
    <xdr:sp macro="" textlink="">
      <xdr:nvSpPr>
        <xdr:cNvPr id="3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29971</xdr:rowOff>
    </xdr:to>
    <xdr:sp macro="" textlink="">
      <xdr:nvSpPr>
        <xdr:cNvPr id="3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29971</xdr:rowOff>
    </xdr:to>
    <xdr:sp macro="" textlink="">
      <xdr:nvSpPr>
        <xdr:cNvPr id="3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29971</xdr:rowOff>
    </xdr:to>
    <xdr:sp macro="" textlink="">
      <xdr:nvSpPr>
        <xdr:cNvPr id="3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29971</xdr:rowOff>
    </xdr:to>
    <xdr:sp macro="" textlink="">
      <xdr:nvSpPr>
        <xdr:cNvPr id="3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29971</xdr:rowOff>
    </xdr:to>
    <xdr:sp macro="" textlink="">
      <xdr:nvSpPr>
        <xdr:cNvPr id="3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29971</xdr:rowOff>
    </xdr:to>
    <xdr:sp macro="" textlink="">
      <xdr:nvSpPr>
        <xdr:cNvPr id="3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29971</xdr:rowOff>
    </xdr:to>
    <xdr:sp macro="" textlink="">
      <xdr:nvSpPr>
        <xdr:cNvPr id="3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29971</xdr:rowOff>
    </xdr:to>
    <xdr:sp macro="" textlink="">
      <xdr:nvSpPr>
        <xdr:cNvPr id="3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29971</xdr:rowOff>
    </xdr:to>
    <xdr:sp macro="" textlink="">
      <xdr:nvSpPr>
        <xdr:cNvPr id="3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37027</xdr:rowOff>
    </xdr:to>
    <xdr:sp macro="" textlink="">
      <xdr:nvSpPr>
        <xdr:cNvPr id="4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37027</xdr:rowOff>
    </xdr:to>
    <xdr:sp macro="" textlink="">
      <xdr:nvSpPr>
        <xdr:cNvPr id="4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37027</xdr:rowOff>
    </xdr:to>
    <xdr:sp macro="" textlink="">
      <xdr:nvSpPr>
        <xdr:cNvPr id="4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37027</xdr:rowOff>
    </xdr:to>
    <xdr:sp macro="" textlink="">
      <xdr:nvSpPr>
        <xdr:cNvPr id="4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37027</xdr:rowOff>
    </xdr:to>
    <xdr:sp macro="" textlink="">
      <xdr:nvSpPr>
        <xdr:cNvPr id="4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37027</xdr:rowOff>
    </xdr:to>
    <xdr:sp macro="" textlink="">
      <xdr:nvSpPr>
        <xdr:cNvPr id="4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37027</xdr:rowOff>
    </xdr:to>
    <xdr:sp macro="" textlink="">
      <xdr:nvSpPr>
        <xdr:cNvPr id="5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37027</xdr:rowOff>
    </xdr:to>
    <xdr:sp macro="" textlink="">
      <xdr:nvSpPr>
        <xdr:cNvPr id="5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37027</xdr:rowOff>
    </xdr:to>
    <xdr:sp macro="" textlink="">
      <xdr:nvSpPr>
        <xdr:cNvPr id="5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37027</xdr:rowOff>
    </xdr:to>
    <xdr:sp macro="" textlink="">
      <xdr:nvSpPr>
        <xdr:cNvPr id="5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37027</xdr:rowOff>
    </xdr:to>
    <xdr:sp macro="" textlink="">
      <xdr:nvSpPr>
        <xdr:cNvPr id="5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37027</xdr:rowOff>
    </xdr:to>
    <xdr:sp macro="" textlink="">
      <xdr:nvSpPr>
        <xdr:cNvPr id="5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37026</xdr:rowOff>
    </xdr:to>
    <xdr:sp macro="" textlink="">
      <xdr:nvSpPr>
        <xdr:cNvPr id="5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37026</xdr:rowOff>
    </xdr:to>
    <xdr:sp macro="" textlink="">
      <xdr:nvSpPr>
        <xdr:cNvPr id="5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37026</xdr:rowOff>
    </xdr:to>
    <xdr:sp macro="" textlink="">
      <xdr:nvSpPr>
        <xdr:cNvPr id="6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37026</xdr:rowOff>
    </xdr:to>
    <xdr:sp macro="" textlink="">
      <xdr:nvSpPr>
        <xdr:cNvPr id="6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37026</xdr:rowOff>
    </xdr:to>
    <xdr:sp macro="" textlink="">
      <xdr:nvSpPr>
        <xdr:cNvPr id="6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37026</xdr:rowOff>
    </xdr:to>
    <xdr:sp macro="" textlink="">
      <xdr:nvSpPr>
        <xdr:cNvPr id="6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37026</xdr:rowOff>
    </xdr:to>
    <xdr:sp macro="" textlink="">
      <xdr:nvSpPr>
        <xdr:cNvPr id="6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37026</xdr:rowOff>
    </xdr:to>
    <xdr:sp macro="" textlink="">
      <xdr:nvSpPr>
        <xdr:cNvPr id="6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37026</xdr:rowOff>
    </xdr:to>
    <xdr:sp macro="" textlink="">
      <xdr:nvSpPr>
        <xdr:cNvPr id="6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37026</xdr:rowOff>
    </xdr:to>
    <xdr:sp macro="" textlink="">
      <xdr:nvSpPr>
        <xdr:cNvPr id="6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37026</xdr:rowOff>
    </xdr:to>
    <xdr:sp macro="" textlink="">
      <xdr:nvSpPr>
        <xdr:cNvPr id="6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29</xdr:row>
      <xdr:rowOff>37026</xdr:rowOff>
    </xdr:to>
    <xdr:sp macro="" textlink="">
      <xdr:nvSpPr>
        <xdr:cNvPr id="6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167"/>
          <a:ext cx="304800" cy="220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212004"/>
    <xdr:sp macro="" textlink="">
      <xdr:nvSpPr>
        <xdr:cNvPr id="7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CC488D44-457E-4291-8385-CF9D16A739C3}"/>
            </a:ext>
          </a:extLst>
        </xdr:cNvPr>
        <xdr:cNvSpPr>
          <a:spLocks noChangeAspect="1" noChangeArrowheads="1"/>
        </xdr:cNvSpPr>
      </xdr:nvSpPr>
      <xdr:spPr bwMode="auto">
        <a:xfrm>
          <a:off x="0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212004"/>
    <xdr:sp macro="" textlink="">
      <xdr:nvSpPr>
        <xdr:cNvPr id="7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1290E7DF-FA2D-4155-97B8-C20531C53BBD}"/>
            </a:ext>
          </a:extLst>
        </xdr:cNvPr>
        <xdr:cNvSpPr>
          <a:spLocks noChangeAspect="1" noChangeArrowheads="1"/>
        </xdr:cNvSpPr>
      </xdr:nvSpPr>
      <xdr:spPr bwMode="auto">
        <a:xfrm>
          <a:off x="0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212004"/>
    <xdr:sp macro="" textlink="">
      <xdr:nvSpPr>
        <xdr:cNvPr id="7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2AFD8603-1E1B-425C-B2EF-94A22AB786EE}"/>
            </a:ext>
          </a:extLst>
        </xdr:cNvPr>
        <xdr:cNvSpPr>
          <a:spLocks noChangeAspect="1" noChangeArrowheads="1"/>
        </xdr:cNvSpPr>
      </xdr:nvSpPr>
      <xdr:spPr bwMode="auto">
        <a:xfrm>
          <a:off x="0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212004"/>
    <xdr:sp macro="" textlink="">
      <xdr:nvSpPr>
        <xdr:cNvPr id="7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93C3AAD2-DE47-4E4C-AFA9-1D479C619CA4}"/>
            </a:ext>
          </a:extLst>
        </xdr:cNvPr>
        <xdr:cNvSpPr>
          <a:spLocks noChangeAspect="1" noChangeArrowheads="1"/>
        </xdr:cNvSpPr>
      </xdr:nvSpPr>
      <xdr:spPr bwMode="auto">
        <a:xfrm>
          <a:off x="0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212004"/>
    <xdr:sp macro="" textlink="">
      <xdr:nvSpPr>
        <xdr:cNvPr id="7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ECF7CC8C-C885-44FD-B0F9-5738514E8050}"/>
            </a:ext>
          </a:extLst>
        </xdr:cNvPr>
        <xdr:cNvSpPr>
          <a:spLocks noChangeAspect="1" noChangeArrowheads="1"/>
        </xdr:cNvSpPr>
      </xdr:nvSpPr>
      <xdr:spPr bwMode="auto">
        <a:xfrm>
          <a:off x="0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212004"/>
    <xdr:sp macro="" textlink="">
      <xdr:nvSpPr>
        <xdr:cNvPr id="7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D13D15CF-3577-4594-A9F3-975EA54044B0}"/>
            </a:ext>
          </a:extLst>
        </xdr:cNvPr>
        <xdr:cNvSpPr>
          <a:spLocks noChangeAspect="1" noChangeArrowheads="1"/>
        </xdr:cNvSpPr>
      </xdr:nvSpPr>
      <xdr:spPr bwMode="auto">
        <a:xfrm>
          <a:off x="0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12004"/>
    <xdr:sp macro="" textlink="">
      <xdr:nvSpPr>
        <xdr:cNvPr id="7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E3A06D26-8609-494C-932D-21DDCBFC084C}"/>
            </a:ext>
          </a:extLst>
        </xdr:cNvPr>
        <xdr:cNvSpPr>
          <a:spLocks noChangeAspect="1" noChangeArrowheads="1"/>
        </xdr:cNvSpPr>
      </xdr:nvSpPr>
      <xdr:spPr bwMode="auto">
        <a:xfrm>
          <a:off x="3928533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12004"/>
    <xdr:sp macro="" textlink="">
      <xdr:nvSpPr>
        <xdr:cNvPr id="7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5084BF2F-0D92-4571-9F05-363029E52DA4}"/>
            </a:ext>
          </a:extLst>
        </xdr:cNvPr>
        <xdr:cNvSpPr>
          <a:spLocks noChangeAspect="1" noChangeArrowheads="1"/>
        </xdr:cNvSpPr>
      </xdr:nvSpPr>
      <xdr:spPr bwMode="auto">
        <a:xfrm>
          <a:off x="3928533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12004"/>
    <xdr:sp macro="" textlink="">
      <xdr:nvSpPr>
        <xdr:cNvPr id="7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685C349A-1E91-4D7D-B729-9C6251A56981}"/>
            </a:ext>
          </a:extLst>
        </xdr:cNvPr>
        <xdr:cNvSpPr>
          <a:spLocks noChangeAspect="1" noChangeArrowheads="1"/>
        </xdr:cNvSpPr>
      </xdr:nvSpPr>
      <xdr:spPr bwMode="auto">
        <a:xfrm>
          <a:off x="3928533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12004"/>
    <xdr:sp macro="" textlink="">
      <xdr:nvSpPr>
        <xdr:cNvPr id="7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A3B512F5-9A8F-4345-A2B1-7EB4B438C1E5}"/>
            </a:ext>
          </a:extLst>
        </xdr:cNvPr>
        <xdr:cNvSpPr>
          <a:spLocks noChangeAspect="1" noChangeArrowheads="1"/>
        </xdr:cNvSpPr>
      </xdr:nvSpPr>
      <xdr:spPr bwMode="auto">
        <a:xfrm>
          <a:off x="3928533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12004"/>
    <xdr:sp macro="" textlink="">
      <xdr:nvSpPr>
        <xdr:cNvPr id="8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2D7E41D2-333C-4833-A1C4-D954BE55B8B3}"/>
            </a:ext>
          </a:extLst>
        </xdr:cNvPr>
        <xdr:cNvSpPr>
          <a:spLocks noChangeAspect="1" noChangeArrowheads="1"/>
        </xdr:cNvSpPr>
      </xdr:nvSpPr>
      <xdr:spPr bwMode="auto">
        <a:xfrm>
          <a:off x="3928533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12004"/>
    <xdr:sp macro="" textlink="">
      <xdr:nvSpPr>
        <xdr:cNvPr id="8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5BCDB03C-4797-4361-BFB8-6B591B2A056C}"/>
            </a:ext>
          </a:extLst>
        </xdr:cNvPr>
        <xdr:cNvSpPr>
          <a:spLocks noChangeAspect="1" noChangeArrowheads="1"/>
        </xdr:cNvSpPr>
      </xdr:nvSpPr>
      <xdr:spPr bwMode="auto">
        <a:xfrm>
          <a:off x="3928533" y="5884333"/>
          <a:ext cx="304800" cy="21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37369</xdr:rowOff>
    </xdr:to>
    <xdr:sp macro="" textlink="">
      <xdr:nvSpPr>
        <xdr:cNvPr id="8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295CC1CE-2F94-4A8C-95D9-CEDD724AC1A7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"/>
          <a:ext cx="304800" cy="205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37369</xdr:rowOff>
    </xdr:to>
    <xdr:sp macro="" textlink="">
      <xdr:nvSpPr>
        <xdr:cNvPr id="8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7C88D016-60DE-4B3B-9D3F-0DAE273A3D78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"/>
          <a:ext cx="304800" cy="205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37369</xdr:rowOff>
    </xdr:to>
    <xdr:sp macro="" textlink="">
      <xdr:nvSpPr>
        <xdr:cNvPr id="8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2C003B99-E0BA-4E55-A03B-AB9708760DE1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"/>
          <a:ext cx="304800" cy="205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37369</xdr:rowOff>
    </xdr:to>
    <xdr:sp macro="" textlink="">
      <xdr:nvSpPr>
        <xdr:cNvPr id="8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B58E4C9F-01C3-4E62-B1D9-555D28639221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"/>
          <a:ext cx="304800" cy="205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37369</xdr:rowOff>
    </xdr:to>
    <xdr:sp macro="" textlink="">
      <xdr:nvSpPr>
        <xdr:cNvPr id="8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A0319B41-428B-4F68-95DF-80D2CC03F2A2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"/>
          <a:ext cx="304800" cy="205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37369</xdr:rowOff>
    </xdr:to>
    <xdr:sp macro="" textlink="">
      <xdr:nvSpPr>
        <xdr:cNvPr id="8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3309A7F7-767A-426B-9916-486D399D8CD1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"/>
          <a:ext cx="304800" cy="205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37026</xdr:rowOff>
    </xdr:to>
    <xdr:sp macro="" textlink="">
      <xdr:nvSpPr>
        <xdr:cNvPr id="8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37026</xdr:rowOff>
    </xdr:to>
    <xdr:sp macro="" textlink="">
      <xdr:nvSpPr>
        <xdr:cNvPr id="8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37026</xdr:rowOff>
    </xdr:to>
    <xdr:sp macro="" textlink="">
      <xdr:nvSpPr>
        <xdr:cNvPr id="9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37026</xdr:rowOff>
    </xdr:to>
    <xdr:sp macro="" textlink="">
      <xdr:nvSpPr>
        <xdr:cNvPr id="9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37026</xdr:rowOff>
    </xdr:to>
    <xdr:sp macro="" textlink="">
      <xdr:nvSpPr>
        <xdr:cNvPr id="9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37026</xdr:rowOff>
    </xdr:to>
    <xdr:sp macro="" textlink="">
      <xdr:nvSpPr>
        <xdr:cNvPr id="9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37026</xdr:rowOff>
    </xdr:to>
    <xdr:sp macro="" textlink="">
      <xdr:nvSpPr>
        <xdr:cNvPr id="9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37026</xdr:rowOff>
    </xdr:to>
    <xdr:sp macro="" textlink="">
      <xdr:nvSpPr>
        <xdr:cNvPr id="9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37026</xdr:rowOff>
    </xdr:to>
    <xdr:sp macro="" textlink="">
      <xdr:nvSpPr>
        <xdr:cNvPr id="9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37026</xdr:rowOff>
    </xdr:to>
    <xdr:sp macro="" textlink="">
      <xdr:nvSpPr>
        <xdr:cNvPr id="9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37026</xdr:rowOff>
    </xdr:to>
    <xdr:sp macro="" textlink="">
      <xdr:nvSpPr>
        <xdr:cNvPr id="9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37026</xdr:rowOff>
    </xdr:to>
    <xdr:sp macro="" textlink="">
      <xdr:nvSpPr>
        <xdr:cNvPr id="9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37026</xdr:rowOff>
    </xdr:to>
    <xdr:sp macro="" textlink="">
      <xdr:nvSpPr>
        <xdr:cNvPr id="1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37026</xdr:rowOff>
    </xdr:to>
    <xdr:sp macro="" textlink="">
      <xdr:nvSpPr>
        <xdr:cNvPr id="10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37026</xdr:rowOff>
    </xdr:to>
    <xdr:sp macro="" textlink="">
      <xdr:nvSpPr>
        <xdr:cNvPr id="1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37026</xdr:rowOff>
    </xdr:to>
    <xdr:sp macro="" textlink="">
      <xdr:nvSpPr>
        <xdr:cNvPr id="10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37026</xdr:rowOff>
    </xdr:to>
    <xdr:sp macro="" textlink="">
      <xdr:nvSpPr>
        <xdr:cNvPr id="10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37026</xdr:rowOff>
    </xdr:to>
    <xdr:sp macro="" textlink="">
      <xdr:nvSpPr>
        <xdr:cNvPr id="10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318000" y="5291667"/>
          <a:ext cx="304800" cy="227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6112810</xdr:colOff>
      <xdr:row>1</xdr:row>
      <xdr:rowOff>2974115</xdr:rowOff>
    </xdr:from>
    <xdr:to>
      <xdr:col>4</xdr:col>
      <xdr:colOff>11049000</xdr:colOff>
      <xdr:row>2</xdr:row>
      <xdr:rowOff>2015084</xdr:rowOff>
    </xdr:to>
    <xdr:pic>
      <xdr:nvPicPr>
        <xdr:cNvPr id="5" name="圖片 59" descr="MX-2310U_20151110_130506_001.png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3889" t="15594" r="29807" b="80339"/>
        <a:stretch>
          <a:fillRect/>
        </a:stretch>
      </xdr:blipFill>
      <xdr:spPr bwMode="auto">
        <a:xfrm>
          <a:off x="77359810" y="4688615"/>
          <a:ext cx="4936190" cy="2088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2200275</xdr:colOff>
      <xdr:row>3</xdr:row>
      <xdr:rowOff>0</xdr:rowOff>
    </xdr:from>
    <xdr:to>
      <xdr:col>3</xdr:col>
      <xdr:colOff>2733675</xdr:colOff>
      <xdr:row>3</xdr:row>
      <xdr:rowOff>874712</xdr:rowOff>
    </xdr:to>
    <xdr:sp macro="" textlink="">
      <xdr:nvSpPr>
        <xdr:cNvPr id="27901" name="矩形 26">
          <a:extLst>
            <a:ext uri="{FF2B5EF4-FFF2-40B4-BE49-F238E27FC236}">
              <a16:creationId xmlns:a16="http://schemas.microsoft.com/office/drawing/2014/main" xmlns="" id="{00000000-0008-0000-0500-0000FD6C0000}"/>
            </a:ext>
          </a:extLst>
        </xdr:cNvPr>
        <xdr:cNvSpPr>
          <a:spLocks noChangeArrowheads="1"/>
        </xdr:cNvSpPr>
      </xdr:nvSpPr>
      <xdr:spPr bwMode="auto">
        <a:xfrm rot="-157762">
          <a:off x="47548800" y="9182100"/>
          <a:ext cx="533400" cy="87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FE6C0000}"/>
            </a:ext>
          </a:extLst>
        </xdr:cNvPr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2457450</xdr:colOff>
      <xdr:row>3</xdr:row>
      <xdr:rowOff>114300</xdr:rowOff>
    </xdr:from>
    <xdr:to>
      <xdr:col>1</xdr:col>
      <xdr:colOff>4507336</xdr:colOff>
      <xdr:row>3</xdr:row>
      <xdr:rowOff>638175</xdr:rowOff>
    </xdr:to>
    <xdr:sp macro="" textlink="">
      <xdr:nvSpPr>
        <xdr:cNvPr id="27903" name="矩形 26">
          <a:extLst>
            <a:ext uri="{FF2B5EF4-FFF2-40B4-BE49-F238E27FC236}">
              <a16:creationId xmlns:a16="http://schemas.microsoft.com/office/drawing/2014/main" xmlns="" id="{00000000-0008-0000-0500-0000FF6C0000}"/>
            </a:ext>
          </a:extLst>
        </xdr:cNvPr>
        <xdr:cNvSpPr>
          <a:spLocks noChangeArrowheads="1"/>
        </xdr:cNvSpPr>
      </xdr:nvSpPr>
      <xdr:spPr bwMode="auto">
        <a:xfrm rot="-157762">
          <a:off x="17573625" y="9296400"/>
          <a:ext cx="204988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7904" name="矩形 26">
          <a:extLst>
            <a:ext uri="{FF2B5EF4-FFF2-40B4-BE49-F238E27FC236}">
              <a16:creationId xmlns:a16="http://schemas.microsoft.com/office/drawing/2014/main" xmlns="" id="{00000000-0008-0000-0500-0000006D0000}"/>
            </a:ext>
          </a:extLst>
        </xdr:cNvPr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523874</xdr:rowOff>
    </xdr:to>
    <xdr:sp macro="" textlink="">
      <xdr:nvSpPr>
        <xdr:cNvPr id="27905" name="矩形 26">
          <a:extLst>
            <a:ext uri="{FF2B5EF4-FFF2-40B4-BE49-F238E27FC236}">
              <a16:creationId xmlns:a16="http://schemas.microsoft.com/office/drawing/2014/main" xmlns="" id="{00000000-0008-0000-0500-0000016D0000}"/>
            </a:ext>
          </a:extLst>
        </xdr:cNvPr>
        <xdr:cNvSpPr>
          <a:spLocks noChangeArrowheads="1"/>
        </xdr:cNvSpPr>
      </xdr:nvSpPr>
      <xdr:spPr bwMode="auto">
        <a:xfrm rot="-157762">
          <a:off x="47501175" y="9182100"/>
          <a:ext cx="1954636" cy="52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2085975</xdr:colOff>
      <xdr:row>9</xdr:row>
      <xdr:rowOff>9525</xdr:rowOff>
    </xdr:to>
    <xdr:sp macro="" textlink="">
      <xdr:nvSpPr>
        <xdr:cNvPr id="27906" name="WordArt 75">
          <a:extLst>
            <a:ext uri="{FF2B5EF4-FFF2-40B4-BE49-F238E27FC236}">
              <a16:creationId xmlns:a16="http://schemas.microsoft.com/office/drawing/2014/main" xmlns="" id="{00000000-0008-0000-0500-000002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07" name="WordArt 75">
          <a:extLst>
            <a:ext uri="{FF2B5EF4-FFF2-40B4-BE49-F238E27FC236}">
              <a16:creationId xmlns:a16="http://schemas.microsoft.com/office/drawing/2014/main" xmlns="" id="{00000000-0008-0000-0500-000003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3595687</xdr:colOff>
      <xdr:row>7</xdr:row>
      <xdr:rowOff>1071563</xdr:rowOff>
    </xdr:from>
    <xdr:to>
      <xdr:col>3</xdr:col>
      <xdr:colOff>4281487</xdr:colOff>
      <xdr:row>8</xdr:row>
      <xdr:rowOff>1081088</xdr:rowOff>
    </xdr:to>
    <xdr:sp macro="" textlink="">
      <xdr:nvSpPr>
        <xdr:cNvPr id="27908" name="WordArt 75">
          <a:extLst>
            <a:ext uri="{FF2B5EF4-FFF2-40B4-BE49-F238E27FC236}">
              <a16:creationId xmlns:a16="http://schemas.microsoft.com/office/drawing/2014/main" xmlns="" id="{00000000-0008-0000-0500-000004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944212" y="19854863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056D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066D0000}"/>
            </a:ext>
          </a:extLst>
        </xdr:cNvPr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076D0000}"/>
            </a:ext>
          </a:extLst>
        </xdr:cNvPr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2" name="WordArt 75">
          <a:extLst>
            <a:ext uri="{FF2B5EF4-FFF2-40B4-BE49-F238E27FC236}">
              <a16:creationId xmlns:a16="http://schemas.microsoft.com/office/drawing/2014/main" xmlns="" id="{00000000-0008-0000-0500-000008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3" name="WordArt 75">
          <a:extLst>
            <a:ext uri="{FF2B5EF4-FFF2-40B4-BE49-F238E27FC236}">
              <a16:creationId xmlns:a16="http://schemas.microsoft.com/office/drawing/2014/main" xmlns="" id="{00000000-0008-0000-0500-000009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4" name="WordArt 75">
          <a:extLst>
            <a:ext uri="{FF2B5EF4-FFF2-40B4-BE49-F238E27FC236}">
              <a16:creationId xmlns:a16="http://schemas.microsoft.com/office/drawing/2014/main" xmlns="" id="{00000000-0008-0000-0500-00000A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5" name="WordArt 75">
          <a:extLst>
            <a:ext uri="{FF2B5EF4-FFF2-40B4-BE49-F238E27FC236}">
              <a16:creationId xmlns:a16="http://schemas.microsoft.com/office/drawing/2014/main" xmlns="" id="{00000000-0008-0000-0500-00000B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6" name="WordArt 75">
          <a:extLst>
            <a:ext uri="{FF2B5EF4-FFF2-40B4-BE49-F238E27FC236}">
              <a16:creationId xmlns:a16="http://schemas.microsoft.com/office/drawing/2014/main" xmlns="" id="{00000000-0008-0000-0500-00000C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7" name="WordArt 75">
          <a:extLst>
            <a:ext uri="{FF2B5EF4-FFF2-40B4-BE49-F238E27FC236}">
              <a16:creationId xmlns:a16="http://schemas.microsoft.com/office/drawing/2014/main" xmlns="" id="{00000000-0008-0000-0500-00000D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1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0E6D0000}"/>
            </a:ext>
          </a:extLst>
        </xdr:cNvPr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1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0F6D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2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106D0000}"/>
            </a:ext>
          </a:extLst>
        </xdr:cNvPr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2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116D0000}"/>
            </a:ext>
          </a:extLst>
        </xdr:cNvPr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2" name="矩形 9641">
          <a:extLst>
            <a:ext uri="{FF2B5EF4-FFF2-40B4-BE49-F238E27FC236}">
              <a16:creationId xmlns:a16="http://schemas.microsoft.com/office/drawing/2014/main" xmlns="" id="{00000000-0008-0000-0500-00001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3" name="矩形 9642">
          <a:extLst>
            <a:ext uri="{FF2B5EF4-FFF2-40B4-BE49-F238E27FC236}">
              <a16:creationId xmlns:a16="http://schemas.microsoft.com/office/drawing/2014/main" xmlns="" id="{00000000-0008-0000-0500-00001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4" name="矩形 9643">
          <a:extLst>
            <a:ext uri="{FF2B5EF4-FFF2-40B4-BE49-F238E27FC236}">
              <a16:creationId xmlns:a16="http://schemas.microsoft.com/office/drawing/2014/main" xmlns="" id="{00000000-0008-0000-0500-00001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5" name="矩形 9644">
          <a:extLst>
            <a:ext uri="{FF2B5EF4-FFF2-40B4-BE49-F238E27FC236}">
              <a16:creationId xmlns:a16="http://schemas.microsoft.com/office/drawing/2014/main" xmlns="" id="{00000000-0008-0000-0500-000015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6" name="矩形 9645">
          <a:extLst>
            <a:ext uri="{FF2B5EF4-FFF2-40B4-BE49-F238E27FC236}">
              <a16:creationId xmlns:a16="http://schemas.microsoft.com/office/drawing/2014/main" xmlns="" id="{00000000-0008-0000-0500-00001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7" name="矩形 9646">
          <a:extLst>
            <a:ext uri="{FF2B5EF4-FFF2-40B4-BE49-F238E27FC236}">
              <a16:creationId xmlns:a16="http://schemas.microsoft.com/office/drawing/2014/main" xmlns="" id="{00000000-0008-0000-0500-000017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8" name="矩形 9647">
          <a:extLst>
            <a:ext uri="{FF2B5EF4-FFF2-40B4-BE49-F238E27FC236}">
              <a16:creationId xmlns:a16="http://schemas.microsoft.com/office/drawing/2014/main" xmlns="" id="{00000000-0008-0000-0500-00001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9" name="矩形 9648">
          <a:extLst>
            <a:ext uri="{FF2B5EF4-FFF2-40B4-BE49-F238E27FC236}">
              <a16:creationId xmlns:a16="http://schemas.microsoft.com/office/drawing/2014/main" xmlns="" id="{00000000-0008-0000-0500-00001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0" name="矩形 9649">
          <a:extLst>
            <a:ext uri="{FF2B5EF4-FFF2-40B4-BE49-F238E27FC236}">
              <a16:creationId xmlns:a16="http://schemas.microsoft.com/office/drawing/2014/main" xmlns="" id="{00000000-0008-0000-0500-00001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1" name="矩形 9650">
          <a:extLst>
            <a:ext uri="{FF2B5EF4-FFF2-40B4-BE49-F238E27FC236}">
              <a16:creationId xmlns:a16="http://schemas.microsoft.com/office/drawing/2014/main" xmlns="" id="{00000000-0008-0000-0500-00001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2" name="矩形 9651">
          <a:extLst>
            <a:ext uri="{FF2B5EF4-FFF2-40B4-BE49-F238E27FC236}">
              <a16:creationId xmlns:a16="http://schemas.microsoft.com/office/drawing/2014/main" xmlns="" id="{00000000-0008-0000-0500-00001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3" name="矩形 9652">
          <a:extLst>
            <a:ext uri="{FF2B5EF4-FFF2-40B4-BE49-F238E27FC236}">
              <a16:creationId xmlns:a16="http://schemas.microsoft.com/office/drawing/2014/main" xmlns="" id="{00000000-0008-0000-0500-00001D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4" name="矩形 9653">
          <a:extLst>
            <a:ext uri="{FF2B5EF4-FFF2-40B4-BE49-F238E27FC236}">
              <a16:creationId xmlns:a16="http://schemas.microsoft.com/office/drawing/2014/main" xmlns="" id="{00000000-0008-0000-0500-00001E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5" name="矩形 9654">
          <a:extLst>
            <a:ext uri="{FF2B5EF4-FFF2-40B4-BE49-F238E27FC236}">
              <a16:creationId xmlns:a16="http://schemas.microsoft.com/office/drawing/2014/main" xmlns="" id="{00000000-0008-0000-0500-00001F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6" name="矩形 9655">
          <a:extLst>
            <a:ext uri="{FF2B5EF4-FFF2-40B4-BE49-F238E27FC236}">
              <a16:creationId xmlns:a16="http://schemas.microsoft.com/office/drawing/2014/main" xmlns="" id="{00000000-0008-0000-0500-000020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7" name="矩形 9656">
          <a:extLst>
            <a:ext uri="{FF2B5EF4-FFF2-40B4-BE49-F238E27FC236}">
              <a16:creationId xmlns:a16="http://schemas.microsoft.com/office/drawing/2014/main" xmlns="" id="{00000000-0008-0000-0500-000021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8" name="矩形 9657">
          <a:extLst>
            <a:ext uri="{FF2B5EF4-FFF2-40B4-BE49-F238E27FC236}">
              <a16:creationId xmlns:a16="http://schemas.microsoft.com/office/drawing/2014/main" xmlns="" id="{00000000-0008-0000-0500-00002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9" name="矩形 9658">
          <a:extLst>
            <a:ext uri="{FF2B5EF4-FFF2-40B4-BE49-F238E27FC236}">
              <a16:creationId xmlns:a16="http://schemas.microsoft.com/office/drawing/2014/main" xmlns="" id="{00000000-0008-0000-0500-00002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0" name="矩形 9659">
          <a:extLst>
            <a:ext uri="{FF2B5EF4-FFF2-40B4-BE49-F238E27FC236}">
              <a16:creationId xmlns:a16="http://schemas.microsoft.com/office/drawing/2014/main" xmlns="" id="{00000000-0008-0000-0500-00002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1" name="矩形 9660">
          <a:extLst>
            <a:ext uri="{FF2B5EF4-FFF2-40B4-BE49-F238E27FC236}">
              <a16:creationId xmlns:a16="http://schemas.microsoft.com/office/drawing/2014/main" xmlns="" id="{00000000-0008-0000-0500-000025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2" name="矩形 9661">
          <a:extLst>
            <a:ext uri="{FF2B5EF4-FFF2-40B4-BE49-F238E27FC236}">
              <a16:creationId xmlns:a16="http://schemas.microsoft.com/office/drawing/2014/main" xmlns="" id="{00000000-0008-0000-0500-00002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3" name="矩形 9662">
          <a:extLst>
            <a:ext uri="{FF2B5EF4-FFF2-40B4-BE49-F238E27FC236}">
              <a16:creationId xmlns:a16="http://schemas.microsoft.com/office/drawing/2014/main" xmlns="" id="{00000000-0008-0000-0500-000027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4" name="矩形 9663">
          <a:extLst>
            <a:ext uri="{FF2B5EF4-FFF2-40B4-BE49-F238E27FC236}">
              <a16:creationId xmlns:a16="http://schemas.microsoft.com/office/drawing/2014/main" xmlns="" id="{00000000-0008-0000-0500-00002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5" name="矩形 9664">
          <a:extLst>
            <a:ext uri="{FF2B5EF4-FFF2-40B4-BE49-F238E27FC236}">
              <a16:creationId xmlns:a16="http://schemas.microsoft.com/office/drawing/2014/main" xmlns="" id="{00000000-0008-0000-0500-00002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6" name="矩形 9665">
          <a:extLst>
            <a:ext uri="{FF2B5EF4-FFF2-40B4-BE49-F238E27FC236}">
              <a16:creationId xmlns:a16="http://schemas.microsoft.com/office/drawing/2014/main" xmlns="" id="{00000000-0008-0000-0500-00002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7" name="矩形 9668">
          <a:extLst>
            <a:ext uri="{FF2B5EF4-FFF2-40B4-BE49-F238E27FC236}">
              <a16:creationId xmlns:a16="http://schemas.microsoft.com/office/drawing/2014/main" xmlns="" id="{00000000-0008-0000-0500-00002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8" name="矩形 9670">
          <a:extLst>
            <a:ext uri="{FF2B5EF4-FFF2-40B4-BE49-F238E27FC236}">
              <a16:creationId xmlns:a16="http://schemas.microsoft.com/office/drawing/2014/main" xmlns="" id="{00000000-0008-0000-0500-00002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9" name="矩形 9671">
          <a:extLst>
            <a:ext uri="{FF2B5EF4-FFF2-40B4-BE49-F238E27FC236}">
              <a16:creationId xmlns:a16="http://schemas.microsoft.com/office/drawing/2014/main" xmlns="" id="{00000000-0008-0000-0500-00002D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0" name="矩形 9672">
          <a:extLst>
            <a:ext uri="{FF2B5EF4-FFF2-40B4-BE49-F238E27FC236}">
              <a16:creationId xmlns:a16="http://schemas.microsoft.com/office/drawing/2014/main" xmlns="" id="{00000000-0008-0000-0500-00002E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1" name="矩形 9673">
          <a:extLst>
            <a:ext uri="{FF2B5EF4-FFF2-40B4-BE49-F238E27FC236}">
              <a16:creationId xmlns:a16="http://schemas.microsoft.com/office/drawing/2014/main" xmlns="" id="{00000000-0008-0000-0500-00002F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2" name="矩形 9676">
          <a:extLst>
            <a:ext uri="{FF2B5EF4-FFF2-40B4-BE49-F238E27FC236}">
              <a16:creationId xmlns:a16="http://schemas.microsoft.com/office/drawing/2014/main" xmlns="" id="{00000000-0008-0000-0500-000030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3" name="矩形 9681">
          <a:extLst>
            <a:ext uri="{FF2B5EF4-FFF2-40B4-BE49-F238E27FC236}">
              <a16:creationId xmlns:a16="http://schemas.microsoft.com/office/drawing/2014/main" xmlns="" id="{00000000-0008-0000-0500-000031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4" name="矩形 9682">
          <a:extLst>
            <a:ext uri="{FF2B5EF4-FFF2-40B4-BE49-F238E27FC236}">
              <a16:creationId xmlns:a16="http://schemas.microsoft.com/office/drawing/2014/main" xmlns="" id="{00000000-0008-0000-0500-00003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5" name="矩形 9685">
          <a:extLst>
            <a:ext uri="{FF2B5EF4-FFF2-40B4-BE49-F238E27FC236}">
              <a16:creationId xmlns:a16="http://schemas.microsoft.com/office/drawing/2014/main" xmlns="" id="{00000000-0008-0000-0500-00003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6" name="矩形 9687">
          <a:extLst>
            <a:ext uri="{FF2B5EF4-FFF2-40B4-BE49-F238E27FC236}">
              <a16:creationId xmlns:a16="http://schemas.microsoft.com/office/drawing/2014/main" xmlns="" id="{00000000-0008-0000-0500-00003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7" name="矩形 9690">
          <a:extLst>
            <a:ext uri="{FF2B5EF4-FFF2-40B4-BE49-F238E27FC236}">
              <a16:creationId xmlns:a16="http://schemas.microsoft.com/office/drawing/2014/main" xmlns="" id="{00000000-0008-0000-0500-000035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8" name="矩形 9698">
          <a:extLst>
            <a:ext uri="{FF2B5EF4-FFF2-40B4-BE49-F238E27FC236}">
              <a16:creationId xmlns:a16="http://schemas.microsoft.com/office/drawing/2014/main" xmlns="" id="{00000000-0008-0000-0500-00003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9" name="矩形 9704">
          <a:extLst>
            <a:ext uri="{FF2B5EF4-FFF2-40B4-BE49-F238E27FC236}">
              <a16:creationId xmlns:a16="http://schemas.microsoft.com/office/drawing/2014/main" xmlns="" id="{00000000-0008-0000-0500-000037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0" name="矩形 9707">
          <a:extLst>
            <a:ext uri="{FF2B5EF4-FFF2-40B4-BE49-F238E27FC236}">
              <a16:creationId xmlns:a16="http://schemas.microsoft.com/office/drawing/2014/main" xmlns="" id="{00000000-0008-0000-0500-00003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1" name="矩形 9710">
          <a:extLst>
            <a:ext uri="{FF2B5EF4-FFF2-40B4-BE49-F238E27FC236}">
              <a16:creationId xmlns:a16="http://schemas.microsoft.com/office/drawing/2014/main" xmlns="" id="{00000000-0008-0000-0500-00003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2" name="矩形 9712">
          <a:extLst>
            <a:ext uri="{FF2B5EF4-FFF2-40B4-BE49-F238E27FC236}">
              <a16:creationId xmlns:a16="http://schemas.microsoft.com/office/drawing/2014/main" xmlns="" id="{00000000-0008-0000-0500-00003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3" name="矩形 9713">
          <a:extLst>
            <a:ext uri="{FF2B5EF4-FFF2-40B4-BE49-F238E27FC236}">
              <a16:creationId xmlns:a16="http://schemas.microsoft.com/office/drawing/2014/main" xmlns="" id="{00000000-0008-0000-0500-00003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4" name="矩形 9714">
          <a:extLst>
            <a:ext uri="{FF2B5EF4-FFF2-40B4-BE49-F238E27FC236}">
              <a16:creationId xmlns:a16="http://schemas.microsoft.com/office/drawing/2014/main" xmlns="" id="{00000000-0008-0000-0500-00003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5" name="矩形 9715">
          <a:extLst>
            <a:ext uri="{FF2B5EF4-FFF2-40B4-BE49-F238E27FC236}">
              <a16:creationId xmlns:a16="http://schemas.microsoft.com/office/drawing/2014/main" xmlns="" id="{00000000-0008-0000-0500-00003D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6" name="矩形 9718">
          <a:extLst>
            <a:ext uri="{FF2B5EF4-FFF2-40B4-BE49-F238E27FC236}">
              <a16:creationId xmlns:a16="http://schemas.microsoft.com/office/drawing/2014/main" xmlns="" id="{00000000-0008-0000-0500-00003E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7" name="矩形 9723">
          <a:extLst>
            <a:ext uri="{FF2B5EF4-FFF2-40B4-BE49-F238E27FC236}">
              <a16:creationId xmlns:a16="http://schemas.microsoft.com/office/drawing/2014/main" xmlns="" id="{00000000-0008-0000-0500-00003F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8" name="矩形 9724">
          <a:extLst>
            <a:ext uri="{FF2B5EF4-FFF2-40B4-BE49-F238E27FC236}">
              <a16:creationId xmlns:a16="http://schemas.microsoft.com/office/drawing/2014/main" xmlns="" id="{00000000-0008-0000-0500-000040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9" name="矩形 9727">
          <a:extLst>
            <a:ext uri="{FF2B5EF4-FFF2-40B4-BE49-F238E27FC236}">
              <a16:creationId xmlns:a16="http://schemas.microsoft.com/office/drawing/2014/main" xmlns="" id="{00000000-0008-0000-0500-000041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0" name="矩形 9729">
          <a:extLst>
            <a:ext uri="{FF2B5EF4-FFF2-40B4-BE49-F238E27FC236}">
              <a16:creationId xmlns:a16="http://schemas.microsoft.com/office/drawing/2014/main" xmlns="" id="{00000000-0008-0000-0500-00004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1" name="矩形 9732">
          <a:extLst>
            <a:ext uri="{FF2B5EF4-FFF2-40B4-BE49-F238E27FC236}">
              <a16:creationId xmlns:a16="http://schemas.microsoft.com/office/drawing/2014/main" xmlns="" id="{00000000-0008-0000-0500-00004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2" name="矩形 9740">
          <a:extLst>
            <a:ext uri="{FF2B5EF4-FFF2-40B4-BE49-F238E27FC236}">
              <a16:creationId xmlns:a16="http://schemas.microsoft.com/office/drawing/2014/main" xmlns="" id="{00000000-0008-0000-0500-00004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3" name="矩形 9746">
          <a:extLst>
            <a:ext uri="{FF2B5EF4-FFF2-40B4-BE49-F238E27FC236}">
              <a16:creationId xmlns:a16="http://schemas.microsoft.com/office/drawing/2014/main" xmlns="" id="{00000000-0008-0000-0500-000045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4" name="矩形 9805">
          <a:extLst>
            <a:ext uri="{FF2B5EF4-FFF2-40B4-BE49-F238E27FC236}">
              <a16:creationId xmlns:a16="http://schemas.microsoft.com/office/drawing/2014/main" xmlns="" id="{00000000-0008-0000-0500-00004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5" name="矩形 9806">
          <a:extLst>
            <a:ext uri="{FF2B5EF4-FFF2-40B4-BE49-F238E27FC236}">
              <a16:creationId xmlns:a16="http://schemas.microsoft.com/office/drawing/2014/main" xmlns="" id="{00000000-0008-0000-0500-000047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6" name="矩形 9807">
          <a:extLst>
            <a:ext uri="{FF2B5EF4-FFF2-40B4-BE49-F238E27FC236}">
              <a16:creationId xmlns:a16="http://schemas.microsoft.com/office/drawing/2014/main" xmlns="" id="{00000000-0008-0000-0500-00004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7" name="矩形 9808">
          <a:extLst>
            <a:ext uri="{FF2B5EF4-FFF2-40B4-BE49-F238E27FC236}">
              <a16:creationId xmlns:a16="http://schemas.microsoft.com/office/drawing/2014/main" xmlns="" id="{00000000-0008-0000-0500-00004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8" name="矩形 9809">
          <a:extLst>
            <a:ext uri="{FF2B5EF4-FFF2-40B4-BE49-F238E27FC236}">
              <a16:creationId xmlns:a16="http://schemas.microsoft.com/office/drawing/2014/main" xmlns="" id="{00000000-0008-0000-0500-00004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9" name="矩形 9810">
          <a:extLst>
            <a:ext uri="{FF2B5EF4-FFF2-40B4-BE49-F238E27FC236}">
              <a16:creationId xmlns:a16="http://schemas.microsoft.com/office/drawing/2014/main" xmlns="" id="{00000000-0008-0000-0500-00004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0" name="矩形 9811">
          <a:extLst>
            <a:ext uri="{FF2B5EF4-FFF2-40B4-BE49-F238E27FC236}">
              <a16:creationId xmlns:a16="http://schemas.microsoft.com/office/drawing/2014/main" xmlns="" id="{00000000-0008-0000-0500-00004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1" name="矩形 9812">
          <a:extLst>
            <a:ext uri="{FF2B5EF4-FFF2-40B4-BE49-F238E27FC236}">
              <a16:creationId xmlns:a16="http://schemas.microsoft.com/office/drawing/2014/main" xmlns="" id="{00000000-0008-0000-0500-00004D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2" name="矩形 9813">
          <a:extLst>
            <a:ext uri="{FF2B5EF4-FFF2-40B4-BE49-F238E27FC236}">
              <a16:creationId xmlns:a16="http://schemas.microsoft.com/office/drawing/2014/main" xmlns="" id="{00000000-0008-0000-0500-00004E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3" name="矩形 9814">
          <a:extLst>
            <a:ext uri="{FF2B5EF4-FFF2-40B4-BE49-F238E27FC236}">
              <a16:creationId xmlns:a16="http://schemas.microsoft.com/office/drawing/2014/main" xmlns="" id="{00000000-0008-0000-0500-00004F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4" name="矩形 9815">
          <a:extLst>
            <a:ext uri="{FF2B5EF4-FFF2-40B4-BE49-F238E27FC236}">
              <a16:creationId xmlns:a16="http://schemas.microsoft.com/office/drawing/2014/main" xmlns="" id="{00000000-0008-0000-0500-000050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5" name="矩形 9816">
          <a:extLst>
            <a:ext uri="{FF2B5EF4-FFF2-40B4-BE49-F238E27FC236}">
              <a16:creationId xmlns:a16="http://schemas.microsoft.com/office/drawing/2014/main" xmlns="" id="{00000000-0008-0000-0500-000051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6" name="矩形 9817">
          <a:extLst>
            <a:ext uri="{FF2B5EF4-FFF2-40B4-BE49-F238E27FC236}">
              <a16:creationId xmlns:a16="http://schemas.microsoft.com/office/drawing/2014/main" xmlns="" id="{00000000-0008-0000-0500-00005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7" name="矩形 9820">
          <a:extLst>
            <a:ext uri="{FF2B5EF4-FFF2-40B4-BE49-F238E27FC236}">
              <a16:creationId xmlns:a16="http://schemas.microsoft.com/office/drawing/2014/main" xmlns="" id="{00000000-0008-0000-0500-00005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8" name="矩形 9822">
          <a:extLst>
            <a:ext uri="{FF2B5EF4-FFF2-40B4-BE49-F238E27FC236}">
              <a16:creationId xmlns:a16="http://schemas.microsoft.com/office/drawing/2014/main" xmlns="" id="{00000000-0008-0000-0500-00005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9" name="矩形 9823">
          <a:extLst>
            <a:ext uri="{FF2B5EF4-FFF2-40B4-BE49-F238E27FC236}">
              <a16:creationId xmlns:a16="http://schemas.microsoft.com/office/drawing/2014/main" xmlns="" id="{00000000-0008-0000-0500-000055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0" name="矩形 9824">
          <a:extLst>
            <a:ext uri="{FF2B5EF4-FFF2-40B4-BE49-F238E27FC236}">
              <a16:creationId xmlns:a16="http://schemas.microsoft.com/office/drawing/2014/main" xmlns="" id="{00000000-0008-0000-0500-00005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1" name="矩形 9825">
          <a:extLst>
            <a:ext uri="{FF2B5EF4-FFF2-40B4-BE49-F238E27FC236}">
              <a16:creationId xmlns:a16="http://schemas.microsoft.com/office/drawing/2014/main" xmlns="" id="{00000000-0008-0000-0500-000057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2" name="矩形 9828">
          <a:extLst>
            <a:ext uri="{FF2B5EF4-FFF2-40B4-BE49-F238E27FC236}">
              <a16:creationId xmlns:a16="http://schemas.microsoft.com/office/drawing/2014/main" xmlns="" id="{00000000-0008-0000-0500-000058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3" name="矩形 9833">
          <a:extLst>
            <a:ext uri="{FF2B5EF4-FFF2-40B4-BE49-F238E27FC236}">
              <a16:creationId xmlns:a16="http://schemas.microsoft.com/office/drawing/2014/main" xmlns="" id="{00000000-0008-0000-0500-000059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4" name="矩形 9834">
          <a:extLst>
            <a:ext uri="{FF2B5EF4-FFF2-40B4-BE49-F238E27FC236}">
              <a16:creationId xmlns:a16="http://schemas.microsoft.com/office/drawing/2014/main" xmlns="" id="{00000000-0008-0000-0500-00005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5" name="矩形 9837">
          <a:extLst>
            <a:ext uri="{FF2B5EF4-FFF2-40B4-BE49-F238E27FC236}">
              <a16:creationId xmlns:a16="http://schemas.microsoft.com/office/drawing/2014/main" xmlns="" id="{00000000-0008-0000-0500-00005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6" name="矩形 9839">
          <a:extLst>
            <a:ext uri="{FF2B5EF4-FFF2-40B4-BE49-F238E27FC236}">
              <a16:creationId xmlns:a16="http://schemas.microsoft.com/office/drawing/2014/main" xmlns="" id="{00000000-0008-0000-0500-00005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7" name="矩形 9842">
          <a:extLst>
            <a:ext uri="{FF2B5EF4-FFF2-40B4-BE49-F238E27FC236}">
              <a16:creationId xmlns:a16="http://schemas.microsoft.com/office/drawing/2014/main" xmlns="" id="{00000000-0008-0000-0500-00005D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8" name="矩形 9850">
          <a:extLst>
            <a:ext uri="{FF2B5EF4-FFF2-40B4-BE49-F238E27FC236}">
              <a16:creationId xmlns:a16="http://schemas.microsoft.com/office/drawing/2014/main" xmlns="" id="{00000000-0008-0000-0500-00005E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9" name="矩形 9856">
          <a:extLst>
            <a:ext uri="{FF2B5EF4-FFF2-40B4-BE49-F238E27FC236}">
              <a16:creationId xmlns:a16="http://schemas.microsoft.com/office/drawing/2014/main" xmlns="" id="{00000000-0008-0000-0500-00005F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0" name="矩形 9859">
          <a:extLst>
            <a:ext uri="{FF2B5EF4-FFF2-40B4-BE49-F238E27FC236}">
              <a16:creationId xmlns:a16="http://schemas.microsoft.com/office/drawing/2014/main" xmlns="" id="{00000000-0008-0000-0500-000060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1" name="矩形 9862">
          <a:extLst>
            <a:ext uri="{FF2B5EF4-FFF2-40B4-BE49-F238E27FC236}">
              <a16:creationId xmlns:a16="http://schemas.microsoft.com/office/drawing/2014/main" xmlns="" id="{00000000-0008-0000-0500-000061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2" name="矩形 9864">
          <a:extLst>
            <a:ext uri="{FF2B5EF4-FFF2-40B4-BE49-F238E27FC236}">
              <a16:creationId xmlns:a16="http://schemas.microsoft.com/office/drawing/2014/main" xmlns="" id="{00000000-0008-0000-0500-00006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3" name="矩形 9865">
          <a:extLst>
            <a:ext uri="{FF2B5EF4-FFF2-40B4-BE49-F238E27FC236}">
              <a16:creationId xmlns:a16="http://schemas.microsoft.com/office/drawing/2014/main" xmlns="" id="{00000000-0008-0000-0500-00006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4" name="矩形 9866">
          <a:extLst>
            <a:ext uri="{FF2B5EF4-FFF2-40B4-BE49-F238E27FC236}">
              <a16:creationId xmlns:a16="http://schemas.microsoft.com/office/drawing/2014/main" xmlns="" id="{00000000-0008-0000-0500-00006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5" name="矩形 9867">
          <a:extLst>
            <a:ext uri="{FF2B5EF4-FFF2-40B4-BE49-F238E27FC236}">
              <a16:creationId xmlns:a16="http://schemas.microsoft.com/office/drawing/2014/main" xmlns="" id="{00000000-0008-0000-0500-000065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6" name="矩形 9870">
          <a:extLst>
            <a:ext uri="{FF2B5EF4-FFF2-40B4-BE49-F238E27FC236}">
              <a16:creationId xmlns:a16="http://schemas.microsoft.com/office/drawing/2014/main" xmlns="" id="{00000000-0008-0000-0500-000066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7" name="矩形 9875">
          <a:extLst>
            <a:ext uri="{FF2B5EF4-FFF2-40B4-BE49-F238E27FC236}">
              <a16:creationId xmlns:a16="http://schemas.microsoft.com/office/drawing/2014/main" xmlns="" id="{00000000-0008-0000-0500-000067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8" name="矩形 9876">
          <a:extLst>
            <a:ext uri="{FF2B5EF4-FFF2-40B4-BE49-F238E27FC236}">
              <a16:creationId xmlns:a16="http://schemas.microsoft.com/office/drawing/2014/main" xmlns="" id="{00000000-0008-0000-0500-00006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9" name="矩形 9879">
          <a:extLst>
            <a:ext uri="{FF2B5EF4-FFF2-40B4-BE49-F238E27FC236}">
              <a16:creationId xmlns:a16="http://schemas.microsoft.com/office/drawing/2014/main" xmlns="" id="{00000000-0008-0000-0500-00006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0" name="矩形 9881">
          <a:extLst>
            <a:ext uri="{FF2B5EF4-FFF2-40B4-BE49-F238E27FC236}">
              <a16:creationId xmlns:a16="http://schemas.microsoft.com/office/drawing/2014/main" xmlns="" id="{00000000-0008-0000-0500-00006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11" name="矩形 9884">
          <a:extLst>
            <a:ext uri="{FF2B5EF4-FFF2-40B4-BE49-F238E27FC236}">
              <a16:creationId xmlns:a16="http://schemas.microsoft.com/office/drawing/2014/main" xmlns="" id="{00000000-0008-0000-0500-00006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2" name="矩形 9892">
          <a:extLst>
            <a:ext uri="{FF2B5EF4-FFF2-40B4-BE49-F238E27FC236}">
              <a16:creationId xmlns:a16="http://schemas.microsoft.com/office/drawing/2014/main" xmlns="" id="{00000000-0008-0000-0500-00006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2571750</xdr:colOff>
      <xdr:row>9</xdr:row>
      <xdr:rowOff>666750</xdr:rowOff>
    </xdr:from>
    <xdr:to>
      <xdr:col>2</xdr:col>
      <xdr:colOff>7982815</xdr:colOff>
      <xdr:row>11</xdr:row>
      <xdr:rowOff>1216025</xdr:rowOff>
    </xdr:to>
    <xdr:sp macro="" textlink="">
      <xdr:nvSpPr>
        <xdr:cNvPr id="28013" name="矩形 9898">
          <a:extLst>
            <a:ext uri="{FF2B5EF4-FFF2-40B4-BE49-F238E27FC236}">
              <a16:creationId xmlns:a16="http://schemas.microsoft.com/office/drawing/2014/main" xmlns="" id="{00000000-0008-0000-0500-00006D6D0000}"/>
            </a:ext>
          </a:extLst>
        </xdr:cNvPr>
        <xdr:cNvSpPr>
          <a:spLocks noChangeArrowheads="1"/>
        </xdr:cNvSpPr>
      </xdr:nvSpPr>
      <xdr:spPr bwMode="auto">
        <a:xfrm rot="-157762">
          <a:off x="32804100" y="24250650"/>
          <a:ext cx="5411065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4" name="矩形 9901">
          <a:extLst>
            <a:ext uri="{FF2B5EF4-FFF2-40B4-BE49-F238E27FC236}">
              <a16:creationId xmlns:a16="http://schemas.microsoft.com/office/drawing/2014/main" xmlns="" id="{00000000-0008-0000-0500-00006E6D0000}"/>
            </a:ext>
          </a:extLst>
        </xdr:cNvPr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5" name="矩形 9902">
          <a:extLst>
            <a:ext uri="{FF2B5EF4-FFF2-40B4-BE49-F238E27FC236}">
              <a16:creationId xmlns:a16="http://schemas.microsoft.com/office/drawing/2014/main" xmlns="" id="{00000000-0008-0000-0500-00006F6D0000}"/>
            </a:ext>
          </a:extLst>
        </xdr:cNvPr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6" name="矩形 9903">
          <a:extLst>
            <a:ext uri="{FF2B5EF4-FFF2-40B4-BE49-F238E27FC236}">
              <a16:creationId xmlns:a16="http://schemas.microsoft.com/office/drawing/2014/main" xmlns="" id="{00000000-0008-0000-0500-0000706D0000}"/>
            </a:ext>
          </a:extLst>
        </xdr:cNvPr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7" name="矩形 9904">
          <a:extLst>
            <a:ext uri="{FF2B5EF4-FFF2-40B4-BE49-F238E27FC236}">
              <a16:creationId xmlns:a16="http://schemas.microsoft.com/office/drawing/2014/main" xmlns="" id="{00000000-0008-0000-0500-0000716D0000}"/>
            </a:ext>
          </a:extLst>
        </xdr:cNvPr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9" name="矩形 9906">
          <a:extLst>
            <a:ext uri="{FF2B5EF4-FFF2-40B4-BE49-F238E27FC236}">
              <a16:creationId xmlns:a16="http://schemas.microsoft.com/office/drawing/2014/main" xmlns="" id="{00000000-0008-0000-0500-0000736D0000}"/>
            </a:ext>
          </a:extLst>
        </xdr:cNvPr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1" name="矩形 9908">
          <a:extLst>
            <a:ext uri="{FF2B5EF4-FFF2-40B4-BE49-F238E27FC236}">
              <a16:creationId xmlns:a16="http://schemas.microsoft.com/office/drawing/2014/main" xmlns="" id="{00000000-0008-0000-0500-0000756D0000}"/>
            </a:ext>
          </a:extLst>
        </xdr:cNvPr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3" name="矩形 9910">
          <a:extLst>
            <a:ext uri="{FF2B5EF4-FFF2-40B4-BE49-F238E27FC236}">
              <a16:creationId xmlns:a16="http://schemas.microsoft.com/office/drawing/2014/main" xmlns="" id="{00000000-0008-0000-0500-0000776D0000}"/>
            </a:ext>
          </a:extLst>
        </xdr:cNvPr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4" name="矩形 9941">
          <a:extLst>
            <a:ext uri="{FF2B5EF4-FFF2-40B4-BE49-F238E27FC236}">
              <a16:creationId xmlns:a16="http://schemas.microsoft.com/office/drawing/2014/main" xmlns="" id="{00000000-0008-0000-0500-00009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5" name="矩形 9942">
          <a:extLst>
            <a:ext uri="{FF2B5EF4-FFF2-40B4-BE49-F238E27FC236}">
              <a16:creationId xmlns:a16="http://schemas.microsoft.com/office/drawing/2014/main" xmlns="" id="{00000000-0008-0000-0500-000097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6" name="矩形 9943">
          <a:extLst>
            <a:ext uri="{FF2B5EF4-FFF2-40B4-BE49-F238E27FC236}">
              <a16:creationId xmlns:a16="http://schemas.microsoft.com/office/drawing/2014/main" xmlns="" id="{00000000-0008-0000-0500-00009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7" name="矩形 9944">
          <a:extLst>
            <a:ext uri="{FF2B5EF4-FFF2-40B4-BE49-F238E27FC236}">
              <a16:creationId xmlns:a16="http://schemas.microsoft.com/office/drawing/2014/main" xmlns="" id="{00000000-0008-0000-0500-00009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8" name="矩形 9945">
          <a:extLst>
            <a:ext uri="{FF2B5EF4-FFF2-40B4-BE49-F238E27FC236}">
              <a16:creationId xmlns:a16="http://schemas.microsoft.com/office/drawing/2014/main" xmlns="" id="{00000000-0008-0000-0500-00009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9" name="矩形 9946">
          <a:extLst>
            <a:ext uri="{FF2B5EF4-FFF2-40B4-BE49-F238E27FC236}">
              <a16:creationId xmlns:a16="http://schemas.microsoft.com/office/drawing/2014/main" xmlns="" id="{00000000-0008-0000-0500-00009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0" name="矩形 9947">
          <a:extLst>
            <a:ext uri="{FF2B5EF4-FFF2-40B4-BE49-F238E27FC236}">
              <a16:creationId xmlns:a16="http://schemas.microsoft.com/office/drawing/2014/main" xmlns="" id="{00000000-0008-0000-0500-00009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1" name="矩形 9948">
          <a:extLst>
            <a:ext uri="{FF2B5EF4-FFF2-40B4-BE49-F238E27FC236}">
              <a16:creationId xmlns:a16="http://schemas.microsoft.com/office/drawing/2014/main" xmlns="" id="{00000000-0008-0000-0500-00009D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2" name="矩形 9949">
          <a:extLst>
            <a:ext uri="{FF2B5EF4-FFF2-40B4-BE49-F238E27FC236}">
              <a16:creationId xmlns:a16="http://schemas.microsoft.com/office/drawing/2014/main" xmlns="" id="{00000000-0008-0000-0500-00009E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3" name="矩形 9950">
          <a:extLst>
            <a:ext uri="{FF2B5EF4-FFF2-40B4-BE49-F238E27FC236}">
              <a16:creationId xmlns:a16="http://schemas.microsoft.com/office/drawing/2014/main" xmlns="" id="{00000000-0008-0000-0500-00009F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4" name="矩形 9951">
          <a:extLst>
            <a:ext uri="{FF2B5EF4-FFF2-40B4-BE49-F238E27FC236}">
              <a16:creationId xmlns:a16="http://schemas.microsoft.com/office/drawing/2014/main" xmlns="" id="{00000000-0008-0000-0500-0000A0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5" name="矩形 9952">
          <a:extLst>
            <a:ext uri="{FF2B5EF4-FFF2-40B4-BE49-F238E27FC236}">
              <a16:creationId xmlns:a16="http://schemas.microsoft.com/office/drawing/2014/main" xmlns="" id="{00000000-0008-0000-0500-0000A1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6" name="矩形 9953">
          <a:extLst>
            <a:ext uri="{FF2B5EF4-FFF2-40B4-BE49-F238E27FC236}">
              <a16:creationId xmlns:a16="http://schemas.microsoft.com/office/drawing/2014/main" xmlns="" id="{00000000-0008-0000-0500-0000A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7" name="矩形 9956">
          <a:extLst>
            <a:ext uri="{FF2B5EF4-FFF2-40B4-BE49-F238E27FC236}">
              <a16:creationId xmlns:a16="http://schemas.microsoft.com/office/drawing/2014/main" xmlns="" id="{00000000-0008-0000-0500-0000A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8" name="矩形 9958">
          <a:extLst>
            <a:ext uri="{FF2B5EF4-FFF2-40B4-BE49-F238E27FC236}">
              <a16:creationId xmlns:a16="http://schemas.microsoft.com/office/drawing/2014/main" xmlns="" id="{00000000-0008-0000-0500-0000A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9" name="矩形 9959">
          <a:extLst>
            <a:ext uri="{FF2B5EF4-FFF2-40B4-BE49-F238E27FC236}">
              <a16:creationId xmlns:a16="http://schemas.microsoft.com/office/drawing/2014/main" xmlns="" id="{00000000-0008-0000-0500-0000A5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0" name="矩形 9960">
          <a:extLst>
            <a:ext uri="{FF2B5EF4-FFF2-40B4-BE49-F238E27FC236}">
              <a16:creationId xmlns:a16="http://schemas.microsoft.com/office/drawing/2014/main" xmlns="" id="{00000000-0008-0000-0500-0000A6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1" name="矩形 9961">
          <a:extLst>
            <a:ext uri="{FF2B5EF4-FFF2-40B4-BE49-F238E27FC236}">
              <a16:creationId xmlns:a16="http://schemas.microsoft.com/office/drawing/2014/main" xmlns="" id="{00000000-0008-0000-0500-0000A7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2" name="矩形 9964">
          <a:extLst>
            <a:ext uri="{FF2B5EF4-FFF2-40B4-BE49-F238E27FC236}">
              <a16:creationId xmlns:a16="http://schemas.microsoft.com/office/drawing/2014/main" xmlns="" id="{00000000-0008-0000-0500-0000A8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3" name="矩形 9969">
          <a:extLst>
            <a:ext uri="{FF2B5EF4-FFF2-40B4-BE49-F238E27FC236}">
              <a16:creationId xmlns:a16="http://schemas.microsoft.com/office/drawing/2014/main" xmlns="" id="{00000000-0008-0000-0500-0000A9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4" name="矩形 9970">
          <a:extLst>
            <a:ext uri="{FF2B5EF4-FFF2-40B4-BE49-F238E27FC236}">
              <a16:creationId xmlns:a16="http://schemas.microsoft.com/office/drawing/2014/main" xmlns="" id="{00000000-0008-0000-0500-0000A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5" name="矩形 9973">
          <a:extLst>
            <a:ext uri="{FF2B5EF4-FFF2-40B4-BE49-F238E27FC236}">
              <a16:creationId xmlns:a16="http://schemas.microsoft.com/office/drawing/2014/main" xmlns="" id="{00000000-0008-0000-0500-0000A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6" name="矩形 9975">
          <a:extLst>
            <a:ext uri="{FF2B5EF4-FFF2-40B4-BE49-F238E27FC236}">
              <a16:creationId xmlns:a16="http://schemas.microsoft.com/office/drawing/2014/main" xmlns="" id="{00000000-0008-0000-0500-0000AC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7" name="矩形 9978">
          <a:extLst>
            <a:ext uri="{FF2B5EF4-FFF2-40B4-BE49-F238E27FC236}">
              <a16:creationId xmlns:a16="http://schemas.microsoft.com/office/drawing/2014/main" xmlns="" id="{00000000-0008-0000-0500-0000AD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8" name="矩形 9986">
          <a:extLst>
            <a:ext uri="{FF2B5EF4-FFF2-40B4-BE49-F238E27FC236}">
              <a16:creationId xmlns:a16="http://schemas.microsoft.com/office/drawing/2014/main" xmlns="" id="{00000000-0008-0000-0500-0000AE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9" name="矩形 9992">
          <a:extLst>
            <a:ext uri="{FF2B5EF4-FFF2-40B4-BE49-F238E27FC236}">
              <a16:creationId xmlns:a16="http://schemas.microsoft.com/office/drawing/2014/main" xmlns="" id="{00000000-0008-0000-0500-0000AF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0" name="矩形 9995">
          <a:extLst>
            <a:ext uri="{FF2B5EF4-FFF2-40B4-BE49-F238E27FC236}">
              <a16:creationId xmlns:a16="http://schemas.microsoft.com/office/drawing/2014/main" xmlns="" id="{00000000-0008-0000-0500-0000B0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1" name="矩形 9998">
          <a:extLst>
            <a:ext uri="{FF2B5EF4-FFF2-40B4-BE49-F238E27FC236}">
              <a16:creationId xmlns:a16="http://schemas.microsoft.com/office/drawing/2014/main" xmlns="" id="{00000000-0008-0000-0500-0000B1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2" name="矩形 10000">
          <a:extLst>
            <a:ext uri="{FF2B5EF4-FFF2-40B4-BE49-F238E27FC236}">
              <a16:creationId xmlns:a16="http://schemas.microsoft.com/office/drawing/2014/main" xmlns="" id="{00000000-0008-0000-0500-0000B2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3" name="矩形 10001">
          <a:extLst>
            <a:ext uri="{FF2B5EF4-FFF2-40B4-BE49-F238E27FC236}">
              <a16:creationId xmlns:a16="http://schemas.microsoft.com/office/drawing/2014/main" xmlns="" id="{00000000-0008-0000-0500-0000B3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4" name="矩形 10002">
          <a:extLst>
            <a:ext uri="{FF2B5EF4-FFF2-40B4-BE49-F238E27FC236}">
              <a16:creationId xmlns:a16="http://schemas.microsoft.com/office/drawing/2014/main" xmlns="" id="{00000000-0008-0000-0500-0000B4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5" name="矩形 10003">
          <a:extLst>
            <a:ext uri="{FF2B5EF4-FFF2-40B4-BE49-F238E27FC236}">
              <a16:creationId xmlns:a16="http://schemas.microsoft.com/office/drawing/2014/main" xmlns="" id="{00000000-0008-0000-0500-0000B5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6" name="矩形 10006">
          <a:extLst>
            <a:ext uri="{FF2B5EF4-FFF2-40B4-BE49-F238E27FC236}">
              <a16:creationId xmlns:a16="http://schemas.microsoft.com/office/drawing/2014/main" xmlns="" id="{00000000-0008-0000-0500-0000B6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7" name="矩形 10011">
          <a:extLst>
            <a:ext uri="{FF2B5EF4-FFF2-40B4-BE49-F238E27FC236}">
              <a16:creationId xmlns:a16="http://schemas.microsoft.com/office/drawing/2014/main" xmlns="" id="{00000000-0008-0000-0500-0000B7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8" name="矩形 10012">
          <a:extLst>
            <a:ext uri="{FF2B5EF4-FFF2-40B4-BE49-F238E27FC236}">
              <a16:creationId xmlns:a16="http://schemas.microsoft.com/office/drawing/2014/main" xmlns="" id="{00000000-0008-0000-0500-0000B8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9" name="矩形 10015">
          <a:extLst>
            <a:ext uri="{FF2B5EF4-FFF2-40B4-BE49-F238E27FC236}">
              <a16:creationId xmlns:a16="http://schemas.microsoft.com/office/drawing/2014/main" xmlns="" id="{00000000-0008-0000-0500-0000B9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90" name="矩形 10017">
          <a:extLst>
            <a:ext uri="{FF2B5EF4-FFF2-40B4-BE49-F238E27FC236}">
              <a16:creationId xmlns:a16="http://schemas.microsoft.com/office/drawing/2014/main" xmlns="" id="{00000000-0008-0000-0500-0000BA6D0000}"/>
            </a:ext>
          </a:extLst>
        </xdr:cNvPr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91" name="矩形 10020">
          <a:extLst>
            <a:ext uri="{FF2B5EF4-FFF2-40B4-BE49-F238E27FC236}">
              <a16:creationId xmlns:a16="http://schemas.microsoft.com/office/drawing/2014/main" xmlns="" id="{00000000-0008-0000-0500-0000BB6D0000}"/>
            </a:ext>
          </a:extLst>
        </xdr:cNvPr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809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BE6D0000}"/>
            </a:ext>
          </a:extLst>
        </xdr:cNvPr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8095" name="矩形 26">
          <a:extLst>
            <a:ext uri="{FF2B5EF4-FFF2-40B4-BE49-F238E27FC236}">
              <a16:creationId xmlns:a16="http://schemas.microsoft.com/office/drawing/2014/main" xmlns="" id="{00000000-0008-0000-0500-0000BF6D0000}"/>
            </a:ext>
          </a:extLst>
        </xdr:cNvPr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7" name="WordArt 75">
          <a:extLst>
            <a:ext uri="{FF2B5EF4-FFF2-40B4-BE49-F238E27FC236}">
              <a16:creationId xmlns:a16="http://schemas.microsoft.com/office/drawing/2014/main" xmlns="" id="{00000000-0008-0000-0500-0000C1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8" name="WordArt 75">
          <a:extLst>
            <a:ext uri="{FF2B5EF4-FFF2-40B4-BE49-F238E27FC236}">
              <a16:creationId xmlns:a16="http://schemas.microsoft.com/office/drawing/2014/main" xmlns="" id="{00000000-0008-0000-0500-0000C2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9" name="WordArt 75">
          <a:extLst>
            <a:ext uri="{FF2B5EF4-FFF2-40B4-BE49-F238E27FC236}">
              <a16:creationId xmlns:a16="http://schemas.microsoft.com/office/drawing/2014/main" xmlns="" id="{00000000-0008-0000-0500-0000C3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1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46D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947738</xdr:rowOff>
    </xdr:to>
    <xdr:sp macro="" textlink="">
      <xdr:nvSpPr>
        <xdr:cNvPr id="28101" name="矩形 26">
          <a:extLst>
            <a:ext uri="{FF2B5EF4-FFF2-40B4-BE49-F238E27FC236}">
              <a16:creationId xmlns:a16="http://schemas.microsoft.com/office/drawing/2014/main" xmlns="" id="{00000000-0008-0000-0500-0000C56D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121584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909638</xdr:rowOff>
    </xdr:to>
    <xdr:sp macro="" textlink="">
      <xdr:nvSpPr>
        <xdr:cNvPr id="28102" name="矩形 26">
          <a:extLst>
            <a:ext uri="{FF2B5EF4-FFF2-40B4-BE49-F238E27FC236}">
              <a16:creationId xmlns:a16="http://schemas.microsoft.com/office/drawing/2014/main" xmlns="" id="{00000000-0008-0000-0500-0000C66D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425161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909638</xdr:rowOff>
    </xdr:to>
    <xdr:sp macro="" textlink="">
      <xdr:nvSpPr>
        <xdr:cNvPr id="28103" name="矩形 26">
          <a:extLst>
            <a:ext uri="{FF2B5EF4-FFF2-40B4-BE49-F238E27FC236}">
              <a16:creationId xmlns:a16="http://schemas.microsoft.com/office/drawing/2014/main" xmlns="" id="{00000000-0008-0000-0500-0000C76D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30480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104" name="WordArt 75">
          <a:extLst>
            <a:ext uri="{FF2B5EF4-FFF2-40B4-BE49-F238E27FC236}">
              <a16:creationId xmlns:a16="http://schemas.microsoft.com/office/drawing/2014/main" xmlns="" id="{00000000-0008-0000-0500-0000C8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8105" name="WordArt 75">
          <a:extLst>
            <a:ext uri="{FF2B5EF4-FFF2-40B4-BE49-F238E27FC236}">
              <a16:creationId xmlns:a16="http://schemas.microsoft.com/office/drawing/2014/main" xmlns="" id="{00000000-0008-0000-0500-0000C9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06" name="WordArt 75">
          <a:extLst>
            <a:ext uri="{FF2B5EF4-FFF2-40B4-BE49-F238E27FC236}">
              <a16:creationId xmlns:a16="http://schemas.microsoft.com/office/drawing/2014/main" xmlns="" id="{00000000-0008-0000-0500-0000CA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810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B6D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810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C6D0000}"/>
            </a:ext>
          </a:extLst>
        </xdr:cNvPr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81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D6D0000}"/>
            </a:ext>
          </a:extLst>
        </xdr:cNvPr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0" name="WordArt 75">
          <a:extLst>
            <a:ext uri="{FF2B5EF4-FFF2-40B4-BE49-F238E27FC236}">
              <a16:creationId xmlns:a16="http://schemas.microsoft.com/office/drawing/2014/main" xmlns="" id="{00000000-0008-0000-0500-0000CE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11" name="WordArt 75">
          <a:extLst>
            <a:ext uri="{FF2B5EF4-FFF2-40B4-BE49-F238E27FC236}">
              <a16:creationId xmlns:a16="http://schemas.microsoft.com/office/drawing/2014/main" xmlns="" id="{00000000-0008-0000-0500-0000CF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12" name="WordArt 75">
          <a:extLst>
            <a:ext uri="{FF2B5EF4-FFF2-40B4-BE49-F238E27FC236}">
              <a16:creationId xmlns:a16="http://schemas.microsoft.com/office/drawing/2014/main" xmlns="" id="{00000000-0008-0000-0500-0000D0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3" name="WordArt 75">
          <a:extLst>
            <a:ext uri="{FF2B5EF4-FFF2-40B4-BE49-F238E27FC236}">
              <a16:creationId xmlns:a16="http://schemas.microsoft.com/office/drawing/2014/main" xmlns="" id="{00000000-0008-0000-0500-0000D1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4" name="WordArt 75">
          <a:extLst>
            <a:ext uri="{FF2B5EF4-FFF2-40B4-BE49-F238E27FC236}">
              <a16:creationId xmlns:a16="http://schemas.microsoft.com/office/drawing/2014/main" xmlns="" id="{00000000-0008-0000-0500-0000D2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5" name="WordArt 75">
          <a:extLst>
            <a:ext uri="{FF2B5EF4-FFF2-40B4-BE49-F238E27FC236}">
              <a16:creationId xmlns:a16="http://schemas.microsoft.com/office/drawing/2014/main" xmlns="" id="{00000000-0008-0000-0500-0000D3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6" name="WordArt 75">
          <a:extLst>
            <a:ext uri="{FF2B5EF4-FFF2-40B4-BE49-F238E27FC236}">
              <a16:creationId xmlns:a16="http://schemas.microsoft.com/office/drawing/2014/main" xmlns="" id="{00000000-0008-0000-0500-0000D4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7" name="WordArt 75">
          <a:extLst>
            <a:ext uri="{FF2B5EF4-FFF2-40B4-BE49-F238E27FC236}">
              <a16:creationId xmlns:a16="http://schemas.microsoft.com/office/drawing/2014/main" xmlns="" id="{00000000-0008-0000-0500-0000D5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8" name="WordArt 75">
          <a:extLst>
            <a:ext uri="{FF2B5EF4-FFF2-40B4-BE49-F238E27FC236}">
              <a16:creationId xmlns:a16="http://schemas.microsoft.com/office/drawing/2014/main" xmlns="" id="{00000000-0008-0000-0500-0000D6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19" name="WordArt 75">
          <a:extLst>
            <a:ext uri="{FF2B5EF4-FFF2-40B4-BE49-F238E27FC236}">
              <a16:creationId xmlns:a16="http://schemas.microsoft.com/office/drawing/2014/main" xmlns="" id="{00000000-0008-0000-0500-0000D7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20" name="WordArt 75">
          <a:extLst>
            <a:ext uri="{FF2B5EF4-FFF2-40B4-BE49-F238E27FC236}">
              <a16:creationId xmlns:a16="http://schemas.microsoft.com/office/drawing/2014/main" xmlns="" id="{00000000-0008-0000-0500-0000D8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1" name="WordArt 75">
          <a:extLst>
            <a:ext uri="{FF2B5EF4-FFF2-40B4-BE49-F238E27FC236}">
              <a16:creationId xmlns:a16="http://schemas.microsoft.com/office/drawing/2014/main" xmlns="" id="{00000000-0008-0000-0500-0000D9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685800</xdr:colOff>
      <xdr:row>4</xdr:row>
      <xdr:rowOff>9525</xdr:rowOff>
    </xdr:to>
    <xdr:sp macro="" textlink="">
      <xdr:nvSpPr>
        <xdr:cNvPr id="28122" name="WordArt 75">
          <a:extLst>
            <a:ext uri="{FF2B5EF4-FFF2-40B4-BE49-F238E27FC236}">
              <a16:creationId xmlns:a16="http://schemas.microsoft.com/office/drawing/2014/main" xmlns="" id="{00000000-0008-0000-0500-0000DA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3" name="WordArt 75">
          <a:extLst>
            <a:ext uri="{FF2B5EF4-FFF2-40B4-BE49-F238E27FC236}">
              <a16:creationId xmlns:a16="http://schemas.microsoft.com/office/drawing/2014/main" xmlns="" id="{00000000-0008-0000-0500-0000DB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3</xdr:row>
      <xdr:rowOff>381000</xdr:rowOff>
    </xdr:from>
    <xdr:to>
      <xdr:col>2</xdr:col>
      <xdr:colOff>5099050</xdr:colOff>
      <xdr:row>4</xdr:row>
      <xdr:rowOff>390525</xdr:rowOff>
    </xdr:to>
    <xdr:sp macro="" textlink="">
      <xdr:nvSpPr>
        <xdr:cNvPr id="28124" name="WordArt 75">
          <a:extLst>
            <a:ext uri="{FF2B5EF4-FFF2-40B4-BE49-F238E27FC236}">
              <a16:creationId xmlns:a16="http://schemas.microsoft.com/office/drawing/2014/main" xmlns="" id="{00000000-0008-0000-0500-0000DC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645600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5" name="WordArt 75">
          <a:extLst>
            <a:ext uri="{FF2B5EF4-FFF2-40B4-BE49-F238E27FC236}">
              <a16:creationId xmlns:a16="http://schemas.microsoft.com/office/drawing/2014/main" xmlns="" id="{00000000-0008-0000-0500-0000DD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6" name="WordArt 75">
          <a:extLst>
            <a:ext uri="{FF2B5EF4-FFF2-40B4-BE49-F238E27FC236}">
              <a16:creationId xmlns:a16="http://schemas.microsoft.com/office/drawing/2014/main" xmlns="" id="{00000000-0008-0000-0500-0000DE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685800</xdr:colOff>
      <xdr:row>4</xdr:row>
      <xdr:rowOff>9525</xdr:rowOff>
    </xdr:to>
    <xdr:sp macro="" textlink="">
      <xdr:nvSpPr>
        <xdr:cNvPr id="28127" name="WordArt 75">
          <a:extLst>
            <a:ext uri="{FF2B5EF4-FFF2-40B4-BE49-F238E27FC236}">
              <a16:creationId xmlns:a16="http://schemas.microsoft.com/office/drawing/2014/main" xmlns="" id="{00000000-0008-0000-0500-0000DF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8" name="WordArt 75">
          <a:extLst>
            <a:ext uri="{FF2B5EF4-FFF2-40B4-BE49-F238E27FC236}">
              <a16:creationId xmlns:a16="http://schemas.microsoft.com/office/drawing/2014/main" xmlns="" id="{00000000-0008-0000-0500-0000E0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29" name="WordArt 75">
          <a:extLst>
            <a:ext uri="{FF2B5EF4-FFF2-40B4-BE49-F238E27FC236}">
              <a16:creationId xmlns:a16="http://schemas.microsoft.com/office/drawing/2014/main" xmlns="" id="{00000000-0008-0000-0500-0000E1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0" name="WordArt 75">
          <a:extLst>
            <a:ext uri="{FF2B5EF4-FFF2-40B4-BE49-F238E27FC236}">
              <a16:creationId xmlns:a16="http://schemas.microsoft.com/office/drawing/2014/main" xmlns="" id="{00000000-0008-0000-0500-0000E2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768163</xdr:colOff>
      <xdr:row>4</xdr:row>
      <xdr:rowOff>317500</xdr:rowOff>
    </xdr:from>
    <xdr:to>
      <xdr:col>1</xdr:col>
      <xdr:colOff>3289300</xdr:colOff>
      <xdr:row>11</xdr:row>
      <xdr:rowOff>504774</xdr:rowOff>
    </xdr:to>
    <xdr:sp macro="" textlink="">
      <xdr:nvSpPr>
        <xdr:cNvPr id="28131" name="矩形 33">
          <a:extLst>
            <a:ext uri="{FF2B5EF4-FFF2-40B4-BE49-F238E27FC236}">
              <a16:creationId xmlns:a16="http://schemas.microsoft.com/office/drawing/2014/main" xmlns="" id="{00000000-0008-0000-0500-0000E36D0000}"/>
            </a:ext>
          </a:extLst>
        </xdr:cNvPr>
        <xdr:cNvSpPr>
          <a:spLocks noChangeArrowheads="1"/>
        </xdr:cNvSpPr>
      </xdr:nvSpPr>
      <xdr:spPr bwMode="auto">
        <a:xfrm rot="-157762">
          <a:off x="1588433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2" name="WordArt 75">
          <a:extLst>
            <a:ext uri="{FF2B5EF4-FFF2-40B4-BE49-F238E27FC236}">
              <a16:creationId xmlns:a16="http://schemas.microsoft.com/office/drawing/2014/main" xmlns="" id="{00000000-0008-0000-0500-0000E4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3" name="WordArt 75">
          <a:extLst>
            <a:ext uri="{FF2B5EF4-FFF2-40B4-BE49-F238E27FC236}">
              <a16:creationId xmlns:a16="http://schemas.microsoft.com/office/drawing/2014/main" xmlns="" id="{00000000-0008-0000-0500-0000E5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34" name="WordArt 75">
          <a:extLst>
            <a:ext uri="{FF2B5EF4-FFF2-40B4-BE49-F238E27FC236}">
              <a16:creationId xmlns:a16="http://schemas.microsoft.com/office/drawing/2014/main" xmlns="" id="{00000000-0008-0000-0500-0000E6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5" name="WordArt 75">
          <a:extLst>
            <a:ext uri="{FF2B5EF4-FFF2-40B4-BE49-F238E27FC236}">
              <a16:creationId xmlns:a16="http://schemas.microsoft.com/office/drawing/2014/main" xmlns="" id="{00000000-0008-0000-0500-0000E7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6" name="WordArt 75">
          <a:extLst>
            <a:ext uri="{FF2B5EF4-FFF2-40B4-BE49-F238E27FC236}">
              <a16:creationId xmlns:a16="http://schemas.microsoft.com/office/drawing/2014/main" xmlns="" id="{00000000-0008-0000-0500-0000E8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7" name="WordArt 75">
          <a:extLst>
            <a:ext uri="{FF2B5EF4-FFF2-40B4-BE49-F238E27FC236}">
              <a16:creationId xmlns:a16="http://schemas.microsoft.com/office/drawing/2014/main" xmlns="" id="{00000000-0008-0000-0500-0000E9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8" name="WordArt 75">
          <a:extLst>
            <a:ext uri="{FF2B5EF4-FFF2-40B4-BE49-F238E27FC236}">
              <a16:creationId xmlns:a16="http://schemas.microsoft.com/office/drawing/2014/main" xmlns="" id="{00000000-0008-0000-0500-0000EA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9" name="WordArt 75">
          <a:extLst>
            <a:ext uri="{FF2B5EF4-FFF2-40B4-BE49-F238E27FC236}">
              <a16:creationId xmlns:a16="http://schemas.microsoft.com/office/drawing/2014/main" xmlns="" id="{00000000-0008-0000-0500-0000EB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0" name="WordArt 75">
          <a:extLst>
            <a:ext uri="{FF2B5EF4-FFF2-40B4-BE49-F238E27FC236}">
              <a16:creationId xmlns:a16="http://schemas.microsoft.com/office/drawing/2014/main" xmlns="" id="{00000000-0008-0000-0500-0000EC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1" name="WordArt 75">
          <a:extLst>
            <a:ext uri="{FF2B5EF4-FFF2-40B4-BE49-F238E27FC236}">
              <a16:creationId xmlns:a16="http://schemas.microsoft.com/office/drawing/2014/main" xmlns="" id="{00000000-0008-0000-0500-0000ED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2" name="WordArt 75">
          <a:extLst>
            <a:ext uri="{FF2B5EF4-FFF2-40B4-BE49-F238E27FC236}">
              <a16:creationId xmlns:a16="http://schemas.microsoft.com/office/drawing/2014/main" xmlns="" id="{00000000-0008-0000-0500-0000EE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3" name="WordArt 75">
          <a:extLst>
            <a:ext uri="{FF2B5EF4-FFF2-40B4-BE49-F238E27FC236}">
              <a16:creationId xmlns:a16="http://schemas.microsoft.com/office/drawing/2014/main" xmlns="" id="{00000000-0008-0000-0500-0000EF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4" name="WordArt 75">
          <a:extLst>
            <a:ext uri="{FF2B5EF4-FFF2-40B4-BE49-F238E27FC236}">
              <a16:creationId xmlns:a16="http://schemas.microsoft.com/office/drawing/2014/main" xmlns="" id="{00000000-0008-0000-0500-0000F0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5" name="WordArt 75">
          <a:extLst>
            <a:ext uri="{FF2B5EF4-FFF2-40B4-BE49-F238E27FC236}">
              <a16:creationId xmlns:a16="http://schemas.microsoft.com/office/drawing/2014/main" xmlns="" id="{00000000-0008-0000-0500-0000F1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6" name="WordArt 75">
          <a:extLst>
            <a:ext uri="{FF2B5EF4-FFF2-40B4-BE49-F238E27FC236}">
              <a16:creationId xmlns:a16="http://schemas.microsoft.com/office/drawing/2014/main" xmlns="" id="{00000000-0008-0000-0500-0000F2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7" name="WordArt 75">
          <a:extLst>
            <a:ext uri="{FF2B5EF4-FFF2-40B4-BE49-F238E27FC236}">
              <a16:creationId xmlns:a16="http://schemas.microsoft.com/office/drawing/2014/main" xmlns="" id="{00000000-0008-0000-0500-0000F3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48" name="WordArt 75">
          <a:extLst>
            <a:ext uri="{FF2B5EF4-FFF2-40B4-BE49-F238E27FC236}">
              <a16:creationId xmlns:a16="http://schemas.microsoft.com/office/drawing/2014/main" xmlns="" id="{00000000-0008-0000-0500-0000F4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9" name="WordArt 75">
          <a:extLst>
            <a:ext uri="{FF2B5EF4-FFF2-40B4-BE49-F238E27FC236}">
              <a16:creationId xmlns:a16="http://schemas.microsoft.com/office/drawing/2014/main" xmlns="" id="{00000000-0008-0000-0500-0000F5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0" name="WordArt 75">
          <a:extLst>
            <a:ext uri="{FF2B5EF4-FFF2-40B4-BE49-F238E27FC236}">
              <a16:creationId xmlns:a16="http://schemas.microsoft.com/office/drawing/2014/main" xmlns="" id="{00000000-0008-0000-0500-0000F6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1" name="WordArt 75">
          <a:extLst>
            <a:ext uri="{FF2B5EF4-FFF2-40B4-BE49-F238E27FC236}">
              <a16:creationId xmlns:a16="http://schemas.microsoft.com/office/drawing/2014/main" xmlns="" id="{00000000-0008-0000-0500-0000F7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2" name="WordArt 75">
          <a:extLst>
            <a:ext uri="{FF2B5EF4-FFF2-40B4-BE49-F238E27FC236}">
              <a16:creationId xmlns:a16="http://schemas.microsoft.com/office/drawing/2014/main" xmlns="" id="{00000000-0008-0000-0500-0000F8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3" name="WordArt 75">
          <a:extLst>
            <a:ext uri="{FF2B5EF4-FFF2-40B4-BE49-F238E27FC236}">
              <a16:creationId xmlns:a16="http://schemas.microsoft.com/office/drawing/2014/main" xmlns="" id="{00000000-0008-0000-0500-0000F9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4" name="WordArt 75">
          <a:extLst>
            <a:ext uri="{FF2B5EF4-FFF2-40B4-BE49-F238E27FC236}">
              <a16:creationId xmlns:a16="http://schemas.microsoft.com/office/drawing/2014/main" xmlns="" id="{00000000-0008-0000-0500-0000FA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5" name="WordArt 75">
          <a:extLst>
            <a:ext uri="{FF2B5EF4-FFF2-40B4-BE49-F238E27FC236}">
              <a16:creationId xmlns:a16="http://schemas.microsoft.com/office/drawing/2014/main" xmlns="" id="{00000000-0008-0000-0500-0000FB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6" name="WordArt 75">
          <a:extLst>
            <a:ext uri="{FF2B5EF4-FFF2-40B4-BE49-F238E27FC236}">
              <a16:creationId xmlns:a16="http://schemas.microsoft.com/office/drawing/2014/main" xmlns="" id="{00000000-0008-0000-0500-0000FC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7" name="WordArt 75">
          <a:extLst>
            <a:ext uri="{FF2B5EF4-FFF2-40B4-BE49-F238E27FC236}">
              <a16:creationId xmlns:a16="http://schemas.microsoft.com/office/drawing/2014/main" xmlns="" id="{00000000-0008-0000-0500-0000FD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58" name="WordArt 75">
          <a:extLst>
            <a:ext uri="{FF2B5EF4-FFF2-40B4-BE49-F238E27FC236}">
              <a16:creationId xmlns:a16="http://schemas.microsoft.com/office/drawing/2014/main" xmlns="" id="{00000000-0008-0000-0500-0000FE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9" name="WordArt 75">
          <a:extLst>
            <a:ext uri="{FF2B5EF4-FFF2-40B4-BE49-F238E27FC236}">
              <a16:creationId xmlns:a16="http://schemas.microsoft.com/office/drawing/2014/main" xmlns="" id="{00000000-0008-0000-0500-0000FF6D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0" name="WordArt 75">
          <a:extLst>
            <a:ext uri="{FF2B5EF4-FFF2-40B4-BE49-F238E27FC236}">
              <a16:creationId xmlns:a16="http://schemas.microsoft.com/office/drawing/2014/main" xmlns="" id="{00000000-0008-0000-0500-000000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1" name="WordArt 75">
          <a:extLst>
            <a:ext uri="{FF2B5EF4-FFF2-40B4-BE49-F238E27FC236}">
              <a16:creationId xmlns:a16="http://schemas.microsoft.com/office/drawing/2014/main" xmlns="" id="{00000000-0008-0000-0500-000001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2" name="WordArt 75">
          <a:extLst>
            <a:ext uri="{FF2B5EF4-FFF2-40B4-BE49-F238E27FC236}">
              <a16:creationId xmlns:a16="http://schemas.microsoft.com/office/drawing/2014/main" xmlns="" id="{00000000-0008-0000-0500-000002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3" name="WordArt 75">
          <a:extLst>
            <a:ext uri="{FF2B5EF4-FFF2-40B4-BE49-F238E27FC236}">
              <a16:creationId xmlns:a16="http://schemas.microsoft.com/office/drawing/2014/main" xmlns="" id="{00000000-0008-0000-0500-000003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4" name="WordArt 75">
          <a:extLst>
            <a:ext uri="{FF2B5EF4-FFF2-40B4-BE49-F238E27FC236}">
              <a16:creationId xmlns:a16="http://schemas.microsoft.com/office/drawing/2014/main" xmlns="" id="{00000000-0008-0000-0500-000004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5" name="WordArt 75">
          <a:extLst>
            <a:ext uri="{FF2B5EF4-FFF2-40B4-BE49-F238E27FC236}">
              <a16:creationId xmlns:a16="http://schemas.microsoft.com/office/drawing/2014/main" xmlns="" id="{00000000-0008-0000-0500-000005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6" name="WordArt 75">
          <a:extLst>
            <a:ext uri="{FF2B5EF4-FFF2-40B4-BE49-F238E27FC236}">
              <a16:creationId xmlns:a16="http://schemas.microsoft.com/office/drawing/2014/main" xmlns="" id="{00000000-0008-0000-0500-000006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7" name="WordArt 75">
          <a:extLst>
            <a:ext uri="{FF2B5EF4-FFF2-40B4-BE49-F238E27FC236}">
              <a16:creationId xmlns:a16="http://schemas.microsoft.com/office/drawing/2014/main" xmlns="" id="{00000000-0008-0000-0500-000007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8" name="WordArt 75">
          <a:extLst>
            <a:ext uri="{FF2B5EF4-FFF2-40B4-BE49-F238E27FC236}">
              <a16:creationId xmlns:a16="http://schemas.microsoft.com/office/drawing/2014/main" xmlns="" id="{00000000-0008-0000-0500-000008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9" name="WordArt 75">
          <a:extLst>
            <a:ext uri="{FF2B5EF4-FFF2-40B4-BE49-F238E27FC236}">
              <a16:creationId xmlns:a16="http://schemas.microsoft.com/office/drawing/2014/main" xmlns="" id="{00000000-0008-0000-0500-000009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0" name="WordArt 75">
          <a:extLst>
            <a:ext uri="{FF2B5EF4-FFF2-40B4-BE49-F238E27FC236}">
              <a16:creationId xmlns:a16="http://schemas.microsoft.com/office/drawing/2014/main" xmlns="" id="{00000000-0008-0000-0500-00000A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1" name="WordArt 75">
          <a:extLst>
            <a:ext uri="{FF2B5EF4-FFF2-40B4-BE49-F238E27FC236}">
              <a16:creationId xmlns:a16="http://schemas.microsoft.com/office/drawing/2014/main" xmlns="" id="{00000000-0008-0000-0500-00000B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72" name="WordArt 75">
          <a:extLst>
            <a:ext uri="{FF2B5EF4-FFF2-40B4-BE49-F238E27FC236}">
              <a16:creationId xmlns:a16="http://schemas.microsoft.com/office/drawing/2014/main" xmlns="" id="{00000000-0008-0000-0500-00000C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3" name="WordArt 75">
          <a:extLst>
            <a:ext uri="{FF2B5EF4-FFF2-40B4-BE49-F238E27FC236}">
              <a16:creationId xmlns:a16="http://schemas.microsoft.com/office/drawing/2014/main" xmlns="" id="{00000000-0008-0000-0500-00000D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3</xdr:col>
      <xdr:colOff>1854199</xdr:colOff>
      <xdr:row>9</xdr:row>
      <xdr:rowOff>1158875</xdr:rowOff>
    </xdr:from>
    <xdr:to>
      <xdr:col>3</xdr:col>
      <xdr:colOff>3808835</xdr:colOff>
      <xdr:row>11</xdr:row>
      <xdr:rowOff>438149</xdr:rowOff>
    </xdr:to>
    <xdr:sp macro="" textlink="">
      <xdr:nvSpPr>
        <xdr:cNvPr id="28174" name="矩形 26">
          <a:extLst>
            <a:ext uri="{FF2B5EF4-FFF2-40B4-BE49-F238E27FC236}">
              <a16:creationId xmlns:a16="http://schemas.microsoft.com/office/drawing/2014/main" xmlns="" id="{00000000-0008-0000-0500-00000E6E0000}"/>
            </a:ext>
          </a:extLst>
        </xdr:cNvPr>
        <xdr:cNvSpPr>
          <a:spLocks noChangeArrowheads="1"/>
        </xdr:cNvSpPr>
      </xdr:nvSpPr>
      <xdr:spPr bwMode="auto">
        <a:xfrm rot="-157762">
          <a:off x="47202724" y="24742775"/>
          <a:ext cx="1954636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TW" altLang="en-US"/>
        </a:p>
      </xdr:txBody>
    </xdr:sp>
    <xdr:clientData/>
  </xdr:two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5" name="矩形 28174">
          <a:extLst>
            <a:ext uri="{FF2B5EF4-FFF2-40B4-BE49-F238E27FC236}">
              <a16:creationId xmlns:a16="http://schemas.microsoft.com/office/drawing/2014/main" xmlns="" id="{00000000-0008-0000-0500-00000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6" name="矩形 28175">
          <a:extLst>
            <a:ext uri="{FF2B5EF4-FFF2-40B4-BE49-F238E27FC236}">
              <a16:creationId xmlns:a16="http://schemas.microsoft.com/office/drawing/2014/main" xmlns="" id="{00000000-0008-0000-0500-00001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7" name="矩形 28176">
          <a:extLst>
            <a:ext uri="{FF2B5EF4-FFF2-40B4-BE49-F238E27FC236}">
              <a16:creationId xmlns:a16="http://schemas.microsoft.com/office/drawing/2014/main" xmlns="" id="{00000000-0008-0000-0500-00001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8" name="矩形 28177">
          <a:extLst>
            <a:ext uri="{FF2B5EF4-FFF2-40B4-BE49-F238E27FC236}">
              <a16:creationId xmlns:a16="http://schemas.microsoft.com/office/drawing/2014/main" xmlns="" id="{00000000-0008-0000-0500-00001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9" name="矩形 28178">
          <a:extLst>
            <a:ext uri="{FF2B5EF4-FFF2-40B4-BE49-F238E27FC236}">
              <a16:creationId xmlns:a16="http://schemas.microsoft.com/office/drawing/2014/main" xmlns="" id="{00000000-0008-0000-0500-00001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0" name="矩形 28179">
          <a:extLst>
            <a:ext uri="{FF2B5EF4-FFF2-40B4-BE49-F238E27FC236}">
              <a16:creationId xmlns:a16="http://schemas.microsoft.com/office/drawing/2014/main" xmlns="" id="{00000000-0008-0000-0500-00001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1" name="矩形 28180">
          <a:extLst>
            <a:ext uri="{FF2B5EF4-FFF2-40B4-BE49-F238E27FC236}">
              <a16:creationId xmlns:a16="http://schemas.microsoft.com/office/drawing/2014/main" xmlns="" id="{00000000-0008-0000-0500-00001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2" name="矩形 28181">
          <a:extLst>
            <a:ext uri="{FF2B5EF4-FFF2-40B4-BE49-F238E27FC236}">
              <a16:creationId xmlns:a16="http://schemas.microsoft.com/office/drawing/2014/main" xmlns="" id="{00000000-0008-0000-0500-00001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3" name="矩形 28182">
          <a:extLst>
            <a:ext uri="{FF2B5EF4-FFF2-40B4-BE49-F238E27FC236}">
              <a16:creationId xmlns:a16="http://schemas.microsoft.com/office/drawing/2014/main" xmlns="" id="{00000000-0008-0000-0500-00001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4" name="矩形 28183">
          <a:extLst>
            <a:ext uri="{FF2B5EF4-FFF2-40B4-BE49-F238E27FC236}">
              <a16:creationId xmlns:a16="http://schemas.microsoft.com/office/drawing/2014/main" xmlns="" id="{00000000-0008-0000-0500-00001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5" name="矩形 28184">
          <a:extLst>
            <a:ext uri="{FF2B5EF4-FFF2-40B4-BE49-F238E27FC236}">
              <a16:creationId xmlns:a16="http://schemas.microsoft.com/office/drawing/2014/main" xmlns="" id="{00000000-0008-0000-0500-00001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6" name="矩形 28185">
          <a:extLst>
            <a:ext uri="{FF2B5EF4-FFF2-40B4-BE49-F238E27FC236}">
              <a16:creationId xmlns:a16="http://schemas.microsoft.com/office/drawing/2014/main" xmlns="" id="{00000000-0008-0000-0500-00001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7" name="矩形 28186">
          <a:extLst>
            <a:ext uri="{FF2B5EF4-FFF2-40B4-BE49-F238E27FC236}">
              <a16:creationId xmlns:a16="http://schemas.microsoft.com/office/drawing/2014/main" xmlns="" id="{00000000-0008-0000-0500-00001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8" name="矩形 28187">
          <a:extLst>
            <a:ext uri="{FF2B5EF4-FFF2-40B4-BE49-F238E27FC236}">
              <a16:creationId xmlns:a16="http://schemas.microsoft.com/office/drawing/2014/main" xmlns="" id="{00000000-0008-0000-0500-00001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9" name="矩形 28188">
          <a:extLst>
            <a:ext uri="{FF2B5EF4-FFF2-40B4-BE49-F238E27FC236}">
              <a16:creationId xmlns:a16="http://schemas.microsoft.com/office/drawing/2014/main" xmlns="" id="{00000000-0008-0000-0500-00001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0" name="矩形 28189">
          <a:extLst>
            <a:ext uri="{FF2B5EF4-FFF2-40B4-BE49-F238E27FC236}">
              <a16:creationId xmlns:a16="http://schemas.microsoft.com/office/drawing/2014/main" xmlns="" id="{00000000-0008-0000-0500-00001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1" name="矩形 28190">
          <a:extLst>
            <a:ext uri="{FF2B5EF4-FFF2-40B4-BE49-F238E27FC236}">
              <a16:creationId xmlns:a16="http://schemas.microsoft.com/office/drawing/2014/main" xmlns="" id="{00000000-0008-0000-0500-00001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2" name="矩形 28191">
          <a:extLst>
            <a:ext uri="{FF2B5EF4-FFF2-40B4-BE49-F238E27FC236}">
              <a16:creationId xmlns:a16="http://schemas.microsoft.com/office/drawing/2014/main" xmlns="" id="{00000000-0008-0000-0500-00002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3" name="矩形 28192">
          <a:extLst>
            <a:ext uri="{FF2B5EF4-FFF2-40B4-BE49-F238E27FC236}">
              <a16:creationId xmlns:a16="http://schemas.microsoft.com/office/drawing/2014/main" xmlns="" id="{00000000-0008-0000-0500-00002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4" name="矩形 28193">
          <a:extLst>
            <a:ext uri="{FF2B5EF4-FFF2-40B4-BE49-F238E27FC236}">
              <a16:creationId xmlns:a16="http://schemas.microsoft.com/office/drawing/2014/main" xmlns="" id="{00000000-0008-0000-0500-00002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5" name="矩形 28194">
          <a:extLst>
            <a:ext uri="{FF2B5EF4-FFF2-40B4-BE49-F238E27FC236}">
              <a16:creationId xmlns:a16="http://schemas.microsoft.com/office/drawing/2014/main" xmlns="" id="{00000000-0008-0000-0500-00002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6" name="矩形 28195">
          <a:extLst>
            <a:ext uri="{FF2B5EF4-FFF2-40B4-BE49-F238E27FC236}">
              <a16:creationId xmlns:a16="http://schemas.microsoft.com/office/drawing/2014/main" xmlns="" id="{00000000-0008-0000-0500-00002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7" name="矩形 28196">
          <a:extLst>
            <a:ext uri="{FF2B5EF4-FFF2-40B4-BE49-F238E27FC236}">
              <a16:creationId xmlns:a16="http://schemas.microsoft.com/office/drawing/2014/main" xmlns="" id="{00000000-0008-0000-0500-00002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8" name="矩形 28197">
          <a:extLst>
            <a:ext uri="{FF2B5EF4-FFF2-40B4-BE49-F238E27FC236}">
              <a16:creationId xmlns:a16="http://schemas.microsoft.com/office/drawing/2014/main" xmlns="" id="{00000000-0008-0000-0500-00002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9" name="矩形 28198">
          <a:extLst>
            <a:ext uri="{FF2B5EF4-FFF2-40B4-BE49-F238E27FC236}">
              <a16:creationId xmlns:a16="http://schemas.microsoft.com/office/drawing/2014/main" xmlns="" id="{00000000-0008-0000-0500-00002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0" name="矩形 28199">
          <a:extLst>
            <a:ext uri="{FF2B5EF4-FFF2-40B4-BE49-F238E27FC236}">
              <a16:creationId xmlns:a16="http://schemas.microsoft.com/office/drawing/2014/main" xmlns="" id="{00000000-0008-0000-0500-00002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1" name="矩形 28200">
          <a:extLst>
            <a:ext uri="{FF2B5EF4-FFF2-40B4-BE49-F238E27FC236}">
              <a16:creationId xmlns:a16="http://schemas.microsoft.com/office/drawing/2014/main" xmlns="" id="{00000000-0008-0000-0500-00002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2" name="矩形 28201">
          <a:extLst>
            <a:ext uri="{FF2B5EF4-FFF2-40B4-BE49-F238E27FC236}">
              <a16:creationId xmlns:a16="http://schemas.microsoft.com/office/drawing/2014/main" xmlns="" id="{00000000-0008-0000-0500-00002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3" name="矩形 28202">
          <a:extLst>
            <a:ext uri="{FF2B5EF4-FFF2-40B4-BE49-F238E27FC236}">
              <a16:creationId xmlns:a16="http://schemas.microsoft.com/office/drawing/2014/main" xmlns="" id="{00000000-0008-0000-0500-00002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4" name="矩形 28203">
          <a:extLst>
            <a:ext uri="{FF2B5EF4-FFF2-40B4-BE49-F238E27FC236}">
              <a16:creationId xmlns:a16="http://schemas.microsoft.com/office/drawing/2014/main" xmlns="" id="{00000000-0008-0000-0500-00002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5" name="矩形 28204">
          <a:extLst>
            <a:ext uri="{FF2B5EF4-FFF2-40B4-BE49-F238E27FC236}">
              <a16:creationId xmlns:a16="http://schemas.microsoft.com/office/drawing/2014/main" xmlns="" id="{00000000-0008-0000-0500-00002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6" name="矩形 28205">
          <a:extLst>
            <a:ext uri="{FF2B5EF4-FFF2-40B4-BE49-F238E27FC236}">
              <a16:creationId xmlns:a16="http://schemas.microsoft.com/office/drawing/2014/main" xmlns="" id="{00000000-0008-0000-0500-00002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7" name="矩形 28206">
          <a:extLst>
            <a:ext uri="{FF2B5EF4-FFF2-40B4-BE49-F238E27FC236}">
              <a16:creationId xmlns:a16="http://schemas.microsoft.com/office/drawing/2014/main" xmlns="" id="{00000000-0008-0000-0500-00002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8" name="矩形 28207">
          <a:extLst>
            <a:ext uri="{FF2B5EF4-FFF2-40B4-BE49-F238E27FC236}">
              <a16:creationId xmlns:a16="http://schemas.microsoft.com/office/drawing/2014/main" xmlns="" id="{00000000-0008-0000-0500-00003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9" name="矩形 28208">
          <a:extLst>
            <a:ext uri="{FF2B5EF4-FFF2-40B4-BE49-F238E27FC236}">
              <a16:creationId xmlns:a16="http://schemas.microsoft.com/office/drawing/2014/main" xmlns="" id="{00000000-0008-0000-0500-00003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0" name="矩形 28209">
          <a:extLst>
            <a:ext uri="{FF2B5EF4-FFF2-40B4-BE49-F238E27FC236}">
              <a16:creationId xmlns:a16="http://schemas.microsoft.com/office/drawing/2014/main" xmlns="" id="{00000000-0008-0000-0500-00003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1" name="矩形 28210">
          <a:extLst>
            <a:ext uri="{FF2B5EF4-FFF2-40B4-BE49-F238E27FC236}">
              <a16:creationId xmlns:a16="http://schemas.microsoft.com/office/drawing/2014/main" xmlns="" id="{00000000-0008-0000-0500-00003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2" name="矩形 28211">
          <a:extLst>
            <a:ext uri="{FF2B5EF4-FFF2-40B4-BE49-F238E27FC236}">
              <a16:creationId xmlns:a16="http://schemas.microsoft.com/office/drawing/2014/main" xmlns="" id="{00000000-0008-0000-0500-00003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3" name="矩形 28212">
          <a:extLst>
            <a:ext uri="{FF2B5EF4-FFF2-40B4-BE49-F238E27FC236}">
              <a16:creationId xmlns:a16="http://schemas.microsoft.com/office/drawing/2014/main" xmlns="" id="{00000000-0008-0000-0500-00003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4" name="矩形 28213">
          <a:extLst>
            <a:ext uri="{FF2B5EF4-FFF2-40B4-BE49-F238E27FC236}">
              <a16:creationId xmlns:a16="http://schemas.microsoft.com/office/drawing/2014/main" xmlns="" id="{00000000-0008-0000-0500-00003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5" name="矩形 28214">
          <a:extLst>
            <a:ext uri="{FF2B5EF4-FFF2-40B4-BE49-F238E27FC236}">
              <a16:creationId xmlns:a16="http://schemas.microsoft.com/office/drawing/2014/main" xmlns="" id="{00000000-0008-0000-0500-00003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6" name="矩形 28215">
          <a:extLst>
            <a:ext uri="{FF2B5EF4-FFF2-40B4-BE49-F238E27FC236}">
              <a16:creationId xmlns:a16="http://schemas.microsoft.com/office/drawing/2014/main" xmlns="" id="{00000000-0008-0000-0500-00003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7" name="矩形 28216">
          <a:extLst>
            <a:ext uri="{FF2B5EF4-FFF2-40B4-BE49-F238E27FC236}">
              <a16:creationId xmlns:a16="http://schemas.microsoft.com/office/drawing/2014/main" xmlns="" id="{00000000-0008-0000-0500-00003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8" name="矩形 28217">
          <a:extLst>
            <a:ext uri="{FF2B5EF4-FFF2-40B4-BE49-F238E27FC236}">
              <a16:creationId xmlns:a16="http://schemas.microsoft.com/office/drawing/2014/main" xmlns="" id="{00000000-0008-0000-0500-00003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9" name="矩形 28218">
          <a:extLst>
            <a:ext uri="{FF2B5EF4-FFF2-40B4-BE49-F238E27FC236}">
              <a16:creationId xmlns:a16="http://schemas.microsoft.com/office/drawing/2014/main" xmlns="" id="{00000000-0008-0000-0500-00003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0" name="矩形 28219">
          <a:extLst>
            <a:ext uri="{FF2B5EF4-FFF2-40B4-BE49-F238E27FC236}">
              <a16:creationId xmlns:a16="http://schemas.microsoft.com/office/drawing/2014/main" xmlns="" id="{00000000-0008-0000-0500-00003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1" name="矩形 28220">
          <a:extLst>
            <a:ext uri="{FF2B5EF4-FFF2-40B4-BE49-F238E27FC236}">
              <a16:creationId xmlns:a16="http://schemas.microsoft.com/office/drawing/2014/main" xmlns="" id="{00000000-0008-0000-0500-00003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2" name="矩形 28221">
          <a:extLst>
            <a:ext uri="{FF2B5EF4-FFF2-40B4-BE49-F238E27FC236}">
              <a16:creationId xmlns:a16="http://schemas.microsoft.com/office/drawing/2014/main" xmlns="" id="{00000000-0008-0000-0500-00003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3" name="矩形 28222">
          <a:extLst>
            <a:ext uri="{FF2B5EF4-FFF2-40B4-BE49-F238E27FC236}">
              <a16:creationId xmlns:a16="http://schemas.microsoft.com/office/drawing/2014/main" xmlns="" id="{00000000-0008-0000-0500-00003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4" name="矩形 28223">
          <a:extLst>
            <a:ext uri="{FF2B5EF4-FFF2-40B4-BE49-F238E27FC236}">
              <a16:creationId xmlns:a16="http://schemas.microsoft.com/office/drawing/2014/main" xmlns="" id="{00000000-0008-0000-0500-00004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5" name="矩形 28224">
          <a:extLst>
            <a:ext uri="{FF2B5EF4-FFF2-40B4-BE49-F238E27FC236}">
              <a16:creationId xmlns:a16="http://schemas.microsoft.com/office/drawing/2014/main" xmlns="" id="{00000000-0008-0000-0500-00004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6" name="矩形 28225">
          <a:extLst>
            <a:ext uri="{FF2B5EF4-FFF2-40B4-BE49-F238E27FC236}">
              <a16:creationId xmlns:a16="http://schemas.microsoft.com/office/drawing/2014/main" xmlns="" id="{00000000-0008-0000-0500-00004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7" name="矩形 28226">
          <a:extLst>
            <a:ext uri="{FF2B5EF4-FFF2-40B4-BE49-F238E27FC236}">
              <a16:creationId xmlns:a16="http://schemas.microsoft.com/office/drawing/2014/main" xmlns="" id="{00000000-0008-0000-0500-00004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8" name="矩形 28227">
          <a:extLst>
            <a:ext uri="{FF2B5EF4-FFF2-40B4-BE49-F238E27FC236}">
              <a16:creationId xmlns:a16="http://schemas.microsoft.com/office/drawing/2014/main" xmlns="" id="{00000000-0008-0000-0500-00004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9" name="矩形 28228">
          <a:extLst>
            <a:ext uri="{FF2B5EF4-FFF2-40B4-BE49-F238E27FC236}">
              <a16:creationId xmlns:a16="http://schemas.microsoft.com/office/drawing/2014/main" xmlns="" id="{00000000-0008-0000-0500-00004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0" name="矩形 28229">
          <a:extLst>
            <a:ext uri="{FF2B5EF4-FFF2-40B4-BE49-F238E27FC236}">
              <a16:creationId xmlns:a16="http://schemas.microsoft.com/office/drawing/2014/main" xmlns="" id="{00000000-0008-0000-0500-00004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1" name="矩形 28230">
          <a:extLst>
            <a:ext uri="{FF2B5EF4-FFF2-40B4-BE49-F238E27FC236}">
              <a16:creationId xmlns:a16="http://schemas.microsoft.com/office/drawing/2014/main" xmlns="" id="{00000000-0008-0000-0500-00004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2" name="矩形 28231">
          <a:extLst>
            <a:ext uri="{FF2B5EF4-FFF2-40B4-BE49-F238E27FC236}">
              <a16:creationId xmlns:a16="http://schemas.microsoft.com/office/drawing/2014/main" xmlns="" id="{00000000-0008-0000-0500-00004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3" name="矩形 28232">
          <a:extLst>
            <a:ext uri="{FF2B5EF4-FFF2-40B4-BE49-F238E27FC236}">
              <a16:creationId xmlns:a16="http://schemas.microsoft.com/office/drawing/2014/main" xmlns="" id="{00000000-0008-0000-0500-00004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4" name="矩形 28233">
          <a:extLst>
            <a:ext uri="{FF2B5EF4-FFF2-40B4-BE49-F238E27FC236}">
              <a16:creationId xmlns:a16="http://schemas.microsoft.com/office/drawing/2014/main" xmlns="" id="{00000000-0008-0000-0500-00004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5" name="矩形 28234">
          <a:extLst>
            <a:ext uri="{FF2B5EF4-FFF2-40B4-BE49-F238E27FC236}">
              <a16:creationId xmlns:a16="http://schemas.microsoft.com/office/drawing/2014/main" xmlns="" id="{00000000-0008-0000-0500-00004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6" name="矩形 28235">
          <a:extLst>
            <a:ext uri="{FF2B5EF4-FFF2-40B4-BE49-F238E27FC236}">
              <a16:creationId xmlns:a16="http://schemas.microsoft.com/office/drawing/2014/main" xmlns="" id="{00000000-0008-0000-0500-00004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7" name="矩形 28236">
          <a:extLst>
            <a:ext uri="{FF2B5EF4-FFF2-40B4-BE49-F238E27FC236}">
              <a16:creationId xmlns:a16="http://schemas.microsoft.com/office/drawing/2014/main" xmlns="" id="{00000000-0008-0000-0500-00004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8" name="矩形 28237">
          <a:extLst>
            <a:ext uri="{FF2B5EF4-FFF2-40B4-BE49-F238E27FC236}">
              <a16:creationId xmlns:a16="http://schemas.microsoft.com/office/drawing/2014/main" xmlns="" id="{00000000-0008-0000-0500-00004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9" name="矩形 28238">
          <a:extLst>
            <a:ext uri="{FF2B5EF4-FFF2-40B4-BE49-F238E27FC236}">
              <a16:creationId xmlns:a16="http://schemas.microsoft.com/office/drawing/2014/main" xmlns="" id="{00000000-0008-0000-0500-00004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0" name="矩形 28239">
          <a:extLst>
            <a:ext uri="{FF2B5EF4-FFF2-40B4-BE49-F238E27FC236}">
              <a16:creationId xmlns:a16="http://schemas.microsoft.com/office/drawing/2014/main" xmlns="" id="{00000000-0008-0000-0500-00005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1" name="矩形 28240">
          <a:extLst>
            <a:ext uri="{FF2B5EF4-FFF2-40B4-BE49-F238E27FC236}">
              <a16:creationId xmlns:a16="http://schemas.microsoft.com/office/drawing/2014/main" xmlns="" id="{00000000-0008-0000-0500-00005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2" name="矩形 28241">
          <a:extLst>
            <a:ext uri="{FF2B5EF4-FFF2-40B4-BE49-F238E27FC236}">
              <a16:creationId xmlns:a16="http://schemas.microsoft.com/office/drawing/2014/main" xmlns="" id="{00000000-0008-0000-0500-00005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3" name="矩形 28242">
          <a:extLst>
            <a:ext uri="{FF2B5EF4-FFF2-40B4-BE49-F238E27FC236}">
              <a16:creationId xmlns:a16="http://schemas.microsoft.com/office/drawing/2014/main" xmlns="" id="{00000000-0008-0000-0500-00005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4" name="矩形 28243">
          <a:extLst>
            <a:ext uri="{FF2B5EF4-FFF2-40B4-BE49-F238E27FC236}">
              <a16:creationId xmlns:a16="http://schemas.microsoft.com/office/drawing/2014/main" xmlns="" id="{00000000-0008-0000-0500-00005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5" name="矩形 28244">
          <a:extLst>
            <a:ext uri="{FF2B5EF4-FFF2-40B4-BE49-F238E27FC236}">
              <a16:creationId xmlns:a16="http://schemas.microsoft.com/office/drawing/2014/main" xmlns="" id="{00000000-0008-0000-0500-00005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6" name="矩形 28245">
          <a:extLst>
            <a:ext uri="{FF2B5EF4-FFF2-40B4-BE49-F238E27FC236}">
              <a16:creationId xmlns:a16="http://schemas.microsoft.com/office/drawing/2014/main" xmlns="" id="{00000000-0008-0000-0500-00005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7" name="矩形 28246">
          <a:extLst>
            <a:ext uri="{FF2B5EF4-FFF2-40B4-BE49-F238E27FC236}">
              <a16:creationId xmlns:a16="http://schemas.microsoft.com/office/drawing/2014/main" xmlns="" id="{00000000-0008-0000-0500-00005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8" name="矩形 28247">
          <a:extLst>
            <a:ext uri="{FF2B5EF4-FFF2-40B4-BE49-F238E27FC236}">
              <a16:creationId xmlns:a16="http://schemas.microsoft.com/office/drawing/2014/main" xmlns="" id="{00000000-0008-0000-0500-00005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9" name="矩形 28248">
          <a:extLst>
            <a:ext uri="{FF2B5EF4-FFF2-40B4-BE49-F238E27FC236}">
              <a16:creationId xmlns:a16="http://schemas.microsoft.com/office/drawing/2014/main" xmlns="" id="{00000000-0008-0000-0500-00005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0" name="矩形 28249">
          <a:extLst>
            <a:ext uri="{FF2B5EF4-FFF2-40B4-BE49-F238E27FC236}">
              <a16:creationId xmlns:a16="http://schemas.microsoft.com/office/drawing/2014/main" xmlns="" id="{00000000-0008-0000-0500-00005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1" name="矩形 28250">
          <a:extLst>
            <a:ext uri="{FF2B5EF4-FFF2-40B4-BE49-F238E27FC236}">
              <a16:creationId xmlns:a16="http://schemas.microsoft.com/office/drawing/2014/main" xmlns="" id="{00000000-0008-0000-0500-00005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2" name="矩形 28251">
          <a:extLst>
            <a:ext uri="{FF2B5EF4-FFF2-40B4-BE49-F238E27FC236}">
              <a16:creationId xmlns:a16="http://schemas.microsoft.com/office/drawing/2014/main" xmlns="" id="{00000000-0008-0000-0500-00005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3" name="矩形 28252">
          <a:extLst>
            <a:ext uri="{FF2B5EF4-FFF2-40B4-BE49-F238E27FC236}">
              <a16:creationId xmlns:a16="http://schemas.microsoft.com/office/drawing/2014/main" xmlns="" id="{00000000-0008-0000-0500-00005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4" name="矩形 28253">
          <a:extLst>
            <a:ext uri="{FF2B5EF4-FFF2-40B4-BE49-F238E27FC236}">
              <a16:creationId xmlns:a16="http://schemas.microsoft.com/office/drawing/2014/main" xmlns="" id="{00000000-0008-0000-0500-00005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5" name="矩形 28254">
          <a:extLst>
            <a:ext uri="{FF2B5EF4-FFF2-40B4-BE49-F238E27FC236}">
              <a16:creationId xmlns:a16="http://schemas.microsoft.com/office/drawing/2014/main" xmlns="" id="{00000000-0008-0000-0500-00005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6" name="矩形 28255">
          <a:extLst>
            <a:ext uri="{FF2B5EF4-FFF2-40B4-BE49-F238E27FC236}">
              <a16:creationId xmlns:a16="http://schemas.microsoft.com/office/drawing/2014/main" xmlns="" id="{00000000-0008-0000-0500-00006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7" name="矩形 28256">
          <a:extLst>
            <a:ext uri="{FF2B5EF4-FFF2-40B4-BE49-F238E27FC236}">
              <a16:creationId xmlns:a16="http://schemas.microsoft.com/office/drawing/2014/main" xmlns="" id="{00000000-0008-0000-0500-00006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8" name="矩形 28257">
          <a:extLst>
            <a:ext uri="{FF2B5EF4-FFF2-40B4-BE49-F238E27FC236}">
              <a16:creationId xmlns:a16="http://schemas.microsoft.com/office/drawing/2014/main" xmlns="" id="{00000000-0008-0000-0500-00006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9" name="矩形 28258">
          <a:extLst>
            <a:ext uri="{FF2B5EF4-FFF2-40B4-BE49-F238E27FC236}">
              <a16:creationId xmlns:a16="http://schemas.microsoft.com/office/drawing/2014/main" xmlns="" id="{00000000-0008-0000-0500-00006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0" name="矩形 28259">
          <a:extLst>
            <a:ext uri="{FF2B5EF4-FFF2-40B4-BE49-F238E27FC236}">
              <a16:creationId xmlns:a16="http://schemas.microsoft.com/office/drawing/2014/main" xmlns="" id="{00000000-0008-0000-0500-00006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1" name="矩形 28260">
          <a:extLst>
            <a:ext uri="{FF2B5EF4-FFF2-40B4-BE49-F238E27FC236}">
              <a16:creationId xmlns:a16="http://schemas.microsoft.com/office/drawing/2014/main" xmlns="" id="{00000000-0008-0000-0500-00006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2" name="矩形 28261">
          <a:extLst>
            <a:ext uri="{FF2B5EF4-FFF2-40B4-BE49-F238E27FC236}">
              <a16:creationId xmlns:a16="http://schemas.microsoft.com/office/drawing/2014/main" xmlns="" id="{00000000-0008-0000-0500-00006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3" name="矩形 28262">
          <a:extLst>
            <a:ext uri="{FF2B5EF4-FFF2-40B4-BE49-F238E27FC236}">
              <a16:creationId xmlns:a16="http://schemas.microsoft.com/office/drawing/2014/main" xmlns="" id="{00000000-0008-0000-0500-00006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4" name="矩形 28263">
          <a:extLst>
            <a:ext uri="{FF2B5EF4-FFF2-40B4-BE49-F238E27FC236}">
              <a16:creationId xmlns:a16="http://schemas.microsoft.com/office/drawing/2014/main" xmlns="" id="{00000000-0008-0000-0500-00006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5" name="矩形 28264">
          <a:extLst>
            <a:ext uri="{FF2B5EF4-FFF2-40B4-BE49-F238E27FC236}">
              <a16:creationId xmlns:a16="http://schemas.microsoft.com/office/drawing/2014/main" xmlns="" id="{00000000-0008-0000-0500-00006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6" name="矩形 28265">
          <a:extLst>
            <a:ext uri="{FF2B5EF4-FFF2-40B4-BE49-F238E27FC236}">
              <a16:creationId xmlns:a16="http://schemas.microsoft.com/office/drawing/2014/main" xmlns="" id="{00000000-0008-0000-0500-00006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7" name="矩形 28266">
          <a:extLst>
            <a:ext uri="{FF2B5EF4-FFF2-40B4-BE49-F238E27FC236}">
              <a16:creationId xmlns:a16="http://schemas.microsoft.com/office/drawing/2014/main" xmlns="" id="{00000000-0008-0000-0500-00006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8" name="矩形 28267">
          <a:extLst>
            <a:ext uri="{FF2B5EF4-FFF2-40B4-BE49-F238E27FC236}">
              <a16:creationId xmlns:a16="http://schemas.microsoft.com/office/drawing/2014/main" xmlns="" id="{00000000-0008-0000-0500-00006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9" name="矩形 28268">
          <a:extLst>
            <a:ext uri="{FF2B5EF4-FFF2-40B4-BE49-F238E27FC236}">
              <a16:creationId xmlns:a16="http://schemas.microsoft.com/office/drawing/2014/main" xmlns="" id="{00000000-0008-0000-0500-00006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0" name="矩形 28269">
          <a:extLst>
            <a:ext uri="{FF2B5EF4-FFF2-40B4-BE49-F238E27FC236}">
              <a16:creationId xmlns:a16="http://schemas.microsoft.com/office/drawing/2014/main" xmlns="" id="{00000000-0008-0000-0500-00006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1" name="矩形 28270">
          <a:extLst>
            <a:ext uri="{FF2B5EF4-FFF2-40B4-BE49-F238E27FC236}">
              <a16:creationId xmlns:a16="http://schemas.microsoft.com/office/drawing/2014/main" xmlns="" id="{00000000-0008-0000-0500-00006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2" name="矩形 28271">
          <a:extLst>
            <a:ext uri="{FF2B5EF4-FFF2-40B4-BE49-F238E27FC236}">
              <a16:creationId xmlns:a16="http://schemas.microsoft.com/office/drawing/2014/main" xmlns="" id="{00000000-0008-0000-0500-00007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3" name="矩形 28272">
          <a:extLst>
            <a:ext uri="{FF2B5EF4-FFF2-40B4-BE49-F238E27FC236}">
              <a16:creationId xmlns:a16="http://schemas.microsoft.com/office/drawing/2014/main" xmlns="" id="{00000000-0008-0000-0500-00007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4" name="矩形 28273">
          <a:extLst>
            <a:ext uri="{FF2B5EF4-FFF2-40B4-BE49-F238E27FC236}">
              <a16:creationId xmlns:a16="http://schemas.microsoft.com/office/drawing/2014/main" xmlns="" id="{00000000-0008-0000-0500-00007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5" name="矩形 28274">
          <a:extLst>
            <a:ext uri="{FF2B5EF4-FFF2-40B4-BE49-F238E27FC236}">
              <a16:creationId xmlns:a16="http://schemas.microsoft.com/office/drawing/2014/main" xmlns="" id="{00000000-0008-0000-0500-00007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6" name="矩形 28275">
          <a:extLst>
            <a:ext uri="{FF2B5EF4-FFF2-40B4-BE49-F238E27FC236}">
              <a16:creationId xmlns:a16="http://schemas.microsoft.com/office/drawing/2014/main" xmlns="" id="{00000000-0008-0000-0500-00007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7" name="矩形 28276">
          <a:extLst>
            <a:ext uri="{FF2B5EF4-FFF2-40B4-BE49-F238E27FC236}">
              <a16:creationId xmlns:a16="http://schemas.microsoft.com/office/drawing/2014/main" xmlns="" id="{00000000-0008-0000-0500-00007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8" name="矩形 28277">
          <a:extLst>
            <a:ext uri="{FF2B5EF4-FFF2-40B4-BE49-F238E27FC236}">
              <a16:creationId xmlns:a16="http://schemas.microsoft.com/office/drawing/2014/main" xmlns="" id="{00000000-0008-0000-0500-00007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9" name="矩形 28278">
          <a:extLst>
            <a:ext uri="{FF2B5EF4-FFF2-40B4-BE49-F238E27FC236}">
              <a16:creationId xmlns:a16="http://schemas.microsoft.com/office/drawing/2014/main" xmlns="" id="{00000000-0008-0000-0500-00007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0" name="矩形 28279">
          <a:extLst>
            <a:ext uri="{FF2B5EF4-FFF2-40B4-BE49-F238E27FC236}">
              <a16:creationId xmlns:a16="http://schemas.microsoft.com/office/drawing/2014/main" xmlns="" id="{00000000-0008-0000-0500-00007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1" name="矩形 28280">
          <a:extLst>
            <a:ext uri="{FF2B5EF4-FFF2-40B4-BE49-F238E27FC236}">
              <a16:creationId xmlns:a16="http://schemas.microsoft.com/office/drawing/2014/main" xmlns="" id="{00000000-0008-0000-0500-00007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2" name="矩形 28281">
          <a:extLst>
            <a:ext uri="{FF2B5EF4-FFF2-40B4-BE49-F238E27FC236}">
              <a16:creationId xmlns:a16="http://schemas.microsoft.com/office/drawing/2014/main" xmlns="" id="{00000000-0008-0000-0500-00007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3" name="矩形 28282">
          <a:extLst>
            <a:ext uri="{FF2B5EF4-FFF2-40B4-BE49-F238E27FC236}">
              <a16:creationId xmlns:a16="http://schemas.microsoft.com/office/drawing/2014/main" xmlns="" id="{00000000-0008-0000-0500-00007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4" name="矩形 28283">
          <a:extLst>
            <a:ext uri="{FF2B5EF4-FFF2-40B4-BE49-F238E27FC236}">
              <a16:creationId xmlns:a16="http://schemas.microsoft.com/office/drawing/2014/main" xmlns="" id="{00000000-0008-0000-0500-00007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5" name="矩形 28284">
          <a:extLst>
            <a:ext uri="{FF2B5EF4-FFF2-40B4-BE49-F238E27FC236}">
              <a16:creationId xmlns:a16="http://schemas.microsoft.com/office/drawing/2014/main" xmlns="" id="{00000000-0008-0000-0500-00007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6" name="矩形 28285">
          <a:extLst>
            <a:ext uri="{FF2B5EF4-FFF2-40B4-BE49-F238E27FC236}">
              <a16:creationId xmlns:a16="http://schemas.microsoft.com/office/drawing/2014/main" xmlns="" id="{00000000-0008-0000-0500-00007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7" name="矩形 28286">
          <a:extLst>
            <a:ext uri="{FF2B5EF4-FFF2-40B4-BE49-F238E27FC236}">
              <a16:creationId xmlns:a16="http://schemas.microsoft.com/office/drawing/2014/main" xmlns="" id="{00000000-0008-0000-0500-00007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8" name="矩形 28287">
          <a:extLst>
            <a:ext uri="{FF2B5EF4-FFF2-40B4-BE49-F238E27FC236}">
              <a16:creationId xmlns:a16="http://schemas.microsoft.com/office/drawing/2014/main" xmlns="" id="{00000000-0008-0000-0500-00008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9" name="矩形 28288">
          <a:extLst>
            <a:ext uri="{FF2B5EF4-FFF2-40B4-BE49-F238E27FC236}">
              <a16:creationId xmlns:a16="http://schemas.microsoft.com/office/drawing/2014/main" xmlns="" id="{00000000-0008-0000-0500-00008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0" name="矩形 28289">
          <a:extLst>
            <a:ext uri="{FF2B5EF4-FFF2-40B4-BE49-F238E27FC236}">
              <a16:creationId xmlns:a16="http://schemas.microsoft.com/office/drawing/2014/main" xmlns="" id="{00000000-0008-0000-0500-00008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1" name="矩形 28290">
          <a:extLst>
            <a:ext uri="{FF2B5EF4-FFF2-40B4-BE49-F238E27FC236}">
              <a16:creationId xmlns:a16="http://schemas.microsoft.com/office/drawing/2014/main" xmlns="" id="{00000000-0008-0000-0500-00008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2" name="矩形 28291">
          <a:extLst>
            <a:ext uri="{FF2B5EF4-FFF2-40B4-BE49-F238E27FC236}">
              <a16:creationId xmlns:a16="http://schemas.microsoft.com/office/drawing/2014/main" xmlns="" id="{00000000-0008-0000-0500-00008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3" name="矩形 28292">
          <a:extLst>
            <a:ext uri="{FF2B5EF4-FFF2-40B4-BE49-F238E27FC236}">
              <a16:creationId xmlns:a16="http://schemas.microsoft.com/office/drawing/2014/main" xmlns="" id="{00000000-0008-0000-0500-00008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4" name="矩形 28293">
          <a:extLst>
            <a:ext uri="{FF2B5EF4-FFF2-40B4-BE49-F238E27FC236}">
              <a16:creationId xmlns:a16="http://schemas.microsoft.com/office/drawing/2014/main" xmlns="" id="{00000000-0008-0000-0500-00008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5" name="矩形 28294">
          <a:extLst>
            <a:ext uri="{FF2B5EF4-FFF2-40B4-BE49-F238E27FC236}">
              <a16:creationId xmlns:a16="http://schemas.microsoft.com/office/drawing/2014/main" xmlns="" id="{00000000-0008-0000-0500-00008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6" name="矩形 28295">
          <a:extLst>
            <a:ext uri="{FF2B5EF4-FFF2-40B4-BE49-F238E27FC236}">
              <a16:creationId xmlns:a16="http://schemas.microsoft.com/office/drawing/2014/main" xmlns="" id="{00000000-0008-0000-0500-00008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7" name="矩形 28296">
          <a:extLst>
            <a:ext uri="{FF2B5EF4-FFF2-40B4-BE49-F238E27FC236}">
              <a16:creationId xmlns:a16="http://schemas.microsoft.com/office/drawing/2014/main" xmlns="" id="{00000000-0008-0000-0500-00008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8" name="矩形 28297">
          <a:extLst>
            <a:ext uri="{FF2B5EF4-FFF2-40B4-BE49-F238E27FC236}">
              <a16:creationId xmlns:a16="http://schemas.microsoft.com/office/drawing/2014/main" xmlns="" id="{00000000-0008-0000-0500-00008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9" name="矩形 28298">
          <a:extLst>
            <a:ext uri="{FF2B5EF4-FFF2-40B4-BE49-F238E27FC236}">
              <a16:creationId xmlns:a16="http://schemas.microsoft.com/office/drawing/2014/main" xmlns="" id="{00000000-0008-0000-0500-00008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0" name="矩形 28299">
          <a:extLst>
            <a:ext uri="{FF2B5EF4-FFF2-40B4-BE49-F238E27FC236}">
              <a16:creationId xmlns:a16="http://schemas.microsoft.com/office/drawing/2014/main" xmlns="" id="{00000000-0008-0000-0500-00008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1" name="矩形 28300">
          <a:extLst>
            <a:ext uri="{FF2B5EF4-FFF2-40B4-BE49-F238E27FC236}">
              <a16:creationId xmlns:a16="http://schemas.microsoft.com/office/drawing/2014/main" xmlns="" id="{00000000-0008-0000-0500-00008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2" name="矩形 28301">
          <a:extLst>
            <a:ext uri="{FF2B5EF4-FFF2-40B4-BE49-F238E27FC236}">
              <a16:creationId xmlns:a16="http://schemas.microsoft.com/office/drawing/2014/main" xmlns="" id="{00000000-0008-0000-0500-00008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3" name="矩形 28302">
          <a:extLst>
            <a:ext uri="{FF2B5EF4-FFF2-40B4-BE49-F238E27FC236}">
              <a16:creationId xmlns:a16="http://schemas.microsoft.com/office/drawing/2014/main" xmlns="" id="{00000000-0008-0000-0500-00008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4" name="矩形 28303">
          <a:extLst>
            <a:ext uri="{FF2B5EF4-FFF2-40B4-BE49-F238E27FC236}">
              <a16:creationId xmlns:a16="http://schemas.microsoft.com/office/drawing/2014/main" xmlns="" id="{00000000-0008-0000-0500-00009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5" name="矩形 28304">
          <a:extLst>
            <a:ext uri="{FF2B5EF4-FFF2-40B4-BE49-F238E27FC236}">
              <a16:creationId xmlns:a16="http://schemas.microsoft.com/office/drawing/2014/main" xmlns="" id="{00000000-0008-0000-0500-00009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6" name="矩形 28305">
          <a:extLst>
            <a:ext uri="{FF2B5EF4-FFF2-40B4-BE49-F238E27FC236}">
              <a16:creationId xmlns:a16="http://schemas.microsoft.com/office/drawing/2014/main" xmlns="" id="{00000000-0008-0000-0500-00009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7" name="矩形 28306">
          <a:extLst>
            <a:ext uri="{FF2B5EF4-FFF2-40B4-BE49-F238E27FC236}">
              <a16:creationId xmlns:a16="http://schemas.microsoft.com/office/drawing/2014/main" xmlns="" id="{00000000-0008-0000-0500-00009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8" name="矩形 28307">
          <a:extLst>
            <a:ext uri="{FF2B5EF4-FFF2-40B4-BE49-F238E27FC236}">
              <a16:creationId xmlns:a16="http://schemas.microsoft.com/office/drawing/2014/main" xmlns="" id="{00000000-0008-0000-0500-00009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9" name="矩形 28308">
          <a:extLst>
            <a:ext uri="{FF2B5EF4-FFF2-40B4-BE49-F238E27FC236}">
              <a16:creationId xmlns:a16="http://schemas.microsoft.com/office/drawing/2014/main" xmlns="" id="{00000000-0008-0000-0500-00009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0" name="矩形 28309">
          <a:extLst>
            <a:ext uri="{FF2B5EF4-FFF2-40B4-BE49-F238E27FC236}">
              <a16:creationId xmlns:a16="http://schemas.microsoft.com/office/drawing/2014/main" xmlns="" id="{00000000-0008-0000-0500-00009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1" name="矩形 28310">
          <a:extLst>
            <a:ext uri="{FF2B5EF4-FFF2-40B4-BE49-F238E27FC236}">
              <a16:creationId xmlns:a16="http://schemas.microsoft.com/office/drawing/2014/main" xmlns="" id="{00000000-0008-0000-0500-00009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2" name="矩形 28311">
          <a:extLst>
            <a:ext uri="{FF2B5EF4-FFF2-40B4-BE49-F238E27FC236}">
              <a16:creationId xmlns:a16="http://schemas.microsoft.com/office/drawing/2014/main" xmlns="" id="{00000000-0008-0000-0500-00009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3" name="矩形 28312">
          <a:extLst>
            <a:ext uri="{FF2B5EF4-FFF2-40B4-BE49-F238E27FC236}">
              <a16:creationId xmlns:a16="http://schemas.microsoft.com/office/drawing/2014/main" xmlns="" id="{00000000-0008-0000-0500-00009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4" name="矩形 28313">
          <a:extLst>
            <a:ext uri="{FF2B5EF4-FFF2-40B4-BE49-F238E27FC236}">
              <a16:creationId xmlns:a16="http://schemas.microsoft.com/office/drawing/2014/main" xmlns="" id="{00000000-0008-0000-0500-00009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5" name="矩形 28314">
          <a:extLst>
            <a:ext uri="{FF2B5EF4-FFF2-40B4-BE49-F238E27FC236}">
              <a16:creationId xmlns:a16="http://schemas.microsoft.com/office/drawing/2014/main" xmlns="" id="{00000000-0008-0000-0500-00009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6" name="矩形 28315">
          <a:extLst>
            <a:ext uri="{FF2B5EF4-FFF2-40B4-BE49-F238E27FC236}">
              <a16:creationId xmlns:a16="http://schemas.microsoft.com/office/drawing/2014/main" xmlns="" id="{00000000-0008-0000-0500-00009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7" name="矩形 28316">
          <a:extLst>
            <a:ext uri="{FF2B5EF4-FFF2-40B4-BE49-F238E27FC236}">
              <a16:creationId xmlns:a16="http://schemas.microsoft.com/office/drawing/2014/main" xmlns="" id="{00000000-0008-0000-0500-00009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8" name="矩形 28317">
          <a:extLst>
            <a:ext uri="{FF2B5EF4-FFF2-40B4-BE49-F238E27FC236}">
              <a16:creationId xmlns:a16="http://schemas.microsoft.com/office/drawing/2014/main" xmlns="" id="{00000000-0008-0000-0500-00009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9" name="矩形 28318">
          <a:extLst>
            <a:ext uri="{FF2B5EF4-FFF2-40B4-BE49-F238E27FC236}">
              <a16:creationId xmlns:a16="http://schemas.microsoft.com/office/drawing/2014/main" xmlns="" id="{00000000-0008-0000-0500-00009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0" name="矩形 28319">
          <a:extLst>
            <a:ext uri="{FF2B5EF4-FFF2-40B4-BE49-F238E27FC236}">
              <a16:creationId xmlns:a16="http://schemas.microsoft.com/office/drawing/2014/main" xmlns="" id="{00000000-0008-0000-0500-0000A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1" name="矩形 28320">
          <a:extLst>
            <a:ext uri="{FF2B5EF4-FFF2-40B4-BE49-F238E27FC236}">
              <a16:creationId xmlns:a16="http://schemas.microsoft.com/office/drawing/2014/main" xmlns="" id="{00000000-0008-0000-0500-0000A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2" name="矩形 28321">
          <a:extLst>
            <a:ext uri="{FF2B5EF4-FFF2-40B4-BE49-F238E27FC236}">
              <a16:creationId xmlns:a16="http://schemas.microsoft.com/office/drawing/2014/main" xmlns="" id="{00000000-0008-0000-0500-0000A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3" name="矩形 28322">
          <a:extLst>
            <a:ext uri="{FF2B5EF4-FFF2-40B4-BE49-F238E27FC236}">
              <a16:creationId xmlns:a16="http://schemas.microsoft.com/office/drawing/2014/main" xmlns="" id="{00000000-0008-0000-0500-0000A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4" name="矩形 28323">
          <a:extLst>
            <a:ext uri="{FF2B5EF4-FFF2-40B4-BE49-F238E27FC236}">
              <a16:creationId xmlns:a16="http://schemas.microsoft.com/office/drawing/2014/main" xmlns="" id="{00000000-0008-0000-0500-0000A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5" name="矩形 28324">
          <a:extLst>
            <a:ext uri="{FF2B5EF4-FFF2-40B4-BE49-F238E27FC236}">
              <a16:creationId xmlns:a16="http://schemas.microsoft.com/office/drawing/2014/main" xmlns="" id="{00000000-0008-0000-0500-0000A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6" name="矩形 28325">
          <a:extLst>
            <a:ext uri="{FF2B5EF4-FFF2-40B4-BE49-F238E27FC236}">
              <a16:creationId xmlns:a16="http://schemas.microsoft.com/office/drawing/2014/main" xmlns="" id="{00000000-0008-0000-0500-0000A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7" name="矩形 28326">
          <a:extLst>
            <a:ext uri="{FF2B5EF4-FFF2-40B4-BE49-F238E27FC236}">
              <a16:creationId xmlns:a16="http://schemas.microsoft.com/office/drawing/2014/main" xmlns="" id="{00000000-0008-0000-0500-0000A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8" name="矩形 28327">
          <a:extLst>
            <a:ext uri="{FF2B5EF4-FFF2-40B4-BE49-F238E27FC236}">
              <a16:creationId xmlns:a16="http://schemas.microsoft.com/office/drawing/2014/main" xmlns="" id="{00000000-0008-0000-0500-0000A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9" name="矩形 28328">
          <a:extLst>
            <a:ext uri="{FF2B5EF4-FFF2-40B4-BE49-F238E27FC236}">
              <a16:creationId xmlns:a16="http://schemas.microsoft.com/office/drawing/2014/main" xmlns="" id="{00000000-0008-0000-0500-0000A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0" name="矩形 28329">
          <a:extLst>
            <a:ext uri="{FF2B5EF4-FFF2-40B4-BE49-F238E27FC236}">
              <a16:creationId xmlns:a16="http://schemas.microsoft.com/office/drawing/2014/main" xmlns="" id="{00000000-0008-0000-0500-0000A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1" name="矩形 28330">
          <a:extLst>
            <a:ext uri="{FF2B5EF4-FFF2-40B4-BE49-F238E27FC236}">
              <a16:creationId xmlns:a16="http://schemas.microsoft.com/office/drawing/2014/main" xmlns="" id="{00000000-0008-0000-0500-0000A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2" name="矩形 28331">
          <a:extLst>
            <a:ext uri="{FF2B5EF4-FFF2-40B4-BE49-F238E27FC236}">
              <a16:creationId xmlns:a16="http://schemas.microsoft.com/office/drawing/2014/main" xmlns="" id="{00000000-0008-0000-0500-0000A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3" name="矩形 28332">
          <a:extLst>
            <a:ext uri="{FF2B5EF4-FFF2-40B4-BE49-F238E27FC236}">
              <a16:creationId xmlns:a16="http://schemas.microsoft.com/office/drawing/2014/main" xmlns="" id="{00000000-0008-0000-0500-0000A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4" name="矩形 28333">
          <a:extLst>
            <a:ext uri="{FF2B5EF4-FFF2-40B4-BE49-F238E27FC236}">
              <a16:creationId xmlns:a16="http://schemas.microsoft.com/office/drawing/2014/main" xmlns="" id="{00000000-0008-0000-0500-0000A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5" name="矩形 28334">
          <a:extLst>
            <a:ext uri="{FF2B5EF4-FFF2-40B4-BE49-F238E27FC236}">
              <a16:creationId xmlns:a16="http://schemas.microsoft.com/office/drawing/2014/main" xmlns="" id="{00000000-0008-0000-0500-0000A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6" name="矩形 28335">
          <a:extLst>
            <a:ext uri="{FF2B5EF4-FFF2-40B4-BE49-F238E27FC236}">
              <a16:creationId xmlns:a16="http://schemas.microsoft.com/office/drawing/2014/main" xmlns="" id="{00000000-0008-0000-0500-0000B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7" name="矩形 28336">
          <a:extLst>
            <a:ext uri="{FF2B5EF4-FFF2-40B4-BE49-F238E27FC236}">
              <a16:creationId xmlns:a16="http://schemas.microsoft.com/office/drawing/2014/main" xmlns="" id="{00000000-0008-0000-0500-0000B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8" name="矩形 28337">
          <a:extLst>
            <a:ext uri="{FF2B5EF4-FFF2-40B4-BE49-F238E27FC236}">
              <a16:creationId xmlns:a16="http://schemas.microsoft.com/office/drawing/2014/main" xmlns="" id="{00000000-0008-0000-0500-0000B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9" name="矩形 28338">
          <a:extLst>
            <a:ext uri="{FF2B5EF4-FFF2-40B4-BE49-F238E27FC236}">
              <a16:creationId xmlns:a16="http://schemas.microsoft.com/office/drawing/2014/main" xmlns="" id="{00000000-0008-0000-0500-0000B3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0" name="矩形 28339">
          <a:extLst>
            <a:ext uri="{FF2B5EF4-FFF2-40B4-BE49-F238E27FC236}">
              <a16:creationId xmlns:a16="http://schemas.microsoft.com/office/drawing/2014/main" xmlns="" id="{00000000-0008-0000-0500-0000B4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1" name="矩形 28340">
          <a:extLst>
            <a:ext uri="{FF2B5EF4-FFF2-40B4-BE49-F238E27FC236}">
              <a16:creationId xmlns:a16="http://schemas.microsoft.com/office/drawing/2014/main" xmlns="" id="{00000000-0008-0000-0500-0000B5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2" name="矩形 28341">
          <a:extLst>
            <a:ext uri="{FF2B5EF4-FFF2-40B4-BE49-F238E27FC236}">
              <a16:creationId xmlns:a16="http://schemas.microsoft.com/office/drawing/2014/main" xmlns="" id="{00000000-0008-0000-0500-0000B6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3" name="矩形 28342">
          <a:extLst>
            <a:ext uri="{FF2B5EF4-FFF2-40B4-BE49-F238E27FC236}">
              <a16:creationId xmlns:a16="http://schemas.microsoft.com/office/drawing/2014/main" xmlns="" id="{00000000-0008-0000-0500-0000B7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4" name="矩形 28343">
          <a:extLst>
            <a:ext uri="{FF2B5EF4-FFF2-40B4-BE49-F238E27FC236}">
              <a16:creationId xmlns:a16="http://schemas.microsoft.com/office/drawing/2014/main" xmlns="" id="{00000000-0008-0000-0500-0000B8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5" name="矩形 28344">
          <a:extLst>
            <a:ext uri="{FF2B5EF4-FFF2-40B4-BE49-F238E27FC236}">
              <a16:creationId xmlns:a16="http://schemas.microsoft.com/office/drawing/2014/main" xmlns="" id="{00000000-0008-0000-0500-0000B9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6" name="矩形 28345">
          <a:extLst>
            <a:ext uri="{FF2B5EF4-FFF2-40B4-BE49-F238E27FC236}">
              <a16:creationId xmlns:a16="http://schemas.microsoft.com/office/drawing/2014/main" xmlns="" id="{00000000-0008-0000-0500-0000BA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7" name="矩形 28346">
          <a:extLst>
            <a:ext uri="{FF2B5EF4-FFF2-40B4-BE49-F238E27FC236}">
              <a16:creationId xmlns:a16="http://schemas.microsoft.com/office/drawing/2014/main" xmlns="" id="{00000000-0008-0000-0500-0000BB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8" name="矩形 28347">
          <a:extLst>
            <a:ext uri="{FF2B5EF4-FFF2-40B4-BE49-F238E27FC236}">
              <a16:creationId xmlns:a16="http://schemas.microsoft.com/office/drawing/2014/main" xmlns="" id="{00000000-0008-0000-0500-0000BC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9" name="矩形 28348">
          <a:extLst>
            <a:ext uri="{FF2B5EF4-FFF2-40B4-BE49-F238E27FC236}">
              <a16:creationId xmlns:a16="http://schemas.microsoft.com/office/drawing/2014/main" xmlns="" id="{00000000-0008-0000-0500-0000BD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0" name="矩形 28349">
          <a:extLst>
            <a:ext uri="{FF2B5EF4-FFF2-40B4-BE49-F238E27FC236}">
              <a16:creationId xmlns:a16="http://schemas.microsoft.com/office/drawing/2014/main" xmlns="" id="{00000000-0008-0000-0500-0000BE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1" name="矩形 28350">
          <a:extLst>
            <a:ext uri="{FF2B5EF4-FFF2-40B4-BE49-F238E27FC236}">
              <a16:creationId xmlns:a16="http://schemas.microsoft.com/office/drawing/2014/main" xmlns="" id="{00000000-0008-0000-0500-0000BF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2" name="矩形 28351">
          <a:extLst>
            <a:ext uri="{FF2B5EF4-FFF2-40B4-BE49-F238E27FC236}">
              <a16:creationId xmlns:a16="http://schemas.microsoft.com/office/drawing/2014/main" xmlns="" id="{00000000-0008-0000-0500-0000C0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3" name="矩形 28352">
          <a:extLst>
            <a:ext uri="{FF2B5EF4-FFF2-40B4-BE49-F238E27FC236}">
              <a16:creationId xmlns:a16="http://schemas.microsoft.com/office/drawing/2014/main" xmlns="" id="{00000000-0008-0000-0500-0000C1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4" name="矩形 28353">
          <a:extLst>
            <a:ext uri="{FF2B5EF4-FFF2-40B4-BE49-F238E27FC236}">
              <a16:creationId xmlns:a16="http://schemas.microsoft.com/office/drawing/2014/main" xmlns="" id="{00000000-0008-0000-0500-0000C26E0000}"/>
            </a:ext>
          </a:extLst>
        </xdr:cNvPr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355" name="WordArt 75">
          <a:extLst>
            <a:ext uri="{FF2B5EF4-FFF2-40B4-BE49-F238E27FC236}">
              <a16:creationId xmlns:a16="http://schemas.microsoft.com/office/drawing/2014/main" xmlns="" id="{00000000-0008-0000-0500-0000C3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56" name="WordArt 75">
          <a:extLst>
            <a:ext uri="{FF2B5EF4-FFF2-40B4-BE49-F238E27FC236}">
              <a16:creationId xmlns:a16="http://schemas.microsoft.com/office/drawing/2014/main" xmlns="" id="{00000000-0008-0000-0500-0000C4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5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6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7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8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9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2321859</xdr:colOff>
      <xdr:row>11</xdr:row>
      <xdr:rowOff>1192213</xdr:rowOff>
    </xdr:to>
    <xdr:sp macro="" textlink="">
      <xdr:nvSpPr>
        <xdr:cNvPr id="28362" name="矩形 26">
          <a:extLst>
            <a:ext uri="{FF2B5EF4-FFF2-40B4-BE49-F238E27FC236}">
              <a16:creationId xmlns:a16="http://schemas.microsoft.com/office/drawing/2014/main" xmlns="" id="{00000000-0008-0000-0500-0000CA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1991975"/>
          <a:ext cx="121584" cy="1716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2625436</xdr:colOff>
      <xdr:row>11</xdr:row>
      <xdr:rowOff>1192213</xdr:rowOff>
    </xdr:to>
    <xdr:sp macro="" textlink="">
      <xdr:nvSpPr>
        <xdr:cNvPr id="28363" name="矩形 26">
          <a:extLst>
            <a:ext uri="{FF2B5EF4-FFF2-40B4-BE49-F238E27FC236}">
              <a16:creationId xmlns:a16="http://schemas.microsoft.com/office/drawing/2014/main" xmlns="" id="{00000000-0008-0000-0500-0000CB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1991975"/>
          <a:ext cx="425161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2505075</xdr:colOff>
      <xdr:row>11</xdr:row>
      <xdr:rowOff>1192213</xdr:rowOff>
    </xdr:to>
    <xdr:sp macro="" textlink="">
      <xdr:nvSpPr>
        <xdr:cNvPr id="28364" name="矩形 26">
          <a:extLst>
            <a:ext uri="{FF2B5EF4-FFF2-40B4-BE49-F238E27FC236}">
              <a16:creationId xmlns:a16="http://schemas.microsoft.com/office/drawing/2014/main" xmlns="" id="{00000000-0008-0000-0500-0000CC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1991975"/>
          <a:ext cx="304800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D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E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CF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D0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D1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0" name="矩形 26">
          <a:extLst>
            <a:ext uri="{FF2B5EF4-FFF2-40B4-BE49-F238E27FC236}">
              <a16:creationId xmlns:a16="http://schemas.microsoft.com/office/drawing/2014/main" xmlns="" id="{00000000-0008-0000-0500-0000D2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121584" cy="171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1192214</xdr:rowOff>
    </xdr:to>
    <xdr:sp macro="" textlink="">
      <xdr:nvSpPr>
        <xdr:cNvPr id="28371" name="矩形 26">
          <a:extLst>
            <a:ext uri="{FF2B5EF4-FFF2-40B4-BE49-F238E27FC236}">
              <a16:creationId xmlns:a16="http://schemas.microsoft.com/office/drawing/2014/main" xmlns="" id="{00000000-0008-0000-0500-0000D3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425161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1192214</xdr:rowOff>
    </xdr:to>
    <xdr:sp macro="" textlink="">
      <xdr:nvSpPr>
        <xdr:cNvPr id="28372" name="矩形 26">
          <a:extLst>
            <a:ext uri="{FF2B5EF4-FFF2-40B4-BE49-F238E27FC236}">
              <a16:creationId xmlns:a16="http://schemas.microsoft.com/office/drawing/2014/main" xmlns="" id="{00000000-0008-0000-0500-0000D4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304800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2667015</xdr:colOff>
      <xdr:row>9</xdr:row>
      <xdr:rowOff>571481</xdr:rowOff>
    </xdr:from>
    <xdr:ext cx="2574458" cy="796757"/>
    <xdr:sp macro="" textlink="">
      <xdr:nvSpPr>
        <xdr:cNvPr id="28373" name="矩形 28372">
          <a:extLst>
            <a:ext uri="{FF2B5EF4-FFF2-40B4-BE49-F238E27FC236}">
              <a16:creationId xmlns:a16="http://schemas.microsoft.com/office/drawing/2014/main" xmlns="" id="{00000000-0008-0000-0500-0000D56E0000}"/>
            </a:ext>
          </a:extLst>
        </xdr:cNvPr>
        <xdr:cNvSpPr/>
      </xdr:nvSpPr>
      <xdr:spPr>
        <a:xfrm rot="21442238">
          <a:off x="2667015" y="24155381"/>
          <a:ext cx="2574458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TW" altLang="en-US" sz="45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7030A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  <a:ea typeface="和平海報體" pitchFamily="1" charset="-120"/>
          </a:endParaRPr>
        </a:p>
      </xdr:txBody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D6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D7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>
          <a:extLst>
            <a:ext uri="{FF2B5EF4-FFF2-40B4-BE49-F238E27FC236}">
              <a16:creationId xmlns:a16="http://schemas.microsoft.com/office/drawing/2014/main" xmlns="" id="{00000000-0008-0000-0500-0000D86E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7" name="矩形 26">
          <a:extLst>
            <a:ext uri="{FF2B5EF4-FFF2-40B4-BE49-F238E27FC236}">
              <a16:creationId xmlns:a16="http://schemas.microsoft.com/office/drawing/2014/main" xmlns="" id="{00000000-0008-0000-0500-0000D96E0000}"/>
            </a:ext>
          </a:extLst>
        </xdr:cNvPr>
        <xdr:cNvSpPr>
          <a:spLocks noChangeArrowheads="1"/>
        </xdr:cNvSpPr>
      </xdr:nvSpPr>
      <xdr:spPr bwMode="auto">
        <a:xfrm rot="-157762">
          <a:off x="2200275" y="14392275"/>
          <a:ext cx="121584" cy="186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768163</xdr:colOff>
      <xdr:row>4</xdr:row>
      <xdr:rowOff>317500</xdr:rowOff>
    </xdr:from>
    <xdr:to>
      <xdr:col>3</xdr:col>
      <xdr:colOff>3289300</xdr:colOff>
      <xdr:row>11</xdr:row>
      <xdr:rowOff>504774</xdr:rowOff>
    </xdr:to>
    <xdr:sp macro="" textlink="">
      <xdr:nvSpPr>
        <xdr:cNvPr id="28378" name="矩形 33">
          <a:extLst>
            <a:ext uri="{FF2B5EF4-FFF2-40B4-BE49-F238E27FC236}">
              <a16:creationId xmlns:a16="http://schemas.microsoft.com/office/drawing/2014/main" xmlns="" id="{00000000-0008-0000-0500-0000DA6E0000}"/>
            </a:ext>
          </a:extLst>
        </xdr:cNvPr>
        <xdr:cNvSpPr>
          <a:spLocks noChangeArrowheads="1"/>
        </xdr:cNvSpPr>
      </xdr:nvSpPr>
      <xdr:spPr bwMode="auto">
        <a:xfrm rot="-157762">
          <a:off x="4611668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79" name="WordArt 75">
          <a:extLst>
            <a:ext uri="{FF2B5EF4-FFF2-40B4-BE49-F238E27FC236}">
              <a16:creationId xmlns:a16="http://schemas.microsoft.com/office/drawing/2014/main" xmlns="" id="{00000000-0008-0000-0500-0000DB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0" name="WordArt 75">
          <a:extLst>
            <a:ext uri="{FF2B5EF4-FFF2-40B4-BE49-F238E27FC236}">
              <a16:creationId xmlns:a16="http://schemas.microsoft.com/office/drawing/2014/main" xmlns="" id="{00000000-0008-0000-0500-0000DC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1" name="WordArt 75">
          <a:extLst>
            <a:ext uri="{FF2B5EF4-FFF2-40B4-BE49-F238E27FC236}">
              <a16:creationId xmlns:a16="http://schemas.microsoft.com/office/drawing/2014/main" xmlns="" id="{00000000-0008-0000-0500-0000DD6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1809750</xdr:colOff>
      <xdr:row>1</xdr:row>
      <xdr:rowOff>2032000</xdr:rowOff>
    </xdr:from>
    <xdr:to>
      <xdr:col>3</xdr:col>
      <xdr:colOff>12063133</xdr:colOff>
      <xdr:row>11</xdr:row>
      <xdr:rowOff>1206500</xdr:rowOff>
    </xdr:to>
    <xdr:sp macro="" textlink="">
      <xdr:nvSpPr>
        <xdr:cNvPr id="28388" name="文字方塊 28387">
          <a:extLst>
            <a:ext uri="{FF2B5EF4-FFF2-40B4-BE49-F238E27FC236}">
              <a16:creationId xmlns:a16="http://schemas.microsoft.com/office/drawing/2014/main" xmlns="" id="{00000000-0008-0000-0500-0000E46E0000}"/>
            </a:ext>
          </a:extLst>
        </xdr:cNvPr>
        <xdr:cNvSpPr txBox="1"/>
      </xdr:nvSpPr>
      <xdr:spPr>
        <a:xfrm>
          <a:off x="19621500" y="3746500"/>
          <a:ext cx="45876883" cy="660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zh-TW" altLang="en-US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粗鋼體一標準" pitchFamily="18" charset="-120"/>
              <a:ea typeface="王漢宗粗鋼體一標準" pitchFamily="18" charset="-120"/>
            </a:rPr>
            <a:t>每週五特餐日</a:t>
          </a:r>
          <a:r>
            <a:rPr lang="en-US" altLang="zh-TW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粗鋼體一標準" pitchFamily="18" charset="-120"/>
              <a:ea typeface="王漢宗粗鋼體一標準" pitchFamily="18" charset="-120"/>
            </a:rPr>
            <a:t>!</a:t>
          </a:r>
        </a:p>
      </xdr:txBody>
    </xdr:sp>
    <xdr:clientData/>
  </xdr:twoCellAnchor>
  <xdr:twoCellAnchor editAs="oneCell">
    <xdr:from>
      <xdr:col>4</xdr:col>
      <xdr:colOff>5715000</xdr:colOff>
      <xdr:row>1</xdr:row>
      <xdr:rowOff>381000</xdr:rowOff>
    </xdr:from>
    <xdr:to>
      <xdr:col>4</xdr:col>
      <xdr:colOff>10779762</xdr:colOff>
      <xdr:row>1</xdr:row>
      <xdr:rowOff>2095500</xdr:rowOff>
    </xdr:to>
    <xdr:pic>
      <xdr:nvPicPr>
        <xdr:cNvPr id="450" name="圖片 449" descr="印章.jpg">
          <a:extLst>
            <a:ext uri="{FF2B5EF4-FFF2-40B4-BE49-F238E27FC236}">
              <a16:creationId xmlns:a16="http://schemas.microsoft.com/office/drawing/2014/main" xmlns="" id="{00000000-0008-0000-0500-0000C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962000" y="2095500"/>
          <a:ext cx="5064762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8748;&#20462;/&#35920;&#25104;108_.12&#26376;&#38748;&#20462;&#22283;&#23567;(10.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月菜單"/>
      <sheetName val="第一週明細"/>
      <sheetName val="第二週明細"/>
      <sheetName val="第三週明細"/>
      <sheetName val="第四週明細"/>
      <sheetName val="第五週明細"/>
      <sheetName val="月菜單"/>
    </sheetNames>
    <sheetDataSet>
      <sheetData sheetId="0"/>
      <sheetData sheetId="1">
        <row r="5">
          <cell r="J5" t="str">
            <v>台式滷味(豆)</v>
          </cell>
          <cell r="S5" t="str">
            <v>薑絲海芽湯</v>
          </cell>
        </row>
        <row r="13">
          <cell r="G13" t="str">
            <v>蜜汁雞排</v>
          </cell>
        </row>
        <row r="29">
          <cell r="G29" t="str">
            <v>法式風味豬排</v>
          </cell>
          <cell r="J29" t="str">
            <v>紹興燒雞丁</v>
          </cell>
        </row>
        <row r="37">
          <cell r="S37" t="str">
            <v>玉米濃湯(芡)</v>
          </cell>
        </row>
      </sheetData>
      <sheetData sheetId="2"/>
      <sheetData sheetId="3">
        <row r="5">
          <cell r="G5" t="str">
            <v>日式黃金豬排(炸)</v>
          </cell>
        </row>
        <row r="13">
          <cell r="J13" t="str">
            <v>麻婆豆腐(豆)</v>
          </cell>
        </row>
        <row r="21">
          <cell r="J21" t="str">
            <v>塔香三杯雞</v>
          </cell>
        </row>
        <row r="29">
          <cell r="J29" t="str">
            <v>京醬肉絲</v>
          </cell>
          <cell r="M29" t="str">
            <v>鮮蔬炒蛋</v>
          </cell>
        </row>
      </sheetData>
      <sheetData sheetId="4">
        <row r="5">
          <cell r="S5" t="str">
            <v>玉米蛋花湯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zoomScale="90" zoomScaleNormal="90" workbookViewId="0">
      <selection activeCell="A33" sqref="A33:D33"/>
    </sheetView>
  </sheetViews>
  <sheetFormatPr defaultRowHeight="16.5"/>
  <cols>
    <col min="1" max="20" width="7.125" style="159" customWidth="1"/>
    <col min="21" max="21" width="9.5" style="159" customWidth="1"/>
    <col min="22" max="243" width="9" style="159"/>
    <col min="244" max="245" width="6.5" style="159" customWidth="1"/>
    <col min="246" max="246" width="8.625" style="159" customWidth="1"/>
    <col min="247" max="247" width="6.375" style="159" customWidth="1"/>
    <col min="248" max="248" width="6.5" style="159" customWidth="1"/>
    <col min="249" max="249" width="6.125" style="159" customWidth="1"/>
    <col min="250" max="250" width="8.375" style="159" customWidth="1"/>
    <col min="251" max="251" width="5.875" style="159" customWidth="1"/>
    <col min="252" max="253" width="6.5" style="159" customWidth="1"/>
    <col min="254" max="254" width="8.375" style="159" customWidth="1"/>
    <col min="255" max="255" width="6.375" style="159" customWidth="1"/>
    <col min="256" max="256" width="7.5" style="159" customWidth="1"/>
    <col min="257" max="257" width="6.125" style="159" customWidth="1"/>
    <col min="258" max="258" width="8.875" style="159" customWidth="1"/>
    <col min="259" max="259" width="6.5" style="159" customWidth="1"/>
    <col min="260" max="260" width="6.875" style="159" customWidth="1"/>
    <col min="261" max="261" width="6.5" style="159" customWidth="1"/>
    <col min="262" max="262" width="8.875" style="159" customWidth="1"/>
    <col min="263" max="263" width="6.5" style="159" customWidth="1"/>
    <col min="264" max="499" width="9" style="159"/>
    <col min="500" max="501" width="6.5" style="159" customWidth="1"/>
    <col min="502" max="502" width="8.625" style="159" customWidth="1"/>
    <col min="503" max="503" width="6.375" style="159" customWidth="1"/>
    <col min="504" max="504" width="6.5" style="159" customWidth="1"/>
    <col min="505" max="505" width="6.125" style="159" customWidth="1"/>
    <col min="506" max="506" width="8.375" style="159" customWidth="1"/>
    <col min="507" max="507" width="5.875" style="159" customWidth="1"/>
    <col min="508" max="509" width="6.5" style="159" customWidth="1"/>
    <col min="510" max="510" width="8.375" style="159" customWidth="1"/>
    <col min="511" max="511" width="6.375" style="159" customWidth="1"/>
    <col min="512" max="512" width="7.5" style="159" customWidth="1"/>
    <col min="513" max="513" width="6.125" style="159" customWidth="1"/>
    <col min="514" max="514" width="8.875" style="159" customWidth="1"/>
    <col min="515" max="515" width="6.5" style="159" customWidth="1"/>
    <col min="516" max="516" width="6.875" style="159" customWidth="1"/>
    <col min="517" max="517" width="6.5" style="159" customWidth="1"/>
    <col min="518" max="518" width="8.875" style="159" customWidth="1"/>
    <col min="519" max="519" width="6.5" style="159" customWidth="1"/>
    <col min="520" max="755" width="9" style="159"/>
    <col min="756" max="757" width="6.5" style="159" customWidth="1"/>
    <col min="758" max="758" width="8.625" style="159" customWidth="1"/>
    <col min="759" max="759" width="6.375" style="159" customWidth="1"/>
    <col min="760" max="760" width="6.5" style="159" customWidth="1"/>
    <col min="761" max="761" width="6.125" style="159" customWidth="1"/>
    <col min="762" max="762" width="8.375" style="159" customWidth="1"/>
    <col min="763" max="763" width="5.875" style="159" customWidth="1"/>
    <col min="764" max="765" width="6.5" style="159" customWidth="1"/>
    <col min="766" max="766" width="8.375" style="159" customWidth="1"/>
    <col min="767" max="767" width="6.375" style="159" customWidth="1"/>
    <col min="768" max="768" width="7.5" style="159" customWidth="1"/>
    <col min="769" max="769" width="6.125" style="159" customWidth="1"/>
    <col min="770" max="770" width="8.875" style="159" customWidth="1"/>
    <col min="771" max="771" width="6.5" style="159" customWidth="1"/>
    <col min="772" max="772" width="6.875" style="159" customWidth="1"/>
    <col min="773" max="773" width="6.5" style="159" customWidth="1"/>
    <col min="774" max="774" width="8.875" style="159" customWidth="1"/>
    <col min="775" max="775" width="6.5" style="159" customWidth="1"/>
    <col min="776" max="1011" width="9" style="159"/>
    <col min="1012" max="1013" width="6.5" style="159" customWidth="1"/>
    <col min="1014" max="1014" width="8.625" style="159" customWidth="1"/>
    <col min="1015" max="1015" width="6.375" style="159" customWidth="1"/>
    <col min="1016" max="1016" width="6.5" style="159" customWidth="1"/>
    <col min="1017" max="1017" width="6.125" style="159" customWidth="1"/>
    <col min="1018" max="1018" width="8.375" style="159" customWidth="1"/>
    <col min="1019" max="1019" width="5.875" style="159" customWidth="1"/>
    <col min="1020" max="1021" width="6.5" style="159" customWidth="1"/>
    <col min="1022" max="1022" width="8.375" style="159" customWidth="1"/>
    <col min="1023" max="1023" width="6.375" style="159" customWidth="1"/>
    <col min="1024" max="1024" width="7.5" style="159" customWidth="1"/>
    <col min="1025" max="1025" width="6.125" style="159" customWidth="1"/>
    <col min="1026" max="1026" width="8.875" style="159" customWidth="1"/>
    <col min="1027" max="1027" width="6.5" style="159" customWidth="1"/>
    <col min="1028" max="1028" width="6.875" style="159" customWidth="1"/>
    <col min="1029" max="1029" width="6.5" style="159" customWidth="1"/>
    <col min="1030" max="1030" width="8.875" style="159" customWidth="1"/>
    <col min="1031" max="1031" width="6.5" style="159" customWidth="1"/>
    <col min="1032" max="1267" width="9" style="159"/>
    <col min="1268" max="1269" width="6.5" style="159" customWidth="1"/>
    <col min="1270" max="1270" width="8.625" style="159" customWidth="1"/>
    <col min="1271" max="1271" width="6.375" style="159" customWidth="1"/>
    <col min="1272" max="1272" width="6.5" style="159" customWidth="1"/>
    <col min="1273" max="1273" width="6.125" style="159" customWidth="1"/>
    <col min="1274" max="1274" width="8.375" style="159" customWidth="1"/>
    <col min="1275" max="1275" width="5.875" style="159" customWidth="1"/>
    <col min="1276" max="1277" width="6.5" style="159" customWidth="1"/>
    <col min="1278" max="1278" width="8.375" style="159" customWidth="1"/>
    <col min="1279" max="1279" width="6.375" style="159" customWidth="1"/>
    <col min="1280" max="1280" width="7.5" style="159" customWidth="1"/>
    <col min="1281" max="1281" width="6.125" style="159" customWidth="1"/>
    <col min="1282" max="1282" width="8.875" style="159" customWidth="1"/>
    <col min="1283" max="1283" width="6.5" style="159" customWidth="1"/>
    <col min="1284" max="1284" width="6.875" style="159" customWidth="1"/>
    <col min="1285" max="1285" width="6.5" style="159" customWidth="1"/>
    <col min="1286" max="1286" width="8.875" style="159" customWidth="1"/>
    <col min="1287" max="1287" width="6.5" style="159" customWidth="1"/>
    <col min="1288" max="1523" width="9" style="159"/>
    <col min="1524" max="1525" width="6.5" style="159" customWidth="1"/>
    <col min="1526" max="1526" width="8.625" style="159" customWidth="1"/>
    <col min="1527" max="1527" width="6.375" style="159" customWidth="1"/>
    <col min="1528" max="1528" width="6.5" style="159" customWidth="1"/>
    <col min="1529" max="1529" width="6.125" style="159" customWidth="1"/>
    <col min="1530" max="1530" width="8.375" style="159" customWidth="1"/>
    <col min="1531" max="1531" width="5.875" style="159" customWidth="1"/>
    <col min="1532" max="1533" width="6.5" style="159" customWidth="1"/>
    <col min="1534" max="1534" width="8.375" style="159" customWidth="1"/>
    <col min="1535" max="1535" width="6.375" style="159" customWidth="1"/>
    <col min="1536" max="1536" width="7.5" style="159" customWidth="1"/>
    <col min="1537" max="1537" width="6.125" style="159" customWidth="1"/>
    <col min="1538" max="1538" width="8.875" style="159" customWidth="1"/>
    <col min="1539" max="1539" width="6.5" style="159" customWidth="1"/>
    <col min="1540" max="1540" width="6.875" style="159" customWidth="1"/>
    <col min="1541" max="1541" width="6.5" style="159" customWidth="1"/>
    <col min="1542" max="1542" width="8.875" style="159" customWidth="1"/>
    <col min="1543" max="1543" width="6.5" style="159" customWidth="1"/>
    <col min="1544" max="1779" width="9" style="159"/>
    <col min="1780" max="1781" width="6.5" style="159" customWidth="1"/>
    <col min="1782" max="1782" width="8.625" style="159" customWidth="1"/>
    <col min="1783" max="1783" width="6.375" style="159" customWidth="1"/>
    <col min="1784" max="1784" width="6.5" style="159" customWidth="1"/>
    <col min="1785" max="1785" width="6.125" style="159" customWidth="1"/>
    <col min="1786" max="1786" width="8.375" style="159" customWidth="1"/>
    <col min="1787" max="1787" width="5.875" style="159" customWidth="1"/>
    <col min="1788" max="1789" width="6.5" style="159" customWidth="1"/>
    <col min="1790" max="1790" width="8.375" style="159" customWidth="1"/>
    <col min="1791" max="1791" width="6.375" style="159" customWidth="1"/>
    <col min="1792" max="1792" width="7.5" style="159" customWidth="1"/>
    <col min="1793" max="1793" width="6.125" style="159" customWidth="1"/>
    <col min="1794" max="1794" width="8.875" style="159" customWidth="1"/>
    <col min="1795" max="1795" width="6.5" style="159" customWidth="1"/>
    <col min="1796" max="1796" width="6.875" style="159" customWidth="1"/>
    <col min="1797" max="1797" width="6.5" style="159" customWidth="1"/>
    <col min="1798" max="1798" width="8.875" style="159" customWidth="1"/>
    <col min="1799" max="1799" width="6.5" style="159" customWidth="1"/>
    <col min="1800" max="2035" width="9" style="159"/>
    <col min="2036" max="2037" width="6.5" style="159" customWidth="1"/>
    <col min="2038" max="2038" width="8.625" style="159" customWidth="1"/>
    <col min="2039" max="2039" width="6.375" style="159" customWidth="1"/>
    <col min="2040" max="2040" width="6.5" style="159" customWidth="1"/>
    <col min="2041" max="2041" width="6.125" style="159" customWidth="1"/>
    <col min="2042" max="2042" width="8.375" style="159" customWidth="1"/>
    <col min="2043" max="2043" width="5.875" style="159" customWidth="1"/>
    <col min="2044" max="2045" width="6.5" style="159" customWidth="1"/>
    <col min="2046" max="2046" width="8.375" style="159" customWidth="1"/>
    <col min="2047" max="2047" width="6.375" style="159" customWidth="1"/>
    <col min="2048" max="2048" width="7.5" style="159" customWidth="1"/>
    <col min="2049" max="2049" width="6.125" style="159" customWidth="1"/>
    <col min="2050" max="2050" width="8.875" style="159" customWidth="1"/>
    <col min="2051" max="2051" width="6.5" style="159" customWidth="1"/>
    <col min="2052" max="2052" width="6.875" style="159" customWidth="1"/>
    <col min="2053" max="2053" width="6.5" style="159" customWidth="1"/>
    <col min="2054" max="2054" width="8.875" style="159" customWidth="1"/>
    <col min="2055" max="2055" width="6.5" style="159" customWidth="1"/>
    <col min="2056" max="2291" width="9" style="159"/>
    <col min="2292" max="2293" width="6.5" style="159" customWidth="1"/>
    <col min="2294" max="2294" width="8.625" style="159" customWidth="1"/>
    <col min="2295" max="2295" width="6.375" style="159" customWidth="1"/>
    <col min="2296" max="2296" width="6.5" style="159" customWidth="1"/>
    <col min="2297" max="2297" width="6.125" style="159" customWidth="1"/>
    <col min="2298" max="2298" width="8.375" style="159" customWidth="1"/>
    <col min="2299" max="2299" width="5.875" style="159" customWidth="1"/>
    <col min="2300" max="2301" width="6.5" style="159" customWidth="1"/>
    <col min="2302" max="2302" width="8.375" style="159" customWidth="1"/>
    <col min="2303" max="2303" width="6.375" style="159" customWidth="1"/>
    <col min="2304" max="2304" width="7.5" style="159" customWidth="1"/>
    <col min="2305" max="2305" width="6.125" style="159" customWidth="1"/>
    <col min="2306" max="2306" width="8.875" style="159" customWidth="1"/>
    <col min="2307" max="2307" width="6.5" style="159" customWidth="1"/>
    <col min="2308" max="2308" width="6.875" style="159" customWidth="1"/>
    <col min="2309" max="2309" width="6.5" style="159" customWidth="1"/>
    <col min="2310" max="2310" width="8.875" style="159" customWidth="1"/>
    <col min="2311" max="2311" width="6.5" style="159" customWidth="1"/>
    <col min="2312" max="2547" width="9" style="159"/>
    <col min="2548" max="2549" width="6.5" style="159" customWidth="1"/>
    <col min="2550" max="2550" width="8.625" style="159" customWidth="1"/>
    <col min="2551" max="2551" width="6.375" style="159" customWidth="1"/>
    <col min="2552" max="2552" width="6.5" style="159" customWidth="1"/>
    <col min="2553" max="2553" width="6.125" style="159" customWidth="1"/>
    <col min="2554" max="2554" width="8.375" style="159" customWidth="1"/>
    <col min="2555" max="2555" width="5.875" style="159" customWidth="1"/>
    <col min="2556" max="2557" width="6.5" style="159" customWidth="1"/>
    <col min="2558" max="2558" width="8.375" style="159" customWidth="1"/>
    <col min="2559" max="2559" width="6.375" style="159" customWidth="1"/>
    <col min="2560" max="2560" width="7.5" style="159" customWidth="1"/>
    <col min="2561" max="2561" width="6.125" style="159" customWidth="1"/>
    <col min="2562" max="2562" width="8.875" style="159" customWidth="1"/>
    <col min="2563" max="2563" width="6.5" style="159" customWidth="1"/>
    <col min="2564" max="2564" width="6.875" style="159" customWidth="1"/>
    <col min="2565" max="2565" width="6.5" style="159" customWidth="1"/>
    <col min="2566" max="2566" width="8.875" style="159" customWidth="1"/>
    <col min="2567" max="2567" width="6.5" style="159" customWidth="1"/>
    <col min="2568" max="2803" width="9" style="159"/>
    <col min="2804" max="2805" width="6.5" style="159" customWidth="1"/>
    <col min="2806" max="2806" width="8.625" style="159" customWidth="1"/>
    <col min="2807" max="2807" width="6.375" style="159" customWidth="1"/>
    <col min="2808" max="2808" width="6.5" style="159" customWidth="1"/>
    <col min="2809" max="2809" width="6.125" style="159" customWidth="1"/>
    <col min="2810" max="2810" width="8.375" style="159" customWidth="1"/>
    <col min="2811" max="2811" width="5.875" style="159" customWidth="1"/>
    <col min="2812" max="2813" width="6.5" style="159" customWidth="1"/>
    <col min="2814" max="2814" width="8.375" style="159" customWidth="1"/>
    <col min="2815" max="2815" width="6.375" style="159" customWidth="1"/>
    <col min="2816" max="2816" width="7.5" style="159" customWidth="1"/>
    <col min="2817" max="2817" width="6.125" style="159" customWidth="1"/>
    <col min="2818" max="2818" width="8.875" style="159" customWidth="1"/>
    <col min="2819" max="2819" width="6.5" style="159" customWidth="1"/>
    <col min="2820" max="2820" width="6.875" style="159" customWidth="1"/>
    <col min="2821" max="2821" width="6.5" style="159" customWidth="1"/>
    <col min="2822" max="2822" width="8.875" style="159" customWidth="1"/>
    <col min="2823" max="2823" width="6.5" style="159" customWidth="1"/>
    <col min="2824" max="3059" width="9" style="159"/>
    <col min="3060" max="3061" width="6.5" style="159" customWidth="1"/>
    <col min="3062" max="3062" width="8.625" style="159" customWidth="1"/>
    <col min="3063" max="3063" width="6.375" style="159" customWidth="1"/>
    <col min="3064" max="3064" width="6.5" style="159" customWidth="1"/>
    <col min="3065" max="3065" width="6.125" style="159" customWidth="1"/>
    <col min="3066" max="3066" width="8.375" style="159" customWidth="1"/>
    <col min="3067" max="3067" width="5.875" style="159" customWidth="1"/>
    <col min="3068" max="3069" width="6.5" style="159" customWidth="1"/>
    <col min="3070" max="3070" width="8.375" style="159" customWidth="1"/>
    <col min="3071" max="3071" width="6.375" style="159" customWidth="1"/>
    <col min="3072" max="3072" width="7.5" style="159" customWidth="1"/>
    <col min="3073" max="3073" width="6.125" style="159" customWidth="1"/>
    <col min="3074" max="3074" width="8.875" style="159" customWidth="1"/>
    <col min="3075" max="3075" width="6.5" style="159" customWidth="1"/>
    <col min="3076" max="3076" width="6.875" style="159" customWidth="1"/>
    <col min="3077" max="3077" width="6.5" style="159" customWidth="1"/>
    <col min="3078" max="3078" width="8.875" style="159" customWidth="1"/>
    <col min="3079" max="3079" width="6.5" style="159" customWidth="1"/>
    <col min="3080" max="3315" width="9" style="159"/>
    <col min="3316" max="3317" width="6.5" style="159" customWidth="1"/>
    <col min="3318" max="3318" width="8.625" style="159" customWidth="1"/>
    <col min="3319" max="3319" width="6.375" style="159" customWidth="1"/>
    <col min="3320" max="3320" width="6.5" style="159" customWidth="1"/>
    <col min="3321" max="3321" width="6.125" style="159" customWidth="1"/>
    <col min="3322" max="3322" width="8.375" style="159" customWidth="1"/>
    <col min="3323" max="3323" width="5.875" style="159" customWidth="1"/>
    <col min="3324" max="3325" width="6.5" style="159" customWidth="1"/>
    <col min="3326" max="3326" width="8.375" style="159" customWidth="1"/>
    <col min="3327" max="3327" width="6.375" style="159" customWidth="1"/>
    <col min="3328" max="3328" width="7.5" style="159" customWidth="1"/>
    <col min="3329" max="3329" width="6.125" style="159" customWidth="1"/>
    <col min="3330" max="3330" width="8.875" style="159" customWidth="1"/>
    <col min="3331" max="3331" width="6.5" style="159" customWidth="1"/>
    <col min="3332" max="3332" width="6.875" style="159" customWidth="1"/>
    <col min="3333" max="3333" width="6.5" style="159" customWidth="1"/>
    <col min="3334" max="3334" width="8.875" style="159" customWidth="1"/>
    <col min="3335" max="3335" width="6.5" style="159" customWidth="1"/>
    <col min="3336" max="3571" width="9" style="159"/>
    <col min="3572" max="3573" width="6.5" style="159" customWidth="1"/>
    <col min="3574" max="3574" width="8.625" style="159" customWidth="1"/>
    <col min="3575" max="3575" width="6.375" style="159" customWidth="1"/>
    <col min="3576" max="3576" width="6.5" style="159" customWidth="1"/>
    <col min="3577" max="3577" width="6.125" style="159" customWidth="1"/>
    <col min="3578" max="3578" width="8.375" style="159" customWidth="1"/>
    <col min="3579" max="3579" width="5.875" style="159" customWidth="1"/>
    <col min="3580" max="3581" width="6.5" style="159" customWidth="1"/>
    <col min="3582" max="3582" width="8.375" style="159" customWidth="1"/>
    <col min="3583" max="3583" width="6.375" style="159" customWidth="1"/>
    <col min="3584" max="3584" width="7.5" style="159" customWidth="1"/>
    <col min="3585" max="3585" width="6.125" style="159" customWidth="1"/>
    <col min="3586" max="3586" width="8.875" style="159" customWidth="1"/>
    <col min="3587" max="3587" width="6.5" style="159" customWidth="1"/>
    <col min="3588" max="3588" width="6.875" style="159" customWidth="1"/>
    <col min="3589" max="3589" width="6.5" style="159" customWidth="1"/>
    <col min="3590" max="3590" width="8.875" style="159" customWidth="1"/>
    <col min="3591" max="3591" width="6.5" style="159" customWidth="1"/>
    <col min="3592" max="3827" width="9" style="159"/>
    <col min="3828" max="3829" width="6.5" style="159" customWidth="1"/>
    <col min="3830" max="3830" width="8.625" style="159" customWidth="1"/>
    <col min="3831" max="3831" width="6.375" style="159" customWidth="1"/>
    <col min="3832" max="3832" width="6.5" style="159" customWidth="1"/>
    <col min="3833" max="3833" width="6.125" style="159" customWidth="1"/>
    <col min="3834" max="3834" width="8.375" style="159" customWidth="1"/>
    <col min="3835" max="3835" width="5.875" style="159" customWidth="1"/>
    <col min="3836" max="3837" width="6.5" style="159" customWidth="1"/>
    <col min="3838" max="3838" width="8.375" style="159" customWidth="1"/>
    <col min="3839" max="3839" width="6.375" style="159" customWidth="1"/>
    <col min="3840" max="3840" width="7.5" style="159" customWidth="1"/>
    <col min="3841" max="3841" width="6.125" style="159" customWidth="1"/>
    <col min="3842" max="3842" width="8.875" style="159" customWidth="1"/>
    <col min="3843" max="3843" width="6.5" style="159" customWidth="1"/>
    <col min="3844" max="3844" width="6.875" style="159" customWidth="1"/>
    <col min="3845" max="3845" width="6.5" style="159" customWidth="1"/>
    <col min="3846" max="3846" width="8.875" style="159" customWidth="1"/>
    <col min="3847" max="3847" width="6.5" style="159" customWidth="1"/>
    <col min="3848" max="4083" width="9" style="159"/>
    <col min="4084" max="4085" width="6.5" style="159" customWidth="1"/>
    <col min="4086" max="4086" width="8.625" style="159" customWidth="1"/>
    <col min="4087" max="4087" width="6.375" style="159" customWidth="1"/>
    <col min="4088" max="4088" width="6.5" style="159" customWidth="1"/>
    <col min="4089" max="4089" width="6.125" style="159" customWidth="1"/>
    <col min="4090" max="4090" width="8.375" style="159" customWidth="1"/>
    <col min="4091" max="4091" width="5.875" style="159" customWidth="1"/>
    <col min="4092" max="4093" width="6.5" style="159" customWidth="1"/>
    <col min="4094" max="4094" width="8.375" style="159" customWidth="1"/>
    <col min="4095" max="4095" width="6.375" style="159" customWidth="1"/>
    <col min="4096" max="4096" width="7.5" style="159" customWidth="1"/>
    <col min="4097" max="4097" width="6.125" style="159" customWidth="1"/>
    <col min="4098" max="4098" width="8.875" style="159" customWidth="1"/>
    <col min="4099" max="4099" width="6.5" style="159" customWidth="1"/>
    <col min="4100" max="4100" width="6.875" style="159" customWidth="1"/>
    <col min="4101" max="4101" width="6.5" style="159" customWidth="1"/>
    <col min="4102" max="4102" width="8.875" style="159" customWidth="1"/>
    <col min="4103" max="4103" width="6.5" style="159" customWidth="1"/>
    <col min="4104" max="4339" width="9" style="159"/>
    <col min="4340" max="4341" width="6.5" style="159" customWidth="1"/>
    <col min="4342" max="4342" width="8.625" style="159" customWidth="1"/>
    <col min="4343" max="4343" width="6.375" style="159" customWidth="1"/>
    <col min="4344" max="4344" width="6.5" style="159" customWidth="1"/>
    <col min="4345" max="4345" width="6.125" style="159" customWidth="1"/>
    <col min="4346" max="4346" width="8.375" style="159" customWidth="1"/>
    <col min="4347" max="4347" width="5.875" style="159" customWidth="1"/>
    <col min="4348" max="4349" width="6.5" style="159" customWidth="1"/>
    <col min="4350" max="4350" width="8.375" style="159" customWidth="1"/>
    <col min="4351" max="4351" width="6.375" style="159" customWidth="1"/>
    <col min="4352" max="4352" width="7.5" style="159" customWidth="1"/>
    <col min="4353" max="4353" width="6.125" style="159" customWidth="1"/>
    <col min="4354" max="4354" width="8.875" style="159" customWidth="1"/>
    <col min="4355" max="4355" width="6.5" style="159" customWidth="1"/>
    <col min="4356" max="4356" width="6.875" style="159" customWidth="1"/>
    <col min="4357" max="4357" width="6.5" style="159" customWidth="1"/>
    <col min="4358" max="4358" width="8.875" style="159" customWidth="1"/>
    <col min="4359" max="4359" width="6.5" style="159" customWidth="1"/>
    <col min="4360" max="4595" width="9" style="159"/>
    <col min="4596" max="4597" width="6.5" style="159" customWidth="1"/>
    <col min="4598" max="4598" width="8.625" style="159" customWidth="1"/>
    <col min="4599" max="4599" width="6.375" style="159" customWidth="1"/>
    <col min="4600" max="4600" width="6.5" style="159" customWidth="1"/>
    <col min="4601" max="4601" width="6.125" style="159" customWidth="1"/>
    <col min="4602" max="4602" width="8.375" style="159" customWidth="1"/>
    <col min="4603" max="4603" width="5.875" style="159" customWidth="1"/>
    <col min="4604" max="4605" width="6.5" style="159" customWidth="1"/>
    <col min="4606" max="4606" width="8.375" style="159" customWidth="1"/>
    <col min="4607" max="4607" width="6.375" style="159" customWidth="1"/>
    <col min="4608" max="4608" width="7.5" style="159" customWidth="1"/>
    <col min="4609" max="4609" width="6.125" style="159" customWidth="1"/>
    <col min="4610" max="4610" width="8.875" style="159" customWidth="1"/>
    <col min="4611" max="4611" width="6.5" style="159" customWidth="1"/>
    <col min="4612" max="4612" width="6.875" style="159" customWidth="1"/>
    <col min="4613" max="4613" width="6.5" style="159" customWidth="1"/>
    <col min="4614" max="4614" width="8.875" style="159" customWidth="1"/>
    <col min="4615" max="4615" width="6.5" style="159" customWidth="1"/>
    <col min="4616" max="4851" width="9" style="159"/>
    <col min="4852" max="4853" width="6.5" style="159" customWidth="1"/>
    <col min="4854" max="4854" width="8.625" style="159" customWidth="1"/>
    <col min="4855" max="4855" width="6.375" style="159" customWidth="1"/>
    <col min="4856" max="4856" width="6.5" style="159" customWidth="1"/>
    <col min="4857" max="4857" width="6.125" style="159" customWidth="1"/>
    <col min="4858" max="4858" width="8.375" style="159" customWidth="1"/>
    <col min="4859" max="4859" width="5.875" style="159" customWidth="1"/>
    <col min="4860" max="4861" width="6.5" style="159" customWidth="1"/>
    <col min="4862" max="4862" width="8.375" style="159" customWidth="1"/>
    <col min="4863" max="4863" width="6.375" style="159" customWidth="1"/>
    <col min="4864" max="4864" width="7.5" style="159" customWidth="1"/>
    <col min="4865" max="4865" width="6.125" style="159" customWidth="1"/>
    <col min="4866" max="4866" width="8.875" style="159" customWidth="1"/>
    <col min="4867" max="4867" width="6.5" style="159" customWidth="1"/>
    <col min="4868" max="4868" width="6.875" style="159" customWidth="1"/>
    <col min="4869" max="4869" width="6.5" style="159" customWidth="1"/>
    <col min="4870" max="4870" width="8.875" style="159" customWidth="1"/>
    <col min="4871" max="4871" width="6.5" style="159" customWidth="1"/>
    <col min="4872" max="5107" width="9" style="159"/>
    <col min="5108" max="5109" width="6.5" style="159" customWidth="1"/>
    <col min="5110" max="5110" width="8.625" style="159" customWidth="1"/>
    <col min="5111" max="5111" width="6.375" style="159" customWidth="1"/>
    <col min="5112" max="5112" width="6.5" style="159" customWidth="1"/>
    <col min="5113" max="5113" width="6.125" style="159" customWidth="1"/>
    <col min="5114" max="5114" width="8.375" style="159" customWidth="1"/>
    <col min="5115" max="5115" width="5.875" style="159" customWidth="1"/>
    <col min="5116" max="5117" width="6.5" style="159" customWidth="1"/>
    <col min="5118" max="5118" width="8.375" style="159" customWidth="1"/>
    <col min="5119" max="5119" width="6.375" style="159" customWidth="1"/>
    <col min="5120" max="5120" width="7.5" style="159" customWidth="1"/>
    <col min="5121" max="5121" width="6.125" style="159" customWidth="1"/>
    <col min="5122" max="5122" width="8.875" style="159" customWidth="1"/>
    <col min="5123" max="5123" width="6.5" style="159" customWidth="1"/>
    <col min="5124" max="5124" width="6.875" style="159" customWidth="1"/>
    <col min="5125" max="5125" width="6.5" style="159" customWidth="1"/>
    <col min="5126" max="5126" width="8.875" style="159" customWidth="1"/>
    <col min="5127" max="5127" width="6.5" style="159" customWidth="1"/>
    <col min="5128" max="5363" width="9" style="159"/>
    <col min="5364" max="5365" width="6.5" style="159" customWidth="1"/>
    <col min="5366" max="5366" width="8.625" style="159" customWidth="1"/>
    <col min="5367" max="5367" width="6.375" style="159" customWidth="1"/>
    <col min="5368" max="5368" width="6.5" style="159" customWidth="1"/>
    <col min="5369" max="5369" width="6.125" style="159" customWidth="1"/>
    <col min="5370" max="5370" width="8.375" style="159" customWidth="1"/>
    <col min="5371" max="5371" width="5.875" style="159" customWidth="1"/>
    <col min="5372" max="5373" width="6.5" style="159" customWidth="1"/>
    <col min="5374" max="5374" width="8.375" style="159" customWidth="1"/>
    <col min="5375" max="5375" width="6.375" style="159" customWidth="1"/>
    <col min="5376" max="5376" width="7.5" style="159" customWidth="1"/>
    <col min="5377" max="5377" width="6.125" style="159" customWidth="1"/>
    <col min="5378" max="5378" width="8.875" style="159" customWidth="1"/>
    <col min="5379" max="5379" width="6.5" style="159" customWidth="1"/>
    <col min="5380" max="5380" width="6.875" style="159" customWidth="1"/>
    <col min="5381" max="5381" width="6.5" style="159" customWidth="1"/>
    <col min="5382" max="5382" width="8.875" style="159" customWidth="1"/>
    <col min="5383" max="5383" width="6.5" style="159" customWidth="1"/>
    <col min="5384" max="5619" width="9" style="159"/>
    <col min="5620" max="5621" width="6.5" style="159" customWidth="1"/>
    <col min="5622" max="5622" width="8.625" style="159" customWidth="1"/>
    <col min="5623" max="5623" width="6.375" style="159" customWidth="1"/>
    <col min="5624" max="5624" width="6.5" style="159" customWidth="1"/>
    <col min="5625" max="5625" width="6.125" style="159" customWidth="1"/>
    <col min="5626" max="5626" width="8.375" style="159" customWidth="1"/>
    <col min="5627" max="5627" width="5.875" style="159" customWidth="1"/>
    <col min="5628" max="5629" width="6.5" style="159" customWidth="1"/>
    <col min="5630" max="5630" width="8.375" style="159" customWidth="1"/>
    <col min="5631" max="5631" width="6.375" style="159" customWidth="1"/>
    <col min="5632" max="5632" width="7.5" style="159" customWidth="1"/>
    <col min="5633" max="5633" width="6.125" style="159" customWidth="1"/>
    <col min="5634" max="5634" width="8.875" style="159" customWidth="1"/>
    <col min="5635" max="5635" width="6.5" style="159" customWidth="1"/>
    <col min="5636" max="5636" width="6.875" style="159" customWidth="1"/>
    <col min="5637" max="5637" width="6.5" style="159" customWidth="1"/>
    <col min="5638" max="5638" width="8.875" style="159" customWidth="1"/>
    <col min="5639" max="5639" width="6.5" style="159" customWidth="1"/>
    <col min="5640" max="5875" width="9" style="159"/>
    <col min="5876" max="5877" width="6.5" style="159" customWidth="1"/>
    <col min="5878" max="5878" width="8.625" style="159" customWidth="1"/>
    <col min="5879" max="5879" width="6.375" style="159" customWidth="1"/>
    <col min="5880" max="5880" width="6.5" style="159" customWidth="1"/>
    <col min="5881" max="5881" width="6.125" style="159" customWidth="1"/>
    <col min="5882" max="5882" width="8.375" style="159" customWidth="1"/>
    <col min="5883" max="5883" width="5.875" style="159" customWidth="1"/>
    <col min="5884" max="5885" width="6.5" style="159" customWidth="1"/>
    <col min="5886" max="5886" width="8.375" style="159" customWidth="1"/>
    <col min="5887" max="5887" width="6.375" style="159" customWidth="1"/>
    <col min="5888" max="5888" width="7.5" style="159" customWidth="1"/>
    <col min="5889" max="5889" width="6.125" style="159" customWidth="1"/>
    <col min="5890" max="5890" width="8.875" style="159" customWidth="1"/>
    <col min="5891" max="5891" width="6.5" style="159" customWidth="1"/>
    <col min="5892" max="5892" width="6.875" style="159" customWidth="1"/>
    <col min="5893" max="5893" width="6.5" style="159" customWidth="1"/>
    <col min="5894" max="5894" width="8.875" style="159" customWidth="1"/>
    <col min="5895" max="5895" width="6.5" style="159" customWidth="1"/>
    <col min="5896" max="6131" width="9" style="159"/>
    <col min="6132" max="6133" width="6.5" style="159" customWidth="1"/>
    <col min="6134" max="6134" width="8.625" style="159" customWidth="1"/>
    <col min="6135" max="6135" width="6.375" style="159" customWidth="1"/>
    <col min="6136" max="6136" width="6.5" style="159" customWidth="1"/>
    <col min="6137" max="6137" width="6.125" style="159" customWidth="1"/>
    <col min="6138" max="6138" width="8.375" style="159" customWidth="1"/>
    <col min="6139" max="6139" width="5.875" style="159" customWidth="1"/>
    <col min="6140" max="6141" width="6.5" style="159" customWidth="1"/>
    <col min="6142" max="6142" width="8.375" style="159" customWidth="1"/>
    <col min="6143" max="6143" width="6.375" style="159" customWidth="1"/>
    <col min="6144" max="6144" width="7.5" style="159" customWidth="1"/>
    <col min="6145" max="6145" width="6.125" style="159" customWidth="1"/>
    <col min="6146" max="6146" width="8.875" style="159" customWidth="1"/>
    <col min="6147" max="6147" width="6.5" style="159" customWidth="1"/>
    <col min="6148" max="6148" width="6.875" style="159" customWidth="1"/>
    <col min="6149" max="6149" width="6.5" style="159" customWidth="1"/>
    <col min="6150" max="6150" width="8.875" style="159" customWidth="1"/>
    <col min="6151" max="6151" width="6.5" style="159" customWidth="1"/>
    <col min="6152" max="6387" width="9" style="159"/>
    <col min="6388" max="6389" width="6.5" style="159" customWidth="1"/>
    <col min="6390" max="6390" width="8.625" style="159" customWidth="1"/>
    <col min="6391" max="6391" width="6.375" style="159" customWidth="1"/>
    <col min="6392" max="6392" width="6.5" style="159" customWidth="1"/>
    <col min="6393" max="6393" width="6.125" style="159" customWidth="1"/>
    <col min="6394" max="6394" width="8.375" style="159" customWidth="1"/>
    <col min="6395" max="6395" width="5.875" style="159" customWidth="1"/>
    <col min="6396" max="6397" width="6.5" style="159" customWidth="1"/>
    <col min="6398" max="6398" width="8.375" style="159" customWidth="1"/>
    <col min="6399" max="6399" width="6.375" style="159" customWidth="1"/>
    <col min="6400" max="6400" width="7.5" style="159" customWidth="1"/>
    <col min="6401" max="6401" width="6.125" style="159" customWidth="1"/>
    <col min="6402" max="6402" width="8.875" style="159" customWidth="1"/>
    <col min="6403" max="6403" width="6.5" style="159" customWidth="1"/>
    <col min="6404" max="6404" width="6.875" style="159" customWidth="1"/>
    <col min="6405" max="6405" width="6.5" style="159" customWidth="1"/>
    <col min="6406" max="6406" width="8.875" style="159" customWidth="1"/>
    <col min="6407" max="6407" width="6.5" style="159" customWidth="1"/>
    <col min="6408" max="6643" width="9" style="159"/>
    <col min="6644" max="6645" width="6.5" style="159" customWidth="1"/>
    <col min="6646" max="6646" width="8.625" style="159" customWidth="1"/>
    <col min="6647" max="6647" width="6.375" style="159" customWidth="1"/>
    <col min="6648" max="6648" width="6.5" style="159" customWidth="1"/>
    <col min="6649" max="6649" width="6.125" style="159" customWidth="1"/>
    <col min="6650" max="6650" width="8.375" style="159" customWidth="1"/>
    <col min="6651" max="6651" width="5.875" style="159" customWidth="1"/>
    <col min="6652" max="6653" width="6.5" style="159" customWidth="1"/>
    <col min="6654" max="6654" width="8.375" style="159" customWidth="1"/>
    <col min="6655" max="6655" width="6.375" style="159" customWidth="1"/>
    <col min="6656" max="6656" width="7.5" style="159" customWidth="1"/>
    <col min="6657" max="6657" width="6.125" style="159" customWidth="1"/>
    <col min="6658" max="6658" width="8.875" style="159" customWidth="1"/>
    <col min="6659" max="6659" width="6.5" style="159" customWidth="1"/>
    <col min="6660" max="6660" width="6.875" style="159" customWidth="1"/>
    <col min="6661" max="6661" width="6.5" style="159" customWidth="1"/>
    <col min="6662" max="6662" width="8.875" style="159" customWidth="1"/>
    <col min="6663" max="6663" width="6.5" style="159" customWidth="1"/>
    <col min="6664" max="6899" width="9" style="159"/>
    <col min="6900" max="6901" width="6.5" style="159" customWidth="1"/>
    <col min="6902" max="6902" width="8.625" style="159" customWidth="1"/>
    <col min="6903" max="6903" width="6.375" style="159" customWidth="1"/>
    <col min="6904" max="6904" width="6.5" style="159" customWidth="1"/>
    <col min="6905" max="6905" width="6.125" style="159" customWidth="1"/>
    <col min="6906" max="6906" width="8.375" style="159" customWidth="1"/>
    <col min="6907" max="6907" width="5.875" style="159" customWidth="1"/>
    <col min="6908" max="6909" width="6.5" style="159" customWidth="1"/>
    <col min="6910" max="6910" width="8.375" style="159" customWidth="1"/>
    <col min="6911" max="6911" width="6.375" style="159" customWidth="1"/>
    <col min="6912" max="6912" width="7.5" style="159" customWidth="1"/>
    <col min="6913" max="6913" width="6.125" style="159" customWidth="1"/>
    <col min="6914" max="6914" width="8.875" style="159" customWidth="1"/>
    <col min="6915" max="6915" width="6.5" style="159" customWidth="1"/>
    <col min="6916" max="6916" width="6.875" style="159" customWidth="1"/>
    <col min="6917" max="6917" width="6.5" style="159" customWidth="1"/>
    <col min="6918" max="6918" width="8.875" style="159" customWidth="1"/>
    <col min="6919" max="6919" width="6.5" style="159" customWidth="1"/>
    <col min="6920" max="7155" width="9" style="159"/>
    <col min="7156" max="7157" width="6.5" style="159" customWidth="1"/>
    <col min="7158" max="7158" width="8.625" style="159" customWidth="1"/>
    <col min="7159" max="7159" width="6.375" style="159" customWidth="1"/>
    <col min="7160" max="7160" width="6.5" style="159" customWidth="1"/>
    <col min="7161" max="7161" width="6.125" style="159" customWidth="1"/>
    <col min="7162" max="7162" width="8.375" style="159" customWidth="1"/>
    <col min="7163" max="7163" width="5.875" style="159" customWidth="1"/>
    <col min="7164" max="7165" width="6.5" style="159" customWidth="1"/>
    <col min="7166" max="7166" width="8.375" style="159" customWidth="1"/>
    <col min="7167" max="7167" width="6.375" style="159" customWidth="1"/>
    <col min="7168" max="7168" width="7.5" style="159" customWidth="1"/>
    <col min="7169" max="7169" width="6.125" style="159" customWidth="1"/>
    <col min="7170" max="7170" width="8.875" style="159" customWidth="1"/>
    <col min="7171" max="7171" width="6.5" style="159" customWidth="1"/>
    <col min="7172" max="7172" width="6.875" style="159" customWidth="1"/>
    <col min="7173" max="7173" width="6.5" style="159" customWidth="1"/>
    <col min="7174" max="7174" width="8.875" style="159" customWidth="1"/>
    <col min="7175" max="7175" width="6.5" style="159" customWidth="1"/>
    <col min="7176" max="7411" width="9" style="159"/>
    <col min="7412" max="7413" width="6.5" style="159" customWidth="1"/>
    <col min="7414" max="7414" width="8.625" style="159" customWidth="1"/>
    <col min="7415" max="7415" width="6.375" style="159" customWidth="1"/>
    <col min="7416" max="7416" width="6.5" style="159" customWidth="1"/>
    <col min="7417" max="7417" width="6.125" style="159" customWidth="1"/>
    <col min="7418" max="7418" width="8.375" style="159" customWidth="1"/>
    <col min="7419" max="7419" width="5.875" style="159" customWidth="1"/>
    <col min="7420" max="7421" width="6.5" style="159" customWidth="1"/>
    <col min="7422" max="7422" width="8.375" style="159" customWidth="1"/>
    <col min="7423" max="7423" width="6.375" style="159" customWidth="1"/>
    <col min="7424" max="7424" width="7.5" style="159" customWidth="1"/>
    <col min="7425" max="7425" width="6.125" style="159" customWidth="1"/>
    <col min="7426" max="7426" width="8.875" style="159" customWidth="1"/>
    <col min="7427" max="7427" width="6.5" style="159" customWidth="1"/>
    <col min="7428" max="7428" width="6.875" style="159" customWidth="1"/>
    <col min="7429" max="7429" width="6.5" style="159" customWidth="1"/>
    <col min="7430" max="7430" width="8.875" style="159" customWidth="1"/>
    <col min="7431" max="7431" width="6.5" style="159" customWidth="1"/>
    <col min="7432" max="7667" width="9" style="159"/>
    <col min="7668" max="7669" width="6.5" style="159" customWidth="1"/>
    <col min="7670" max="7670" width="8.625" style="159" customWidth="1"/>
    <col min="7671" max="7671" width="6.375" style="159" customWidth="1"/>
    <col min="7672" max="7672" width="6.5" style="159" customWidth="1"/>
    <col min="7673" max="7673" width="6.125" style="159" customWidth="1"/>
    <col min="7674" max="7674" width="8.375" style="159" customWidth="1"/>
    <col min="7675" max="7675" width="5.875" style="159" customWidth="1"/>
    <col min="7676" max="7677" width="6.5" style="159" customWidth="1"/>
    <col min="7678" max="7678" width="8.375" style="159" customWidth="1"/>
    <col min="7679" max="7679" width="6.375" style="159" customWidth="1"/>
    <col min="7680" max="7680" width="7.5" style="159" customWidth="1"/>
    <col min="7681" max="7681" width="6.125" style="159" customWidth="1"/>
    <col min="7682" max="7682" width="8.875" style="159" customWidth="1"/>
    <col min="7683" max="7683" width="6.5" style="159" customWidth="1"/>
    <col min="7684" max="7684" width="6.875" style="159" customWidth="1"/>
    <col min="7685" max="7685" width="6.5" style="159" customWidth="1"/>
    <col min="7686" max="7686" width="8.875" style="159" customWidth="1"/>
    <col min="7687" max="7687" width="6.5" style="159" customWidth="1"/>
    <col min="7688" max="7923" width="9" style="159"/>
    <col min="7924" max="7925" width="6.5" style="159" customWidth="1"/>
    <col min="7926" max="7926" width="8.625" style="159" customWidth="1"/>
    <col min="7927" max="7927" width="6.375" style="159" customWidth="1"/>
    <col min="7928" max="7928" width="6.5" style="159" customWidth="1"/>
    <col min="7929" max="7929" width="6.125" style="159" customWidth="1"/>
    <col min="7930" max="7930" width="8.375" style="159" customWidth="1"/>
    <col min="7931" max="7931" width="5.875" style="159" customWidth="1"/>
    <col min="7932" max="7933" width="6.5" style="159" customWidth="1"/>
    <col min="7934" max="7934" width="8.375" style="159" customWidth="1"/>
    <col min="7935" max="7935" width="6.375" style="159" customWidth="1"/>
    <col min="7936" max="7936" width="7.5" style="159" customWidth="1"/>
    <col min="7937" max="7937" width="6.125" style="159" customWidth="1"/>
    <col min="7938" max="7938" width="8.875" style="159" customWidth="1"/>
    <col min="7939" max="7939" width="6.5" style="159" customWidth="1"/>
    <col min="7940" max="7940" width="6.875" style="159" customWidth="1"/>
    <col min="7941" max="7941" width="6.5" style="159" customWidth="1"/>
    <col min="7942" max="7942" width="8.875" style="159" customWidth="1"/>
    <col min="7943" max="7943" width="6.5" style="159" customWidth="1"/>
    <col min="7944" max="8179" width="9" style="159"/>
    <col min="8180" max="8181" width="6.5" style="159" customWidth="1"/>
    <col min="8182" max="8182" width="8.625" style="159" customWidth="1"/>
    <col min="8183" max="8183" width="6.375" style="159" customWidth="1"/>
    <col min="8184" max="8184" width="6.5" style="159" customWidth="1"/>
    <col min="8185" max="8185" width="6.125" style="159" customWidth="1"/>
    <col min="8186" max="8186" width="8.375" style="159" customWidth="1"/>
    <col min="8187" max="8187" width="5.875" style="159" customWidth="1"/>
    <col min="8188" max="8189" width="6.5" style="159" customWidth="1"/>
    <col min="8190" max="8190" width="8.375" style="159" customWidth="1"/>
    <col min="8191" max="8191" width="6.375" style="159" customWidth="1"/>
    <col min="8192" max="8192" width="7.5" style="159" customWidth="1"/>
    <col min="8193" max="8193" width="6.125" style="159" customWidth="1"/>
    <col min="8194" max="8194" width="8.875" style="159" customWidth="1"/>
    <col min="8195" max="8195" width="6.5" style="159" customWidth="1"/>
    <col min="8196" max="8196" width="6.875" style="159" customWidth="1"/>
    <col min="8197" max="8197" width="6.5" style="159" customWidth="1"/>
    <col min="8198" max="8198" width="8.875" style="159" customWidth="1"/>
    <col min="8199" max="8199" width="6.5" style="159" customWidth="1"/>
    <col min="8200" max="8435" width="9" style="159"/>
    <col min="8436" max="8437" width="6.5" style="159" customWidth="1"/>
    <col min="8438" max="8438" width="8.625" style="159" customWidth="1"/>
    <col min="8439" max="8439" width="6.375" style="159" customWidth="1"/>
    <col min="8440" max="8440" width="6.5" style="159" customWidth="1"/>
    <col min="8441" max="8441" width="6.125" style="159" customWidth="1"/>
    <col min="8442" max="8442" width="8.375" style="159" customWidth="1"/>
    <col min="8443" max="8443" width="5.875" style="159" customWidth="1"/>
    <col min="8444" max="8445" width="6.5" style="159" customWidth="1"/>
    <col min="8446" max="8446" width="8.375" style="159" customWidth="1"/>
    <col min="8447" max="8447" width="6.375" style="159" customWidth="1"/>
    <col min="8448" max="8448" width="7.5" style="159" customWidth="1"/>
    <col min="8449" max="8449" width="6.125" style="159" customWidth="1"/>
    <col min="8450" max="8450" width="8.875" style="159" customWidth="1"/>
    <col min="8451" max="8451" width="6.5" style="159" customWidth="1"/>
    <col min="8452" max="8452" width="6.875" style="159" customWidth="1"/>
    <col min="8453" max="8453" width="6.5" style="159" customWidth="1"/>
    <col min="8454" max="8454" width="8.875" style="159" customWidth="1"/>
    <col min="8455" max="8455" width="6.5" style="159" customWidth="1"/>
    <col min="8456" max="8691" width="9" style="159"/>
    <col min="8692" max="8693" width="6.5" style="159" customWidth="1"/>
    <col min="8694" max="8694" width="8.625" style="159" customWidth="1"/>
    <col min="8695" max="8695" width="6.375" style="159" customWidth="1"/>
    <col min="8696" max="8696" width="6.5" style="159" customWidth="1"/>
    <col min="8697" max="8697" width="6.125" style="159" customWidth="1"/>
    <col min="8698" max="8698" width="8.375" style="159" customWidth="1"/>
    <col min="8699" max="8699" width="5.875" style="159" customWidth="1"/>
    <col min="8700" max="8701" width="6.5" style="159" customWidth="1"/>
    <col min="8702" max="8702" width="8.375" style="159" customWidth="1"/>
    <col min="8703" max="8703" width="6.375" style="159" customWidth="1"/>
    <col min="8704" max="8704" width="7.5" style="159" customWidth="1"/>
    <col min="8705" max="8705" width="6.125" style="159" customWidth="1"/>
    <col min="8706" max="8706" width="8.875" style="159" customWidth="1"/>
    <col min="8707" max="8707" width="6.5" style="159" customWidth="1"/>
    <col min="8708" max="8708" width="6.875" style="159" customWidth="1"/>
    <col min="8709" max="8709" width="6.5" style="159" customWidth="1"/>
    <col min="8710" max="8710" width="8.875" style="159" customWidth="1"/>
    <col min="8711" max="8711" width="6.5" style="159" customWidth="1"/>
    <col min="8712" max="8947" width="9" style="159"/>
    <col min="8948" max="8949" width="6.5" style="159" customWidth="1"/>
    <col min="8950" max="8950" width="8.625" style="159" customWidth="1"/>
    <col min="8951" max="8951" width="6.375" style="159" customWidth="1"/>
    <col min="8952" max="8952" width="6.5" style="159" customWidth="1"/>
    <col min="8953" max="8953" width="6.125" style="159" customWidth="1"/>
    <col min="8954" max="8954" width="8.375" style="159" customWidth="1"/>
    <col min="8955" max="8955" width="5.875" style="159" customWidth="1"/>
    <col min="8956" max="8957" width="6.5" style="159" customWidth="1"/>
    <col min="8958" max="8958" width="8.375" style="159" customWidth="1"/>
    <col min="8959" max="8959" width="6.375" style="159" customWidth="1"/>
    <col min="8960" max="8960" width="7.5" style="159" customWidth="1"/>
    <col min="8961" max="8961" width="6.125" style="159" customWidth="1"/>
    <col min="8962" max="8962" width="8.875" style="159" customWidth="1"/>
    <col min="8963" max="8963" width="6.5" style="159" customWidth="1"/>
    <col min="8964" max="8964" width="6.875" style="159" customWidth="1"/>
    <col min="8965" max="8965" width="6.5" style="159" customWidth="1"/>
    <col min="8966" max="8966" width="8.875" style="159" customWidth="1"/>
    <col min="8967" max="8967" width="6.5" style="159" customWidth="1"/>
    <col min="8968" max="9203" width="9" style="159"/>
    <col min="9204" max="9205" width="6.5" style="159" customWidth="1"/>
    <col min="9206" max="9206" width="8.625" style="159" customWidth="1"/>
    <col min="9207" max="9207" width="6.375" style="159" customWidth="1"/>
    <col min="9208" max="9208" width="6.5" style="159" customWidth="1"/>
    <col min="9209" max="9209" width="6.125" style="159" customWidth="1"/>
    <col min="9210" max="9210" width="8.375" style="159" customWidth="1"/>
    <col min="9211" max="9211" width="5.875" style="159" customWidth="1"/>
    <col min="9212" max="9213" width="6.5" style="159" customWidth="1"/>
    <col min="9214" max="9214" width="8.375" style="159" customWidth="1"/>
    <col min="9215" max="9215" width="6.375" style="159" customWidth="1"/>
    <col min="9216" max="9216" width="7.5" style="159" customWidth="1"/>
    <col min="9217" max="9217" width="6.125" style="159" customWidth="1"/>
    <col min="9218" max="9218" width="8.875" style="159" customWidth="1"/>
    <col min="9219" max="9219" width="6.5" style="159" customWidth="1"/>
    <col min="9220" max="9220" width="6.875" style="159" customWidth="1"/>
    <col min="9221" max="9221" width="6.5" style="159" customWidth="1"/>
    <col min="9222" max="9222" width="8.875" style="159" customWidth="1"/>
    <col min="9223" max="9223" width="6.5" style="159" customWidth="1"/>
    <col min="9224" max="9459" width="9" style="159"/>
    <col min="9460" max="9461" width="6.5" style="159" customWidth="1"/>
    <col min="9462" max="9462" width="8.625" style="159" customWidth="1"/>
    <col min="9463" max="9463" width="6.375" style="159" customWidth="1"/>
    <col min="9464" max="9464" width="6.5" style="159" customWidth="1"/>
    <col min="9465" max="9465" width="6.125" style="159" customWidth="1"/>
    <col min="9466" max="9466" width="8.375" style="159" customWidth="1"/>
    <col min="9467" max="9467" width="5.875" style="159" customWidth="1"/>
    <col min="9468" max="9469" width="6.5" style="159" customWidth="1"/>
    <col min="9470" max="9470" width="8.375" style="159" customWidth="1"/>
    <col min="9471" max="9471" width="6.375" style="159" customWidth="1"/>
    <col min="9472" max="9472" width="7.5" style="159" customWidth="1"/>
    <col min="9473" max="9473" width="6.125" style="159" customWidth="1"/>
    <col min="9474" max="9474" width="8.875" style="159" customWidth="1"/>
    <col min="9475" max="9475" width="6.5" style="159" customWidth="1"/>
    <col min="9476" max="9476" width="6.875" style="159" customWidth="1"/>
    <col min="9477" max="9477" width="6.5" style="159" customWidth="1"/>
    <col min="9478" max="9478" width="8.875" style="159" customWidth="1"/>
    <col min="9479" max="9479" width="6.5" style="159" customWidth="1"/>
    <col min="9480" max="9715" width="9" style="159"/>
    <col min="9716" max="9717" width="6.5" style="159" customWidth="1"/>
    <col min="9718" max="9718" width="8.625" style="159" customWidth="1"/>
    <col min="9719" max="9719" width="6.375" style="159" customWidth="1"/>
    <col min="9720" max="9720" width="6.5" style="159" customWidth="1"/>
    <col min="9721" max="9721" width="6.125" style="159" customWidth="1"/>
    <col min="9722" max="9722" width="8.375" style="159" customWidth="1"/>
    <col min="9723" max="9723" width="5.875" style="159" customWidth="1"/>
    <col min="9724" max="9725" width="6.5" style="159" customWidth="1"/>
    <col min="9726" max="9726" width="8.375" style="159" customWidth="1"/>
    <col min="9727" max="9727" width="6.375" style="159" customWidth="1"/>
    <col min="9728" max="9728" width="7.5" style="159" customWidth="1"/>
    <col min="9729" max="9729" width="6.125" style="159" customWidth="1"/>
    <col min="9730" max="9730" width="8.875" style="159" customWidth="1"/>
    <col min="9731" max="9731" width="6.5" style="159" customWidth="1"/>
    <col min="9732" max="9732" width="6.875" style="159" customWidth="1"/>
    <col min="9733" max="9733" width="6.5" style="159" customWidth="1"/>
    <col min="9734" max="9734" width="8.875" style="159" customWidth="1"/>
    <col min="9735" max="9735" width="6.5" style="159" customWidth="1"/>
    <col min="9736" max="9971" width="9" style="159"/>
    <col min="9972" max="9973" width="6.5" style="159" customWidth="1"/>
    <col min="9974" max="9974" width="8.625" style="159" customWidth="1"/>
    <col min="9975" max="9975" width="6.375" style="159" customWidth="1"/>
    <col min="9976" max="9976" width="6.5" style="159" customWidth="1"/>
    <col min="9977" max="9977" width="6.125" style="159" customWidth="1"/>
    <col min="9978" max="9978" width="8.375" style="159" customWidth="1"/>
    <col min="9979" max="9979" width="5.875" style="159" customWidth="1"/>
    <col min="9980" max="9981" width="6.5" style="159" customWidth="1"/>
    <col min="9982" max="9982" width="8.375" style="159" customWidth="1"/>
    <col min="9983" max="9983" width="6.375" style="159" customWidth="1"/>
    <col min="9984" max="9984" width="7.5" style="159" customWidth="1"/>
    <col min="9985" max="9985" width="6.125" style="159" customWidth="1"/>
    <col min="9986" max="9986" width="8.875" style="159" customWidth="1"/>
    <col min="9987" max="9987" width="6.5" style="159" customWidth="1"/>
    <col min="9988" max="9988" width="6.875" style="159" customWidth="1"/>
    <col min="9989" max="9989" width="6.5" style="159" customWidth="1"/>
    <col min="9990" max="9990" width="8.875" style="159" customWidth="1"/>
    <col min="9991" max="9991" width="6.5" style="159" customWidth="1"/>
    <col min="9992" max="10227" width="9" style="159"/>
    <col min="10228" max="10229" width="6.5" style="159" customWidth="1"/>
    <col min="10230" max="10230" width="8.625" style="159" customWidth="1"/>
    <col min="10231" max="10231" width="6.375" style="159" customWidth="1"/>
    <col min="10232" max="10232" width="6.5" style="159" customWidth="1"/>
    <col min="10233" max="10233" width="6.125" style="159" customWidth="1"/>
    <col min="10234" max="10234" width="8.375" style="159" customWidth="1"/>
    <col min="10235" max="10235" width="5.875" style="159" customWidth="1"/>
    <col min="10236" max="10237" width="6.5" style="159" customWidth="1"/>
    <col min="10238" max="10238" width="8.375" style="159" customWidth="1"/>
    <col min="10239" max="10239" width="6.375" style="159" customWidth="1"/>
    <col min="10240" max="10240" width="7.5" style="159" customWidth="1"/>
    <col min="10241" max="10241" width="6.125" style="159" customWidth="1"/>
    <col min="10242" max="10242" width="8.875" style="159" customWidth="1"/>
    <col min="10243" max="10243" width="6.5" style="159" customWidth="1"/>
    <col min="10244" max="10244" width="6.875" style="159" customWidth="1"/>
    <col min="10245" max="10245" width="6.5" style="159" customWidth="1"/>
    <col min="10246" max="10246" width="8.875" style="159" customWidth="1"/>
    <col min="10247" max="10247" width="6.5" style="159" customWidth="1"/>
    <col min="10248" max="10483" width="9" style="159"/>
    <col min="10484" max="10485" width="6.5" style="159" customWidth="1"/>
    <col min="10486" max="10486" width="8.625" style="159" customWidth="1"/>
    <col min="10487" max="10487" width="6.375" style="159" customWidth="1"/>
    <col min="10488" max="10488" width="6.5" style="159" customWidth="1"/>
    <col min="10489" max="10489" width="6.125" style="159" customWidth="1"/>
    <col min="10490" max="10490" width="8.375" style="159" customWidth="1"/>
    <col min="10491" max="10491" width="5.875" style="159" customWidth="1"/>
    <col min="10492" max="10493" width="6.5" style="159" customWidth="1"/>
    <col min="10494" max="10494" width="8.375" style="159" customWidth="1"/>
    <col min="10495" max="10495" width="6.375" style="159" customWidth="1"/>
    <col min="10496" max="10496" width="7.5" style="159" customWidth="1"/>
    <col min="10497" max="10497" width="6.125" style="159" customWidth="1"/>
    <col min="10498" max="10498" width="8.875" style="159" customWidth="1"/>
    <col min="10499" max="10499" width="6.5" style="159" customWidth="1"/>
    <col min="10500" max="10500" width="6.875" style="159" customWidth="1"/>
    <col min="10501" max="10501" width="6.5" style="159" customWidth="1"/>
    <col min="10502" max="10502" width="8.875" style="159" customWidth="1"/>
    <col min="10503" max="10503" width="6.5" style="159" customWidth="1"/>
    <col min="10504" max="10739" width="9" style="159"/>
    <col min="10740" max="10741" width="6.5" style="159" customWidth="1"/>
    <col min="10742" max="10742" width="8.625" style="159" customWidth="1"/>
    <col min="10743" max="10743" width="6.375" style="159" customWidth="1"/>
    <col min="10744" max="10744" width="6.5" style="159" customWidth="1"/>
    <col min="10745" max="10745" width="6.125" style="159" customWidth="1"/>
    <col min="10746" max="10746" width="8.375" style="159" customWidth="1"/>
    <col min="10747" max="10747" width="5.875" style="159" customWidth="1"/>
    <col min="10748" max="10749" width="6.5" style="159" customWidth="1"/>
    <col min="10750" max="10750" width="8.375" style="159" customWidth="1"/>
    <col min="10751" max="10751" width="6.375" style="159" customWidth="1"/>
    <col min="10752" max="10752" width="7.5" style="159" customWidth="1"/>
    <col min="10753" max="10753" width="6.125" style="159" customWidth="1"/>
    <col min="10754" max="10754" width="8.875" style="159" customWidth="1"/>
    <col min="10755" max="10755" width="6.5" style="159" customWidth="1"/>
    <col min="10756" max="10756" width="6.875" style="159" customWidth="1"/>
    <col min="10757" max="10757" width="6.5" style="159" customWidth="1"/>
    <col min="10758" max="10758" width="8.875" style="159" customWidth="1"/>
    <col min="10759" max="10759" width="6.5" style="159" customWidth="1"/>
    <col min="10760" max="10995" width="9" style="159"/>
    <col min="10996" max="10997" width="6.5" style="159" customWidth="1"/>
    <col min="10998" max="10998" width="8.625" style="159" customWidth="1"/>
    <col min="10999" max="10999" width="6.375" style="159" customWidth="1"/>
    <col min="11000" max="11000" width="6.5" style="159" customWidth="1"/>
    <col min="11001" max="11001" width="6.125" style="159" customWidth="1"/>
    <col min="11002" max="11002" width="8.375" style="159" customWidth="1"/>
    <col min="11003" max="11003" width="5.875" style="159" customWidth="1"/>
    <col min="11004" max="11005" width="6.5" style="159" customWidth="1"/>
    <col min="11006" max="11006" width="8.375" style="159" customWidth="1"/>
    <col min="11007" max="11007" width="6.375" style="159" customWidth="1"/>
    <col min="11008" max="11008" width="7.5" style="159" customWidth="1"/>
    <col min="11009" max="11009" width="6.125" style="159" customWidth="1"/>
    <col min="11010" max="11010" width="8.875" style="159" customWidth="1"/>
    <col min="11011" max="11011" width="6.5" style="159" customWidth="1"/>
    <col min="11012" max="11012" width="6.875" style="159" customWidth="1"/>
    <col min="11013" max="11013" width="6.5" style="159" customWidth="1"/>
    <col min="11014" max="11014" width="8.875" style="159" customWidth="1"/>
    <col min="11015" max="11015" width="6.5" style="159" customWidth="1"/>
    <col min="11016" max="11251" width="9" style="159"/>
    <col min="11252" max="11253" width="6.5" style="159" customWidth="1"/>
    <col min="11254" max="11254" width="8.625" style="159" customWidth="1"/>
    <col min="11255" max="11255" width="6.375" style="159" customWidth="1"/>
    <col min="11256" max="11256" width="6.5" style="159" customWidth="1"/>
    <col min="11257" max="11257" width="6.125" style="159" customWidth="1"/>
    <col min="11258" max="11258" width="8.375" style="159" customWidth="1"/>
    <col min="11259" max="11259" width="5.875" style="159" customWidth="1"/>
    <col min="11260" max="11261" width="6.5" style="159" customWidth="1"/>
    <col min="11262" max="11262" width="8.375" style="159" customWidth="1"/>
    <col min="11263" max="11263" width="6.375" style="159" customWidth="1"/>
    <col min="11264" max="11264" width="7.5" style="159" customWidth="1"/>
    <col min="11265" max="11265" width="6.125" style="159" customWidth="1"/>
    <col min="11266" max="11266" width="8.875" style="159" customWidth="1"/>
    <col min="11267" max="11267" width="6.5" style="159" customWidth="1"/>
    <col min="11268" max="11268" width="6.875" style="159" customWidth="1"/>
    <col min="11269" max="11269" width="6.5" style="159" customWidth="1"/>
    <col min="11270" max="11270" width="8.875" style="159" customWidth="1"/>
    <col min="11271" max="11271" width="6.5" style="159" customWidth="1"/>
    <col min="11272" max="11507" width="9" style="159"/>
    <col min="11508" max="11509" width="6.5" style="159" customWidth="1"/>
    <col min="11510" max="11510" width="8.625" style="159" customWidth="1"/>
    <col min="11511" max="11511" width="6.375" style="159" customWidth="1"/>
    <col min="11512" max="11512" width="6.5" style="159" customWidth="1"/>
    <col min="11513" max="11513" width="6.125" style="159" customWidth="1"/>
    <col min="11514" max="11514" width="8.375" style="159" customWidth="1"/>
    <col min="11515" max="11515" width="5.875" style="159" customWidth="1"/>
    <col min="11516" max="11517" width="6.5" style="159" customWidth="1"/>
    <col min="11518" max="11518" width="8.375" style="159" customWidth="1"/>
    <col min="11519" max="11519" width="6.375" style="159" customWidth="1"/>
    <col min="11520" max="11520" width="7.5" style="159" customWidth="1"/>
    <col min="11521" max="11521" width="6.125" style="159" customWidth="1"/>
    <col min="11522" max="11522" width="8.875" style="159" customWidth="1"/>
    <col min="11523" max="11523" width="6.5" style="159" customWidth="1"/>
    <col min="11524" max="11524" width="6.875" style="159" customWidth="1"/>
    <col min="11525" max="11525" width="6.5" style="159" customWidth="1"/>
    <col min="11526" max="11526" width="8.875" style="159" customWidth="1"/>
    <col min="11527" max="11527" width="6.5" style="159" customWidth="1"/>
    <col min="11528" max="11763" width="9" style="159"/>
    <col min="11764" max="11765" width="6.5" style="159" customWidth="1"/>
    <col min="11766" max="11766" width="8.625" style="159" customWidth="1"/>
    <col min="11767" max="11767" width="6.375" style="159" customWidth="1"/>
    <col min="11768" max="11768" width="6.5" style="159" customWidth="1"/>
    <col min="11769" max="11769" width="6.125" style="159" customWidth="1"/>
    <col min="11770" max="11770" width="8.375" style="159" customWidth="1"/>
    <col min="11771" max="11771" width="5.875" style="159" customWidth="1"/>
    <col min="11772" max="11773" width="6.5" style="159" customWidth="1"/>
    <col min="11774" max="11774" width="8.375" style="159" customWidth="1"/>
    <col min="11775" max="11775" width="6.375" style="159" customWidth="1"/>
    <col min="11776" max="11776" width="7.5" style="159" customWidth="1"/>
    <col min="11777" max="11777" width="6.125" style="159" customWidth="1"/>
    <col min="11778" max="11778" width="8.875" style="159" customWidth="1"/>
    <col min="11779" max="11779" width="6.5" style="159" customWidth="1"/>
    <col min="11780" max="11780" width="6.875" style="159" customWidth="1"/>
    <col min="11781" max="11781" width="6.5" style="159" customWidth="1"/>
    <col min="11782" max="11782" width="8.875" style="159" customWidth="1"/>
    <col min="11783" max="11783" width="6.5" style="159" customWidth="1"/>
    <col min="11784" max="12019" width="9" style="159"/>
    <col min="12020" max="12021" width="6.5" style="159" customWidth="1"/>
    <col min="12022" max="12022" width="8.625" style="159" customWidth="1"/>
    <col min="12023" max="12023" width="6.375" style="159" customWidth="1"/>
    <col min="12024" max="12024" width="6.5" style="159" customWidth="1"/>
    <col min="12025" max="12025" width="6.125" style="159" customWidth="1"/>
    <col min="12026" max="12026" width="8.375" style="159" customWidth="1"/>
    <col min="12027" max="12027" width="5.875" style="159" customWidth="1"/>
    <col min="12028" max="12029" width="6.5" style="159" customWidth="1"/>
    <col min="12030" max="12030" width="8.375" style="159" customWidth="1"/>
    <col min="12031" max="12031" width="6.375" style="159" customWidth="1"/>
    <col min="12032" max="12032" width="7.5" style="159" customWidth="1"/>
    <col min="12033" max="12033" width="6.125" style="159" customWidth="1"/>
    <col min="12034" max="12034" width="8.875" style="159" customWidth="1"/>
    <col min="12035" max="12035" width="6.5" style="159" customWidth="1"/>
    <col min="12036" max="12036" width="6.875" style="159" customWidth="1"/>
    <col min="12037" max="12037" width="6.5" style="159" customWidth="1"/>
    <col min="12038" max="12038" width="8.875" style="159" customWidth="1"/>
    <col min="12039" max="12039" width="6.5" style="159" customWidth="1"/>
    <col min="12040" max="12275" width="9" style="159"/>
    <col min="12276" max="12277" width="6.5" style="159" customWidth="1"/>
    <col min="12278" max="12278" width="8.625" style="159" customWidth="1"/>
    <col min="12279" max="12279" width="6.375" style="159" customWidth="1"/>
    <col min="12280" max="12280" width="6.5" style="159" customWidth="1"/>
    <col min="12281" max="12281" width="6.125" style="159" customWidth="1"/>
    <col min="12282" max="12282" width="8.375" style="159" customWidth="1"/>
    <col min="12283" max="12283" width="5.875" style="159" customWidth="1"/>
    <col min="12284" max="12285" width="6.5" style="159" customWidth="1"/>
    <col min="12286" max="12286" width="8.375" style="159" customWidth="1"/>
    <col min="12287" max="12287" width="6.375" style="159" customWidth="1"/>
    <col min="12288" max="12288" width="7.5" style="159" customWidth="1"/>
    <col min="12289" max="12289" width="6.125" style="159" customWidth="1"/>
    <col min="12290" max="12290" width="8.875" style="159" customWidth="1"/>
    <col min="12291" max="12291" width="6.5" style="159" customWidth="1"/>
    <col min="12292" max="12292" width="6.875" style="159" customWidth="1"/>
    <col min="12293" max="12293" width="6.5" style="159" customWidth="1"/>
    <col min="12294" max="12294" width="8.875" style="159" customWidth="1"/>
    <col min="12295" max="12295" width="6.5" style="159" customWidth="1"/>
    <col min="12296" max="12531" width="9" style="159"/>
    <col min="12532" max="12533" width="6.5" style="159" customWidth="1"/>
    <col min="12534" max="12534" width="8.625" style="159" customWidth="1"/>
    <col min="12535" max="12535" width="6.375" style="159" customWidth="1"/>
    <col min="12536" max="12536" width="6.5" style="159" customWidth="1"/>
    <col min="12537" max="12537" width="6.125" style="159" customWidth="1"/>
    <col min="12538" max="12538" width="8.375" style="159" customWidth="1"/>
    <col min="12539" max="12539" width="5.875" style="159" customWidth="1"/>
    <col min="12540" max="12541" width="6.5" style="159" customWidth="1"/>
    <col min="12542" max="12542" width="8.375" style="159" customWidth="1"/>
    <col min="12543" max="12543" width="6.375" style="159" customWidth="1"/>
    <col min="12544" max="12544" width="7.5" style="159" customWidth="1"/>
    <col min="12545" max="12545" width="6.125" style="159" customWidth="1"/>
    <col min="12546" max="12546" width="8.875" style="159" customWidth="1"/>
    <col min="12547" max="12547" width="6.5" style="159" customWidth="1"/>
    <col min="12548" max="12548" width="6.875" style="159" customWidth="1"/>
    <col min="12549" max="12549" width="6.5" style="159" customWidth="1"/>
    <col min="12550" max="12550" width="8.875" style="159" customWidth="1"/>
    <col min="12551" max="12551" width="6.5" style="159" customWidth="1"/>
    <col min="12552" max="12787" width="9" style="159"/>
    <col min="12788" max="12789" width="6.5" style="159" customWidth="1"/>
    <col min="12790" max="12790" width="8.625" style="159" customWidth="1"/>
    <col min="12791" max="12791" width="6.375" style="159" customWidth="1"/>
    <col min="12792" max="12792" width="6.5" style="159" customWidth="1"/>
    <col min="12793" max="12793" width="6.125" style="159" customWidth="1"/>
    <col min="12794" max="12794" width="8.375" style="159" customWidth="1"/>
    <col min="12795" max="12795" width="5.875" style="159" customWidth="1"/>
    <col min="12796" max="12797" width="6.5" style="159" customWidth="1"/>
    <col min="12798" max="12798" width="8.375" style="159" customWidth="1"/>
    <col min="12799" max="12799" width="6.375" style="159" customWidth="1"/>
    <col min="12800" max="12800" width="7.5" style="159" customWidth="1"/>
    <col min="12801" max="12801" width="6.125" style="159" customWidth="1"/>
    <col min="12802" max="12802" width="8.875" style="159" customWidth="1"/>
    <col min="12803" max="12803" width="6.5" style="159" customWidth="1"/>
    <col min="12804" max="12804" width="6.875" style="159" customWidth="1"/>
    <col min="12805" max="12805" width="6.5" style="159" customWidth="1"/>
    <col min="12806" max="12806" width="8.875" style="159" customWidth="1"/>
    <col min="12807" max="12807" width="6.5" style="159" customWidth="1"/>
    <col min="12808" max="13043" width="9" style="159"/>
    <col min="13044" max="13045" width="6.5" style="159" customWidth="1"/>
    <col min="13046" max="13046" width="8.625" style="159" customWidth="1"/>
    <col min="13047" max="13047" width="6.375" style="159" customWidth="1"/>
    <col min="13048" max="13048" width="6.5" style="159" customWidth="1"/>
    <col min="13049" max="13049" width="6.125" style="159" customWidth="1"/>
    <col min="13050" max="13050" width="8.375" style="159" customWidth="1"/>
    <col min="13051" max="13051" width="5.875" style="159" customWidth="1"/>
    <col min="13052" max="13053" width="6.5" style="159" customWidth="1"/>
    <col min="13054" max="13054" width="8.375" style="159" customWidth="1"/>
    <col min="13055" max="13055" width="6.375" style="159" customWidth="1"/>
    <col min="13056" max="13056" width="7.5" style="159" customWidth="1"/>
    <col min="13057" max="13057" width="6.125" style="159" customWidth="1"/>
    <col min="13058" max="13058" width="8.875" style="159" customWidth="1"/>
    <col min="13059" max="13059" width="6.5" style="159" customWidth="1"/>
    <col min="13060" max="13060" width="6.875" style="159" customWidth="1"/>
    <col min="13061" max="13061" width="6.5" style="159" customWidth="1"/>
    <col min="13062" max="13062" width="8.875" style="159" customWidth="1"/>
    <col min="13063" max="13063" width="6.5" style="159" customWidth="1"/>
    <col min="13064" max="13299" width="9" style="159"/>
    <col min="13300" max="13301" width="6.5" style="159" customWidth="1"/>
    <col min="13302" max="13302" width="8.625" style="159" customWidth="1"/>
    <col min="13303" max="13303" width="6.375" style="159" customWidth="1"/>
    <col min="13304" max="13304" width="6.5" style="159" customWidth="1"/>
    <col min="13305" max="13305" width="6.125" style="159" customWidth="1"/>
    <col min="13306" max="13306" width="8.375" style="159" customWidth="1"/>
    <col min="13307" max="13307" width="5.875" style="159" customWidth="1"/>
    <col min="13308" max="13309" width="6.5" style="159" customWidth="1"/>
    <col min="13310" max="13310" width="8.375" style="159" customWidth="1"/>
    <col min="13311" max="13311" width="6.375" style="159" customWidth="1"/>
    <col min="13312" max="13312" width="7.5" style="159" customWidth="1"/>
    <col min="13313" max="13313" width="6.125" style="159" customWidth="1"/>
    <col min="13314" max="13314" width="8.875" style="159" customWidth="1"/>
    <col min="13315" max="13315" width="6.5" style="159" customWidth="1"/>
    <col min="13316" max="13316" width="6.875" style="159" customWidth="1"/>
    <col min="13317" max="13317" width="6.5" style="159" customWidth="1"/>
    <col min="13318" max="13318" width="8.875" style="159" customWidth="1"/>
    <col min="13319" max="13319" width="6.5" style="159" customWidth="1"/>
    <col min="13320" max="13555" width="9" style="159"/>
    <col min="13556" max="13557" width="6.5" style="159" customWidth="1"/>
    <col min="13558" max="13558" width="8.625" style="159" customWidth="1"/>
    <col min="13559" max="13559" width="6.375" style="159" customWidth="1"/>
    <col min="13560" max="13560" width="6.5" style="159" customWidth="1"/>
    <col min="13561" max="13561" width="6.125" style="159" customWidth="1"/>
    <col min="13562" max="13562" width="8.375" style="159" customWidth="1"/>
    <col min="13563" max="13563" width="5.875" style="159" customWidth="1"/>
    <col min="13564" max="13565" width="6.5" style="159" customWidth="1"/>
    <col min="13566" max="13566" width="8.375" style="159" customWidth="1"/>
    <col min="13567" max="13567" width="6.375" style="159" customWidth="1"/>
    <col min="13568" max="13568" width="7.5" style="159" customWidth="1"/>
    <col min="13569" max="13569" width="6.125" style="159" customWidth="1"/>
    <col min="13570" max="13570" width="8.875" style="159" customWidth="1"/>
    <col min="13571" max="13571" width="6.5" style="159" customWidth="1"/>
    <col min="13572" max="13572" width="6.875" style="159" customWidth="1"/>
    <col min="13573" max="13573" width="6.5" style="159" customWidth="1"/>
    <col min="13574" max="13574" width="8.875" style="159" customWidth="1"/>
    <col min="13575" max="13575" width="6.5" style="159" customWidth="1"/>
    <col min="13576" max="13811" width="9" style="159"/>
    <col min="13812" max="13813" width="6.5" style="159" customWidth="1"/>
    <col min="13814" max="13814" width="8.625" style="159" customWidth="1"/>
    <col min="13815" max="13815" width="6.375" style="159" customWidth="1"/>
    <col min="13816" max="13816" width="6.5" style="159" customWidth="1"/>
    <col min="13817" max="13817" width="6.125" style="159" customWidth="1"/>
    <col min="13818" max="13818" width="8.375" style="159" customWidth="1"/>
    <col min="13819" max="13819" width="5.875" style="159" customWidth="1"/>
    <col min="13820" max="13821" width="6.5" style="159" customWidth="1"/>
    <col min="13822" max="13822" width="8.375" style="159" customWidth="1"/>
    <col min="13823" max="13823" width="6.375" style="159" customWidth="1"/>
    <col min="13824" max="13824" width="7.5" style="159" customWidth="1"/>
    <col min="13825" max="13825" width="6.125" style="159" customWidth="1"/>
    <col min="13826" max="13826" width="8.875" style="159" customWidth="1"/>
    <col min="13827" max="13827" width="6.5" style="159" customWidth="1"/>
    <col min="13828" max="13828" width="6.875" style="159" customWidth="1"/>
    <col min="13829" max="13829" width="6.5" style="159" customWidth="1"/>
    <col min="13830" max="13830" width="8.875" style="159" customWidth="1"/>
    <col min="13831" max="13831" width="6.5" style="159" customWidth="1"/>
    <col min="13832" max="14067" width="9" style="159"/>
    <col min="14068" max="14069" width="6.5" style="159" customWidth="1"/>
    <col min="14070" max="14070" width="8.625" style="159" customWidth="1"/>
    <col min="14071" max="14071" width="6.375" style="159" customWidth="1"/>
    <col min="14072" max="14072" width="6.5" style="159" customWidth="1"/>
    <col min="14073" max="14073" width="6.125" style="159" customWidth="1"/>
    <col min="14074" max="14074" width="8.375" style="159" customWidth="1"/>
    <col min="14075" max="14075" width="5.875" style="159" customWidth="1"/>
    <col min="14076" max="14077" width="6.5" style="159" customWidth="1"/>
    <col min="14078" max="14078" width="8.375" style="159" customWidth="1"/>
    <col min="14079" max="14079" width="6.375" style="159" customWidth="1"/>
    <col min="14080" max="14080" width="7.5" style="159" customWidth="1"/>
    <col min="14081" max="14081" width="6.125" style="159" customWidth="1"/>
    <col min="14082" max="14082" width="8.875" style="159" customWidth="1"/>
    <col min="14083" max="14083" width="6.5" style="159" customWidth="1"/>
    <col min="14084" max="14084" width="6.875" style="159" customWidth="1"/>
    <col min="14085" max="14085" width="6.5" style="159" customWidth="1"/>
    <col min="14086" max="14086" width="8.875" style="159" customWidth="1"/>
    <col min="14087" max="14087" width="6.5" style="159" customWidth="1"/>
    <col min="14088" max="14323" width="9" style="159"/>
    <col min="14324" max="14325" width="6.5" style="159" customWidth="1"/>
    <col min="14326" max="14326" width="8.625" style="159" customWidth="1"/>
    <col min="14327" max="14327" width="6.375" style="159" customWidth="1"/>
    <col min="14328" max="14328" width="6.5" style="159" customWidth="1"/>
    <col min="14329" max="14329" width="6.125" style="159" customWidth="1"/>
    <col min="14330" max="14330" width="8.375" style="159" customWidth="1"/>
    <col min="14331" max="14331" width="5.875" style="159" customWidth="1"/>
    <col min="14332" max="14333" width="6.5" style="159" customWidth="1"/>
    <col min="14334" max="14334" width="8.375" style="159" customWidth="1"/>
    <col min="14335" max="14335" width="6.375" style="159" customWidth="1"/>
    <col min="14336" max="14336" width="7.5" style="159" customWidth="1"/>
    <col min="14337" max="14337" width="6.125" style="159" customWidth="1"/>
    <col min="14338" max="14338" width="8.875" style="159" customWidth="1"/>
    <col min="14339" max="14339" width="6.5" style="159" customWidth="1"/>
    <col min="14340" max="14340" width="6.875" style="159" customWidth="1"/>
    <col min="14341" max="14341" width="6.5" style="159" customWidth="1"/>
    <col min="14342" max="14342" width="8.875" style="159" customWidth="1"/>
    <col min="14343" max="14343" width="6.5" style="159" customWidth="1"/>
    <col min="14344" max="14579" width="9" style="159"/>
    <col min="14580" max="14581" width="6.5" style="159" customWidth="1"/>
    <col min="14582" max="14582" width="8.625" style="159" customWidth="1"/>
    <col min="14583" max="14583" width="6.375" style="159" customWidth="1"/>
    <col min="14584" max="14584" width="6.5" style="159" customWidth="1"/>
    <col min="14585" max="14585" width="6.125" style="159" customWidth="1"/>
    <col min="14586" max="14586" width="8.375" style="159" customWidth="1"/>
    <col min="14587" max="14587" width="5.875" style="159" customWidth="1"/>
    <col min="14588" max="14589" width="6.5" style="159" customWidth="1"/>
    <col min="14590" max="14590" width="8.375" style="159" customWidth="1"/>
    <col min="14591" max="14591" width="6.375" style="159" customWidth="1"/>
    <col min="14592" max="14592" width="7.5" style="159" customWidth="1"/>
    <col min="14593" max="14593" width="6.125" style="159" customWidth="1"/>
    <col min="14594" max="14594" width="8.875" style="159" customWidth="1"/>
    <col min="14595" max="14595" width="6.5" style="159" customWidth="1"/>
    <col min="14596" max="14596" width="6.875" style="159" customWidth="1"/>
    <col min="14597" max="14597" width="6.5" style="159" customWidth="1"/>
    <col min="14598" max="14598" width="8.875" style="159" customWidth="1"/>
    <col min="14599" max="14599" width="6.5" style="159" customWidth="1"/>
    <col min="14600" max="14835" width="9" style="159"/>
    <col min="14836" max="14837" width="6.5" style="159" customWidth="1"/>
    <col min="14838" max="14838" width="8.625" style="159" customWidth="1"/>
    <col min="14839" max="14839" width="6.375" style="159" customWidth="1"/>
    <col min="14840" max="14840" width="6.5" style="159" customWidth="1"/>
    <col min="14841" max="14841" width="6.125" style="159" customWidth="1"/>
    <col min="14842" max="14842" width="8.375" style="159" customWidth="1"/>
    <col min="14843" max="14843" width="5.875" style="159" customWidth="1"/>
    <col min="14844" max="14845" width="6.5" style="159" customWidth="1"/>
    <col min="14846" max="14846" width="8.375" style="159" customWidth="1"/>
    <col min="14847" max="14847" width="6.375" style="159" customWidth="1"/>
    <col min="14848" max="14848" width="7.5" style="159" customWidth="1"/>
    <col min="14849" max="14849" width="6.125" style="159" customWidth="1"/>
    <col min="14850" max="14850" width="8.875" style="159" customWidth="1"/>
    <col min="14851" max="14851" width="6.5" style="159" customWidth="1"/>
    <col min="14852" max="14852" width="6.875" style="159" customWidth="1"/>
    <col min="14853" max="14853" width="6.5" style="159" customWidth="1"/>
    <col min="14854" max="14854" width="8.875" style="159" customWidth="1"/>
    <col min="14855" max="14855" width="6.5" style="159" customWidth="1"/>
    <col min="14856" max="15091" width="9" style="159"/>
    <col min="15092" max="15093" width="6.5" style="159" customWidth="1"/>
    <col min="15094" max="15094" width="8.625" style="159" customWidth="1"/>
    <col min="15095" max="15095" width="6.375" style="159" customWidth="1"/>
    <col min="15096" max="15096" width="6.5" style="159" customWidth="1"/>
    <col min="15097" max="15097" width="6.125" style="159" customWidth="1"/>
    <col min="15098" max="15098" width="8.375" style="159" customWidth="1"/>
    <col min="15099" max="15099" width="5.875" style="159" customWidth="1"/>
    <col min="15100" max="15101" width="6.5" style="159" customWidth="1"/>
    <col min="15102" max="15102" width="8.375" style="159" customWidth="1"/>
    <col min="15103" max="15103" width="6.375" style="159" customWidth="1"/>
    <col min="15104" max="15104" width="7.5" style="159" customWidth="1"/>
    <col min="15105" max="15105" width="6.125" style="159" customWidth="1"/>
    <col min="15106" max="15106" width="8.875" style="159" customWidth="1"/>
    <col min="15107" max="15107" width="6.5" style="159" customWidth="1"/>
    <col min="15108" max="15108" width="6.875" style="159" customWidth="1"/>
    <col min="15109" max="15109" width="6.5" style="159" customWidth="1"/>
    <col min="15110" max="15110" width="8.875" style="159" customWidth="1"/>
    <col min="15111" max="15111" width="6.5" style="159" customWidth="1"/>
    <col min="15112" max="15347" width="9" style="159"/>
    <col min="15348" max="15349" width="6.5" style="159" customWidth="1"/>
    <col min="15350" max="15350" width="8.625" style="159" customWidth="1"/>
    <col min="15351" max="15351" width="6.375" style="159" customWidth="1"/>
    <col min="15352" max="15352" width="6.5" style="159" customWidth="1"/>
    <col min="15353" max="15353" width="6.125" style="159" customWidth="1"/>
    <col min="15354" max="15354" width="8.375" style="159" customWidth="1"/>
    <col min="15355" max="15355" width="5.875" style="159" customWidth="1"/>
    <col min="15356" max="15357" width="6.5" style="159" customWidth="1"/>
    <col min="15358" max="15358" width="8.375" style="159" customWidth="1"/>
    <col min="15359" max="15359" width="6.375" style="159" customWidth="1"/>
    <col min="15360" max="15360" width="7.5" style="159" customWidth="1"/>
    <col min="15361" max="15361" width="6.125" style="159" customWidth="1"/>
    <col min="15362" max="15362" width="8.875" style="159" customWidth="1"/>
    <col min="15363" max="15363" width="6.5" style="159" customWidth="1"/>
    <col min="15364" max="15364" width="6.875" style="159" customWidth="1"/>
    <col min="15365" max="15365" width="6.5" style="159" customWidth="1"/>
    <col min="15366" max="15366" width="8.875" style="159" customWidth="1"/>
    <col min="15367" max="15367" width="6.5" style="159" customWidth="1"/>
    <col min="15368" max="15603" width="9" style="159"/>
    <col min="15604" max="15605" width="6.5" style="159" customWidth="1"/>
    <col min="15606" max="15606" width="8.625" style="159" customWidth="1"/>
    <col min="15607" max="15607" width="6.375" style="159" customWidth="1"/>
    <col min="15608" max="15608" width="6.5" style="159" customWidth="1"/>
    <col min="15609" max="15609" width="6.125" style="159" customWidth="1"/>
    <col min="15610" max="15610" width="8.375" style="159" customWidth="1"/>
    <col min="15611" max="15611" width="5.875" style="159" customWidth="1"/>
    <col min="15612" max="15613" width="6.5" style="159" customWidth="1"/>
    <col min="15614" max="15614" width="8.375" style="159" customWidth="1"/>
    <col min="15615" max="15615" width="6.375" style="159" customWidth="1"/>
    <col min="15616" max="15616" width="7.5" style="159" customWidth="1"/>
    <col min="15617" max="15617" width="6.125" style="159" customWidth="1"/>
    <col min="15618" max="15618" width="8.875" style="159" customWidth="1"/>
    <col min="15619" max="15619" width="6.5" style="159" customWidth="1"/>
    <col min="15620" max="15620" width="6.875" style="159" customWidth="1"/>
    <col min="15621" max="15621" width="6.5" style="159" customWidth="1"/>
    <col min="15622" max="15622" width="8.875" style="159" customWidth="1"/>
    <col min="15623" max="15623" width="6.5" style="159" customWidth="1"/>
    <col min="15624" max="15859" width="9" style="159"/>
    <col min="15860" max="15861" width="6.5" style="159" customWidth="1"/>
    <col min="15862" max="15862" width="8.625" style="159" customWidth="1"/>
    <col min="15863" max="15863" width="6.375" style="159" customWidth="1"/>
    <col min="15864" max="15864" width="6.5" style="159" customWidth="1"/>
    <col min="15865" max="15865" width="6.125" style="159" customWidth="1"/>
    <col min="15866" max="15866" width="8.375" style="159" customWidth="1"/>
    <col min="15867" max="15867" width="5.875" style="159" customWidth="1"/>
    <col min="15868" max="15869" width="6.5" style="159" customWidth="1"/>
    <col min="15870" max="15870" width="8.375" style="159" customWidth="1"/>
    <col min="15871" max="15871" width="6.375" style="159" customWidth="1"/>
    <col min="15872" max="15872" width="7.5" style="159" customWidth="1"/>
    <col min="15873" max="15873" width="6.125" style="159" customWidth="1"/>
    <col min="15874" max="15874" width="8.875" style="159" customWidth="1"/>
    <col min="15875" max="15875" width="6.5" style="159" customWidth="1"/>
    <col min="15876" max="15876" width="6.875" style="159" customWidth="1"/>
    <col min="15877" max="15877" width="6.5" style="159" customWidth="1"/>
    <col min="15878" max="15878" width="8.875" style="159" customWidth="1"/>
    <col min="15879" max="15879" width="6.5" style="159" customWidth="1"/>
    <col min="15880" max="16115" width="9" style="159"/>
    <col min="16116" max="16117" width="6.5" style="159" customWidth="1"/>
    <col min="16118" max="16118" width="8.625" style="159" customWidth="1"/>
    <col min="16119" max="16119" width="6.375" style="159" customWidth="1"/>
    <col min="16120" max="16120" width="6.5" style="159" customWidth="1"/>
    <col min="16121" max="16121" width="6.125" style="159" customWidth="1"/>
    <col min="16122" max="16122" width="8.375" style="159" customWidth="1"/>
    <col min="16123" max="16123" width="5.875" style="159" customWidth="1"/>
    <col min="16124" max="16125" width="6.5" style="159" customWidth="1"/>
    <col min="16126" max="16126" width="8.375" style="159" customWidth="1"/>
    <col min="16127" max="16127" width="6.375" style="159" customWidth="1"/>
    <col min="16128" max="16128" width="7.5" style="159" customWidth="1"/>
    <col min="16129" max="16129" width="6.125" style="159" customWidth="1"/>
    <col min="16130" max="16130" width="8.875" style="159" customWidth="1"/>
    <col min="16131" max="16131" width="6.5" style="159" customWidth="1"/>
    <col min="16132" max="16132" width="6.875" style="159" customWidth="1"/>
    <col min="16133" max="16133" width="6.5" style="159" customWidth="1"/>
    <col min="16134" max="16134" width="8.875" style="159" customWidth="1"/>
    <col min="16135" max="16135" width="6.5" style="159" customWidth="1"/>
    <col min="16136" max="16371" width="9" style="159"/>
    <col min="16372" max="16384" width="9" style="159" customWidth="1"/>
  </cols>
  <sheetData>
    <row r="1" spans="1:36" ht="32.1" customHeight="1" thickBot="1">
      <c r="D1" s="303" t="s">
        <v>491</v>
      </c>
      <c r="E1" s="303"/>
      <c r="F1" s="303"/>
      <c r="G1" s="303"/>
      <c r="H1" s="303"/>
      <c r="I1" s="303"/>
      <c r="J1" s="303"/>
      <c r="K1" s="303"/>
      <c r="O1" s="160" t="s">
        <v>104</v>
      </c>
    </row>
    <row r="2" spans="1:36" ht="15" customHeight="1">
      <c r="A2" s="304" t="s">
        <v>324</v>
      </c>
      <c r="B2" s="305"/>
      <c r="C2" s="305"/>
      <c r="D2" s="305"/>
      <c r="E2" s="304" t="s">
        <v>325</v>
      </c>
      <c r="F2" s="305"/>
      <c r="G2" s="305"/>
      <c r="H2" s="306"/>
      <c r="I2" s="305" t="s">
        <v>326</v>
      </c>
      <c r="J2" s="305"/>
      <c r="K2" s="305"/>
      <c r="L2" s="305"/>
      <c r="M2" s="304" t="s">
        <v>327</v>
      </c>
      <c r="N2" s="305"/>
      <c r="O2" s="305"/>
      <c r="P2" s="306"/>
      <c r="Q2" s="305" t="s">
        <v>328</v>
      </c>
      <c r="R2" s="305"/>
      <c r="S2" s="305"/>
      <c r="T2" s="306"/>
    </row>
    <row r="3" spans="1:36" ht="15" customHeight="1">
      <c r="A3" s="307" t="s">
        <v>138</v>
      </c>
      <c r="B3" s="308"/>
      <c r="C3" s="308"/>
      <c r="D3" s="309"/>
      <c r="E3" s="310" t="s">
        <v>443</v>
      </c>
      <c r="F3" s="277"/>
      <c r="G3" s="277"/>
      <c r="H3" s="278"/>
      <c r="I3" s="300" t="s">
        <v>493</v>
      </c>
      <c r="J3" s="301"/>
      <c r="K3" s="301"/>
      <c r="L3" s="302"/>
      <c r="M3" s="310" t="s">
        <v>444</v>
      </c>
      <c r="N3" s="277"/>
      <c r="O3" s="277"/>
      <c r="P3" s="278"/>
      <c r="Q3" s="277" t="s">
        <v>494</v>
      </c>
      <c r="R3" s="277"/>
      <c r="S3" s="277"/>
      <c r="T3" s="278"/>
    </row>
    <row r="4" spans="1:36" s="161" customFormat="1" ht="15" customHeight="1">
      <c r="A4" s="311" t="s">
        <v>144</v>
      </c>
      <c r="B4" s="312"/>
      <c r="C4" s="312"/>
      <c r="D4" s="313"/>
      <c r="E4" s="311" t="str">
        <f>[1]第一週明細!G13</f>
        <v>蜜汁雞排</v>
      </c>
      <c r="F4" s="312"/>
      <c r="G4" s="312"/>
      <c r="H4" s="313"/>
      <c r="I4" s="311" t="s">
        <v>488</v>
      </c>
      <c r="J4" s="312"/>
      <c r="K4" s="312"/>
      <c r="L4" s="313"/>
      <c r="M4" s="314" t="str">
        <f>[1]第一週明細!G29</f>
        <v>法式風味豬排</v>
      </c>
      <c r="N4" s="312"/>
      <c r="O4" s="312"/>
      <c r="P4" s="313"/>
      <c r="Q4" s="279" t="s">
        <v>507</v>
      </c>
      <c r="R4" s="280"/>
      <c r="S4" s="280"/>
      <c r="T4" s="281"/>
    </row>
    <row r="5" spans="1:36" s="161" customFormat="1" ht="15" customHeight="1">
      <c r="A5" s="311" t="str">
        <f>[1]第一週明細!J5</f>
        <v>台式滷味(豆)</v>
      </c>
      <c r="B5" s="312"/>
      <c r="C5" s="312"/>
      <c r="D5" s="313"/>
      <c r="E5" s="311" t="s">
        <v>143</v>
      </c>
      <c r="F5" s="312"/>
      <c r="G5" s="312"/>
      <c r="H5" s="313"/>
      <c r="I5" s="311" t="s">
        <v>367</v>
      </c>
      <c r="J5" s="312"/>
      <c r="K5" s="312"/>
      <c r="L5" s="313"/>
      <c r="M5" s="314" t="str">
        <f>[1]第一週明細!J29</f>
        <v>紹興燒雞丁</v>
      </c>
      <c r="N5" s="312"/>
      <c r="O5" s="312"/>
      <c r="P5" s="313"/>
      <c r="Q5" s="279" t="s">
        <v>158</v>
      </c>
      <c r="R5" s="280"/>
      <c r="S5" s="280"/>
      <c r="T5" s="281"/>
    </row>
    <row r="6" spans="1:36" s="161" customFormat="1" ht="15" customHeight="1">
      <c r="A6" s="279" t="s">
        <v>520</v>
      </c>
      <c r="B6" s="280"/>
      <c r="C6" s="280"/>
      <c r="D6" s="281"/>
      <c r="E6" s="317" t="s">
        <v>421</v>
      </c>
      <c r="F6" s="318"/>
      <c r="G6" s="318"/>
      <c r="H6" s="319"/>
      <c r="I6" s="279" t="s">
        <v>450</v>
      </c>
      <c r="J6" s="280"/>
      <c r="K6" s="280"/>
      <c r="L6" s="281"/>
      <c r="M6" s="320" t="s">
        <v>508</v>
      </c>
      <c r="N6" s="321"/>
      <c r="O6" s="321"/>
      <c r="P6" s="322"/>
      <c r="Q6" s="279" t="s">
        <v>498</v>
      </c>
      <c r="R6" s="280"/>
      <c r="S6" s="280"/>
      <c r="T6" s="281"/>
      <c r="U6" s="162"/>
    </row>
    <row r="7" spans="1:36" s="161" customFormat="1" ht="15" customHeight="1">
      <c r="A7" s="282" t="s">
        <v>426</v>
      </c>
      <c r="B7" s="283"/>
      <c r="C7" s="283"/>
      <c r="D7" s="283"/>
      <c r="E7" s="285" t="s">
        <v>427</v>
      </c>
      <c r="F7" s="283"/>
      <c r="G7" s="283"/>
      <c r="H7" s="286"/>
      <c r="I7" s="282" t="s">
        <v>426</v>
      </c>
      <c r="J7" s="283"/>
      <c r="K7" s="283"/>
      <c r="L7" s="283"/>
      <c r="M7" s="285" t="s">
        <v>428</v>
      </c>
      <c r="N7" s="283"/>
      <c r="O7" s="283"/>
      <c r="P7" s="286"/>
      <c r="Q7" s="282" t="s">
        <v>426</v>
      </c>
      <c r="R7" s="283"/>
      <c r="S7" s="283"/>
      <c r="T7" s="283"/>
      <c r="U7" s="174"/>
    </row>
    <row r="8" spans="1:36" s="161" customFormat="1" ht="15" customHeight="1">
      <c r="A8" s="284" t="str">
        <f>[1]第一週明細!S5</f>
        <v>薑絲海芽湯</v>
      </c>
      <c r="B8" s="280"/>
      <c r="C8" s="280"/>
      <c r="D8" s="281"/>
      <c r="E8" s="284" t="s">
        <v>184</v>
      </c>
      <c r="F8" s="280"/>
      <c r="G8" s="280"/>
      <c r="H8" s="281"/>
      <c r="I8" s="284" t="s">
        <v>177</v>
      </c>
      <c r="J8" s="280"/>
      <c r="K8" s="280"/>
      <c r="L8" s="281"/>
      <c r="M8" s="314" t="s">
        <v>151</v>
      </c>
      <c r="N8" s="312"/>
      <c r="O8" s="312"/>
      <c r="P8" s="313"/>
      <c r="Q8" s="284" t="str">
        <f>[1]第一週明細!S37</f>
        <v>玉米濃湯(芡)</v>
      </c>
      <c r="R8" s="280"/>
      <c r="S8" s="280"/>
      <c r="T8" s="281"/>
    </row>
    <row r="9" spans="1:36" s="170" customFormat="1" ht="12" customHeight="1">
      <c r="A9" s="165" t="s">
        <v>91</v>
      </c>
      <c r="B9" s="166">
        <f>第一週明細!W12</f>
        <v>715.8</v>
      </c>
      <c r="C9" s="166" t="s">
        <v>26</v>
      </c>
      <c r="D9" s="167">
        <f>第一週明細!W8</f>
        <v>23</v>
      </c>
      <c r="E9" s="165" t="s">
        <v>91</v>
      </c>
      <c r="F9" s="166">
        <f>第一週明細!W20</f>
        <v>694.7</v>
      </c>
      <c r="G9" s="166" t="s">
        <v>26</v>
      </c>
      <c r="H9" s="168">
        <f>第一週明細!W16</f>
        <v>23.5</v>
      </c>
      <c r="I9" s="169" t="s">
        <v>91</v>
      </c>
      <c r="J9" s="166">
        <f>第一週明細!W28</f>
        <v>697.5</v>
      </c>
      <c r="K9" s="166" t="s">
        <v>26</v>
      </c>
      <c r="L9" s="167">
        <f>第一週明細!W24</f>
        <v>25.5</v>
      </c>
      <c r="M9" s="165" t="s">
        <v>91</v>
      </c>
      <c r="N9" s="166">
        <f>第一週明細!W36</f>
        <v>686.6</v>
      </c>
      <c r="O9" s="166" t="s">
        <v>26</v>
      </c>
      <c r="P9" s="168">
        <f>第一週明細!W32</f>
        <v>25</v>
      </c>
      <c r="Q9" s="169" t="s">
        <v>91</v>
      </c>
      <c r="R9" s="166">
        <f>第一週明細!W44</f>
        <v>731.2</v>
      </c>
      <c r="S9" s="166" t="s">
        <v>26</v>
      </c>
      <c r="T9" s="168">
        <f>第一週明細!W40</f>
        <v>24</v>
      </c>
    </row>
    <row r="10" spans="1:36" s="170" customFormat="1" ht="12" customHeight="1">
      <c r="A10" s="165" t="s">
        <v>17</v>
      </c>
      <c r="B10" s="166">
        <f>第一週明細!W6</f>
        <v>98</v>
      </c>
      <c r="C10" s="166" t="s">
        <v>33</v>
      </c>
      <c r="D10" s="167">
        <f>第一週明細!W10</f>
        <v>29.2</v>
      </c>
      <c r="E10" s="165" t="s">
        <v>17</v>
      </c>
      <c r="F10" s="166">
        <f>第一週明細!W14</f>
        <v>90.5</v>
      </c>
      <c r="G10" s="166" t="s">
        <v>33</v>
      </c>
      <c r="H10" s="168">
        <f>第一週明細!W18</f>
        <v>30.3</v>
      </c>
      <c r="I10" s="169" t="s">
        <v>17</v>
      </c>
      <c r="J10" s="166">
        <f>第一週明細!W22</f>
        <v>86.5</v>
      </c>
      <c r="K10" s="166" t="s">
        <v>33</v>
      </c>
      <c r="L10" s="167">
        <f>第一週明細!W26</f>
        <v>30.5</v>
      </c>
      <c r="M10" s="165" t="s">
        <v>17</v>
      </c>
      <c r="N10" s="166">
        <f>第一週明細!W30</f>
        <v>84</v>
      </c>
      <c r="O10" s="166" t="s">
        <v>33</v>
      </c>
      <c r="P10" s="168">
        <f>第一週明細!W34</f>
        <v>31.4</v>
      </c>
      <c r="Q10" s="169" t="s">
        <v>17</v>
      </c>
      <c r="R10" s="166">
        <f>第一週明細!W38</f>
        <v>97</v>
      </c>
      <c r="S10" s="166" t="s">
        <v>33</v>
      </c>
      <c r="T10" s="168">
        <f>第一週明細!W42</f>
        <v>31.799999999999997</v>
      </c>
    </row>
    <row r="11" spans="1:36" s="161" customFormat="1" ht="15" customHeight="1">
      <c r="A11" s="292" t="s">
        <v>329</v>
      </c>
      <c r="B11" s="293"/>
      <c r="C11" s="293"/>
      <c r="D11" s="294"/>
      <c r="E11" s="323" t="s">
        <v>142</v>
      </c>
      <c r="F11" s="315"/>
      <c r="G11" s="315"/>
      <c r="H11" s="316"/>
      <c r="I11" s="315" t="s">
        <v>165</v>
      </c>
      <c r="J11" s="315"/>
      <c r="K11" s="315"/>
      <c r="L11" s="315"/>
      <c r="M11" s="323" t="s">
        <v>166</v>
      </c>
      <c r="N11" s="315"/>
      <c r="O11" s="315"/>
      <c r="P11" s="316"/>
      <c r="Q11" s="315" t="s">
        <v>330</v>
      </c>
      <c r="R11" s="315"/>
      <c r="S11" s="315"/>
      <c r="T11" s="316"/>
    </row>
    <row r="12" spans="1:36" s="161" customFormat="1" ht="15" customHeight="1">
      <c r="A12" s="300" t="s">
        <v>138</v>
      </c>
      <c r="B12" s="301"/>
      <c r="C12" s="301"/>
      <c r="D12" s="302"/>
      <c r="E12" s="324" t="s">
        <v>377</v>
      </c>
      <c r="F12" s="325"/>
      <c r="G12" s="325"/>
      <c r="H12" s="326"/>
      <c r="I12" s="300" t="s">
        <v>493</v>
      </c>
      <c r="J12" s="301"/>
      <c r="K12" s="301"/>
      <c r="L12" s="302"/>
      <c r="M12" s="324" t="s">
        <v>422</v>
      </c>
      <c r="N12" s="325"/>
      <c r="O12" s="325"/>
      <c r="P12" s="326"/>
      <c r="Q12" s="324" t="s">
        <v>495</v>
      </c>
      <c r="R12" s="325"/>
      <c r="S12" s="325"/>
      <c r="T12" s="326"/>
      <c r="U12" s="162"/>
      <c r="V12" s="175"/>
      <c r="W12" s="283"/>
      <c r="X12" s="28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</row>
    <row r="13" spans="1:36" s="161" customFormat="1" ht="15" customHeight="1">
      <c r="A13" s="285" t="s">
        <v>150</v>
      </c>
      <c r="B13" s="283"/>
      <c r="C13" s="283"/>
      <c r="D13" s="286"/>
      <c r="E13" s="285" t="s">
        <v>398</v>
      </c>
      <c r="F13" s="283"/>
      <c r="G13" s="283"/>
      <c r="H13" s="286"/>
      <c r="I13" s="282" t="s">
        <v>146</v>
      </c>
      <c r="J13" s="287"/>
      <c r="K13" s="287"/>
      <c r="L13" s="327"/>
      <c r="M13" s="285" t="s">
        <v>145</v>
      </c>
      <c r="N13" s="283"/>
      <c r="O13" s="283"/>
      <c r="P13" s="286"/>
      <c r="Q13" s="285" t="s">
        <v>424</v>
      </c>
      <c r="R13" s="283"/>
      <c r="S13" s="283"/>
      <c r="T13" s="286"/>
    </row>
    <row r="14" spans="1:36" s="161" customFormat="1" ht="15" customHeight="1">
      <c r="A14" s="285" t="s">
        <v>385</v>
      </c>
      <c r="B14" s="283"/>
      <c r="C14" s="283"/>
      <c r="D14" s="286"/>
      <c r="E14" s="285" t="s">
        <v>382</v>
      </c>
      <c r="F14" s="283"/>
      <c r="G14" s="283"/>
      <c r="H14" s="286"/>
      <c r="I14" s="282" t="s">
        <v>499</v>
      </c>
      <c r="J14" s="287"/>
      <c r="K14" s="287"/>
      <c r="L14" s="327"/>
      <c r="M14" s="285" t="s">
        <v>147</v>
      </c>
      <c r="N14" s="283"/>
      <c r="O14" s="283"/>
      <c r="P14" s="286"/>
      <c r="Q14" s="285" t="s">
        <v>149</v>
      </c>
      <c r="R14" s="283"/>
      <c r="S14" s="283"/>
      <c r="T14" s="286"/>
    </row>
    <row r="15" spans="1:36" s="161" customFormat="1" ht="15" customHeight="1">
      <c r="A15" s="328" t="s">
        <v>378</v>
      </c>
      <c r="B15" s="329"/>
      <c r="C15" s="329"/>
      <c r="D15" s="330"/>
      <c r="E15" s="328" t="s">
        <v>501</v>
      </c>
      <c r="F15" s="329"/>
      <c r="G15" s="329"/>
      <c r="H15" s="330"/>
      <c r="I15" s="328" t="s">
        <v>492</v>
      </c>
      <c r="J15" s="329"/>
      <c r="K15" s="329"/>
      <c r="L15" s="330"/>
      <c r="M15" s="285" t="s">
        <v>152</v>
      </c>
      <c r="N15" s="283"/>
      <c r="O15" s="283"/>
      <c r="P15" s="286"/>
      <c r="Q15" s="282" t="s">
        <v>148</v>
      </c>
      <c r="R15" s="287"/>
      <c r="S15" s="287"/>
      <c r="T15" s="327"/>
      <c r="U15" s="164"/>
    </row>
    <row r="16" spans="1:36" s="161" customFormat="1" ht="15" customHeight="1">
      <c r="A16" s="282" t="s">
        <v>426</v>
      </c>
      <c r="B16" s="283"/>
      <c r="C16" s="283"/>
      <c r="D16" s="283"/>
      <c r="E16" s="285" t="s">
        <v>428</v>
      </c>
      <c r="F16" s="283"/>
      <c r="G16" s="283"/>
      <c r="H16" s="286"/>
      <c r="I16" s="282" t="s">
        <v>426</v>
      </c>
      <c r="J16" s="283"/>
      <c r="K16" s="283"/>
      <c r="L16" s="283"/>
      <c r="M16" s="285" t="s">
        <v>428</v>
      </c>
      <c r="N16" s="283"/>
      <c r="O16" s="283"/>
      <c r="P16" s="286"/>
      <c r="Q16" s="282" t="s">
        <v>426</v>
      </c>
      <c r="R16" s="283"/>
      <c r="S16" s="283"/>
      <c r="T16" s="286"/>
    </row>
    <row r="17" spans="1:20" s="161" customFormat="1" ht="15" customHeight="1">
      <c r="A17" s="284" t="s">
        <v>272</v>
      </c>
      <c r="B17" s="280"/>
      <c r="C17" s="280"/>
      <c r="D17" s="281"/>
      <c r="E17" s="284" t="s">
        <v>500</v>
      </c>
      <c r="F17" s="280"/>
      <c r="G17" s="280"/>
      <c r="H17" s="281"/>
      <c r="I17" s="284" t="s">
        <v>452</v>
      </c>
      <c r="J17" s="280"/>
      <c r="K17" s="280"/>
      <c r="L17" s="281"/>
      <c r="M17" s="280" t="s">
        <v>183</v>
      </c>
      <c r="N17" s="280"/>
      <c r="O17" s="280"/>
      <c r="P17" s="281"/>
      <c r="Q17" s="331" t="s">
        <v>273</v>
      </c>
      <c r="R17" s="332"/>
      <c r="S17" s="332"/>
      <c r="T17" s="333"/>
    </row>
    <row r="18" spans="1:20" s="170" customFormat="1" ht="12.6" customHeight="1">
      <c r="A18" s="165" t="s">
        <v>92</v>
      </c>
      <c r="B18" s="166">
        <f>第二週明細!W11</f>
        <v>726.7</v>
      </c>
      <c r="C18" s="166" t="s">
        <v>26</v>
      </c>
      <c r="D18" s="167">
        <f>第二週明細!W7</f>
        <v>24.3</v>
      </c>
      <c r="E18" s="165" t="s">
        <v>92</v>
      </c>
      <c r="F18" s="166">
        <f>第二週明細!W19</f>
        <v>722.4</v>
      </c>
      <c r="G18" s="166" t="s">
        <v>26</v>
      </c>
      <c r="H18" s="168">
        <f>第二週明細!W15</f>
        <v>22</v>
      </c>
      <c r="I18" s="169" t="s">
        <v>92</v>
      </c>
      <c r="J18" s="166">
        <f>第二週明細!W27</f>
        <v>752.6</v>
      </c>
      <c r="K18" s="166" t="s">
        <v>26</v>
      </c>
      <c r="L18" s="167">
        <f>第二週明細!W23</f>
        <v>25</v>
      </c>
      <c r="M18" s="165" t="s">
        <v>92</v>
      </c>
      <c r="N18" s="166">
        <f>第二週明細!W35</f>
        <v>695.3</v>
      </c>
      <c r="O18" s="166" t="s">
        <v>26</v>
      </c>
      <c r="P18" s="168">
        <f>第二週明細!W31</f>
        <v>22.5</v>
      </c>
      <c r="Q18" s="171" t="s">
        <v>92</v>
      </c>
      <c r="R18" s="172">
        <f>第二週明細!W43</f>
        <v>704.6</v>
      </c>
      <c r="S18" s="172" t="s">
        <v>26</v>
      </c>
      <c r="T18" s="173">
        <f>第二週明細!W39</f>
        <v>25</v>
      </c>
    </row>
    <row r="19" spans="1:20" s="170" customFormat="1" ht="12.6" customHeight="1">
      <c r="A19" s="165" t="s">
        <v>17</v>
      </c>
      <c r="B19" s="166">
        <f>第二週明細!W5</f>
        <v>95.2</v>
      </c>
      <c r="C19" s="166" t="s">
        <v>33</v>
      </c>
      <c r="D19" s="167">
        <f>第二週明細!W9</f>
        <v>31.8</v>
      </c>
      <c r="E19" s="165" t="s">
        <v>17</v>
      </c>
      <c r="F19" s="166">
        <f>第二週明細!W13</f>
        <v>102</v>
      </c>
      <c r="G19" s="166" t="s">
        <v>33</v>
      </c>
      <c r="H19" s="168">
        <f>第二週明細!W17</f>
        <v>29.1</v>
      </c>
      <c r="I19" s="169" t="s">
        <v>17</v>
      </c>
      <c r="J19" s="166">
        <f>第二週明細!W21</f>
        <v>101.5</v>
      </c>
      <c r="K19" s="166" t="s">
        <v>33</v>
      </c>
      <c r="L19" s="167">
        <f>第二週明細!W25</f>
        <v>30.4</v>
      </c>
      <c r="M19" s="165" t="s">
        <v>17</v>
      </c>
      <c r="N19" s="166">
        <f>第二週明細!W29</f>
        <v>94.5</v>
      </c>
      <c r="O19" s="166" t="s">
        <v>33</v>
      </c>
      <c r="P19" s="168">
        <f>第二週明細!W33</f>
        <v>28.700000000000003</v>
      </c>
      <c r="Q19" s="169" t="s">
        <v>17</v>
      </c>
      <c r="R19" s="166">
        <f>第二週明細!W37</f>
        <v>89</v>
      </c>
      <c r="S19" s="166" t="s">
        <v>33</v>
      </c>
      <c r="T19" s="168">
        <f>第二週明細!W41</f>
        <v>30.9</v>
      </c>
    </row>
    <row r="20" spans="1:20" s="161" customFormat="1" ht="15" customHeight="1">
      <c r="A20" s="292" t="s">
        <v>331</v>
      </c>
      <c r="B20" s="293"/>
      <c r="C20" s="293"/>
      <c r="D20" s="294"/>
      <c r="E20" s="292" t="s">
        <v>167</v>
      </c>
      <c r="F20" s="293"/>
      <c r="G20" s="293"/>
      <c r="H20" s="295"/>
      <c r="I20" s="296" t="s">
        <v>168</v>
      </c>
      <c r="J20" s="293"/>
      <c r="K20" s="293"/>
      <c r="L20" s="294"/>
      <c r="M20" s="292" t="s">
        <v>169</v>
      </c>
      <c r="N20" s="293"/>
      <c r="O20" s="293"/>
      <c r="P20" s="295"/>
      <c r="Q20" s="296" t="s">
        <v>170</v>
      </c>
      <c r="R20" s="293"/>
      <c r="S20" s="293"/>
      <c r="T20" s="295"/>
    </row>
    <row r="21" spans="1:20" s="161" customFormat="1" ht="15" customHeight="1">
      <c r="A21" s="300" t="s">
        <v>138</v>
      </c>
      <c r="B21" s="301"/>
      <c r="C21" s="301"/>
      <c r="D21" s="302"/>
      <c r="E21" s="285" t="s">
        <v>443</v>
      </c>
      <c r="F21" s="283"/>
      <c r="G21" s="283"/>
      <c r="H21" s="286"/>
      <c r="I21" s="300" t="s">
        <v>493</v>
      </c>
      <c r="J21" s="301"/>
      <c r="K21" s="301"/>
      <c r="L21" s="302"/>
      <c r="M21" s="282" t="s">
        <v>445</v>
      </c>
      <c r="N21" s="283"/>
      <c r="O21" s="283"/>
      <c r="P21" s="286"/>
      <c r="Q21" s="324" t="s">
        <v>496</v>
      </c>
      <c r="R21" s="325"/>
      <c r="S21" s="325"/>
      <c r="T21" s="326"/>
    </row>
    <row r="22" spans="1:20" s="161" customFormat="1" ht="15" customHeight="1">
      <c r="A22" s="279" t="str">
        <f>[1]第三週明細!G5</f>
        <v>日式黃金豬排(炸)</v>
      </c>
      <c r="B22" s="280"/>
      <c r="C22" s="280"/>
      <c r="D22" s="281"/>
      <c r="E22" s="279" t="s">
        <v>425</v>
      </c>
      <c r="F22" s="280"/>
      <c r="G22" s="280"/>
      <c r="H22" s="281"/>
      <c r="I22" s="279" t="s">
        <v>162</v>
      </c>
      <c r="J22" s="280"/>
      <c r="K22" s="280"/>
      <c r="L22" s="281"/>
      <c r="M22" s="279" t="s">
        <v>153</v>
      </c>
      <c r="N22" s="280"/>
      <c r="O22" s="280"/>
      <c r="P22" s="281"/>
      <c r="Q22" s="279" t="s">
        <v>154</v>
      </c>
      <c r="R22" s="280"/>
      <c r="S22" s="280"/>
      <c r="T22" s="281"/>
    </row>
    <row r="23" spans="1:20" s="161" customFormat="1" ht="15" customHeight="1">
      <c r="A23" s="285" t="s">
        <v>387</v>
      </c>
      <c r="B23" s="283"/>
      <c r="C23" s="283"/>
      <c r="D23" s="286"/>
      <c r="E23" s="279" t="str">
        <f>[1]第三週明細!J13</f>
        <v>麻婆豆腐(豆)</v>
      </c>
      <c r="F23" s="280"/>
      <c r="G23" s="280"/>
      <c r="H23" s="281"/>
      <c r="I23" s="279" t="str">
        <f>[1]第三週明細!J21</f>
        <v>塔香三杯雞</v>
      </c>
      <c r="J23" s="280"/>
      <c r="K23" s="280"/>
      <c r="L23" s="281"/>
      <c r="M23" s="334" t="str">
        <f>[1]第三週明細!J29</f>
        <v>京醬肉絲</v>
      </c>
      <c r="N23" s="280"/>
      <c r="O23" s="280"/>
      <c r="P23" s="281"/>
      <c r="Q23" s="279" t="s">
        <v>368</v>
      </c>
      <c r="R23" s="280"/>
      <c r="S23" s="280"/>
      <c r="T23" s="281"/>
    </row>
    <row r="24" spans="1:20" s="161" customFormat="1" ht="15" customHeight="1">
      <c r="A24" s="279" t="s">
        <v>352</v>
      </c>
      <c r="B24" s="280"/>
      <c r="C24" s="280"/>
      <c r="D24" s="281"/>
      <c r="E24" s="279" t="s">
        <v>561</v>
      </c>
      <c r="F24" s="280"/>
      <c r="G24" s="280"/>
      <c r="H24" s="281"/>
      <c r="I24" s="317" t="s">
        <v>473</v>
      </c>
      <c r="J24" s="318"/>
      <c r="K24" s="318"/>
      <c r="L24" s="319"/>
      <c r="M24" s="334" t="str">
        <f>[1]第三週明細!M29</f>
        <v>鮮蔬炒蛋</v>
      </c>
      <c r="N24" s="280"/>
      <c r="O24" s="280"/>
      <c r="P24" s="281"/>
      <c r="Q24" s="279" t="s">
        <v>381</v>
      </c>
      <c r="R24" s="280"/>
      <c r="S24" s="280"/>
      <c r="T24" s="281"/>
    </row>
    <row r="25" spans="1:20" s="161" customFormat="1" ht="15" customHeight="1">
      <c r="A25" s="282" t="s">
        <v>426</v>
      </c>
      <c r="B25" s="283"/>
      <c r="C25" s="283"/>
      <c r="D25" s="283"/>
      <c r="E25" s="282" t="s">
        <v>427</v>
      </c>
      <c r="F25" s="283"/>
      <c r="G25" s="283"/>
      <c r="H25" s="283"/>
      <c r="I25" s="282" t="s">
        <v>426</v>
      </c>
      <c r="J25" s="283"/>
      <c r="K25" s="283"/>
      <c r="L25" s="286"/>
      <c r="M25" s="285" t="s">
        <v>428</v>
      </c>
      <c r="N25" s="283"/>
      <c r="O25" s="283"/>
      <c r="P25" s="286"/>
      <c r="Q25" s="282" t="s">
        <v>426</v>
      </c>
      <c r="R25" s="283"/>
      <c r="S25" s="283"/>
      <c r="T25" s="286"/>
    </row>
    <row r="26" spans="1:20" s="161" customFormat="1" ht="15" customHeight="1">
      <c r="A26" s="282" t="s">
        <v>380</v>
      </c>
      <c r="B26" s="283"/>
      <c r="C26" s="283"/>
      <c r="D26" s="286"/>
      <c r="E26" s="285" t="s">
        <v>560</v>
      </c>
      <c r="F26" s="283"/>
      <c r="G26" s="283"/>
      <c r="H26" s="286"/>
      <c r="I26" s="335" t="s">
        <v>182</v>
      </c>
      <c r="J26" s="336"/>
      <c r="K26" s="336"/>
      <c r="L26" s="337"/>
      <c r="M26" s="282" t="s">
        <v>185</v>
      </c>
      <c r="N26" s="283"/>
      <c r="O26" s="283"/>
      <c r="P26" s="286"/>
      <c r="Q26" s="331" t="s">
        <v>178</v>
      </c>
      <c r="R26" s="332"/>
      <c r="S26" s="332"/>
      <c r="T26" s="333"/>
    </row>
    <row r="27" spans="1:20" s="170" customFormat="1" ht="12" customHeight="1">
      <c r="A27" s="165" t="s">
        <v>93</v>
      </c>
      <c r="B27" s="166">
        <f>第三週明細!W12</f>
        <v>693.3</v>
      </c>
      <c r="C27" s="166" t="s">
        <v>26</v>
      </c>
      <c r="D27" s="167">
        <f>第三週明細!W8</f>
        <v>24.5</v>
      </c>
      <c r="E27" s="165" t="s">
        <v>93</v>
      </c>
      <c r="F27" s="166">
        <f>第三週明細!W20</f>
        <v>671.9</v>
      </c>
      <c r="G27" s="166" t="s">
        <v>26</v>
      </c>
      <c r="H27" s="168">
        <f>第三週明細!W16</f>
        <v>23.5</v>
      </c>
      <c r="I27" s="169" t="s">
        <v>93</v>
      </c>
      <c r="J27" s="166">
        <f>第三週明細!W28</f>
        <v>713.5</v>
      </c>
      <c r="K27" s="166" t="s">
        <v>26</v>
      </c>
      <c r="L27" s="167">
        <f>第三週明細!W24</f>
        <v>23.5</v>
      </c>
      <c r="M27" s="165" t="s">
        <v>93</v>
      </c>
      <c r="N27" s="166">
        <f>第三週明細!W36</f>
        <v>697.2</v>
      </c>
      <c r="O27" s="166" t="s">
        <v>26</v>
      </c>
      <c r="P27" s="168">
        <f>第三週明細!W32</f>
        <v>24</v>
      </c>
      <c r="Q27" s="169" t="s">
        <v>93</v>
      </c>
      <c r="R27" s="166">
        <f>第三週明細!W44</f>
        <v>684</v>
      </c>
      <c r="S27" s="166" t="s">
        <v>26</v>
      </c>
      <c r="T27" s="168">
        <f>第三週明細!W40</f>
        <v>22</v>
      </c>
    </row>
    <row r="28" spans="1:20" s="170" customFormat="1" ht="12" customHeight="1">
      <c r="A28" s="165" t="s">
        <v>17</v>
      </c>
      <c r="B28" s="166">
        <f>第三週明細!W6</f>
        <v>87.5</v>
      </c>
      <c r="C28" s="166" t="s">
        <v>33</v>
      </c>
      <c r="D28" s="167">
        <f>第三週明細!W10</f>
        <v>30.7</v>
      </c>
      <c r="E28" s="165" t="s">
        <v>17</v>
      </c>
      <c r="F28" s="166">
        <f>第三週明細!W14</f>
        <v>85.5</v>
      </c>
      <c r="G28" s="166" t="s">
        <v>33</v>
      </c>
      <c r="H28" s="168">
        <f>第三週明細!W18</f>
        <v>29.6</v>
      </c>
      <c r="I28" s="169" t="s">
        <v>17</v>
      </c>
      <c r="J28" s="166">
        <f>第三週明細!W22</f>
        <v>96</v>
      </c>
      <c r="K28" s="166" t="s">
        <v>33</v>
      </c>
      <c r="L28" s="167">
        <f>第三週明細!W26</f>
        <v>29.499999999999996</v>
      </c>
      <c r="M28" s="165" t="s">
        <v>17</v>
      </c>
      <c r="N28" s="166">
        <f>第三週明細!W30</f>
        <v>90</v>
      </c>
      <c r="O28" s="166" t="s">
        <v>33</v>
      </c>
      <c r="P28" s="168">
        <f>第三週明細!W34</f>
        <v>30.299999999999997</v>
      </c>
      <c r="Q28" s="169" t="s">
        <v>17</v>
      </c>
      <c r="R28" s="166">
        <f>第三週明細!W38</f>
        <v>93</v>
      </c>
      <c r="S28" s="166" t="s">
        <v>33</v>
      </c>
      <c r="T28" s="168">
        <f>第三週明細!W42</f>
        <v>28.500000000000004</v>
      </c>
    </row>
    <row r="29" spans="1:20" s="161" customFormat="1" ht="15" customHeight="1">
      <c r="A29" s="292" t="s">
        <v>140</v>
      </c>
      <c r="B29" s="293"/>
      <c r="C29" s="293"/>
      <c r="D29" s="294"/>
      <c r="E29" s="292" t="s">
        <v>171</v>
      </c>
      <c r="F29" s="293"/>
      <c r="G29" s="293"/>
      <c r="H29" s="295"/>
      <c r="I29" s="296" t="s">
        <v>172</v>
      </c>
      <c r="J29" s="293"/>
      <c r="K29" s="293"/>
      <c r="L29" s="294"/>
      <c r="M29" s="292" t="s">
        <v>173</v>
      </c>
      <c r="N29" s="293"/>
      <c r="O29" s="293"/>
      <c r="P29" s="295"/>
      <c r="Q29" s="297" t="s">
        <v>174</v>
      </c>
      <c r="R29" s="298"/>
      <c r="S29" s="298"/>
      <c r="T29" s="299"/>
    </row>
    <row r="30" spans="1:20" s="161" customFormat="1" ht="15" customHeight="1">
      <c r="A30" s="300" t="s">
        <v>138</v>
      </c>
      <c r="B30" s="301"/>
      <c r="C30" s="301"/>
      <c r="D30" s="302"/>
      <c r="E30" s="285" t="s">
        <v>443</v>
      </c>
      <c r="F30" s="283"/>
      <c r="G30" s="283"/>
      <c r="H30" s="286"/>
      <c r="I30" s="300" t="s">
        <v>493</v>
      </c>
      <c r="J30" s="301"/>
      <c r="K30" s="301"/>
      <c r="L30" s="302"/>
      <c r="M30" s="285" t="s">
        <v>423</v>
      </c>
      <c r="N30" s="283"/>
      <c r="O30" s="283"/>
      <c r="P30" s="286"/>
      <c r="Q30" s="289" t="s">
        <v>497</v>
      </c>
      <c r="R30" s="289"/>
      <c r="S30" s="289"/>
      <c r="T30" s="290"/>
    </row>
    <row r="31" spans="1:20" s="161" customFormat="1" ht="15" customHeight="1">
      <c r="A31" s="285" t="s">
        <v>161</v>
      </c>
      <c r="B31" s="283"/>
      <c r="C31" s="283"/>
      <c r="D31" s="286"/>
      <c r="E31" s="287" t="s">
        <v>159</v>
      </c>
      <c r="F31" s="283"/>
      <c r="G31" s="283"/>
      <c r="H31" s="283"/>
      <c r="I31" s="285" t="s">
        <v>160</v>
      </c>
      <c r="J31" s="283"/>
      <c r="K31" s="283"/>
      <c r="L31" s="286"/>
      <c r="M31" s="285" t="s">
        <v>180</v>
      </c>
      <c r="N31" s="283"/>
      <c r="O31" s="283"/>
      <c r="P31" s="286"/>
      <c r="Q31" s="288" t="s">
        <v>155</v>
      </c>
      <c r="R31" s="289"/>
      <c r="S31" s="289"/>
      <c r="T31" s="290"/>
    </row>
    <row r="32" spans="1:20" s="161" customFormat="1" ht="15" customHeight="1">
      <c r="A32" s="328" t="s">
        <v>568</v>
      </c>
      <c r="B32" s="329"/>
      <c r="C32" s="329"/>
      <c r="D32" s="330"/>
      <c r="E32" s="285" t="s">
        <v>163</v>
      </c>
      <c r="F32" s="283"/>
      <c r="G32" s="283"/>
      <c r="H32" s="286"/>
      <c r="I32" s="285" t="s">
        <v>409</v>
      </c>
      <c r="J32" s="283"/>
      <c r="K32" s="283"/>
      <c r="L32" s="286"/>
      <c r="M32" s="285" t="s">
        <v>176</v>
      </c>
      <c r="N32" s="283"/>
      <c r="O32" s="283"/>
      <c r="P32" s="286"/>
      <c r="Q32" s="288" t="s">
        <v>156</v>
      </c>
      <c r="R32" s="289"/>
      <c r="S32" s="289"/>
      <c r="T32" s="290"/>
    </row>
    <row r="33" spans="1:21" s="161" customFormat="1" ht="15" customHeight="1">
      <c r="A33" s="285" t="s">
        <v>383</v>
      </c>
      <c r="B33" s="283"/>
      <c r="C33" s="283"/>
      <c r="D33" s="286"/>
      <c r="E33" s="287" t="s">
        <v>175</v>
      </c>
      <c r="F33" s="283"/>
      <c r="G33" s="283"/>
      <c r="H33" s="283"/>
      <c r="I33" s="285" t="s">
        <v>379</v>
      </c>
      <c r="J33" s="283"/>
      <c r="K33" s="283"/>
      <c r="L33" s="286"/>
      <c r="M33" s="285" t="s">
        <v>502</v>
      </c>
      <c r="N33" s="283"/>
      <c r="O33" s="283"/>
      <c r="P33" s="286"/>
      <c r="Q33" s="338" t="s">
        <v>384</v>
      </c>
      <c r="R33" s="339"/>
      <c r="S33" s="339"/>
      <c r="T33" s="340"/>
    </row>
    <row r="34" spans="1:21" s="161" customFormat="1" ht="15" customHeight="1">
      <c r="A34" s="282" t="s">
        <v>426</v>
      </c>
      <c r="B34" s="283"/>
      <c r="C34" s="283"/>
      <c r="D34" s="283"/>
      <c r="E34" s="285" t="s">
        <v>428</v>
      </c>
      <c r="F34" s="283"/>
      <c r="G34" s="283"/>
      <c r="H34" s="286"/>
      <c r="I34" s="282" t="s">
        <v>426</v>
      </c>
      <c r="J34" s="283"/>
      <c r="K34" s="283"/>
      <c r="L34" s="283"/>
      <c r="M34" s="285" t="s">
        <v>428</v>
      </c>
      <c r="N34" s="283"/>
      <c r="O34" s="283"/>
      <c r="P34" s="286"/>
      <c r="Q34" s="282" t="s">
        <v>426</v>
      </c>
      <c r="R34" s="283"/>
      <c r="S34" s="283"/>
      <c r="T34" s="283"/>
      <c r="U34" s="162"/>
    </row>
    <row r="35" spans="1:21" s="161" customFormat="1" ht="15" customHeight="1">
      <c r="A35" s="284" t="str">
        <f>[1]第四週明細!S5</f>
        <v>玉米蛋花湯</v>
      </c>
      <c r="B35" s="280"/>
      <c r="C35" s="280"/>
      <c r="D35" s="281"/>
      <c r="E35" s="284" t="s">
        <v>505</v>
      </c>
      <c r="F35" s="280"/>
      <c r="G35" s="280"/>
      <c r="H35" s="281"/>
      <c r="I35" s="284" t="s">
        <v>453</v>
      </c>
      <c r="J35" s="280"/>
      <c r="K35" s="280"/>
      <c r="L35" s="281"/>
      <c r="M35" s="284" t="s">
        <v>179</v>
      </c>
      <c r="N35" s="280"/>
      <c r="O35" s="280"/>
      <c r="P35" s="281"/>
      <c r="Q35" s="331" t="s">
        <v>157</v>
      </c>
      <c r="R35" s="332"/>
      <c r="S35" s="332"/>
      <c r="T35" s="333"/>
    </row>
    <row r="36" spans="1:21" s="170" customFormat="1" ht="12" customHeight="1">
      <c r="A36" s="165" t="s">
        <v>94</v>
      </c>
      <c r="B36" s="166">
        <f>第五週明細!W12</f>
        <v>727</v>
      </c>
      <c r="C36" s="166" t="s">
        <v>26</v>
      </c>
      <c r="D36" s="167">
        <f>第五週明細!W8</f>
        <v>25</v>
      </c>
      <c r="E36" s="165" t="s">
        <v>94</v>
      </c>
      <c r="F36" s="166">
        <f>第五週明細!W20</f>
        <v>0</v>
      </c>
      <c r="G36" s="166" t="s">
        <v>26</v>
      </c>
      <c r="H36" s="168">
        <f>第五週明細!W16</f>
        <v>0</v>
      </c>
      <c r="I36" s="169" t="s">
        <v>94</v>
      </c>
      <c r="J36" s="166">
        <f>第五週明細!W28</f>
        <v>0</v>
      </c>
      <c r="K36" s="166" t="s">
        <v>26</v>
      </c>
      <c r="L36" s="167">
        <f>第五週明細!W24</f>
        <v>0</v>
      </c>
      <c r="M36" s="165" t="s">
        <v>94</v>
      </c>
      <c r="N36" s="166">
        <f>第五週明細!W36</f>
        <v>0</v>
      </c>
      <c r="O36" s="166" t="s">
        <v>26</v>
      </c>
      <c r="P36" s="168">
        <f>第五週明細!W32</f>
        <v>0</v>
      </c>
      <c r="Q36" s="169" t="s">
        <v>94</v>
      </c>
      <c r="R36" s="166">
        <f>第五週明細!W44</f>
        <v>0</v>
      </c>
      <c r="S36" s="166" t="s">
        <v>26</v>
      </c>
      <c r="T36" s="168">
        <f>第五週明細!W40</f>
        <v>0</v>
      </c>
    </row>
    <row r="37" spans="1:21" s="170" customFormat="1" ht="12" customHeight="1">
      <c r="A37" s="165" t="s">
        <v>17</v>
      </c>
      <c r="B37" s="166">
        <f>第五週明細!W6</f>
        <v>96</v>
      </c>
      <c r="C37" s="166" t="s">
        <v>33</v>
      </c>
      <c r="D37" s="167">
        <f>第五週明細!W10</f>
        <v>29.499999999999996</v>
      </c>
      <c r="E37" s="165" t="s">
        <v>17</v>
      </c>
      <c r="F37" s="166">
        <f>第五週明細!W14</f>
        <v>0</v>
      </c>
      <c r="G37" s="166" t="s">
        <v>33</v>
      </c>
      <c r="H37" s="168">
        <f>第五週明細!W18</f>
        <v>0</v>
      </c>
      <c r="I37" s="169" t="s">
        <v>17</v>
      </c>
      <c r="J37" s="166">
        <f>第五週明細!W22</f>
        <v>0</v>
      </c>
      <c r="K37" s="166" t="s">
        <v>33</v>
      </c>
      <c r="L37" s="167">
        <f>第五週明細!W26</f>
        <v>0</v>
      </c>
      <c r="M37" s="165" t="s">
        <v>17</v>
      </c>
      <c r="N37" s="166">
        <f>第五週明細!W30</f>
        <v>0</v>
      </c>
      <c r="O37" s="166" t="s">
        <v>33</v>
      </c>
      <c r="P37" s="168">
        <f>第五週明細!W34</f>
        <v>0</v>
      </c>
      <c r="Q37" s="169" t="s">
        <v>17</v>
      </c>
      <c r="R37" s="166">
        <f>第五週明細!W38</f>
        <v>0</v>
      </c>
      <c r="S37" s="166" t="s">
        <v>33</v>
      </c>
      <c r="T37" s="168">
        <f>第五週明細!W42</f>
        <v>0</v>
      </c>
    </row>
    <row r="38" spans="1:21" s="161" customFormat="1" ht="15" customHeight="1">
      <c r="A38" s="292" t="s">
        <v>141</v>
      </c>
      <c r="B38" s="293"/>
      <c r="C38" s="293"/>
      <c r="D38" s="294"/>
      <c r="E38" s="292"/>
      <c r="F38" s="293"/>
      <c r="G38" s="293"/>
      <c r="H38" s="295"/>
      <c r="I38" s="296"/>
      <c r="J38" s="293"/>
      <c r="K38" s="293"/>
      <c r="L38" s="294"/>
      <c r="M38" s="292"/>
      <c r="N38" s="293"/>
      <c r="O38" s="293"/>
      <c r="P38" s="295"/>
      <c r="Q38" s="297"/>
      <c r="R38" s="298"/>
      <c r="S38" s="298"/>
      <c r="T38" s="299"/>
    </row>
    <row r="39" spans="1:21" s="161" customFormat="1" ht="15" customHeight="1">
      <c r="A39" s="300" t="s">
        <v>138</v>
      </c>
      <c r="B39" s="301"/>
      <c r="C39" s="301"/>
      <c r="D39" s="302"/>
      <c r="E39" s="285"/>
      <c r="F39" s="283"/>
      <c r="G39" s="283"/>
      <c r="H39" s="286"/>
      <c r="I39" s="300"/>
      <c r="J39" s="301"/>
      <c r="K39" s="301"/>
      <c r="L39" s="302"/>
      <c r="M39" s="285"/>
      <c r="N39" s="283"/>
      <c r="O39" s="283"/>
      <c r="P39" s="286"/>
      <c r="Q39" s="289"/>
      <c r="R39" s="289"/>
      <c r="S39" s="289"/>
      <c r="T39" s="290"/>
    </row>
    <row r="40" spans="1:21" s="161" customFormat="1" ht="15" customHeight="1">
      <c r="A40" s="285" t="s">
        <v>164</v>
      </c>
      <c r="B40" s="283"/>
      <c r="C40" s="283"/>
      <c r="D40" s="283"/>
      <c r="E40" s="285"/>
      <c r="F40" s="283"/>
      <c r="G40" s="283"/>
      <c r="H40" s="286"/>
      <c r="I40" s="287"/>
      <c r="J40" s="283"/>
      <c r="K40" s="283"/>
      <c r="L40" s="283"/>
      <c r="M40" s="285"/>
      <c r="N40" s="283"/>
      <c r="O40" s="283"/>
      <c r="P40" s="286"/>
      <c r="Q40" s="288"/>
      <c r="R40" s="289"/>
      <c r="S40" s="289"/>
      <c r="T40" s="290"/>
    </row>
    <row r="41" spans="1:21" s="161" customFormat="1" ht="15" customHeight="1">
      <c r="A41" s="285" t="s">
        <v>181</v>
      </c>
      <c r="B41" s="283"/>
      <c r="C41" s="283"/>
      <c r="D41" s="286"/>
      <c r="E41" s="285"/>
      <c r="F41" s="283"/>
      <c r="G41" s="283"/>
      <c r="H41" s="286"/>
      <c r="I41" s="287"/>
      <c r="J41" s="283"/>
      <c r="K41" s="283"/>
      <c r="L41" s="283"/>
      <c r="M41" s="285"/>
      <c r="N41" s="283"/>
      <c r="O41" s="283"/>
      <c r="P41" s="286"/>
      <c r="Q41" s="288"/>
      <c r="R41" s="289"/>
      <c r="S41" s="289"/>
      <c r="T41" s="290"/>
    </row>
    <row r="42" spans="1:21" s="161" customFormat="1" ht="15" customHeight="1">
      <c r="A42" s="285" t="s">
        <v>474</v>
      </c>
      <c r="B42" s="283"/>
      <c r="C42" s="283"/>
      <c r="D42" s="283"/>
      <c r="E42" s="285"/>
      <c r="F42" s="283"/>
      <c r="G42" s="283"/>
      <c r="H42" s="286"/>
      <c r="I42" s="287"/>
      <c r="J42" s="283"/>
      <c r="K42" s="283"/>
      <c r="L42" s="283"/>
      <c r="M42" s="285"/>
      <c r="N42" s="283"/>
      <c r="O42" s="283"/>
      <c r="P42" s="286"/>
      <c r="Q42" s="288"/>
      <c r="R42" s="289"/>
      <c r="S42" s="289"/>
      <c r="T42" s="290"/>
    </row>
    <row r="43" spans="1:21" s="161" customFormat="1" ht="15" customHeight="1">
      <c r="A43" s="291" t="s">
        <v>191</v>
      </c>
      <c r="B43" s="272"/>
      <c r="C43" s="272"/>
      <c r="D43" s="272"/>
      <c r="E43" s="271"/>
      <c r="F43" s="272"/>
      <c r="G43" s="272"/>
      <c r="H43" s="273"/>
      <c r="I43" s="274"/>
      <c r="J43" s="272"/>
      <c r="K43" s="272"/>
      <c r="L43" s="272"/>
      <c r="M43" s="271"/>
      <c r="N43" s="272"/>
      <c r="O43" s="272"/>
      <c r="P43" s="273"/>
      <c r="Q43" s="275"/>
      <c r="R43" s="275"/>
      <c r="S43" s="275"/>
      <c r="T43" s="276"/>
    </row>
    <row r="44" spans="1:21" s="161" customFormat="1" ht="15" customHeight="1">
      <c r="A44" s="271" t="s">
        <v>184</v>
      </c>
      <c r="B44" s="272"/>
      <c r="C44" s="272"/>
      <c r="D44" s="272"/>
      <c r="E44" s="271"/>
      <c r="F44" s="272"/>
      <c r="G44" s="272"/>
      <c r="H44" s="273"/>
      <c r="I44" s="274"/>
      <c r="J44" s="272"/>
      <c r="K44" s="272"/>
      <c r="L44" s="272"/>
      <c r="M44" s="271"/>
      <c r="N44" s="272"/>
      <c r="O44" s="272"/>
      <c r="P44" s="273"/>
      <c r="Q44" s="275"/>
      <c r="R44" s="275"/>
      <c r="S44" s="275"/>
      <c r="T44" s="276"/>
    </row>
    <row r="45" spans="1:21" s="170" customFormat="1" ht="11.1" customHeight="1">
      <c r="A45" s="165" t="s">
        <v>91</v>
      </c>
      <c r="B45" s="166">
        <f>第五週明細!W12</f>
        <v>727</v>
      </c>
      <c r="C45" s="166" t="s">
        <v>26</v>
      </c>
      <c r="D45" s="167">
        <f>第五週明細!W8</f>
        <v>25</v>
      </c>
      <c r="E45" s="165" t="s">
        <v>91</v>
      </c>
      <c r="F45" s="166" t="str">
        <f>第五週明細!W29</f>
        <v>醣類：</v>
      </c>
      <c r="G45" s="166" t="s">
        <v>26</v>
      </c>
      <c r="H45" s="168" t="str">
        <f>第五週明細!W25</f>
        <v>蛋白質：</v>
      </c>
      <c r="I45" s="169" t="s">
        <v>91</v>
      </c>
      <c r="J45" s="166" t="str">
        <f>第五週明細!W37</f>
        <v>醣類：</v>
      </c>
      <c r="K45" s="166" t="s">
        <v>26</v>
      </c>
      <c r="L45" s="167" t="str">
        <f>第五週明細!W33</f>
        <v>蛋白質：</v>
      </c>
      <c r="M45" s="165" t="s">
        <v>91</v>
      </c>
      <c r="N45" s="166">
        <f>第五週明細!W45</f>
        <v>0</v>
      </c>
      <c r="O45" s="166" t="s">
        <v>26</v>
      </c>
      <c r="P45" s="168" t="str">
        <f>第五週明細!W41</f>
        <v>蛋白質：</v>
      </c>
      <c r="Q45" s="169" t="s">
        <v>91</v>
      </c>
      <c r="R45" s="166">
        <f>第五週明細!W53</f>
        <v>0</v>
      </c>
      <c r="S45" s="166" t="s">
        <v>26</v>
      </c>
      <c r="T45" s="168">
        <f>第五週明細!W49</f>
        <v>0</v>
      </c>
    </row>
    <row r="46" spans="1:21" s="170" customFormat="1" ht="11.1" customHeight="1">
      <c r="A46" s="165" t="s">
        <v>17</v>
      </c>
      <c r="B46" s="166">
        <f>第五週明細!W6</f>
        <v>96</v>
      </c>
      <c r="C46" s="166" t="s">
        <v>33</v>
      </c>
      <c r="D46" s="167">
        <f>第五週明細!W10</f>
        <v>29.499999999999996</v>
      </c>
      <c r="E46" s="165" t="s">
        <v>17</v>
      </c>
      <c r="F46" s="166" t="str">
        <f>第五週明細!W23</f>
        <v>脂肪：</v>
      </c>
      <c r="G46" s="166" t="s">
        <v>33</v>
      </c>
      <c r="H46" s="168" t="str">
        <f>第五週明細!W27</f>
        <v>熱量：</v>
      </c>
      <c r="I46" s="169" t="s">
        <v>17</v>
      </c>
      <c r="J46" s="166" t="str">
        <f>第五週明細!W31</f>
        <v>脂肪：</v>
      </c>
      <c r="K46" s="166" t="s">
        <v>33</v>
      </c>
      <c r="L46" s="167" t="str">
        <f>第五週明細!W35</f>
        <v>熱量：</v>
      </c>
      <c r="M46" s="165" t="s">
        <v>17</v>
      </c>
      <c r="N46" s="166" t="str">
        <f>第五週明細!W39</f>
        <v>脂肪：</v>
      </c>
      <c r="O46" s="166" t="s">
        <v>33</v>
      </c>
      <c r="P46" s="168" t="str">
        <f>第五週明細!W43</f>
        <v>熱量：</v>
      </c>
      <c r="Q46" s="169" t="s">
        <v>17</v>
      </c>
      <c r="R46" s="166">
        <f>第五週明細!W47</f>
        <v>0</v>
      </c>
      <c r="S46" s="166" t="s">
        <v>33</v>
      </c>
      <c r="T46" s="168">
        <f>第五週明細!W51</f>
        <v>0</v>
      </c>
    </row>
  </sheetData>
  <mergeCells count="177"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26:D26"/>
    <mergeCell ref="E26:H26"/>
    <mergeCell ref="I26:L26"/>
    <mergeCell ref="M26:P26"/>
    <mergeCell ref="Q26:T26"/>
    <mergeCell ref="A29:D29"/>
    <mergeCell ref="E29:H29"/>
    <mergeCell ref="I29:L29"/>
    <mergeCell ref="M29:P29"/>
    <mergeCell ref="Q29:T29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E7:H7"/>
    <mergeCell ref="I7:L7"/>
    <mergeCell ref="M7:P7"/>
    <mergeCell ref="A6:D6"/>
    <mergeCell ref="A8:D8"/>
    <mergeCell ref="E8:H8"/>
    <mergeCell ref="I8:L8"/>
    <mergeCell ref="M8:P8"/>
    <mergeCell ref="A11:D11"/>
    <mergeCell ref="E11:H11"/>
    <mergeCell ref="I11:L11"/>
    <mergeCell ref="M11:P11"/>
    <mergeCell ref="W12:X12"/>
    <mergeCell ref="D1:K1"/>
    <mergeCell ref="A2:D2"/>
    <mergeCell ref="E2:H2"/>
    <mergeCell ref="I2:L2"/>
    <mergeCell ref="M2:P2"/>
    <mergeCell ref="Q2:T2"/>
    <mergeCell ref="A3:D3"/>
    <mergeCell ref="E3:H3"/>
    <mergeCell ref="I3:L3"/>
    <mergeCell ref="M3:P3"/>
    <mergeCell ref="A4:D4"/>
    <mergeCell ref="E4:H4"/>
    <mergeCell ref="I4:L4"/>
    <mergeCell ref="M4:P4"/>
    <mergeCell ref="A5:D5"/>
    <mergeCell ref="E5:H5"/>
    <mergeCell ref="I5:L5"/>
    <mergeCell ref="M5:P5"/>
    <mergeCell ref="Q11:T11"/>
    <mergeCell ref="E6:H6"/>
    <mergeCell ref="I6:L6"/>
    <mergeCell ref="M6:P6"/>
    <mergeCell ref="A7:D7"/>
    <mergeCell ref="M40:P40"/>
    <mergeCell ref="Q40:T40"/>
    <mergeCell ref="A41:D41"/>
    <mergeCell ref="E41:H41"/>
    <mergeCell ref="I41:L41"/>
    <mergeCell ref="M41:P41"/>
    <mergeCell ref="Q41:T41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4:D44"/>
    <mergeCell ref="E44:H44"/>
    <mergeCell ref="I44:L44"/>
    <mergeCell ref="M44:P44"/>
    <mergeCell ref="Q44:T44"/>
    <mergeCell ref="Q3:T3"/>
    <mergeCell ref="Q4:T4"/>
    <mergeCell ref="Q5:T5"/>
    <mergeCell ref="Q6:T6"/>
    <mergeCell ref="Q7:T7"/>
    <mergeCell ref="Q8:T8"/>
    <mergeCell ref="A42:D42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  <mergeCell ref="A40:D40"/>
    <mergeCell ref="E40:H40"/>
    <mergeCell ref="I40:L40"/>
  </mergeCells>
  <phoneticPr fontId="1" type="noConversion"/>
  <pageMargins left="0.19685039370078741" right="0.19685039370078741" top="3.937007874015748E-2" bottom="3.937007874015748E-2" header="0.51181102362204722" footer="0.51181102362204722"/>
  <pageSetup paperSize="9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D45" sqref="D45:Y45"/>
    </sheetView>
  </sheetViews>
  <sheetFormatPr defaultColWidth="9" defaultRowHeight="20.25"/>
  <cols>
    <col min="1" max="1" width="1.875" style="32" customWidth="1"/>
    <col min="2" max="2" width="4.875" style="185" customWidth="1"/>
    <col min="3" max="3" width="0" style="32" hidden="1" customWidth="1"/>
    <col min="4" max="4" width="18.625" style="32" customWidth="1"/>
    <col min="5" max="5" width="5.625" style="69" customWidth="1"/>
    <col min="6" max="6" width="9.625" style="32" customWidth="1"/>
    <col min="7" max="7" width="18.625" style="32" customWidth="1"/>
    <col min="8" max="8" width="5.625" style="69" customWidth="1"/>
    <col min="9" max="9" width="9.625" style="32" customWidth="1"/>
    <col min="10" max="10" width="18.625" style="32" customWidth="1"/>
    <col min="11" max="11" width="5.625" style="69" customWidth="1"/>
    <col min="12" max="12" width="11.875" style="69" customWidth="1"/>
    <col min="13" max="13" width="18.625" style="69" customWidth="1"/>
    <col min="14" max="14" width="5.625" style="69" customWidth="1"/>
    <col min="15" max="15" width="9.625" style="32" customWidth="1"/>
    <col min="16" max="16" width="18.625" style="32" customWidth="1"/>
    <col min="17" max="17" width="5.625" style="69" customWidth="1"/>
    <col min="18" max="18" width="9.625" style="32" customWidth="1"/>
    <col min="19" max="19" width="18.625" style="32" customWidth="1"/>
    <col min="20" max="20" width="5.625" style="69" customWidth="1"/>
    <col min="21" max="21" width="9.625" style="32" customWidth="1"/>
    <col min="22" max="22" width="5.125" style="32" customWidth="1"/>
    <col min="23" max="23" width="11.875" style="66" customWidth="1"/>
    <col min="24" max="24" width="11.125" style="67" customWidth="1"/>
    <col min="25" max="25" width="6.625" style="70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8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5" s="2" customFormat="1" ht="38.25">
      <c r="B1" s="352" t="s">
        <v>554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"/>
      <c r="AB1" s="3"/>
    </row>
    <row r="2" spans="2:35" s="2" customFormat="1" ht="16.5" customHeight="1">
      <c r="B2" s="353"/>
      <c r="C2" s="354"/>
      <c r="D2" s="354"/>
      <c r="E2" s="354"/>
      <c r="F2" s="354"/>
      <c r="G2" s="354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5"/>
      <c r="T2" s="356"/>
      <c r="U2" s="356"/>
      <c r="V2" s="356"/>
      <c r="W2" s="356"/>
      <c r="X2" s="356"/>
      <c r="Y2" s="356"/>
      <c r="Z2" s="1"/>
      <c r="AB2" s="3"/>
    </row>
    <row r="3" spans="2:35" s="2" customFormat="1" ht="31.5" customHeight="1" thickBot="1">
      <c r="B3" s="177" t="s">
        <v>3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57"/>
      <c r="T3" s="357"/>
      <c r="U3" s="357"/>
      <c r="V3" s="357"/>
      <c r="W3" s="357"/>
      <c r="X3" s="357"/>
      <c r="Y3" s="357"/>
      <c r="Z3" s="7"/>
      <c r="AB3" s="3"/>
    </row>
    <row r="4" spans="2:35" s="18" customFormat="1" ht="99">
      <c r="B4" s="178" t="s">
        <v>4</v>
      </c>
      <c r="C4" s="8" t="s">
        <v>5</v>
      </c>
      <c r="D4" s="9" t="s">
        <v>6</v>
      </c>
      <c r="E4" s="10" t="s">
        <v>7</v>
      </c>
      <c r="F4" s="9"/>
      <c r="G4" s="9" t="s">
        <v>8</v>
      </c>
      <c r="H4" s="10" t="s">
        <v>7</v>
      </c>
      <c r="I4" s="9"/>
      <c r="J4" s="9" t="s">
        <v>9</v>
      </c>
      <c r="K4" s="10" t="s">
        <v>7</v>
      </c>
      <c r="L4" s="9"/>
      <c r="M4" s="9" t="s">
        <v>10</v>
      </c>
      <c r="N4" s="10" t="s">
        <v>7</v>
      </c>
      <c r="O4" s="11"/>
      <c r="P4" s="9" t="s">
        <v>10</v>
      </c>
      <c r="Q4" s="10" t="s">
        <v>7</v>
      </c>
      <c r="R4" s="9"/>
      <c r="S4" s="12" t="s">
        <v>11</v>
      </c>
      <c r="T4" s="10" t="s">
        <v>7</v>
      </c>
      <c r="U4" s="9"/>
      <c r="V4" s="13" t="s">
        <v>12</v>
      </c>
      <c r="W4" s="14" t="s">
        <v>13</v>
      </c>
      <c r="X4" s="15" t="s">
        <v>14</v>
      </c>
      <c r="Y4" s="16" t="s">
        <v>15</v>
      </c>
      <c r="Z4" s="17"/>
      <c r="AA4" s="3"/>
      <c r="AB4" s="3"/>
      <c r="AC4" s="2"/>
      <c r="AD4" s="2"/>
      <c r="AE4" s="2"/>
      <c r="AF4" s="2"/>
    </row>
    <row r="5" spans="2:35" s="27" customFormat="1" ht="42">
      <c r="B5" s="179">
        <v>11</v>
      </c>
      <c r="C5" s="344"/>
      <c r="D5" s="19" t="str">
        <f>月菜單!A13</f>
        <v>寶島白飯</v>
      </c>
      <c r="E5" s="19" t="s">
        <v>96</v>
      </c>
      <c r="F5" s="20" t="s">
        <v>16</v>
      </c>
      <c r="G5" s="21" t="str">
        <f>月菜單!A14</f>
        <v>五味醬豬排</v>
      </c>
      <c r="H5" s="19" t="s">
        <v>219</v>
      </c>
      <c r="I5" s="20" t="s">
        <v>16</v>
      </c>
      <c r="J5" s="22" t="str">
        <f>月菜單!A15</f>
        <v>台式滷味</v>
      </c>
      <c r="K5" s="23" t="s">
        <v>98</v>
      </c>
      <c r="L5" s="20" t="s">
        <v>16</v>
      </c>
      <c r="M5" s="21" t="str">
        <f>月菜單!A16</f>
        <v>焗烤青花總匯</v>
      </c>
      <c r="N5" s="19" t="s">
        <v>84</v>
      </c>
      <c r="O5" s="20" t="s">
        <v>16</v>
      </c>
      <c r="P5" s="19" t="str">
        <f>月菜單!A17</f>
        <v>深色蔬菜</v>
      </c>
      <c r="Q5" s="19" t="s">
        <v>99</v>
      </c>
      <c r="R5" s="20" t="s">
        <v>16</v>
      </c>
      <c r="S5" s="19" t="str">
        <f>月菜單!A18</f>
        <v>薑絲海芽湯</v>
      </c>
      <c r="T5" s="24" t="s">
        <v>98</v>
      </c>
      <c r="U5" s="20" t="s">
        <v>16</v>
      </c>
      <c r="V5" s="349"/>
      <c r="W5" s="25" t="s">
        <v>17</v>
      </c>
      <c r="X5" s="26" t="s">
        <v>18</v>
      </c>
      <c r="Y5" s="84">
        <v>5.8</v>
      </c>
      <c r="Z5" s="2"/>
      <c r="AA5" s="2"/>
      <c r="AB5" s="3"/>
      <c r="AC5" s="2" t="s">
        <v>19</v>
      </c>
      <c r="AD5" s="2" t="s">
        <v>20</v>
      </c>
      <c r="AE5" s="2" t="s">
        <v>21</v>
      </c>
      <c r="AF5" s="2" t="s">
        <v>22</v>
      </c>
    </row>
    <row r="6" spans="2:35" ht="27.95" customHeight="1">
      <c r="B6" s="180" t="s">
        <v>23</v>
      </c>
      <c r="C6" s="344"/>
      <c r="D6" s="80" t="s">
        <v>73</v>
      </c>
      <c r="E6" s="80"/>
      <c r="F6" s="80">
        <v>100</v>
      </c>
      <c r="G6" s="80" t="s">
        <v>220</v>
      </c>
      <c r="H6" s="80"/>
      <c r="I6" s="80">
        <v>50</v>
      </c>
      <c r="J6" s="79" t="s">
        <v>215</v>
      </c>
      <c r="K6" s="79" t="s">
        <v>216</v>
      </c>
      <c r="L6" s="79">
        <v>10</v>
      </c>
      <c r="M6" s="80" t="s">
        <v>468</v>
      </c>
      <c r="N6" s="96"/>
      <c r="O6" s="80">
        <v>40</v>
      </c>
      <c r="P6" s="79" t="str">
        <f>P5</f>
        <v>深色蔬菜</v>
      </c>
      <c r="Q6" s="79"/>
      <c r="R6" s="80">
        <v>120</v>
      </c>
      <c r="S6" s="80" t="s">
        <v>225</v>
      </c>
      <c r="T6" s="80"/>
      <c r="U6" s="80">
        <v>2</v>
      </c>
      <c r="V6" s="350"/>
      <c r="W6" s="30">
        <f>Y5*15+Y7*5+Y9*15+Y10*12</f>
        <v>98</v>
      </c>
      <c r="X6" s="31" t="s">
        <v>24</v>
      </c>
      <c r="Y6" s="87">
        <v>2.2000000000000002</v>
      </c>
      <c r="Z6" s="7"/>
      <c r="AA6" s="3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180">
        <v>2</v>
      </c>
      <c r="C7" s="344"/>
      <c r="D7" s="79"/>
      <c r="E7" s="79"/>
      <c r="F7" s="79"/>
      <c r="G7" s="80"/>
      <c r="H7" s="80"/>
      <c r="I7" s="80"/>
      <c r="J7" s="79" t="s">
        <v>108</v>
      </c>
      <c r="K7" s="79"/>
      <c r="L7" s="79">
        <v>25</v>
      </c>
      <c r="M7" s="80" t="s">
        <v>469</v>
      </c>
      <c r="N7" s="96"/>
      <c r="O7" s="80">
        <v>10</v>
      </c>
      <c r="P7" s="79"/>
      <c r="Q7" s="79"/>
      <c r="R7" s="79"/>
      <c r="S7" s="80" t="s">
        <v>226</v>
      </c>
      <c r="T7" s="80"/>
      <c r="U7" s="80">
        <v>1</v>
      </c>
      <c r="V7" s="350"/>
      <c r="W7" s="34" t="s">
        <v>26</v>
      </c>
      <c r="X7" s="35" t="s">
        <v>27</v>
      </c>
      <c r="Y7" s="87">
        <v>2.2000000000000002</v>
      </c>
      <c r="Z7" s="2"/>
      <c r="AA7" s="36" t="s">
        <v>28</v>
      </c>
      <c r="AB7" s="3">
        <v>2</v>
      </c>
      <c r="AC7" s="37">
        <f>AB7*7</f>
        <v>14</v>
      </c>
      <c r="AD7" s="3">
        <f>AB7*5</f>
        <v>10</v>
      </c>
      <c r="AE7" s="3" t="s">
        <v>9</v>
      </c>
      <c r="AF7" s="38">
        <f>AC7*4+AD7*9</f>
        <v>146</v>
      </c>
    </row>
    <row r="8" spans="2:35" ht="27.95" customHeight="1">
      <c r="B8" s="180" t="s">
        <v>29</v>
      </c>
      <c r="C8" s="344"/>
      <c r="D8" s="79"/>
      <c r="E8" s="79"/>
      <c r="F8" s="79"/>
      <c r="G8" s="79"/>
      <c r="H8" s="97"/>
      <c r="I8" s="79"/>
      <c r="J8" s="79" t="s">
        <v>217</v>
      </c>
      <c r="K8" s="81"/>
      <c r="L8" s="79">
        <v>10</v>
      </c>
      <c r="M8" s="81" t="s">
        <v>470</v>
      </c>
      <c r="N8" s="97"/>
      <c r="O8" s="79">
        <v>10</v>
      </c>
      <c r="P8" s="79"/>
      <c r="Q8" s="97"/>
      <c r="R8" s="79"/>
      <c r="S8" s="80"/>
      <c r="T8" s="80"/>
      <c r="U8" s="80"/>
      <c r="V8" s="350"/>
      <c r="W8" s="30">
        <f>Y6*5+Y8*5+Y10*8</f>
        <v>23</v>
      </c>
      <c r="X8" s="35" t="s">
        <v>30</v>
      </c>
      <c r="Y8" s="87">
        <v>2.4</v>
      </c>
      <c r="Z8" s="7"/>
      <c r="AA8" s="2" t="s">
        <v>31</v>
      </c>
      <c r="AB8" s="3">
        <v>1.5</v>
      </c>
      <c r="AC8" s="3">
        <f>AB8*1</f>
        <v>1.5</v>
      </c>
      <c r="AD8" s="3" t="s">
        <v>9</v>
      </c>
      <c r="AE8" s="3">
        <f>AB8*5</f>
        <v>7.5</v>
      </c>
      <c r="AF8" s="3">
        <f>AC8*4+AE8*4</f>
        <v>36</v>
      </c>
    </row>
    <row r="9" spans="2:35" ht="27.95" customHeight="1">
      <c r="B9" s="348" t="s">
        <v>32</v>
      </c>
      <c r="C9" s="344"/>
      <c r="D9" s="79"/>
      <c r="E9" s="79"/>
      <c r="F9" s="79"/>
      <c r="G9" s="150"/>
      <c r="H9" s="97"/>
      <c r="I9" s="79"/>
      <c r="J9" s="79" t="s">
        <v>218</v>
      </c>
      <c r="K9" s="97"/>
      <c r="L9" s="79">
        <v>10</v>
      </c>
      <c r="M9" s="81" t="s">
        <v>471</v>
      </c>
      <c r="N9" s="97"/>
      <c r="O9" s="79">
        <v>10</v>
      </c>
      <c r="P9" s="79"/>
      <c r="Q9" s="97"/>
      <c r="R9" s="79"/>
      <c r="S9" s="80"/>
      <c r="T9" s="98"/>
      <c r="U9" s="80"/>
      <c r="V9" s="350"/>
      <c r="W9" s="34" t="s">
        <v>33</v>
      </c>
      <c r="X9" s="35" t="s">
        <v>34</v>
      </c>
      <c r="Y9" s="87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9</v>
      </c>
      <c r="AF9" s="3">
        <f>AD9*9</f>
        <v>112.5</v>
      </c>
    </row>
    <row r="10" spans="2:35" ht="27.95" customHeight="1">
      <c r="B10" s="348"/>
      <c r="C10" s="344"/>
      <c r="D10" s="79"/>
      <c r="E10" s="79"/>
      <c r="F10" s="79"/>
      <c r="G10" s="99"/>
      <c r="H10" s="97"/>
      <c r="I10" s="79"/>
      <c r="J10" s="79"/>
      <c r="K10" s="97"/>
      <c r="L10" s="79"/>
      <c r="M10" s="96" t="s">
        <v>472</v>
      </c>
      <c r="N10" s="98"/>
      <c r="O10" s="80">
        <v>10</v>
      </c>
      <c r="P10" s="79"/>
      <c r="Q10" s="97"/>
      <c r="R10" s="79"/>
      <c r="S10" s="80"/>
      <c r="T10" s="98"/>
      <c r="U10" s="80"/>
      <c r="V10" s="350"/>
      <c r="W10" s="30">
        <f>Y5*2+Y6*7+Y7*1+Y10*8</f>
        <v>29.2</v>
      </c>
      <c r="X10" s="43" t="s">
        <v>36</v>
      </c>
      <c r="Y10" s="87">
        <v>0</v>
      </c>
      <c r="Z10" s="7"/>
      <c r="AA10" s="2" t="s">
        <v>37</v>
      </c>
      <c r="AE10" s="2">
        <f>AB10*15</f>
        <v>0</v>
      </c>
    </row>
    <row r="11" spans="2:35" ht="27.95" customHeight="1">
      <c r="B11" s="181" t="s">
        <v>38</v>
      </c>
      <c r="C11" s="44"/>
      <c r="D11" s="79"/>
      <c r="E11" s="97"/>
      <c r="F11" s="79"/>
      <c r="G11" s="99"/>
      <c r="H11" s="97"/>
      <c r="I11" s="79"/>
      <c r="J11" s="100"/>
      <c r="K11" s="97"/>
      <c r="L11" s="97"/>
      <c r="M11" s="96" t="s">
        <v>522</v>
      </c>
      <c r="N11" s="97"/>
      <c r="O11" s="79">
        <v>5</v>
      </c>
      <c r="P11" s="79"/>
      <c r="Q11" s="97"/>
      <c r="R11" s="79"/>
      <c r="S11" s="79"/>
      <c r="T11" s="79"/>
      <c r="U11" s="79"/>
      <c r="V11" s="350"/>
      <c r="W11" s="34" t="s">
        <v>39</v>
      </c>
      <c r="X11" s="45"/>
      <c r="Y11" s="8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182"/>
      <c r="C12" s="46"/>
      <c r="D12" s="39"/>
      <c r="E12" s="39"/>
      <c r="F12" s="28"/>
      <c r="G12" s="28"/>
      <c r="H12" s="39"/>
      <c r="I12" s="28"/>
      <c r="J12" s="28"/>
      <c r="K12" s="39"/>
      <c r="L12" s="39"/>
      <c r="M12" s="39"/>
      <c r="N12" s="39"/>
      <c r="O12" s="28"/>
      <c r="P12" s="28"/>
      <c r="Q12" s="39"/>
      <c r="R12" s="28"/>
      <c r="S12" s="28"/>
      <c r="T12" s="39"/>
      <c r="U12" s="28"/>
      <c r="V12" s="351"/>
      <c r="W12" s="47">
        <f>W6*4+W8*9+W10*4</f>
        <v>715.8</v>
      </c>
      <c r="X12" s="48"/>
      <c r="Y12" s="87"/>
      <c r="Z12" s="7"/>
      <c r="AC12" s="49">
        <f>AC11*4/AF11</f>
        <v>0.15658362989323843</v>
      </c>
      <c r="AD12" s="49">
        <f>AD11*9/AF11</f>
        <v>0.28825622775800713</v>
      </c>
      <c r="AE12" s="49">
        <f>AE11*4/AF11</f>
        <v>0.55516014234875444</v>
      </c>
    </row>
    <row r="13" spans="2:35" s="27" customFormat="1" ht="42">
      <c r="B13" s="179">
        <v>11</v>
      </c>
      <c r="C13" s="344"/>
      <c r="D13" s="19" t="str">
        <f>月菜單!B13</f>
        <v>地瓜飯</v>
      </c>
      <c r="E13" s="19" t="s">
        <v>96</v>
      </c>
      <c r="F13" s="20" t="s">
        <v>16</v>
      </c>
      <c r="G13" s="50" t="str">
        <f>月菜單!B14</f>
        <v>蜜汁雞排</v>
      </c>
      <c r="H13" s="19" t="s">
        <v>219</v>
      </c>
      <c r="I13" s="20" t="s">
        <v>16</v>
      </c>
      <c r="J13" s="50" t="str">
        <f>月菜單!B15</f>
        <v>蘑菇豬柳</v>
      </c>
      <c r="K13" s="19" t="s">
        <v>101</v>
      </c>
      <c r="L13" s="20" t="s">
        <v>16</v>
      </c>
      <c r="M13" s="50" t="str">
        <f>月菜單!B16</f>
        <v>香酥魷魚圈(加)(炸)(海)</v>
      </c>
      <c r="N13" s="19" t="s">
        <v>437</v>
      </c>
      <c r="O13" s="20" t="s">
        <v>16</v>
      </c>
      <c r="P13" s="24" t="str">
        <f>月菜單!B17</f>
        <v>淺色蔬菜</v>
      </c>
      <c r="Q13" s="19" t="s">
        <v>99</v>
      </c>
      <c r="R13" s="20" t="s">
        <v>16</v>
      </c>
      <c r="S13" s="19" t="str">
        <f>月菜單!B18</f>
        <v>竹筍豚骨湯</v>
      </c>
      <c r="T13" s="24" t="s">
        <v>98</v>
      </c>
      <c r="U13" s="20" t="s">
        <v>16</v>
      </c>
      <c r="V13" s="349"/>
      <c r="W13" s="25" t="s">
        <v>17</v>
      </c>
      <c r="X13" s="26" t="s">
        <v>18</v>
      </c>
      <c r="Y13" s="115">
        <v>5.3</v>
      </c>
      <c r="Z13" s="2"/>
      <c r="AA13" s="2"/>
      <c r="AB13" s="3"/>
      <c r="AC13" s="2" t="s">
        <v>19</v>
      </c>
      <c r="AD13" s="2" t="s">
        <v>20</v>
      </c>
      <c r="AE13" s="2" t="s">
        <v>21</v>
      </c>
      <c r="AF13" s="2" t="s">
        <v>22</v>
      </c>
      <c r="AG13" s="51"/>
      <c r="AH13" s="51"/>
      <c r="AI13" s="51"/>
    </row>
    <row r="14" spans="2:35" ht="27.95" customHeight="1">
      <c r="B14" s="180" t="s">
        <v>23</v>
      </c>
      <c r="C14" s="344"/>
      <c r="D14" s="80" t="s">
        <v>73</v>
      </c>
      <c r="E14" s="80"/>
      <c r="F14" s="80">
        <v>80</v>
      </c>
      <c r="G14" s="79" t="s">
        <v>110</v>
      </c>
      <c r="H14" s="79"/>
      <c r="I14" s="79">
        <v>100</v>
      </c>
      <c r="J14" s="79" t="s">
        <v>237</v>
      </c>
      <c r="K14" s="79"/>
      <c r="L14" s="79">
        <v>30</v>
      </c>
      <c r="M14" s="79" t="s">
        <v>436</v>
      </c>
      <c r="N14" s="79"/>
      <c r="O14" s="79">
        <v>20</v>
      </c>
      <c r="P14" s="79" t="str">
        <f>P13</f>
        <v>淺色蔬菜</v>
      </c>
      <c r="Q14" s="79"/>
      <c r="R14" s="80">
        <v>120</v>
      </c>
      <c r="S14" s="146" t="s">
        <v>347</v>
      </c>
      <c r="T14" s="80"/>
      <c r="U14" s="80">
        <v>30</v>
      </c>
      <c r="V14" s="350"/>
      <c r="W14" s="30">
        <f>Y13*15+Y15*5+Y17*15+Y18*12</f>
        <v>90.5</v>
      </c>
      <c r="X14" s="31" t="s">
        <v>24</v>
      </c>
      <c r="Y14" s="116">
        <v>2.5</v>
      </c>
      <c r="Z14" s="7"/>
      <c r="AA14" s="3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1"/>
      <c r="AH14" s="51"/>
      <c r="AI14" s="51"/>
    </row>
    <row r="15" spans="2:35" ht="27.95" customHeight="1">
      <c r="B15" s="180">
        <v>3</v>
      </c>
      <c r="C15" s="344"/>
      <c r="D15" s="79" t="s">
        <v>485</v>
      </c>
      <c r="E15" s="79"/>
      <c r="F15" s="79">
        <v>55</v>
      </c>
      <c r="G15" s="79"/>
      <c r="H15" s="79"/>
      <c r="I15" s="79"/>
      <c r="J15" s="79" t="s">
        <v>228</v>
      </c>
      <c r="K15" s="79"/>
      <c r="L15" s="79">
        <v>20</v>
      </c>
      <c r="M15" s="80"/>
      <c r="N15" s="80"/>
      <c r="O15" s="80"/>
      <c r="P15" s="79"/>
      <c r="Q15" s="79"/>
      <c r="R15" s="79"/>
      <c r="S15" s="146" t="s">
        <v>334</v>
      </c>
      <c r="T15" s="80"/>
      <c r="U15" s="80">
        <v>5</v>
      </c>
      <c r="V15" s="350"/>
      <c r="W15" s="34" t="s">
        <v>26</v>
      </c>
      <c r="X15" s="35" t="s">
        <v>27</v>
      </c>
      <c r="Y15" s="116">
        <v>2.2000000000000002</v>
      </c>
      <c r="Z15" s="2"/>
      <c r="AA15" s="36" t="s">
        <v>28</v>
      </c>
      <c r="AB15" s="3">
        <v>2.2000000000000002</v>
      </c>
      <c r="AC15" s="37">
        <f>AB15*7</f>
        <v>15.400000000000002</v>
      </c>
      <c r="AD15" s="3">
        <f>AB15*5</f>
        <v>11</v>
      </c>
      <c r="AE15" s="3" t="s">
        <v>9</v>
      </c>
      <c r="AF15" s="38">
        <f>AC15*4+AD15*9</f>
        <v>160.60000000000002</v>
      </c>
      <c r="AG15" s="51"/>
      <c r="AH15" s="51"/>
      <c r="AI15" s="51"/>
    </row>
    <row r="16" spans="2:35" ht="27.95" customHeight="1">
      <c r="B16" s="180" t="s">
        <v>40</v>
      </c>
      <c r="C16" s="344"/>
      <c r="D16" s="80"/>
      <c r="E16" s="80"/>
      <c r="F16" s="80"/>
      <c r="G16" s="79"/>
      <c r="H16" s="97"/>
      <c r="I16" s="79"/>
      <c r="J16" s="79" t="s">
        <v>230</v>
      </c>
      <c r="K16" s="79"/>
      <c r="L16" s="79">
        <v>20</v>
      </c>
      <c r="M16" s="80"/>
      <c r="N16" s="98"/>
      <c r="O16" s="80"/>
      <c r="P16" s="79"/>
      <c r="Q16" s="97"/>
      <c r="R16" s="79"/>
      <c r="S16" s="80"/>
      <c r="T16" s="98"/>
      <c r="U16" s="80"/>
      <c r="V16" s="350"/>
      <c r="W16" s="30">
        <f>Y14*5+Y16*5+Y18*8</f>
        <v>23.5</v>
      </c>
      <c r="X16" s="35" t="s">
        <v>30</v>
      </c>
      <c r="Y16" s="116">
        <v>2.2000000000000002</v>
      </c>
      <c r="Z16" s="7"/>
      <c r="AA16" s="2" t="s">
        <v>31</v>
      </c>
      <c r="AB16" s="3">
        <v>1.6</v>
      </c>
      <c r="AC16" s="3">
        <f>AB16*1</f>
        <v>1.6</v>
      </c>
      <c r="AD16" s="3" t="s">
        <v>9</v>
      </c>
      <c r="AE16" s="3">
        <f>AB16*5</f>
        <v>8</v>
      </c>
      <c r="AF16" s="3">
        <f>AC16*4+AE16*4</f>
        <v>38.4</v>
      </c>
      <c r="AG16" s="51"/>
      <c r="AH16" s="51"/>
      <c r="AI16" s="51"/>
    </row>
    <row r="17" spans="2:35" ht="27.95" customHeight="1">
      <c r="B17" s="348" t="s">
        <v>41</v>
      </c>
      <c r="C17" s="344"/>
      <c r="D17" s="97"/>
      <c r="E17" s="97"/>
      <c r="F17" s="79"/>
      <c r="G17" s="79"/>
      <c r="H17" s="97"/>
      <c r="I17" s="79"/>
      <c r="J17" s="79" t="s">
        <v>231</v>
      </c>
      <c r="K17" s="79"/>
      <c r="L17" s="79">
        <v>10</v>
      </c>
      <c r="M17" s="79"/>
      <c r="N17" s="97"/>
      <c r="O17" s="79"/>
      <c r="P17" s="79"/>
      <c r="Q17" s="97"/>
      <c r="R17" s="79"/>
      <c r="S17" s="80"/>
      <c r="T17" s="98"/>
      <c r="U17" s="80"/>
      <c r="V17" s="350"/>
      <c r="W17" s="34" t="s">
        <v>33</v>
      </c>
      <c r="X17" s="35" t="s">
        <v>34</v>
      </c>
      <c r="Y17" s="116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9</v>
      </c>
      <c r="AF17" s="3">
        <f>AD17*9</f>
        <v>112.5</v>
      </c>
      <c r="AG17" s="51"/>
      <c r="AH17" s="52"/>
      <c r="AI17" s="51"/>
    </row>
    <row r="18" spans="2:35" ht="27.95" customHeight="1">
      <c r="B18" s="348"/>
      <c r="C18" s="344"/>
      <c r="D18" s="97"/>
      <c r="E18" s="97"/>
      <c r="F18" s="79"/>
      <c r="G18" s="101"/>
      <c r="H18" s="97"/>
      <c r="I18" s="79"/>
      <c r="J18" s="150"/>
      <c r="K18" s="97"/>
      <c r="L18" s="79"/>
      <c r="M18" s="79"/>
      <c r="N18" s="81"/>
      <c r="O18" s="79"/>
      <c r="P18" s="79"/>
      <c r="Q18" s="97"/>
      <c r="R18" s="79"/>
      <c r="S18" s="80"/>
      <c r="T18" s="98"/>
      <c r="U18" s="80"/>
      <c r="V18" s="350"/>
      <c r="W18" s="30">
        <f>Y13*2+Y14*7+Y15*1+Y18*8</f>
        <v>30.3</v>
      </c>
      <c r="X18" s="43" t="s">
        <v>36</v>
      </c>
      <c r="Y18" s="116">
        <v>0</v>
      </c>
      <c r="Z18" s="7"/>
      <c r="AA18" s="2" t="s">
        <v>37</v>
      </c>
      <c r="AB18" s="3">
        <v>1</v>
      </c>
      <c r="AE18" s="2">
        <f>AB18*15</f>
        <v>15</v>
      </c>
      <c r="AG18" s="51"/>
      <c r="AH18" s="52"/>
      <c r="AI18" s="51"/>
    </row>
    <row r="19" spans="2:35" ht="27.95" customHeight="1">
      <c r="B19" s="181" t="s">
        <v>38</v>
      </c>
      <c r="C19" s="44"/>
      <c r="D19" s="97"/>
      <c r="E19" s="97"/>
      <c r="F19" s="79"/>
      <c r="G19" s="79"/>
      <c r="H19" s="97"/>
      <c r="I19" s="79"/>
      <c r="J19" s="79"/>
      <c r="K19" s="97"/>
      <c r="L19" s="97"/>
      <c r="M19" s="79"/>
      <c r="N19" s="97"/>
      <c r="O19" s="79"/>
      <c r="P19" s="102"/>
      <c r="Q19" s="97"/>
      <c r="R19" s="79"/>
      <c r="S19" s="79"/>
      <c r="T19" s="79"/>
      <c r="U19" s="79"/>
      <c r="V19" s="350"/>
      <c r="W19" s="34" t="s">
        <v>39</v>
      </c>
      <c r="X19" s="45"/>
      <c r="Y19" s="117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182"/>
      <c r="C20" s="46"/>
      <c r="D20" s="39"/>
      <c r="E20" s="39"/>
      <c r="F20" s="28"/>
      <c r="G20" s="28"/>
      <c r="H20" s="39"/>
      <c r="I20" s="28"/>
      <c r="J20" s="28"/>
      <c r="K20" s="39"/>
      <c r="L20" s="39"/>
      <c r="M20" s="39"/>
      <c r="N20" s="39"/>
      <c r="O20" s="28"/>
      <c r="P20" s="39"/>
      <c r="Q20" s="39"/>
      <c r="R20" s="28"/>
      <c r="S20" s="42"/>
      <c r="T20" s="39"/>
      <c r="U20" s="28"/>
      <c r="V20" s="351"/>
      <c r="W20" s="47">
        <f>W14*4+W16*9+W18*4</f>
        <v>694.7</v>
      </c>
      <c r="X20" s="53"/>
      <c r="Y20" s="118"/>
      <c r="Z20" s="7"/>
      <c r="AC20" s="49">
        <f>AC19*4/AF19</f>
        <v>0.14881334188582426</v>
      </c>
      <c r="AD20" s="49">
        <f>AD19*9/AF19</f>
        <v>0.27132777421423987</v>
      </c>
      <c r="AE20" s="49">
        <f>AE19*4/AF19</f>
        <v>0.5798588838999359</v>
      </c>
    </row>
    <row r="21" spans="2:35" s="27" customFormat="1" ht="42">
      <c r="B21" s="179">
        <v>11</v>
      </c>
      <c r="C21" s="344"/>
      <c r="D21" s="50" t="str">
        <f>月菜單!C13</f>
        <v>寶島白飯</v>
      </c>
      <c r="E21" s="19" t="s">
        <v>96</v>
      </c>
      <c r="F21" s="20" t="s">
        <v>16</v>
      </c>
      <c r="G21" s="50" t="str">
        <f>月菜單!C14</f>
        <v>紐澳良雞翅</v>
      </c>
      <c r="H21" s="19" t="s">
        <v>97</v>
      </c>
      <c r="I21" s="20" t="s">
        <v>16</v>
      </c>
      <c r="J21" s="50" t="str">
        <f>月菜單!C15</f>
        <v>筍乾豬腳(醃)</v>
      </c>
      <c r="K21" s="19" t="s">
        <v>133</v>
      </c>
      <c r="L21" s="20" t="s">
        <v>16</v>
      </c>
      <c r="M21" s="114" t="str">
        <f>月菜單!C16</f>
        <v>上海湯包(冷主)</v>
      </c>
      <c r="N21" s="24" t="s">
        <v>87</v>
      </c>
      <c r="O21" s="20" t="s">
        <v>16</v>
      </c>
      <c r="P21" s="19" t="str">
        <f>月菜單!C17</f>
        <v>深色蔬菜</v>
      </c>
      <c r="Q21" s="19" t="s">
        <v>99</v>
      </c>
      <c r="R21" s="20" t="s">
        <v>16</v>
      </c>
      <c r="S21" s="19" t="str">
        <f>月菜單!C18</f>
        <v>冬瓜豚骨湯</v>
      </c>
      <c r="T21" s="24" t="s">
        <v>98</v>
      </c>
      <c r="U21" s="20" t="s">
        <v>16</v>
      </c>
      <c r="V21" s="349"/>
      <c r="W21" s="25" t="s">
        <v>17</v>
      </c>
      <c r="X21" s="26" t="s">
        <v>18</v>
      </c>
      <c r="Y21" s="115">
        <v>5</v>
      </c>
      <c r="Z21" s="2"/>
      <c r="AA21" s="2"/>
      <c r="AB21" s="3"/>
      <c r="AC21" s="2" t="s">
        <v>19</v>
      </c>
      <c r="AD21" s="2" t="s">
        <v>20</v>
      </c>
      <c r="AE21" s="2" t="s">
        <v>21</v>
      </c>
      <c r="AF21" s="2" t="s">
        <v>22</v>
      </c>
    </row>
    <row r="22" spans="2:35" s="55" customFormat="1" ht="27.75" customHeight="1">
      <c r="B22" s="180" t="s">
        <v>23</v>
      </c>
      <c r="C22" s="344"/>
      <c r="D22" s="80" t="s">
        <v>73</v>
      </c>
      <c r="E22" s="80"/>
      <c r="F22" s="80">
        <v>100</v>
      </c>
      <c r="G22" s="146" t="s">
        <v>490</v>
      </c>
      <c r="H22" s="156"/>
      <c r="I22" s="146">
        <v>100</v>
      </c>
      <c r="J22" s="146" t="s">
        <v>333</v>
      </c>
      <c r="K22" s="80"/>
      <c r="L22" s="80">
        <v>20</v>
      </c>
      <c r="M22" s="80" t="s">
        <v>451</v>
      </c>
      <c r="N22" s="80"/>
      <c r="O22" s="79">
        <v>40</v>
      </c>
      <c r="P22" s="79" t="str">
        <f>P21</f>
        <v>深色蔬菜</v>
      </c>
      <c r="Q22" s="79"/>
      <c r="R22" s="80">
        <v>120</v>
      </c>
      <c r="S22" s="80" t="s">
        <v>238</v>
      </c>
      <c r="T22" s="80"/>
      <c r="U22" s="80">
        <v>30</v>
      </c>
      <c r="V22" s="350"/>
      <c r="W22" s="30">
        <f>Y21*15+Y23*5+Y25*15+Y26*12</f>
        <v>86.5</v>
      </c>
      <c r="X22" s="31" t="s">
        <v>24</v>
      </c>
      <c r="Y22" s="116">
        <v>2.6</v>
      </c>
      <c r="Z22" s="54"/>
      <c r="AA22" s="3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55" customFormat="1" ht="27.95" customHeight="1">
      <c r="B23" s="180">
        <v>4</v>
      </c>
      <c r="C23" s="344"/>
      <c r="D23" s="79"/>
      <c r="E23" s="79"/>
      <c r="F23" s="79"/>
      <c r="G23" s="146"/>
      <c r="H23" s="146"/>
      <c r="I23" s="146"/>
      <c r="J23" s="146" t="s">
        <v>136</v>
      </c>
      <c r="K23" s="80"/>
      <c r="L23" s="80">
        <v>10</v>
      </c>
      <c r="M23" s="79"/>
      <c r="N23" s="79"/>
      <c r="O23" s="79"/>
      <c r="P23" s="79"/>
      <c r="Q23" s="79"/>
      <c r="R23" s="79"/>
      <c r="S23" s="146" t="s">
        <v>334</v>
      </c>
      <c r="T23" s="80"/>
      <c r="U23" s="80">
        <v>5</v>
      </c>
      <c r="V23" s="350"/>
      <c r="W23" s="34" t="s">
        <v>26</v>
      </c>
      <c r="X23" s="35" t="s">
        <v>27</v>
      </c>
      <c r="Y23" s="116">
        <v>2.2999999999999998</v>
      </c>
      <c r="Z23" s="56"/>
      <c r="AA23" s="36" t="s">
        <v>28</v>
      </c>
      <c r="AB23" s="3">
        <v>2</v>
      </c>
      <c r="AC23" s="37">
        <f>AB23*7</f>
        <v>14</v>
      </c>
      <c r="AD23" s="3">
        <f>AB23*5</f>
        <v>10</v>
      </c>
      <c r="AE23" s="3" t="s">
        <v>9</v>
      </c>
      <c r="AF23" s="38">
        <f>AC23*4+AD23*9</f>
        <v>146</v>
      </c>
    </row>
    <row r="24" spans="2:35" s="55" customFormat="1" ht="27.95" customHeight="1">
      <c r="B24" s="180" t="s">
        <v>40</v>
      </c>
      <c r="C24" s="344"/>
      <c r="D24" s="79"/>
      <c r="E24" s="79"/>
      <c r="F24" s="79"/>
      <c r="G24" s="150"/>
      <c r="H24" s="98"/>
      <c r="I24" s="80"/>
      <c r="J24" s="80" t="s">
        <v>241</v>
      </c>
      <c r="K24" s="96" t="s">
        <v>242</v>
      </c>
      <c r="L24" s="80">
        <v>15</v>
      </c>
      <c r="M24" s="79"/>
      <c r="N24" s="79"/>
      <c r="O24" s="79"/>
      <c r="P24" s="79"/>
      <c r="Q24" s="79"/>
      <c r="R24" s="79"/>
      <c r="S24" s="108"/>
      <c r="T24" s="152"/>
      <c r="U24" s="110"/>
      <c r="V24" s="350"/>
      <c r="W24" s="30">
        <f>Y22*5+Y24*5+Y26*8</f>
        <v>25.5</v>
      </c>
      <c r="X24" s="35" t="s">
        <v>30</v>
      </c>
      <c r="Y24" s="116">
        <v>2.5</v>
      </c>
      <c r="Z24" s="54"/>
      <c r="AA24" s="2" t="s">
        <v>31</v>
      </c>
      <c r="AB24" s="3">
        <v>1.5</v>
      </c>
      <c r="AC24" s="3">
        <f>AB24*1</f>
        <v>1.5</v>
      </c>
      <c r="AD24" s="3" t="s">
        <v>9</v>
      </c>
      <c r="AE24" s="3">
        <f>AB24*5</f>
        <v>7.5</v>
      </c>
      <c r="AF24" s="3">
        <f>AC24*4+AE24*4</f>
        <v>36</v>
      </c>
    </row>
    <row r="25" spans="2:35" s="55" customFormat="1" ht="27.95" customHeight="1">
      <c r="B25" s="348" t="s">
        <v>42</v>
      </c>
      <c r="C25" s="344"/>
      <c r="D25" s="79"/>
      <c r="E25" s="79"/>
      <c r="F25" s="79"/>
      <c r="G25" s="80"/>
      <c r="H25" s="98"/>
      <c r="I25" s="80"/>
      <c r="J25" s="80"/>
      <c r="K25" s="98"/>
      <c r="L25" s="80"/>
      <c r="M25" s="79"/>
      <c r="N25" s="96"/>
      <c r="O25" s="79"/>
      <c r="P25" s="79"/>
      <c r="Q25" s="79"/>
      <c r="R25" s="79"/>
      <c r="S25" s="80"/>
      <c r="T25" s="96"/>
      <c r="U25" s="80"/>
      <c r="V25" s="350"/>
      <c r="W25" s="34" t="s">
        <v>33</v>
      </c>
      <c r="X25" s="35" t="s">
        <v>34</v>
      </c>
      <c r="Y25" s="116">
        <v>0</v>
      </c>
      <c r="Z25" s="56"/>
      <c r="AA25" s="2" t="s">
        <v>35</v>
      </c>
      <c r="AB25" s="3">
        <v>2.5</v>
      </c>
      <c r="AC25" s="3"/>
      <c r="AD25" s="3">
        <f>AB25*5</f>
        <v>12.5</v>
      </c>
      <c r="AE25" s="3" t="s">
        <v>9</v>
      </c>
      <c r="AF25" s="3">
        <f>AD25*9</f>
        <v>112.5</v>
      </c>
    </row>
    <row r="26" spans="2:35" s="55" customFormat="1" ht="27.95" customHeight="1">
      <c r="B26" s="348"/>
      <c r="C26" s="344"/>
      <c r="D26" s="79"/>
      <c r="E26" s="79"/>
      <c r="F26" s="79"/>
      <c r="G26" s="101"/>
      <c r="H26" s="97"/>
      <c r="I26" s="79"/>
      <c r="J26" s="96"/>
      <c r="K26" s="96"/>
      <c r="L26" s="80"/>
      <c r="M26" s="79"/>
      <c r="N26" s="96"/>
      <c r="O26" s="79"/>
      <c r="P26" s="80"/>
      <c r="Q26" s="80"/>
      <c r="R26" s="79"/>
      <c r="S26" s="79"/>
      <c r="T26" s="97"/>
      <c r="U26" s="79"/>
      <c r="V26" s="350"/>
      <c r="W26" s="30">
        <f>Y21*2+Y22*7+Y23*1+Y26*8</f>
        <v>30.5</v>
      </c>
      <c r="X26" s="43" t="s">
        <v>36</v>
      </c>
      <c r="Y26" s="116">
        <v>0</v>
      </c>
      <c r="Z26" s="54"/>
      <c r="AA26" s="2" t="s">
        <v>37</v>
      </c>
      <c r="AB26" s="3"/>
      <c r="AC26" s="2"/>
      <c r="AD26" s="2"/>
      <c r="AE26" s="2">
        <f>AB26*15</f>
        <v>0</v>
      </c>
      <c r="AF26" s="2"/>
    </row>
    <row r="27" spans="2:35" s="55" customFormat="1" ht="27.95" customHeight="1">
      <c r="B27" s="181" t="s">
        <v>38</v>
      </c>
      <c r="C27" s="57"/>
      <c r="D27" s="28"/>
      <c r="E27" s="39"/>
      <c r="F27" s="28"/>
      <c r="G27" s="28"/>
      <c r="H27" s="39"/>
      <c r="I27" s="28"/>
      <c r="J27" s="136"/>
      <c r="K27" s="33"/>
      <c r="L27" s="29"/>
      <c r="M27" s="153"/>
      <c r="N27" s="40"/>
      <c r="O27" s="29"/>
      <c r="P27" s="41"/>
      <c r="Q27" s="39"/>
      <c r="R27" s="28"/>
      <c r="S27" s="153"/>
      <c r="T27" s="39"/>
      <c r="U27" s="28"/>
      <c r="V27" s="350"/>
      <c r="W27" s="34" t="s">
        <v>39</v>
      </c>
      <c r="X27" s="45"/>
      <c r="Y27" s="117"/>
      <c r="Z27" s="56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55" customFormat="1" ht="27.95" customHeight="1" thickBot="1">
      <c r="B28" s="183"/>
      <c r="C28" s="58"/>
      <c r="D28" s="39"/>
      <c r="E28" s="39"/>
      <c r="F28" s="28"/>
      <c r="G28" s="28"/>
      <c r="H28" s="39"/>
      <c r="I28" s="28"/>
      <c r="J28" s="33"/>
      <c r="K28" s="40"/>
      <c r="L28" s="29"/>
      <c r="M28" s="28"/>
      <c r="N28" s="39"/>
      <c r="O28" s="28"/>
      <c r="P28" s="28"/>
      <c r="Q28" s="39"/>
      <c r="R28" s="28"/>
      <c r="S28" s="28"/>
      <c r="T28" s="39"/>
      <c r="U28" s="28"/>
      <c r="V28" s="351"/>
      <c r="W28" s="47">
        <f>W22*4+W24*9+W26*4</f>
        <v>697.5</v>
      </c>
      <c r="X28" s="48"/>
      <c r="Y28" s="118"/>
      <c r="Z28" s="54"/>
      <c r="AA28" s="56"/>
      <c r="AB28" s="59"/>
      <c r="AC28" s="49">
        <f>AC27*4/AF27</f>
        <v>0.15658362989323843</v>
      </c>
      <c r="AD28" s="49">
        <f>AD27*9/AF27</f>
        <v>0.28825622775800713</v>
      </c>
      <c r="AE28" s="49">
        <f>AE27*4/AF27</f>
        <v>0.55516014234875444</v>
      </c>
      <c r="AF28" s="56"/>
    </row>
    <row r="29" spans="2:35" s="27" customFormat="1" ht="42">
      <c r="B29" s="179">
        <v>11</v>
      </c>
      <c r="C29" s="344"/>
      <c r="D29" s="19" t="str">
        <f>月菜單!D13</f>
        <v>紫米飯</v>
      </c>
      <c r="E29" s="19" t="s">
        <v>96</v>
      </c>
      <c r="F29" s="20" t="s">
        <v>16</v>
      </c>
      <c r="G29" s="21" t="str">
        <f>月菜單!D14</f>
        <v>法式風味豬排</v>
      </c>
      <c r="H29" s="19" t="s">
        <v>219</v>
      </c>
      <c r="I29" s="20" t="s">
        <v>16</v>
      </c>
      <c r="J29" s="22" t="str">
        <f>月菜單!D15</f>
        <v>紹興燒雞丁</v>
      </c>
      <c r="K29" s="23" t="s">
        <v>101</v>
      </c>
      <c r="L29" s="20" t="s">
        <v>16</v>
      </c>
      <c r="M29" s="21" t="str">
        <f>月菜單!D16</f>
        <v>檸檬雞柳條(加)</v>
      </c>
      <c r="N29" s="19" t="s">
        <v>87</v>
      </c>
      <c r="O29" s="20" t="s">
        <v>16</v>
      </c>
      <c r="P29" s="19" t="str">
        <f>月菜單!D17</f>
        <v>淺色蔬菜</v>
      </c>
      <c r="Q29" s="19" t="s">
        <v>99</v>
      </c>
      <c r="R29" s="20" t="s">
        <v>16</v>
      </c>
      <c r="S29" s="19" t="str">
        <f>月菜單!D18</f>
        <v>魚干鮮蔬豆腐湯(海)(豆)</v>
      </c>
      <c r="T29" s="24" t="s">
        <v>98</v>
      </c>
      <c r="U29" s="20" t="s">
        <v>16</v>
      </c>
      <c r="V29" s="345"/>
      <c r="W29" s="25" t="s">
        <v>17</v>
      </c>
      <c r="X29" s="26" t="s">
        <v>18</v>
      </c>
      <c r="Y29" s="119">
        <v>5</v>
      </c>
      <c r="Z29" s="2"/>
      <c r="AA29" s="2"/>
      <c r="AB29" s="3"/>
      <c r="AC29" s="2" t="s">
        <v>19</v>
      </c>
      <c r="AD29" s="2" t="s">
        <v>20</v>
      </c>
      <c r="AE29" s="2" t="s">
        <v>21</v>
      </c>
      <c r="AF29" s="2" t="s">
        <v>22</v>
      </c>
    </row>
    <row r="30" spans="2:35" ht="27.95" customHeight="1">
      <c r="B30" s="180" t="s">
        <v>23</v>
      </c>
      <c r="C30" s="344"/>
      <c r="D30" s="79" t="s">
        <v>86</v>
      </c>
      <c r="E30" s="79"/>
      <c r="F30" s="79">
        <v>60</v>
      </c>
      <c r="G30" s="79" t="s">
        <v>220</v>
      </c>
      <c r="H30" s="79"/>
      <c r="I30" s="79">
        <v>50</v>
      </c>
      <c r="J30" s="80" t="s">
        <v>119</v>
      </c>
      <c r="K30" s="80"/>
      <c r="L30" s="80">
        <v>30</v>
      </c>
      <c r="M30" s="80" t="s">
        <v>518</v>
      </c>
      <c r="N30" s="80"/>
      <c r="O30" s="80">
        <v>40</v>
      </c>
      <c r="P30" s="79" t="str">
        <f>P29</f>
        <v>淺色蔬菜</v>
      </c>
      <c r="Q30" s="79"/>
      <c r="R30" s="80">
        <v>120</v>
      </c>
      <c r="S30" s="80" t="s">
        <v>240</v>
      </c>
      <c r="T30" s="80"/>
      <c r="U30" s="80">
        <v>20</v>
      </c>
      <c r="V30" s="346"/>
      <c r="W30" s="30">
        <f>Y29*15+Y31*5+Y33*15+Y34*12</f>
        <v>84</v>
      </c>
      <c r="X30" s="31" t="s">
        <v>24</v>
      </c>
      <c r="Y30" s="117">
        <v>2.8</v>
      </c>
      <c r="Z30" s="7"/>
      <c r="AA30" s="3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180">
        <v>5</v>
      </c>
      <c r="C31" s="344"/>
      <c r="D31" s="80" t="s">
        <v>243</v>
      </c>
      <c r="E31" s="80"/>
      <c r="F31" s="80">
        <v>40</v>
      </c>
      <c r="G31" s="80"/>
      <c r="H31" s="80"/>
      <c r="I31" s="80"/>
      <c r="J31" s="80" t="s">
        <v>107</v>
      </c>
      <c r="K31" s="80"/>
      <c r="L31" s="80">
        <v>20</v>
      </c>
      <c r="M31" s="80"/>
      <c r="N31" s="80"/>
      <c r="O31" s="80"/>
      <c r="P31" s="80"/>
      <c r="Q31" s="80"/>
      <c r="R31" s="80"/>
      <c r="S31" s="146" t="s">
        <v>235</v>
      </c>
      <c r="T31" s="146" t="s">
        <v>336</v>
      </c>
      <c r="U31" s="80">
        <v>10</v>
      </c>
      <c r="V31" s="346"/>
      <c r="W31" s="34" t="s">
        <v>26</v>
      </c>
      <c r="X31" s="35" t="s">
        <v>27</v>
      </c>
      <c r="Y31" s="117">
        <v>1.8</v>
      </c>
      <c r="Z31" s="2"/>
      <c r="AA31" s="36" t="s">
        <v>28</v>
      </c>
      <c r="AB31" s="3">
        <v>2.2999999999999998</v>
      </c>
      <c r="AC31" s="37">
        <f>AB31*7</f>
        <v>16.099999999999998</v>
      </c>
      <c r="AD31" s="3">
        <f>AB31*5</f>
        <v>11.5</v>
      </c>
      <c r="AE31" s="3" t="s">
        <v>9</v>
      </c>
      <c r="AF31" s="38">
        <f>AC31*4+AD31*9</f>
        <v>167.89999999999998</v>
      </c>
    </row>
    <row r="32" spans="2:35" ht="27.95" customHeight="1">
      <c r="B32" s="180" t="s">
        <v>29</v>
      </c>
      <c r="C32" s="344"/>
      <c r="D32" s="80"/>
      <c r="E32" s="80"/>
      <c r="F32" s="80"/>
      <c r="G32" s="80"/>
      <c r="H32" s="80"/>
      <c r="I32" s="80"/>
      <c r="J32" s="80" t="s">
        <v>222</v>
      </c>
      <c r="K32" s="80"/>
      <c r="L32" s="80">
        <v>10</v>
      </c>
      <c r="M32" s="80"/>
      <c r="N32" s="96"/>
      <c r="O32" s="80"/>
      <c r="P32" s="80"/>
      <c r="Q32" s="80"/>
      <c r="R32" s="80"/>
      <c r="S32" s="80" t="s">
        <v>245</v>
      </c>
      <c r="T32" s="98" t="s">
        <v>376</v>
      </c>
      <c r="U32" s="80">
        <v>10</v>
      </c>
      <c r="V32" s="346"/>
      <c r="W32" s="30">
        <f>Y30*5+Y32*5+Y34*8</f>
        <v>25</v>
      </c>
      <c r="X32" s="35" t="s">
        <v>30</v>
      </c>
      <c r="Y32" s="117">
        <v>2.2000000000000002</v>
      </c>
      <c r="Z32" s="7"/>
      <c r="AA32" s="2" t="s">
        <v>31</v>
      </c>
      <c r="AB32" s="3">
        <v>1.5</v>
      </c>
      <c r="AC32" s="3">
        <f>AB32*1</f>
        <v>1.5</v>
      </c>
      <c r="AD32" s="3" t="s">
        <v>9</v>
      </c>
      <c r="AE32" s="3">
        <f>AB32*5</f>
        <v>7.5</v>
      </c>
      <c r="AF32" s="3">
        <f>AC32*4+AE32*4</f>
        <v>36</v>
      </c>
    </row>
    <row r="33" spans="2:32" ht="27.95" customHeight="1">
      <c r="B33" s="348" t="s">
        <v>43</v>
      </c>
      <c r="C33" s="344"/>
      <c r="D33" s="81"/>
      <c r="E33" s="97"/>
      <c r="F33" s="79"/>
      <c r="G33" s="104"/>
      <c r="H33" s="105"/>
      <c r="I33" s="106"/>
      <c r="J33" s="80" t="s">
        <v>335</v>
      </c>
      <c r="K33" s="96"/>
      <c r="L33" s="80">
        <v>10</v>
      </c>
      <c r="M33" s="80"/>
      <c r="N33" s="98"/>
      <c r="O33" s="80"/>
      <c r="P33" s="80"/>
      <c r="Q33" s="80"/>
      <c r="R33" s="80"/>
      <c r="S33" s="99"/>
      <c r="T33" s="98"/>
      <c r="U33" s="80"/>
      <c r="V33" s="346"/>
      <c r="W33" s="34" t="s">
        <v>33</v>
      </c>
      <c r="X33" s="35" t="s">
        <v>34</v>
      </c>
      <c r="Y33" s="117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9</v>
      </c>
      <c r="AF33" s="3">
        <f>AD33*9</f>
        <v>112.5</v>
      </c>
    </row>
    <row r="34" spans="2:32" ht="27.95" customHeight="1">
      <c r="B34" s="348"/>
      <c r="C34" s="344"/>
      <c r="D34" s="81"/>
      <c r="E34" s="81"/>
      <c r="F34" s="79"/>
      <c r="G34" s="80"/>
      <c r="H34" s="98"/>
      <c r="I34" s="80"/>
      <c r="J34" s="80"/>
      <c r="K34" s="80"/>
      <c r="L34" s="80"/>
      <c r="M34" s="80"/>
      <c r="N34" s="98"/>
      <c r="O34" s="80"/>
      <c r="P34" s="80"/>
      <c r="Q34" s="98"/>
      <c r="R34" s="80"/>
      <c r="S34" s="99"/>
      <c r="T34" s="98"/>
      <c r="U34" s="80"/>
      <c r="V34" s="346"/>
      <c r="W34" s="30">
        <f>Y29*2+Y30*7+Y31*1+Y34*8</f>
        <v>31.4</v>
      </c>
      <c r="X34" s="43" t="s">
        <v>36</v>
      </c>
      <c r="Y34" s="118">
        <v>0</v>
      </c>
      <c r="Z34" s="7"/>
      <c r="AA34" s="2" t="s">
        <v>37</v>
      </c>
      <c r="AB34" s="3">
        <v>1</v>
      </c>
      <c r="AE34" s="2">
        <f>AB34*15</f>
        <v>15</v>
      </c>
    </row>
    <row r="35" spans="2:32" ht="27.95" customHeight="1">
      <c r="B35" s="181" t="s">
        <v>38</v>
      </c>
      <c r="C35" s="44"/>
      <c r="D35" s="98"/>
      <c r="E35" s="98"/>
      <c r="F35" s="80"/>
      <c r="G35" s="80"/>
      <c r="H35" s="96"/>
      <c r="I35" s="80"/>
      <c r="J35" s="150"/>
      <c r="K35" s="97"/>
      <c r="L35" s="79"/>
      <c r="M35" s="79"/>
      <c r="N35" s="97"/>
      <c r="O35" s="79"/>
      <c r="P35" s="80"/>
      <c r="Q35" s="98"/>
      <c r="R35" s="80"/>
      <c r="S35" s="99"/>
      <c r="T35" s="97"/>
      <c r="U35" s="79"/>
      <c r="V35" s="346"/>
      <c r="W35" s="34" t="s">
        <v>39</v>
      </c>
      <c r="X35" s="45"/>
      <c r="Y35" s="117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182"/>
      <c r="C36" s="46"/>
      <c r="D36" s="40"/>
      <c r="E36" s="40"/>
      <c r="F36" s="29"/>
      <c r="G36" s="41"/>
      <c r="H36" s="41"/>
      <c r="I36" s="28"/>
      <c r="J36" s="153"/>
      <c r="K36" s="39"/>
      <c r="L36" s="39"/>
      <c r="M36" s="28"/>
      <c r="N36" s="39"/>
      <c r="O36" s="28"/>
      <c r="P36" s="29"/>
      <c r="Q36" s="40"/>
      <c r="R36" s="29"/>
      <c r="S36" s="28"/>
      <c r="T36" s="39"/>
      <c r="U36" s="28"/>
      <c r="V36" s="347"/>
      <c r="W36" s="47">
        <f>W30*4+W32*9+W34*4</f>
        <v>686.6</v>
      </c>
      <c r="X36" s="53"/>
      <c r="Y36" s="117"/>
      <c r="Z36" s="7"/>
      <c r="AC36" s="49">
        <f>AC35*4/AF35</f>
        <v>0.15094339622641509</v>
      </c>
      <c r="AD36" s="49">
        <f>AD35*9/AF35</f>
        <v>0.27536970933197347</v>
      </c>
      <c r="AE36" s="49">
        <f>AE35*4/AF35</f>
        <v>0.57368689444161147</v>
      </c>
    </row>
    <row r="37" spans="2:32" s="27" customFormat="1" ht="42">
      <c r="B37" s="179">
        <v>11</v>
      </c>
      <c r="C37" s="344"/>
      <c r="D37" s="24" t="str">
        <f>月菜單!E13</f>
        <v>沙茶肉絲炒麵</v>
      </c>
      <c r="E37" s="19" t="s">
        <v>214</v>
      </c>
      <c r="F37" s="20" t="s">
        <v>16</v>
      </c>
      <c r="G37" s="21" t="s">
        <v>350</v>
      </c>
      <c r="H37" s="19" t="s">
        <v>246</v>
      </c>
      <c r="I37" s="20" t="s">
        <v>16</v>
      </c>
      <c r="J37" s="22" t="str">
        <f>月菜單!E15</f>
        <v>洋蔥炒肉片</v>
      </c>
      <c r="K37" s="23" t="s">
        <v>247</v>
      </c>
      <c r="L37" s="20" t="s">
        <v>46</v>
      </c>
      <c r="M37" s="21" t="str">
        <f>月菜單!E16</f>
        <v>日式烤饅頭(冷主)</v>
      </c>
      <c r="N37" s="19" t="s">
        <v>249</v>
      </c>
      <c r="O37" s="20" t="s">
        <v>46</v>
      </c>
      <c r="P37" s="19" t="str">
        <f>月菜單!E17</f>
        <v>深色蔬菜</v>
      </c>
      <c r="Q37" s="19" t="s">
        <v>89</v>
      </c>
      <c r="R37" s="20" t="s">
        <v>46</v>
      </c>
      <c r="S37" s="19" t="str">
        <f>月菜單!E18</f>
        <v>玉米濃湯</v>
      </c>
      <c r="T37" s="24" t="s">
        <v>252</v>
      </c>
      <c r="U37" s="20" t="s">
        <v>46</v>
      </c>
      <c r="V37" s="349"/>
      <c r="W37" s="82" t="s">
        <v>17</v>
      </c>
      <c r="X37" s="83" t="s">
        <v>76</v>
      </c>
      <c r="Y37" s="84">
        <v>5.8</v>
      </c>
      <c r="Z37" s="2"/>
      <c r="AA37" s="2"/>
      <c r="AB37" s="3"/>
      <c r="AC37" s="2" t="s">
        <v>48</v>
      </c>
      <c r="AD37" s="2" t="s">
        <v>49</v>
      </c>
      <c r="AE37" s="2" t="s">
        <v>50</v>
      </c>
      <c r="AF37" s="2" t="s">
        <v>51</v>
      </c>
    </row>
    <row r="38" spans="2:32" ht="27.95" customHeight="1">
      <c r="B38" s="180" t="s">
        <v>23</v>
      </c>
      <c r="C38" s="344"/>
      <c r="D38" s="80" t="s">
        <v>535</v>
      </c>
      <c r="E38" s="80"/>
      <c r="F38" s="80">
        <v>250</v>
      </c>
      <c r="G38" s="79" t="s">
        <v>351</v>
      </c>
      <c r="H38" s="79"/>
      <c r="I38" s="79">
        <v>100</v>
      </c>
      <c r="J38" s="80" t="s">
        <v>230</v>
      </c>
      <c r="K38" s="80"/>
      <c r="L38" s="80">
        <v>40</v>
      </c>
      <c r="M38" s="80" t="s">
        <v>519</v>
      </c>
      <c r="N38" s="80"/>
      <c r="O38" s="80">
        <v>40</v>
      </c>
      <c r="P38" s="79" t="s">
        <v>250</v>
      </c>
      <c r="Q38" s="80"/>
      <c r="R38" s="80">
        <v>120</v>
      </c>
      <c r="S38" s="80" t="s">
        <v>251</v>
      </c>
      <c r="T38" s="80"/>
      <c r="U38" s="80">
        <v>25</v>
      </c>
      <c r="V38" s="350"/>
      <c r="W38" s="85">
        <f>Y37*15+Y39*5+Y41*15+Y42*12</f>
        <v>97</v>
      </c>
      <c r="X38" s="86" t="s">
        <v>77</v>
      </c>
      <c r="Y38" s="87">
        <v>2.6</v>
      </c>
      <c r="Z38" s="7"/>
      <c r="AA38" s="3" t="s">
        <v>52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180">
        <v>6</v>
      </c>
      <c r="C39" s="344"/>
      <c r="D39" s="79" t="s">
        <v>536</v>
      </c>
      <c r="E39" s="79"/>
      <c r="F39" s="80">
        <v>30</v>
      </c>
      <c r="G39" s="80"/>
      <c r="H39" s="79"/>
      <c r="I39" s="79"/>
      <c r="J39" s="146" t="s">
        <v>134</v>
      </c>
      <c r="K39" s="80"/>
      <c r="L39" s="80">
        <v>35</v>
      </c>
      <c r="M39" s="79"/>
      <c r="N39" s="79"/>
      <c r="O39" s="79"/>
      <c r="P39" s="79"/>
      <c r="Q39" s="79"/>
      <c r="R39" s="79"/>
      <c r="S39" s="80" t="s">
        <v>75</v>
      </c>
      <c r="T39" s="80"/>
      <c r="U39" s="80">
        <v>15</v>
      </c>
      <c r="V39" s="350"/>
      <c r="W39" s="88" t="s">
        <v>26</v>
      </c>
      <c r="X39" s="89" t="s">
        <v>78</v>
      </c>
      <c r="Y39" s="87">
        <v>2</v>
      </c>
      <c r="Z39" s="2"/>
      <c r="AA39" s="36" t="s">
        <v>53</v>
      </c>
      <c r="AB39" s="3">
        <v>2.2999999999999998</v>
      </c>
      <c r="AC39" s="37">
        <f>AB39*7</f>
        <v>16.099999999999998</v>
      </c>
      <c r="AD39" s="3">
        <f>AB39*5</f>
        <v>11.5</v>
      </c>
      <c r="AE39" s="3" t="s">
        <v>54</v>
      </c>
      <c r="AF39" s="38">
        <f>AC39*4+AD39*9</f>
        <v>167.89999999999998</v>
      </c>
    </row>
    <row r="40" spans="2:32" ht="27.95" customHeight="1">
      <c r="B40" s="180" t="s">
        <v>29</v>
      </c>
      <c r="C40" s="344"/>
      <c r="D40" s="79" t="s">
        <v>537</v>
      </c>
      <c r="E40" s="81"/>
      <c r="F40" s="80">
        <v>10</v>
      </c>
      <c r="G40" s="79"/>
      <c r="H40" s="79"/>
      <c r="I40" s="79"/>
      <c r="J40" s="80" t="s">
        <v>231</v>
      </c>
      <c r="K40" s="96"/>
      <c r="L40" s="80">
        <v>10</v>
      </c>
      <c r="M40" s="80"/>
      <c r="N40" s="80"/>
      <c r="O40" s="79"/>
      <c r="P40" s="79"/>
      <c r="Q40" s="79"/>
      <c r="R40" s="79"/>
      <c r="S40" s="80" t="s">
        <v>233</v>
      </c>
      <c r="T40" s="98"/>
      <c r="U40" s="80">
        <v>5</v>
      </c>
      <c r="V40" s="350"/>
      <c r="W40" s="85">
        <f>Y38*5+Y40*5+Y42*8</f>
        <v>24</v>
      </c>
      <c r="X40" s="89" t="s">
        <v>79</v>
      </c>
      <c r="Y40" s="87">
        <v>2.2000000000000002</v>
      </c>
      <c r="Z40" s="7"/>
      <c r="AA40" s="2" t="s">
        <v>55</v>
      </c>
      <c r="AB40" s="3">
        <v>1.6</v>
      </c>
      <c r="AC40" s="3">
        <f>AB40*1</f>
        <v>1.6</v>
      </c>
      <c r="AD40" s="3" t="s">
        <v>54</v>
      </c>
      <c r="AE40" s="3">
        <f>AB40*5</f>
        <v>8</v>
      </c>
      <c r="AF40" s="3">
        <f>AC40*4+AE40*4</f>
        <v>38.4</v>
      </c>
    </row>
    <row r="41" spans="2:32" ht="27.95" customHeight="1">
      <c r="B41" s="348" t="s">
        <v>56</v>
      </c>
      <c r="C41" s="344"/>
      <c r="D41" s="79" t="s">
        <v>538</v>
      </c>
      <c r="E41" s="81"/>
      <c r="F41" s="80">
        <v>10</v>
      </c>
      <c r="G41" s="79"/>
      <c r="H41" s="79"/>
      <c r="I41" s="79"/>
      <c r="J41" s="80" t="s">
        <v>323</v>
      </c>
      <c r="K41" s="80"/>
      <c r="L41" s="80">
        <v>10</v>
      </c>
      <c r="M41" s="80"/>
      <c r="N41" s="96"/>
      <c r="O41" s="80"/>
      <c r="P41" s="79"/>
      <c r="Q41" s="79"/>
      <c r="R41" s="79"/>
      <c r="S41" s="80" t="s">
        <v>229</v>
      </c>
      <c r="T41" s="98"/>
      <c r="U41" s="80">
        <v>10</v>
      </c>
      <c r="V41" s="350"/>
      <c r="W41" s="88" t="s">
        <v>33</v>
      </c>
      <c r="X41" s="89" t="s">
        <v>80</v>
      </c>
      <c r="Y41" s="87">
        <v>0</v>
      </c>
      <c r="Z41" s="2"/>
      <c r="AA41" s="2" t="s">
        <v>57</v>
      </c>
      <c r="AB41" s="3">
        <v>2.5</v>
      </c>
      <c r="AC41" s="3"/>
      <c r="AD41" s="3">
        <f>AB41*5</f>
        <v>12.5</v>
      </c>
      <c r="AE41" s="3" t="s">
        <v>54</v>
      </c>
      <c r="AF41" s="3">
        <f>AD41*9</f>
        <v>112.5</v>
      </c>
    </row>
    <row r="42" spans="2:32" ht="27.95" customHeight="1">
      <c r="B42" s="348"/>
      <c r="C42" s="344"/>
      <c r="D42" s="79" t="s">
        <v>539</v>
      </c>
      <c r="E42" s="97"/>
      <c r="F42" s="80">
        <v>5</v>
      </c>
      <c r="G42" s="79"/>
      <c r="H42" s="97"/>
      <c r="I42" s="79"/>
      <c r="J42" s="80" t="s">
        <v>248</v>
      </c>
      <c r="K42" s="80"/>
      <c r="L42" s="80">
        <v>2</v>
      </c>
      <c r="M42" s="134"/>
      <c r="N42" s="135"/>
      <c r="O42" s="80"/>
      <c r="P42" s="79"/>
      <c r="Q42" s="97"/>
      <c r="R42" s="79"/>
      <c r="S42" s="80" t="s">
        <v>227</v>
      </c>
      <c r="T42" s="98"/>
      <c r="U42" s="80">
        <v>10</v>
      </c>
      <c r="V42" s="350"/>
      <c r="W42" s="85">
        <f>Y37*2+Y38*7+Y39*1+Y42*8</f>
        <v>31.799999999999997</v>
      </c>
      <c r="X42" s="90" t="s">
        <v>81</v>
      </c>
      <c r="Y42" s="87">
        <v>0</v>
      </c>
      <c r="Z42" s="7"/>
      <c r="AA42" s="2" t="s">
        <v>58</v>
      </c>
      <c r="AE42" s="2">
        <f>AB42*15</f>
        <v>0</v>
      </c>
    </row>
    <row r="43" spans="2:32" ht="27.95" customHeight="1">
      <c r="B43" s="181" t="s">
        <v>59</v>
      </c>
      <c r="C43" s="44"/>
      <c r="D43" s="133"/>
      <c r="E43" s="97"/>
      <c r="F43" s="79"/>
      <c r="G43" s="79"/>
      <c r="H43" s="97"/>
      <c r="I43" s="79"/>
      <c r="J43" s="99"/>
      <c r="K43" s="96"/>
      <c r="L43" s="80"/>
      <c r="M43" s="134"/>
      <c r="N43" s="133"/>
      <c r="O43" s="80"/>
      <c r="P43" s="79"/>
      <c r="Q43" s="97"/>
      <c r="R43" s="79"/>
      <c r="S43" s="79"/>
      <c r="T43" s="97"/>
      <c r="U43" s="79"/>
      <c r="V43" s="350"/>
      <c r="W43" s="88" t="s">
        <v>82</v>
      </c>
      <c r="X43" s="91"/>
      <c r="Y43" s="9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184"/>
      <c r="C44" s="46"/>
      <c r="D44" s="60"/>
      <c r="E44" s="60"/>
      <c r="F44" s="61"/>
      <c r="G44" s="61"/>
      <c r="H44" s="60"/>
      <c r="I44" s="61"/>
      <c r="J44" s="61"/>
      <c r="K44" s="33"/>
      <c r="L44" s="29"/>
      <c r="M44" s="60"/>
      <c r="N44" s="60"/>
      <c r="O44" s="61"/>
      <c r="P44" s="61"/>
      <c r="Q44" s="60"/>
      <c r="R44" s="61"/>
      <c r="S44" s="61"/>
      <c r="T44" s="60"/>
      <c r="U44" s="61"/>
      <c r="V44" s="351"/>
      <c r="W44" s="93">
        <f>W38*4+W40*9+W42*4</f>
        <v>731.2</v>
      </c>
      <c r="X44" s="94"/>
      <c r="Y44" s="95"/>
      <c r="Z44" s="7"/>
      <c r="AC44" s="49">
        <f>AC43*4/AF43</f>
        <v>0.16345624656026417</v>
      </c>
      <c r="AD44" s="49">
        <f>AD43*9/AF43</f>
        <v>0.29719317556411667</v>
      </c>
      <c r="AE44" s="49">
        <f>AE43*4/AF43</f>
        <v>0.53935057787561924</v>
      </c>
    </row>
    <row r="45" spans="2:32" ht="66.95" customHeight="1">
      <c r="C45" s="2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64"/>
    </row>
    <row r="46" spans="2:32">
      <c r="B46" s="186"/>
      <c r="D46" s="342"/>
      <c r="E46" s="342"/>
      <c r="F46" s="343"/>
      <c r="G46" s="343"/>
      <c r="H46" s="65"/>
      <c r="I46" s="2"/>
      <c r="J46" s="2"/>
      <c r="K46" s="65"/>
      <c r="L46" s="65"/>
      <c r="M46" s="65"/>
      <c r="N46" s="65"/>
      <c r="O46" s="2"/>
      <c r="Q46" s="65"/>
      <c r="R46" s="2"/>
      <c r="T46" s="65"/>
      <c r="U46" s="2"/>
      <c r="V46" s="2"/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  <row r="52" spans="25:25">
      <c r="Y52" s="68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39370078740157483" right="0.39370078740157483" top="0" bottom="0" header="0.31496062992125984" footer="0.31496062992125984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1"/>
  <sheetViews>
    <sheetView topLeftCell="A25" zoomScale="55" zoomScaleNormal="55" workbookViewId="0">
      <selection activeCell="Y36" sqref="Y36"/>
    </sheetView>
  </sheetViews>
  <sheetFormatPr defaultColWidth="9" defaultRowHeight="20.25"/>
  <cols>
    <col min="1" max="1" width="1.875" style="32" customWidth="1"/>
    <col min="2" max="2" width="4.875" style="185" customWidth="1"/>
    <col min="3" max="3" width="0" style="32" hidden="1" customWidth="1"/>
    <col min="4" max="4" width="18.625" style="32" customWidth="1"/>
    <col min="5" max="5" width="5.625" style="69" customWidth="1"/>
    <col min="6" max="6" width="9.625" style="32" customWidth="1"/>
    <col min="7" max="7" width="18.625" style="32" customWidth="1"/>
    <col min="8" max="8" width="5.625" style="69" customWidth="1"/>
    <col min="9" max="9" width="9.625" style="32" customWidth="1"/>
    <col min="10" max="10" width="18.625" style="32" customWidth="1"/>
    <col min="11" max="11" width="5.625" style="69" customWidth="1"/>
    <col min="12" max="12" width="11.875" style="69" customWidth="1"/>
    <col min="13" max="13" width="18.625" style="69" customWidth="1"/>
    <col min="14" max="14" width="5.625" style="69" customWidth="1"/>
    <col min="15" max="15" width="9.625" style="32" customWidth="1"/>
    <col min="16" max="16" width="18.625" style="32" customWidth="1"/>
    <col min="17" max="17" width="5.625" style="69" customWidth="1"/>
    <col min="18" max="18" width="9.625" style="32" customWidth="1"/>
    <col min="19" max="19" width="18.625" style="32" customWidth="1"/>
    <col min="20" max="20" width="5.625" style="69" customWidth="1"/>
    <col min="21" max="21" width="9.625" style="32" customWidth="1"/>
    <col min="22" max="22" width="5.125" style="32" customWidth="1"/>
    <col min="23" max="23" width="11.875" style="66" customWidth="1"/>
    <col min="24" max="24" width="11.125" style="67" customWidth="1"/>
    <col min="25" max="25" width="6.625" style="70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8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4" s="2" customFormat="1" ht="34.5" customHeight="1">
      <c r="B1" s="352" t="s">
        <v>555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"/>
      <c r="AB1" s="3"/>
    </row>
    <row r="2" spans="2:34" s="2" customFormat="1" ht="31.5" customHeight="1" thickBot="1">
      <c r="B2" s="177" t="s">
        <v>60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57"/>
      <c r="T2" s="357"/>
      <c r="U2" s="357"/>
      <c r="V2" s="357"/>
      <c r="W2" s="357"/>
      <c r="X2" s="357"/>
      <c r="Y2" s="357"/>
      <c r="Z2" s="7"/>
      <c r="AB2" s="3"/>
    </row>
    <row r="3" spans="2:34" s="18" customFormat="1" ht="99">
      <c r="B3" s="178" t="s">
        <v>4</v>
      </c>
      <c r="C3" s="8" t="s">
        <v>5</v>
      </c>
      <c r="D3" s="9" t="s">
        <v>6</v>
      </c>
      <c r="E3" s="10" t="s">
        <v>61</v>
      </c>
      <c r="F3" s="9"/>
      <c r="G3" s="9" t="s">
        <v>8</v>
      </c>
      <c r="H3" s="10" t="s">
        <v>61</v>
      </c>
      <c r="I3" s="9"/>
      <c r="J3" s="9" t="s">
        <v>54</v>
      </c>
      <c r="K3" s="10" t="s">
        <v>61</v>
      </c>
      <c r="L3" s="9"/>
      <c r="M3" s="9" t="s">
        <v>10</v>
      </c>
      <c r="N3" s="10" t="s">
        <v>61</v>
      </c>
      <c r="O3" s="11"/>
      <c r="P3" s="9" t="s">
        <v>10</v>
      </c>
      <c r="Q3" s="10" t="s">
        <v>61</v>
      </c>
      <c r="R3" s="9"/>
      <c r="S3" s="12" t="s">
        <v>11</v>
      </c>
      <c r="T3" s="10" t="s">
        <v>61</v>
      </c>
      <c r="U3" s="9"/>
      <c r="V3" s="13" t="s">
        <v>62</v>
      </c>
      <c r="W3" s="14" t="s">
        <v>13</v>
      </c>
      <c r="X3" s="15" t="s">
        <v>63</v>
      </c>
      <c r="Y3" s="16" t="s">
        <v>64</v>
      </c>
      <c r="Z3" s="17"/>
      <c r="AA3" s="3"/>
      <c r="AB3" s="3"/>
      <c r="AC3" s="2"/>
      <c r="AD3" s="2"/>
      <c r="AE3" s="2"/>
      <c r="AF3" s="2"/>
    </row>
    <row r="4" spans="2:34" s="27" customFormat="1" ht="42">
      <c r="B4" s="179">
        <v>11</v>
      </c>
      <c r="C4" s="344"/>
      <c r="D4" s="19" t="str">
        <f>月菜單!A20</f>
        <v>寶島白飯</v>
      </c>
      <c r="E4" s="19" t="s">
        <v>44</v>
      </c>
      <c r="F4" s="20" t="s">
        <v>16</v>
      </c>
      <c r="G4" s="50" t="str">
        <f>月菜單!A21</f>
        <v>燒烤雞排</v>
      </c>
      <c r="H4" s="19" t="s">
        <v>116</v>
      </c>
      <c r="I4" s="20" t="s">
        <v>16</v>
      </c>
      <c r="J4" s="50" t="str">
        <f>月菜單!A22</f>
        <v>麻油鮮蔬豬肉鍋(豆)</v>
      </c>
      <c r="K4" s="19" t="s">
        <v>47</v>
      </c>
      <c r="L4" s="20" t="s">
        <v>16</v>
      </c>
      <c r="M4" s="50" t="str">
        <f>月菜單!A23</f>
        <v>北斗肉圓(加)</v>
      </c>
      <c r="N4" s="19" t="s">
        <v>44</v>
      </c>
      <c r="O4" s="20" t="s">
        <v>16</v>
      </c>
      <c r="P4" s="19" t="str">
        <f>月菜單!A24</f>
        <v>深色蔬菜</v>
      </c>
      <c r="Q4" s="19" t="s">
        <v>68</v>
      </c>
      <c r="R4" s="20" t="s">
        <v>16</v>
      </c>
      <c r="S4" s="19" t="str">
        <f>月菜單!A25</f>
        <v>青菜蛋花湯</v>
      </c>
      <c r="T4" s="24" t="s">
        <v>66</v>
      </c>
      <c r="U4" s="20" t="s">
        <v>16</v>
      </c>
      <c r="V4" s="349"/>
      <c r="W4" s="25" t="s">
        <v>17</v>
      </c>
      <c r="X4" s="26" t="s">
        <v>18</v>
      </c>
      <c r="Y4" s="84">
        <v>5.3</v>
      </c>
      <c r="Z4" s="2"/>
      <c r="AA4" s="2"/>
      <c r="AB4" s="3"/>
      <c r="AC4" s="2" t="s">
        <v>19</v>
      </c>
      <c r="AD4" s="2" t="s">
        <v>20</v>
      </c>
      <c r="AE4" s="2" t="s">
        <v>21</v>
      </c>
      <c r="AF4" s="2" t="s">
        <v>22</v>
      </c>
    </row>
    <row r="5" spans="2:34" ht="27.95" customHeight="1">
      <c r="B5" s="180" t="s">
        <v>23</v>
      </c>
      <c r="C5" s="344"/>
      <c r="D5" s="80" t="s">
        <v>73</v>
      </c>
      <c r="E5" s="80"/>
      <c r="F5" s="80">
        <v>100</v>
      </c>
      <c r="G5" s="79" t="s">
        <v>255</v>
      </c>
      <c r="H5" s="79"/>
      <c r="I5" s="79">
        <v>100</v>
      </c>
      <c r="J5" s="80" t="s">
        <v>105</v>
      </c>
      <c r="K5" s="80"/>
      <c r="L5" s="80">
        <v>50</v>
      </c>
      <c r="M5" s="79" t="s">
        <v>407</v>
      </c>
      <c r="N5" s="79"/>
      <c r="O5" s="79">
        <v>40</v>
      </c>
      <c r="P5" s="79" t="str">
        <f>P4</f>
        <v>深色蔬菜</v>
      </c>
      <c r="Q5" s="79"/>
      <c r="R5" s="80">
        <v>120</v>
      </c>
      <c r="S5" s="80" t="s">
        <v>270</v>
      </c>
      <c r="T5" s="80"/>
      <c r="U5" s="80">
        <v>30</v>
      </c>
      <c r="V5" s="350"/>
      <c r="W5" s="30">
        <f>Y4*15+Y6*5+Y8*15+Y9*12</f>
        <v>95.2</v>
      </c>
      <c r="X5" s="31" t="s">
        <v>24</v>
      </c>
      <c r="Y5" s="87">
        <v>2.5</v>
      </c>
      <c r="Z5" s="7"/>
      <c r="AA5" s="3" t="s">
        <v>25</v>
      </c>
      <c r="AB5" s="3">
        <v>6</v>
      </c>
      <c r="AC5" s="3">
        <f>AB5*2</f>
        <v>12</v>
      </c>
      <c r="AD5" s="3"/>
      <c r="AE5" s="3">
        <f>AB5*15</f>
        <v>90</v>
      </c>
      <c r="AF5" s="3">
        <f>AC5*4+AE5*4</f>
        <v>408</v>
      </c>
    </row>
    <row r="6" spans="2:34" ht="27.95" customHeight="1">
      <c r="B6" s="180">
        <v>9</v>
      </c>
      <c r="C6" s="344"/>
      <c r="D6" s="79"/>
      <c r="E6" s="79"/>
      <c r="F6" s="79"/>
      <c r="G6" s="80"/>
      <c r="H6" s="80"/>
      <c r="I6" s="80"/>
      <c r="J6" s="80" t="s">
        <v>106</v>
      </c>
      <c r="K6" s="80"/>
      <c r="L6" s="80">
        <v>10</v>
      </c>
      <c r="M6" s="79"/>
      <c r="N6" s="80"/>
      <c r="O6" s="79"/>
      <c r="P6" s="79"/>
      <c r="Q6" s="79"/>
      <c r="R6" s="79"/>
      <c r="S6" s="80" t="s">
        <v>244</v>
      </c>
      <c r="T6" s="96"/>
      <c r="U6" s="80">
        <v>5</v>
      </c>
      <c r="V6" s="350"/>
      <c r="W6" s="34" t="s">
        <v>26</v>
      </c>
      <c r="X6" s="35" t="s">
        <v>27</v>
      </c>
      <c r="Y6" s="87">
        <v>2.9</v>
      </c>
      <c r="Z6" s="2"/>
      <c r="AA6" s="36" t="s">
        <v>28</v>
      </c>
      <c r="AB6" s="3">
        <v>2</v>
      </c>
      <c r="AC6" s="37">
        <f>AB6*7</f>
        <v>14</v>
      </c>
      <c r="AD6" s="3">
        <f>AB6*5</f>
        <v>10</v>
      </c>
      <c r="AE6" s="3" t="s">
        <v>9</v>
      </c>
      <c r="AF6" s="38">
        <f>AC6*4+AD6*9</f>
        <v>146</v>
      </c>
    </row>
    <row r="7" spans="2:34" ht="27.95" customHeight="1">
      <c r="B7" s="180" t="s">
        <v>29</v>
      </c>
      <c r="C7" s="344"/>
      <c r="D7" s="79"/>
      <c r="E7" s="79"/>
      <c r="F7" s="79"/>
      <c r="G7" s="150"/>
      <c r="H7" s="80"/>
      <c r="I7" s="80"/>
      <c r="J7" s="158" t="s">
        <v>107</v>
      </c>
      <c r="K7" s="96"/>
      <c r="L7" s="80">
        <v>10</v>
      </c>
      <c r="M7" s="79"/>
      <c r="N7" s="97"/>
      <c r="O7" s="79"/>
      <c r="P7" s="79"/>
      <c r="Q7" s="97"/>
      <c r="R7" s="79"/>
      <c r="S7" s="146"/>
      <c r="T7" s="80"/>
      <c r="U7" s="80"/>
      <c r="V7" s="350"/>
      <c r="W7" s="30">
        <f>Y5*5+Y7*5+Y9*8</f>
        <v>24.3</v>
      </c>
      <c r="X7" s="35" t="s">
        <v>30</v>
      </c>
      <c r="Y7" s="87">
        <v>2.2000000000000002</v>
      </c>
      <c r="Z7" s="7"/>
      <c r="AA7" s="2" t="s">
        <v>31</v>
      </c>
      <c r="AB7" s="3">
        <v>1.5</v>
      </c>
      <c r="AC7" s="3">
        <f>AB7*1</f>
        <v>1.5</v>
      </c>
      <c r="AD7" s="3" t="s">
        <v>9</v>
      </c>
      <c r="AE7" s="3">
        <f>AB7*5</f>
        <v>7.5</v>
      </c>
      <c r="AF7" s="3">
        <f>AC7*4+AE7*4</f>
        <v>36</v>
      </c>
    </row>
    <row r="8" spans="2:34" ht="27.95" customHeight="1">
      <c r="B8" s="348" t="s">
        <v>32</v>
      </c>
      <c r="C8" s="344"/>
      <c r="D8" s="79"/>
      <c r="E8" s="79"/>
      <c r="F8" s="79"/>
      <c r="G8" s="79"/>
      <c r="H8" s="97"/>
      <c r="I8" s="79"/>
      <c r="J8" s="80" t="s">
        <v>108</v>
      </c>
      <c r="K8" s="98"/>
      <c r="L8" s="80">
        <v>20</v>
      </c>
      <c r="M8" s="79"/>
      <c r="N8" s="81"/>
      <c r="O8" s="79"/>
      <c r="P8" s="79"/>
      <c r="Q8" s="97"/>
      <c r="R8" s="79"/>
      <c r="S8" s="80"/>
      <c r="T8" s="98"/>
      <c r="U8" s="80"/>
      <c r="V8" s="350"/>
      <c r="W8" s="34" t="s">
        <v>33</v>
      </c>
      <c r="X8" s="35" t="s">
        <v>34</v>
      </c>
      <c r="Y8" s="87">
        <v>0</v>
      </c>
      <c r="Z8" s="2"/>
      <c r="AA8" s="2" t="s">
        <v>35</v>
      </c>
      <c r="AB8" s="3">
        <v>2.5</v>
      </c>
      <c r="AC8" s="3"/>
      <c r="AD8" s="3">
        <f>AB8*5</f>
        <v>12.5</v>
      </c>
      <c r="AE8" s="3" t="s">
        <v>9</v>
      </c>
      <c r="AF8" s="3">
        <f>AD8*9</f>
        <v>112.5</v>
      </c>
    </row>
    <row r="9" spans="2:34" ht="27.95" customHeight="1">
      <c r="B9" s="348"/>
      <c r="C9" s="344"/>
      <c r="D9" s="79"/>
      <c r="E9" s="79"/>
      <c r="F9" s="79"/>
      <c r="G9" s="99"/>
      <c r="H9" s="97"/>
      <c r="I9" s="79"/>
      <c r="J9" s="80" t="s">
        <v>386</v>
      </c>
      <c r="K9" s="96"/>
      <c r="L9" s="80">
        <v>5</v>
      </c>
      <c r="M9" s="147"/>
      <c r="N9" s="81"/>
      <c r="O9" s="79"/>
      <c r="P9" s="79"/>
      <c r="Q9" s="97"/>
      <c r="R9" s="79"/>
      <c r="S9" s="80"/>
      <c r="T9" s="96"/>
      <c r="U9" s="80"/>
      <c r="V9" s="350"/>
      <c r="W9" s="30">
        <f>Y4*2+Y5*7+Y6*1+Y9*8</f>
        <v>31.8</v>
      </c>
      <c r="X9" s="43" t="s">
        <v>36</v>
      </c>
      <c r="Y9" s="87">
        <v>0.1</v>
      </c>
      <c r="Z9" s="7"/>
      <c r="AA9" s="2" t="s">
        <v>37</v>
      </c>
      <c r="AE9" s="2">
        <f>AB9*15</f>
        <v>0</v>
      </c>
    </row>
    <row r="10" spans="2:34" ht="27.95" customHeight="1">
      <c r="B10" s="181" t="s">
        <v>38</v>
      </c>
      <c r="C10" s="44"/>
      <c r="D10" s="79"/>
      <c r="E10" s="97"/>
      <c r="F10" s="79"/>
      <c r="G10" s="79"/>
      <c r="H10" s="97"/>
      <c r="I10" s="79"/>
      <c r="J10" s="80" t="s">
        <v>109</v>
      </c>
      <c r="K10" s="96"/>
      <c r="L10" s="80">
        <v>5</v>
      </c>
      <c r="M10" s="137"/>
      <c r="N10" s="97"/>
      <c r="O10" s="79"/>
      <c r="P10" s="79"/>
      <c r="Q10" s="97"/>
      <c r="R10" s="79"/>
      <c r="S10" s="79"/>
      <c r="T10" s="79"/>
      <c r="U10" s="79"/>
      <c r="V10" s="350"/>
      <c r="W10" s="34" t="s">
        <v>39</v>
      </c>
      <c r="X10" s="45"/>
      <c r="Y10" s="87"/>
      <c r="Z10" s="2"/>
      <c r="AC10" s="2">
        <f>SUM(AC5:AC9)</f>
        <v>27.5</v>
      </c>
      <c r="AD10" s="2">
        <f>SUM(AD5:AD9)</f>
        <v>22.5</v>
      </c>
      <c r="AE10" s="2">
        <f>SUM(AE5:AE9)</f>
        <v>97.5</v>
      </c>
      <c r="AF10" s="2">
        <f>AC10*4+AD10*9+AE10*4</f>
        <v>702.5</v>
      </c>
    </row>
    <row r="11" spans="2:34" ht="27.95" customHeight="1">
      <c r="B11" s="182"/>
      <c r="C11" s="46"/>
      <c r="D11" s="97"/>
      <c r="E11" s="97"/>
      <c r="F11" s="79"/>
      <c r="G11" s="79"/>
      <c r="H11" s="97"/>
      <c r="I11" s="79"/>
      <c r="J11" s="150"/>
      <c r="K11" s="97"/>
      <c r="L11" s="97"/>
      <c r="M11" s="137"/>
      <c r="N11" s="97"/>
      <c r="O11" s="79"/>
      <c r="P11" s="79"/>
      <c r="Q11" s="97"/>
      <c r="R11" s="79"/>
      <c r="S11" s="79"/>
      <c r="T11" s="97"/>
      <c r="U11" s="79"/>
      <c r="V11" s="351"/>
      <c r="W11" s="47">
        <f>W5*4+W7*9+W9*4</f>
        <v>726.7</v>
      </c>
      <c r="X11" s="48"/>
      <c r="Y11" s="87"/>
      <c r="Z11" s="7"/>
      <c r="AC11" s="49">
        <f>AC10*4/AF10</f>
        <v>0.15658362989323843</v>
      </c>
      <c r="AD11" s="49">
        <f>AD10*9/AF10</f>
        <v>0.28825622775800713</v>
      </c>
      <c r="AE11" s="49">
        <f>AE10*4/AF10</f>
        <v>0.55516014234875444</v>
      </c>
    </row>
    <row r="12" spans="2:34" s="27" customFormat="1" ht="42">
      <c r="B12" s="179">
        <v>11</v>
      </c>
      <c r="C12" s="344"/>
      <c r="D12" s="19" t="str">
        <f>月菜單!B20</f>
        <v>地瓜飯</v>
      </c>
      <c r="E12" s="19" t="s">
        <v>44</v>
      </c>
      <c r="F12" s="20" t="s">
        <v>16</v>
      </c>
      <c r="G12" s="50" t="str">
        <f>月菜單!B21</f>
        <v>糖醋咕咾肉</v>
      </c>
      <c r="H12" s="19" t="s">
        <v>45</v>
      </c>
      <c r="I12" s="20" t="s">
        <v>16</v>
      </c>
      <c r="J12" s="50" t="str">
        <f>月菜單!B22</f>
        <v>鐵板雞丁</v>
      </c>
      <c r="K12" s="19" t="s">
        <v>66</v>
      </c>
      <c r="L12" s="20" t="s">
        <v>16</v>
      </c>
      <c r="M12" s="50" t="str">
        <f>月菜單!B23</f>
        <v>波浪薯條(加)</v>
      </c>
      <c r="N12" s="19" t="s">
        <v>484</v>
      </c>
      <c r="O12" s="20" t="s">
        <v>16</v>
      </c>
      <c r="P12" s="24" t="str">
        <f>月菜單!B24</f>
        <v>淺色蔬菜</v>
      </c>
      <c r="Q12" s="19" t="s">
        <v>68</v>
      </c>
      <c r="R12" s="20" t="s">
        <v>16</v>
      </c>
      <c r="S12" s="19" t="str">
        <f>月菜單!B25</f>
        <v>刺瓜大骨湯</v>
      </c>
      <c r="T12" s="24" t="s">
        <v>66</v>
      </c>
      <c r="U12" s="20" t="s">
        <v>16</v>
      </c>
      <c r="V12" s="349"/>
      <c r="W12" s="25" t="s">
        <v>17</v>
      </c>
      <c r="X12" s="26" t="s">
        <v>18</v>
      </c>
      <c r="Y12" s="115">
        <v>6</v>
      </c>
      <c r="Z12" s="2"/>
      <c r="AA12" s="2"/>
      <c r="AB12" s="3"/>
      <c r="AC12" s="2" t="s">
        <v>19</v>
      </c>
      <c r="AD12" s="2" t="s">
        <v>20</v>
      </c>
      <c r="AE12" s="2" t="s">
        <v>21</v>
      </c>
      <c r="AF12" s="2" t="s">
        <v>22</v>
      </c>
      <c r="AG12" s="51"/>
      <c r="AH12" s="51"/>
    </row>
    <row r="13" spans="2:34" ht="27.95" customHeight="1">
      <c r="B13" s="180" t="s">
        <v>23</v>
      </c>
      <c r="C13" s="344"/>
      <c r="D13" s="80" t="s">
        <v>73</v>
      </c>
      <c r="E13" s="80"/>
      <c r="F13" s="80">
        <v>80</v>
      </c>
      <c r="G13" s="79" t="s">
        <v>408</v>
      </c>
      <c r="H13" s="79"/>
      <c r="I13" s="79">
        <v>40</v>
      </c>
      <c r="J13" s="79" t="s">
        <v>259</v>
      </c>
      <c r="K13" s="79"/>
      <c r="L13" s="79">
        <v>40</v>
      </c>
      <c r="M13" s="80" t="s">
        <v>523</v>
      </c>
      <c r="N13" s="80"/>
      <c r="O13" s="80">
        <v>30</v>
      </c>
      <c r="P13" s="79" t="str">
        <f>P12</f>
        <v>淺色蔬菜</v>
      </c>
      <c r="Q13" s="79"/>
      <c r="R13" s="80">
        <v>120</v>
      </c>
      <c r="S13" s="80" t="s">
        <v>525</v>
      </c>
      <c r="T13" s="80"/>
      <c r="U13" s="80">
        <v>30</v>
      </c>
      <c r="V13" s="350"/>
      <c r="W13" s="30">
        <f>Y12*15+Y14*5+Y16*15+Y17*12</f>
        <v>102</v>
      </c>
      <c r="X13" s="31" t="s">
        <v>24</v>
      </c>
      <c r="Y13" s="116">
        <v>2.1</v>
      </c>
      <c r="Z13" s="7"/>
      <c r="AA13" s="3" t="s">
        <v>25</v>
      </c>
      <c r="AB13" s="3">
        <v>6</v>
      </c>
      <c r="AC13" s="3">
        <f>AB13*2</f>
        <v>12</v>
      </c>
      <c r="AD13" s="3"/>
      <c r="AE13" s="3">
        <f>AB13*15</f>
        <v>90</v>
      </c>
      <c r="AF13" s="3">
        <f>AC13*4+AE13*4</f>
        <v>408</v>
      </c>
      <c r="AG13" s="148"/>
      <c r="AH13" s="51"/>
    </row>
    <row r="14" spans="2:34" ht="27.95" customHeight="1">
      <c r="B14" s="180">
        <v>10</v>
      </c>
      <c r="C14" s="344"/>
      <c r="D14" s="79" t="s">
        <v>485</v>
      </c>
      <c r="E14" s="79"/>
      <c r="F14" s="79">
        <v>55</v>
      </c>
      <c r="G14" s="80" t="s">
        <v>229</v>
      </c>
      <c r="H14" s="80"/>
      <c r="I14" s="80">
        <v>10</v>
      </c>
      <c r="J14" s="79" t="s">
        <v>227</v>
      </c>
      <c r="K14" s="79"/>
      <c r="L14" s="79">
        <v>20</v>
      </c>
      <c r="M14" s="80"/>
      <c r="N14" s="80"/>
      <c r="O14" s="80"/>
      <c r="P14" s="79"/>
      <c r="Q14" s="79"/>
      <c r="R14" s="79"/>
      <c r="S14" s="80" t="s">
        <v>526</v>
      </c>
      <c r="T14" s="98"/>
      <c r="U14" s="80">
        <v>5</v>
      </c>
      <c r="V14" s="350"/>
      <c r="W14" s="34" t="s">
        <v>26</v>
      </c>
      <c r="X14" s="35" t="s">
        <v>27</v>
      </c>
      <c r="Y14" s="116">
        <v>2.4</v>
      </c>
      <c r="Z14" s="2"/>
      <c r="AA14" s="36" t="s">
        <v>28</v>
      </c>
      <c r="AB14" s="3">
        <v>2.2000000000000002</v>
      </c>
      <c r="AC14" s="37">
        <f>AB14*7</f>
        <v>15.400000000000002</v>
      </c>
      <c r="AD14" s="3">
        <f>AB14*5</f>
        <v>11</v>
      </c>
      <c r="AE14" s="3" t="s">
        <v>9</v>
      </c>
      <c r="AF14" s="38">
        <f>AC14*4+AD14*9</f>
        <v>160.60000000000002</v>
      </c>
      <c r="AG14" s="51"/>
      <c r="AH14" s="51"/>
    </row>
    <row r="15" spans="2:34" ht="27.95" customHeight="1">
      <c r="B15" s="180" t="s">
        <v>113</v>
      </c>
      <c r="C15" s="344"/>
      <c r="D15" s="80"/>
      <c r="E15" s="80"/>
      <c r="F15" s="80"/>
      <c r="G15" s="80" t="s">
        <v>232</v>
      </c>
      <c r="H15" s="98"/>
      <c r="I15" s="80">
        <v>10</v>
      </c>
      <c r="J15" s="80" t="s">
        <v>229</v>
      </c>
      <c r="K15" s="81"/>
      <c r="L15" s="79">
        <v>20</v>
      </c>
      <c r="M15" s="80"/>
      <c r="N15" s="80"/>
      <c r="O15" s="80"/>
      <c r="P15" s="79"/>
      <c r="Q15" s="97"/>
      <c r="R15" s="79"/>
      <c r="S15" s="80"/>
      <c r="T15" s="98"/>
      <c r="U15" s="80"/>
      <c r="V15" s="350"/>
      <c r="W15" s="30">
        <f>Y13*5+Y15*5+Y17*8</f>
        <v>22</v>
      </c>
      <c r="X15" s="35" t="s">
        <v>30</v>
      </c>
      <c r="Y15" s="116">
        <v>2.2999999999999998</v>
      </c>
      <c r="Z15" s="7"/>
      <c r="AA15" s="2" t="s">
        <v>31</v>
      </c>
      <c r="AB15" s="3">
        <v>1.6</v>
      </c>
      <c r="AC15" s="3">
        <f>AB15*1</f>
        <v>1.6</v>
      </c>
      <c r="AD15" s="3" t="s">
        <v>9</v>
      </c>
      <c r="AE15" s="3">
        <f>AB15*5</f>
        <v>8</v>
      </c>
      <c r="AF15" s="3">
        <f>AC15*4+AE15*4</f>
        <v>38.4</v>
      </c>
      <c r="AG15" s="51"/>
      <c r="AH15" s="51"/>
    </row>
    <row r="16" spans="2:34" ht="27.95" customHeight="1">
      <c r="B16" s="348" t="s">
        <v>41</v>
      </c>
      <c r="C16" s="344"/>
      <c r="D16" s="97"/>
      <c r="E16" s="97"/>
      <c r="F16" s="79"/>
      <c r="G16" s="79" t="s">
        <v>370</v>
      </c>
      <c r="H16" s="97"/>
      <c r="I16" s="79">
        <v>5</v>
      </c>
      <c r="J16" s="80" t="s">
        <v>115</v>
      </c>
      <c r="K16" s="80"/>
      <c r="L16" s="80">
        <v>10</v>
      </c>
      <c r="M16" s="80"/>
      <c r="N16" s="80"/>
      <c r="O16" s="80"/>
      <c r="P16" s="79"/>
      <c r="Q16" s="97"/>
      <c r="R16" s="79"/>
      <c r="S16" s="80"/>
      <c r="T16" s="98"/>
      <c r="U16" s="80"/>
      <c r="V16" s="350"/>
      <c r="W16" s="34" t="s">
        <v>33</v>
      </c>
      <c r="X16" s="35" t="s">
        <v>34</v>
      </c>
      <c r="Y16" s="116">
        <v>0</v>
      </c>
      <c r="Z16" s="2"/>
      <c r="AA16" s="2" t="s">
        <v>35</v>
      </c>
      <c r="AB16" s="3">
        <v>2.5</v>
      </c>
      <c r="AC16" s="3"/>
      <c r="AD16" s="3">
        <f>AB16*5</f>
        <v>12.5</v>
      </c>
      <c r="AE16" s="3" t="s">
        <v>9</v>
      </c>
      <c r="AF16" s="3">
        <f>AD16*9</f>
        <v>112.5</v>
      </c>
      <c r="AG16" s="51"/>
      <c r="AH16" s="52"/>
    </row>
    <row r="17" spans="2:34" ht="27.95" customHeight="1">
      <c r="B17" s="348"/>
      <c r="C17" s="344"/>
      <c r="D17" s="97"/>
      <c r="E17" s="97"/>
      <c r="F17" s="79"/>
      <c r="G17" s="101"/>
      <c r="H17" s="97"/>
      <c r="I17" s="79"/>
      <c r="J17" s="79"/>
      <c r="K17" s="97"/>
      <c r="L17" s="79"/>
      <c r="M17" s="81"/>
      <c r="N17" s="97"/>
      <c r="O17" s="79"/>
      <c r="P17" s="79"/>
      <c r="Q17" s="97"/>
      <c r="R17" s="79"/>
      <c r="S17" s="80"/>
      <c r="T17" s="98"/>
      <c r="U17" s="80"/>
      <c r="V17" s="350"/>
      <c r="W17" s="30">
        <f>Y12*2+Y13*7+Y14*1+Y17*8</f>
        <v>29.1</v>
      </c>
      <c r="X17" s="43" t="s">
        <v>36</v>
      </c>
      <c r="Y17" s="116">
        <v>0</v>
      </c>
      <c r="Z17" s="7"/>
      <c r="AA17" s="2" t="s">
        <v>37</v>
      </c>
      <c r="AB17" s="3">
        <v>1</v>
      </c>
      <c r="AE17" s="2">
        <f>AB17*15</f>
        <v>15</v>
      </c>
      <c r="AG17" s="51"/>
      <c r="AH17" s="52"/>
    </row>
    <row r="18" spans="2:34" ht="27.95" customHeight="1">
      <c r="B18" s="181" t="s">
        <v>38</v>
      </c>
      <c r="C18" s="44"/>
      <c r="D18" s="97"/>
      <c r="E18" s="97"/>
      <c r="F18" s="79"/>
      <c r="G18" s="79"/>
      <c r="H18" s="97"/>
      <c r="I18" s="79"/>
      <c r="J18" s="79"/>
      <c r="K18" s="97"/>
      <c r="L18" s="97"/>
      <c r="M18" s="81"/>
      <c r="N18" s="81"/>
      <c r="O18" s="79"/>
      <c r="P18" s="102"/>
      <c r="Q18" s="97"/>
      <c r="R18" s="79"/>
      <c r="S18" s="80"/>
      <c r="T18" s="98"/>
      <c r="U18" s="80"/>
      <c r="V18" s="350"/>
      <c r="W18" s="34" t="s">
        <v>39</v>
      </c>
      <c r="X18" s="45"/>
      <c r="Y18" s="117"/>
      <c r="Z18" s="2"/>
      <c r="AC18" s="2">
        <f>SUM(AC13:AC17)</f>
        <v>29.000000000000004</v>
      </c>
      <c r="AD18" s="2">
        <f>SUM(AD13:AD17)</f>
        <v>23.5</v>
      </c>
      <c r="AE18" s="2">
        <f>SUM(AE13:AE17)</f>
        <v>113</v>
      </c>
      <c r="AF18" s="2">
        <f>AC18*4+AD18*9+AE18*4</f>
        <v>779.5</v>
      </c>
    </row>
    <row r="19" spans="2:34" ht="27.95" customHeight="1">
      <c r="B19" s="182"/>
      <c r="C19" s="46"/>
      <c r="D19" s="97"/>
      <c r="E19" s="97"/>
      <c r="F19" s="79"/>
      <c r="G19" s="79"/>
      <c r="H19" s="97"/>
      <c r="I19" s="79"/>
      <c r="J19" s="79"/>
      <c r="K19" s="97"/>
      <c r="L19" s="97"/>
      <c r="M19" s="154"/>
      <c r="N19" s="97"/>
      <c r="O19" s="79"/>
      <c r="P19" s="97"/>
      <c r="Q19" s="97"/>
      <c r="R19" s="79"/>
      <c r="S19" s="99"/>
      <c r="T19" s="97"/>
      <c r="U19" s="79"/>
      <c r="V19" s="351"/>
      <c r="W19" s="47">
        <f>W13*4+W15*9+W17*4</f>
        <v>722.4</v>
      </c>
      <c r="X19" s="53"/>
      <c r="Y19" s="118"/>
      <c r="Z19" s="7"/>
      <c r="AC19" s="49">
        <f>AC18*4/AF18</f>
        <v>0.14881334188582426</v>
      </c>
      <c r="AD19" s="49">
        <f>AD18*9/AF18</f>
        <v>0.27132777421423987</v>
      </c>
      <c r="AE19" s="49">
        <f>AE18*4/AF18</f>
        <v>0.5798588838999359</v>
      </c>
    </row>
    <row r="20" spans="2:34" s="27" customFormat="1" ht="42">
      <c r="B20" s="179">
        <v>11</v>
      </c>
      <c r="C20" s="344"/>
      <c r="D20" s="50" t="str">
        <f>月菜單!C20</f>
        <v>寶島白飯</v>
      </c>
      <c r="E20" s="19" t="s">
        <v>534</v>
      </c>
      <c r="F20" s="20" t="s">
        <v>16</v>
      </c>
      <c r="G20" s="50" t="str">
        <f>月菜單!C21</f>
        <v>普羅旺斯雞排</v>
      </c>
      <c r="H20" s="19" t="s">
        <v>260</v>
      </c>
      <c r="I20" s="20" t="s">
        <v>16</v>
      </c>
      <c r="J20" s="50" t="str">
        <f>月菜單!C22</f>
        <v>起司肉腸(加)</v>
      </c>
      <c r="K20" s="19" t="s">
        <v>47</v>
      </c>
      <c r="L20" s="20" t="s">
        <v>16</v>
      </c>
      <c r="M20" s="19" t="str">
        <f>月菜單!C23</f>
        <v>四寶肉燥(醃)(豆)</v>
      </c>
      <c r="N20" s="19" t="s">
        <v>527</v>
      </c>
      <c r="O20" s="20" t="s">
        <v>16</v>
      </c>
      <c r="P20" s="19" t="str">
        <f>月菜單!C24</f>
        <v>深色蔬菜</v>
      </c>
      <c r="Q20" s="19" t="s">
        <v>68</v>
      </c>
      <c r="R20" s="20" t="s">
        <v>16</v>
      </c>
      <c r="S20" s="19" t="str">
        <f>月菜單!C25</f>
        <v>酸辣湯(芡)</v>
      </c>
      <c r="T20" s="24" t="s">
        <v>66</v>
      </c>
      <c r="U20" s="20" t="s">
        <v>16</v>
      </c>
      <c r="V20" s="349"/>
      <c r="W20" s="25" t="s">
        <v>17</v>
      </c>
      <c r="X20" s="26" t="s">
        <v>18</v>
      </c>
      <c r="Y20" s="115">
        <v>6</v>
      </c>
      <c r="Z20" s="2"/>
      <c r="AA20" s="2"/>
      <c r="AB20" s="3"/>
      <c r="AC20" s="2" t="s">
        <v>19</v>
      </c>
      <c r="AD20" s="2" t="s">
        <v>20</v>
      </c>
      <c r="AE20" s="2" t="s">
        <v>21</v>
      </c>
      <c r="AF20" s="2" t="s">
        <v>22</v>
      </c>
    </row>
    <row r="21" spans="2:34" s="55" customFormat="1" ht="27.75" customHeight="1">
      <c r="B21" s="180" t="s">
        <v>23</v>
      </c>
      <c r="C21" s="344"/>
      <c r="D21" s="80" t="s">
        <v>73</v>
      </c>
      <c r="E21" s="80"/>
      <c r="F21" s="80">
        <v>100</v>
      </c>
      <c r="G21" s="79" t="s">
        <v>255</v>
      </c>
      <c r="H21" s="79"/>
      <c r="I21" s="79">
        <v>100</v>
      </c>
      <c r="J21" s="146" t="s">
        <v>438</v>
      </c>
      <c r="K21" s="80"/>
      <c r="L21" s="80">
        <v>40</v>
      </c>
      <c r="M21" s="146" t="s">
        <v>528</v>
      </c>
      <c r="N21" s="80"/>
      <c r="O21" s="80">
        <v>30</v>
      </c>
      <c r="P21" s="79" t="str">
        <f>P20</f>
        <v>深色蔬菜</v>
      </c>
      <c r="Q21" s="79"/>
      <c r="R21" s="80">
        <v>120</v>
      </c>
      <c r="S21" s="80" t="s">
        <v>460</v>
      </c>
      <c r="T21" s="80"/>
      <c r="U21" s="80">
        <v>10</v>
      </c>
      <c r="V21" s="350"/>
      <c r="W21" s="30">
        <f>Y20*15+Y22*5+Y24*15+Y25*12</f>
        <v>101.5</v>
      </c>
      <c r="X21" s="31" t="s">
        <v>24</v>
      </c>
      <c r="Y21" s="116">
        <v>2.2999999999999998</v>
      </c>
      <c r="Z21" s="54"/>
      <c r="AA21" s="3" t="s">
        <v>25</v>
      </c>
      <c r="AB21" s="3">
        <v>6</v>
      </c>
      <c r="AC21" s="3">
        <f>AB21*2</f>
        <v>12</v>
      </c>
      <c r="AD21" s="3"/>
      <c r="AE21" s="3">
        <f>AB21*15</f>
        <v>90</v>
      </c>
      <c r="AF21" s="3">
        <f>AC21*4+AE21*4</f>
        <v>408</v>
      </c>
    </row>
    <row r="22" spans="2:34" s="55" customFormat="1" ht="27.95" customHeight="1">
      <c r="B22" s="180">
        <v>11</v>
      </c>
      <c r="C22" s="344"/>
      <c r="D22" s="79"/>
      <c r="E22" s="79"/>
      <c r="F22" s="79"/>
      <c r="G22" s="80"/>
      <c r="H22" s="80"/>
      <c r="I22" s="80"/>
      <c r="J22" s="80"/>
      <c r="K22" s="96"/>
      <c r="L22" s="80"/>
      <c r="M22" s="80" t="s">
        <v>529</v>
      </c>
      <c r="N22" s="96"/>
      <c r="O22" s="80">
        <v>20</v>
      </c>
      <c r="P22" s="79"/>
      <c r="Q22" s="79"/>
      <c r="R22" s="79"/>
      <c r="S22" s="146" t="s">
        <v>461</v>
      </c>
      <c r="T22" s="146" t="s">
        <v>462</v>
      </c>
      <c r="U22" s="80">
        <v>10</v>
      </c>
      <c r="V22" s="350"/>
      <c r="W22" s="34" t="s">
        <v>26</v>
      </c>
      <c r="X22" s="35" t="s">
        <v>27</v>
      </c>
      <c r="Y22" s="116">
        <v>2.2999999999999998</v>
      </c>
      <c r="Z22" s="56"/>
      <c r="AA22" s="36" t="s">
        <v>28</v>
      </c>
      <c r="AB22" s="3">
        <v>2</v>
      </c>
      <c r="AC22" s="37">
        <f>AB22*7</f>
        <v>14</v>
      </c>
      <c r="AD22" s="3">
        <f>AB22*5</f>
        <v>10</v>
      </c>
      <c r="AE22" s="3" t="s">
        <v>9</v>
      </c>
      <c r="AF22" s="38">
        <f>AC22*4+AD22*9</f>
        <v>146</v>
      </c>
    </row>
    <row r="23" spans="2:34" s="55" customFormat="1" ht="27.95" customHeight="1">
      <c r="B23" s="180" t="s">
        <v>40</v>
      </c>
      <c r="C23" s="344"/>
      <c r="D23" s="79"/>
      <c r="E23" s="79"/>
      <c r="F23" s="79"/>
      <c r="G23" s="150"/>
      <c r="H23" s="98"/>
      <c r="I23" s="80"/>
      <c r="J23" s="80"/>
      <c r="K23" s="80"/>
      <c r="L23" s="80"/>
      <c r="M23" s="80" t="s">
        <v>530</v>
      </c>
      <c r="N23" s="80"/>
      <c r="O23" s="80">
        <v>10</v>
      </c>
      <c r="P23" s="79"/>
      <c r="Q23" s="79"/>
      <c r="R23" s="79"/>
      <c r="S23" s="80" t="s">
        <v>463</v>
      </c>
      <c r="T23" s="98"/>
      <c r="U23" s="80">
        <v>10</v>
      </c>
      <c r="V23" s="350"/>
      <c r="W23" s="30">
        <f>Y21*5+Y23*5+Y25*8</f>
        <v>25</v>
      </c>
      <c r="X23" s="35" t="s">
        <v>30</v>
      </c>
      <c r="Y23" s="116">
        <v>2.7</v>
      </c>
      <c r="Z23" s="54"/>
      <c r="AA23" s="2" t="s">
        <v>31</v>
      </c>
      <c r="AB23" s="3">
        <v>1.5</v>
      </c>
      <c r="AC23" s="3">
        <f>AB23*1</f>
        <v>1.5</v>
      </c>
      <c r="AD23" s="3" t="s">
        <v>9</v>
      </c>
      <c r="AE23" s="3">
        <f>AB23*5</f>
        <v>7.5</v>
      </c>
      <c r="AF23" s="3">
        <f>AC23*4+AE23*4</f>
        <v>36</v>
      </c>
    </row>
    <row r="24" spans="2:34" s="55" customFormat="1" ht="27.95" customHeight="1">
      <c r="B24" s="348" t="s">
        <v>42</v>
      </c>
      <c r="C24" s="344"/>
      <c r="D24" s="79"/>
      <c r="E24" s="79"/>
      <c r="F24" s="79"/>
      <c r="G24" s="80"/>
      <c r="H24" s="98"/>
      <c r="I24" s="80"/>
      <c r="J24" s="80"/>
      <c r="K24" s="80"/>
      <c r="L24" s="80"/>
      <c r="M24" s="80" t="s">
        <v>531</v>
      </c>
      <c r="N24" s="80"/>
      <c r="O24" s="80">
        <v>15</v>
      </c>
      <c r="P24" s="79"/>
      <c r="Q24" s="79"/>
      <c r="R24" s="79"/>
      <c r="S24" s="80" t="s">
        <v>464</v>
      </c>
      <c r="T24" s="98"/>
      <c r="U24" s="80">
        <v>5</v>
      </c>
      <c r="V24" s="350"/>
      <c r="W24" s="34" t="s">
        <v>33</v>
      </c>
      <c r="X24" s="35" t="s">
        <v>34</v>
      </c>
      <c r="Y24" s="116">
        <v>0</v>
      </c>
      <c r="Z24" s="56"/>
      <c r="AA24" s="2" t="s">
        <v>35</v>
      </c>
      <c r="AB24" s="3">
        <v>2.5</v>
      </c>
      <c r="AC24" s="3"/>
      <c r="AD24" s="3">
        <f>AB24*5</f>
        <v>12.5</v>
      </c>
      <c r="AE24" s="3" t="s">
        <v>9</v>
      </c>
      <c r="AF24" s="3">
        <f>AD24*9</f>
        <v>112.5</v>
      </c>
    </row>
    <row r="25" spans="2:34" s="55" customFormat="1" ht="27.95" customHeight="1">
      <c r="B25" s="348"/>
      <c r="C25" s="344"/>
      <c r="D25" s="79"/>
      <c r="E25" s="79"/>
      <c r="F25" s="79"/>
      <c r="G25" s="101"/>
      <c r="H25" s="97"/>
      <c r="I25" s="79"/>
      <c r="J25" s="100"/>
      <c r="K25" s="96"/>
      <c r="L25" s="80"/>
      <c r="M25" s="79"/>
      <c r="N25" s="96"/>
      <c r="O25" s="79"/>
      <c r="P25" s="80"/>
      <c r="Q25" s="80"/>
      <c r="R25" s="79"/>
      <c r="S25" s="80" t="s">
        <v>465</v>
      </c>
      <c r="T25" s="98"/>
      <c r="U25" s="80">
        <v>5</v>
      </c>
      <c r="V25" s="350"/>
      <c r="W25" s="30">
        <f>Y20*2+Y21*7+Y22*1+Y25*8</f>
        <v>30.4</v>
      </c>
      <c r="X25" s="43" t="s">
        <v>36</v>
      </c>
      <c r="Y25" s="116">
        <v>0</v>
      </c>
      <c r="Z25" s="54"/>
      <c r="AA25" s="2" t="s">
        <v>37</v>
      </c>
      <c r="AB25" s="3"/>
      <c r="AC25" s="2"/>
      <c r="AD25" s="2"/>
      <c r="AE25" s="2">
        <f>AB25*15</f>
        <v>0</v>
      </c>
      <c r="AF25" s="2"/>
    </row>
    <row r="26" spans="2:34" s="55" customFormat="1" ht="27.95" customHeight="1">
      <c r="B26" s="181" t="s">
        <v>38</v>
      </c>
      <c r="C26" s="57"/>
      <c r="D26" s="79"/>
      <c r="E26" s="97"/>
      <c r="F26" s="79"/>
      <c r="G26" s="79"/>
      <c r="H26" s="97"/>
      <c r="I26" s="79"/>
      <c r="J26" s="96"/>
      <c r="K26" s="96"/>
      <c r="L26" s="80"/>
      <c r="M26" s="137"/>
      <c r="N26" s="97"/>
      <c r="O26" s="79"/>
      <c r="P26" s="81"/>
      <c r="Q26" s="97"/>
      <c r="R26" s="79"/>
      <c r="S26" s="79" t="s">
        <v>466</v>
      </c>
      <c r="T26" s="79"/>
      <c r="U26" s="79">
        <v>5</v>
      </c>
      <c r="V26" s="350"/>
      <c r="W26" s="34" t="s">
        <v>39</v>
      </c>
      <c r="X26" s="45"/>
      <c r="Y26" s="117"/>
      <c r="Z26" s="56"/>
      <c r="AA26" s="2"/>
      <c r="AB26" s="3"/>
      <c r="AC26" s="2">
        <f>SUM(AC21:AC25)</f>
        <v>27.5</v>
      </c>
      <c r="AD26" s="2">
        <f>SUM(AD21:AD25)</f>
        <v>22.5</v>
      </c>
      <c r="AE26" s="2">
        <f>SUM(AE21:AE25)</f>
        <v>97.5</v>
      </c>
      <c r="AF26" s="2">
        <f>AC26*4+AD26*9+AE26*4</f>
        <v>702.5</v>
      </c>
    </row>
    <row r="27" spans="2:34" s="55" customFormat="1" ht="27.95" customHeight="1" thickBot="1">
      <c r="B27" s="183"/>
      <c r="C27" s="58"/>
      <c r="D27" s="97"/>
      <c r="E27" s="97"/>
      <c r="F27" s="79"/>
      <c r="G27" s="79"/>
      <c r="H27" s="97"/>
      <c r="I27" s="79"/>
      <c r="J27" s="96"/>
      <c r="K27" s="98"/>
      <c r="L27" s="80"/>
      <c r="N27" s="97"/>
      <c r="O27" s="79"/>
      <c r="P27" s="79"/>
      <c r="Q27" s="97"/>
      <c r="R27" s="79"/>
      <c r="S27" s="99"/>
      <c r="T27" s="97"/>
      <c r="U27" s="79"/>
      <c r="V27" s="351"/>
      <c r="W27" s="47">
        <f>W21*4+W23*9+W25*4</f>
        <v>752.6</v>
      </c>
      <c r="X27" s="48"/>
      <c r="Y27" s="118"/>
      <c r="Z27" s="54"/>
      <c r="AA27" s="56"/>
      <c r="AB27" s="59"/>
      <c r="AC27" s="49">
        <f>AC26*4/AF26</f>
        <v>0.15658362989323843</v>
      </c>
      <c r="AD27" s="49">
        <f>AD26*9/AF26</f>
        <v>0.28825622775800713</v>
      </c>
      <c r="AE27" s="49">
        <f>AE26*4/AF26</f>
        <v>0.55516014234875444</v>
      </c>
      <c r="AF27" s="56"/>
    </row>
    <row r="28" spans="2:34" s="27" customFormat="1" ht="42">
      <c r="B28" s="179">
        <v>11</v>
      </c>
      <c r="C28" s="344"/>
      <c r="D28" s="19" t="str">
        <f>月菜單!D20</f>
        <v>小米飯</v>
      </c>
      <c r="E28" s="19" t="s">
        <v>44</v>
      </c>
      <c r="F28" s="20" t="s">
        <v>16</v>
      </c>
      <c r="G28" s="21" t="str">
        <f>月菜單!D21</f>
        <v>古早味滷排骨</v>
      </c>
      <c r="H28" s="19" t="s">
        <v>95</v>
      </c>
      <c r="I28" s="20" t="s">
        <v>16</v>
      </c>
      <c r="J28" s="22" t="str">
        <f>月菜單!D22</f>
        <v>南洋咖哩雞</v>
      </c>
      <c r="K28" s="23" t="s">
        <v>47</v>
      </c>
      <c r="L28" s="20" t="s">
        <v>16</v>
      </c>
      <c r="M28" s="21" t="str">
        <f>月菜單!D23</f>
        <v>螞蟻上樹</v>
      </c>
      <c r="N28" s="19" t="s">
        <v>45</v>
      </c>
      <c r="O28" s="20" t="s">
        <v>16</v>
      </c>
      <c r="P28" s="19" t="str">
        <f>月菜單!D24</f>
        <v>淺色蔬菜</v>
      </c>
      <c r="Q28" s="19" t="s">
        <v>68</v>
      </c>
      <c r="R28" s="20" t="s">
        <v>16</v>
      </c>
      <c r="S28" s="19" t="str">
        <f>月菜單!D25</f>
        <v>味噌湯(海)(豆)</v>
      </c>
      <c r="T28" s="24" t="s">
        <v>66</v>
      </c>
      <c r="U28" s="20" t="s">
        <v>16</v>
      </c>
      <c r="V28" s="345"/>
      <c r="W28" s="25" t="s">
        <v>17</v>
      </c>
      <c r="X28" s="26" t="s">
        <v>18</v>
      </c>
      <c r="Y28" s="119">
        <v>5.6</v>
      </c>
      <c r="Z28" s="2"/>
      <c r="AA28" s="2"/>
      <c r="AB28" s="3"/>
      <c r="AC28" s="2" t="s">
        <v>19</v>
      </c>
      <c r="AD28" s="2" t="s">
        <v>20</v>
      </c>
      <c r="AE28" s="2" t="s">
        <v>21</v>
      </c>
      <c r="AF28" s="2" t="s">
        <v>22</v>
      </c>
    </row>
    <row r="29" spans="2:34" ht="27.95" customHeight="1">
      <c r="B29" s="180" t="s">
        <v>23</v>
      </c>
      <c r="C29" s="344"/>
      <c r="D29" s="79" t="s">
        <v>86</v>
      </c>
      <c r="E29" s="79"/>
      <c r="F29" s="79">
        <v>60</v>
      </c>
      <c r="G29" s="79" t="s">
        <v>121</v>
      </c>
      <c r="H29" s="79"/>
      <c r="I29" s="79">
        <v>50</v>
      </c>
      <c r="J29" s="80" t="s">
        <v>119</v>
      </c>
      <c r="K29" s="80"/>
      <c r="L29" s="80">
        <v>30</v>
      </c>
      <c r="M29" s="79" t="s">
        <v>264</v>
      </c>
      <c r="N29" s="79"/>
      <c r="O29" s="79">
        <v>40</v>
      </c>
      <c r="P29" s="79" t="str">
        <f>P28</f>
        <v>淺色蔬菜</v>
      </c>
      <c r="Q29" s="79"/>
      <c r="R29" s="80">
        <v>120</v>
      </c>
      <c r="S29" s="80" t="s">
        <v>225</v>
      </c>
      <c r="T29" s="80"/>
      <c r="U29" s="80">
        <v>5</v>
      </c>
      <c r="V29" s="346"/>
      <c r="W29" s="30">
        <f>Y28*15+Y30*5+Y32*15+Y33*12</f>
        <v>94.5</v>
      </c>
      <c r="X29" s="31" t="s">
        <v>24</v>
      </c>
      <c r="Y29" s="117">
        <v>2.2000000000000002</v>
      </c>
      <c r="Z29" s="7"/>
      <c r="AA29" s="3" t="s">
        <v>25</v>
      </c>
      <c r="AB29" s="3">
        <v>6</v>
      </c>
      <c r="AC29" s="3">
        <f>AB29*2</f>
        <v>12</v>
      </c>
      <c r="AD29" s="3"/>
      <c r="AE29" s="3">
        <f>AB29*15</f>
        <v>90</v>
      </c>
      <c r="AF29" s="3">
        <f>AC29*4+AE29*4</f>
        <v>408</v>
      </c>
    </row>
    <row r="30" spans="2:34" ht="27.95" customHeight="1">
      <c r="B30" s="180">
        <v>12</v>
      </c>
      <c r="C30" s="344"/>
      <c r="D30" s="80" t="s">
        <v>487</v>
      </c>
      <c r="E30" s="80"/>
      <c r="F30" s="80">
        <v>40</v>
      </c>
      <c r="G30" s="80"/>
      <c r="H30" s="79"/>
      <c r="I30" s="79"/>
      <c r="J30" s="80" t="s">
        <v>107</v>
      </c>
      <c r="K30" s="96"/>
      <c r="L30" s="80">
        <v>10</v>
      </c>
      <c r="M30" s="79" t="s">
        <v>231</v>
      </c>
      <c r="N30" s="79"/>
      <c r="O30" s="79">
        <v>10</v>
      </c>
      <c r="P30" s="80"/>
      <c r="Q30" s="80"/>
      <c r="R30" s="80"/>
      <c r="S30" s="80" t="s">
        <v>267</v>
      </c>
      <c r="T30" s="80" t="s">
        <v>374</v>
      </c>
      <c r="U30" s="80">
        <v>20</v>
      </c>
      <c r="V30" s="346"/>
      <c r="W30" s="34" t="s">
        <v>26</v>
      </c>
      <c r="X30" s="35" t="s">
        <v>27</v>
      </c>
      <c r="Y30" s="117">
        <v>2.1</v>
      </c>
      <c r="Z30" s="2"/>
      <c r="AA30" s="36" t="s">
        <v>28</v>
      </c>
      <c r="AB30" s="3">
        <v>2.2999999999999998</v>
      </c>
      <c r="AC30" s="37">
        <f>AB30*7</f>
        <v>16.099999999999998</v>
      </c>
      <c r="AD30" s="3">
        <f>AB30*5</f>
        <v>11.5</v>
      </c>
      <c r="AE30" s="3" t="s">
        <v>9</v>
      </c>
      <c r="AF30" s="38">
        <f>AC30*4+AD30*9</f>
        <v>167.89999999999998</v>
      </c>
    </row>
    <row r="31" spans="2:34" ht="27.95" customHeight="1">
      <c r="B31" s="180" t="s">
        <v>29</v>
      </c>
      <c r="C31" s="344"/>
      <c r="D31" s="80"/>
      <c r="E31" s="80"/>
      <c r="F31" s="80"/>
      <c r="G31" s="80"/>
      <c r="H31" s="80"/>
      <c r="I31" s="80"/>
      <c r="J31" s="80" t="s">
        <v>117</v>
      </c>
      <c r="K31" s="98"/>
      <c r="L31" s="80">
        <v>20</v>
      </c>
      <c r="M31" s="79" t="s">
        <v>236</v>
      </c>
      <c r="N31" s="79"/>
      <c r="O31" s="79">
        <v>10</v>
      </c>
      <c r="P31" s="80"/>
      <c r="Q31" s="80"/>
      <c r="R31" s="80"/>
      <c r="S31" s="80" t="s">
        <v>268</v>
      </c>
      <c r="T31" s="98"/>
      <c r="U31" s="80">
        <v>10</v>
      </c>
      <c r="V31" s="346"/>
      <c r="W31" s="30">
        <f>Y29*5+Y31*5+Y33*8</f>
        <v>22.5</v>
      </c>
      <c r="X31" s="35" t="s">
        <v>30</v>
      </c>
      <c r="Y31" s="117">
        <v>2.2999999999999998</v>
      </c>
      <c r="Z31" s="7"/>
      <c r="AA31" s="2" t="s">
        <v>31</v>
      </c>
      <c r="AB31" s="3">
        <v>1.5</v>
      </c>
      <c r="AC31" s="3">
        <f>AB31*1</f>
        <v>1.5</v>
      </c>
      <c r="AD31" s="3" t="s">
        <v>9</v>
      </c>
      <c r="AE31" s="3">
        <f>AB31*5</f>
        <v>7.5</v>
      </c>
      <c r="AF31" s="3">
        <f>AC31*4+AE31*4</f>
        <v>36</v>
      </c>
    </row>
    <row r="32" spans="2:34" ht="27.75">
      <c r="B32" s="348" t="s">
        <v>43</v>
      </c>
      <c r="C32" s="344"/>
      <c r="D32" s="81"/>
      <c r="E32" s="97"/>
      <c r="F32" s="79"/>
      <c r="G32" s="104"/>
      <c r="H32" s="105"/>
      <c r="I32" s="106"/>
      <c r="J32" s="96" t="s">
        <v>262</v>
      </c>
      <c r="K32" s="96"/>
      <c r="L32" s="80">
        <v>5</v>
      </c>
      <c r="M32" s="79" t="s">
        <v>265</v>
      </c>
      <c r="N32" s="96"/>
      <c r="O32" s="79">
        <v>5</v>
      </c>
      <c r="P32" s="80"/>
      <c r="Q32" s="80"/>
      <c r="R32" s="80"/>
      <c r="S32" s="80"/>
      <c r="T32" s="98"/>
      <c r="U32" s="80"/>
      <c r="V32" s="346"/>
      <c r="W32" s="34" t="s">
        <v>33</v>
      </c>
      <c r="X32" s="35" t="s">
        <v>34</v>
      </c>
      <c r="Y32" s="117">
        <v>0</v>
      </c>
      <c r="Z32" s="2"/>
      <c r="AA32" s="2" t="s">
        <v>35</v>
      </c>
      <c r="AB32" s="3">
        <v>2.5</v>
      </c>
      <c r="AC32" s="3"/>
      <c r="AD32" s="3">
        <f>AB32*5</f>
        <v>12.5</v>
      </c>
      <c r="AE32" s="3" t="s">
        <v>9</v>
      </c>
      <c r="AF32" s="3">
        <f>AD32*9</f>
        <v>112.5</v>
      </c>
    </row>
    <row r="33" spans="2:32" ht="27.75">
      <c r="B33" s="348"/>
      <c r="C33" s="344"/>
      <c r="D33" s="81"/>
      <c r="E33" s="81"/>
      <c r="F33" s="79"/>
      <c r="G33" s="80"/>
      <c r="H33" s="98"/>
      <c r="I33" s="80"/>
      <c r="J33" s="96" t="s">
        <v>263</v>
      </c>
      <c r="K33" s="96"/>
      <c r="L33" s="80">
        <v>5</v>
      </c>
      <c r="M33" s="134" t="s">
        <v>266</v>
      </c>
      <c r="N33" s="96"/>
      <c r="O33" s="79">
        <v>5</v>
      </c>
      <c r="P33" s="80"/>
      <c r="Q33" s="98"/>
      <c r="R33" s="80"/>
      <c r="S33" s="80"/>
      <c r="T33" s="98"/>
      <c r="U33" s="80"/>
      <c r="V33" s="346"/>
      <c r="W33" s="30">
        <f>Y28*2+Y29*7+Y30*1+Y33*8</f>
        <v>28.700000000000003</v>
      </c>
      <c r="X33" s="43" t="s">
        <v>36</v>
      </c>
      <c r="Y33" s="118">
        <v>0</v>
      </c>
      <c r="Z33" s="7"/>
      <c r="AA33" s="2" t="s">
        <v>37</v>
      </c>
      <c r="AB33" s="3">
        <v>1</v>
      </c>
      <c r="AE33" s="2">
        <f>AB33*15</f>
        <v>15</v>
      </c>
    </row>
    <row r="34" spans="2:32" ht="27.75">
      <c r="B34" s="181" t="s">
        <v>38</v>
      </c>
      <c r="C34" s="44"/>
      <c r="D34" s="98"/>
      <c r="E34" s="98"/>
      <c r="F34" s="80"/>
      <c r="G34" s="80"/>
      <c r="H34" s="96"/>
      <c r="I34" s="80"/>
      <c r="J34" s="79" t="s">
        <v>230</v>
      </c>
      <c r="K34" s="97"/>
      <c r="L34" s="79">
        <v>10</v>
      </c>
      <c r="M34" s="150"/>
      <c r="N34" s="97"/>
      <c r="O34" s="79"/>
      <c r="P34" s="80"/>
      <c r="Q34" s="98"/>
      <c r="R34" s="80"/>
      <c r="S34" s="99"/>
      <c r="T34" s="97"/>
      <c r="U34" s="79"/>
      <c r="V34" s="346"/>
      <c r="W34" s="34" t="s">
        <v>69</v>
      </c>
      <c r="X34" s="45"/>
      <c r="Y34" s="117"/>
      <c r="Z34" s="2"/>
      <c r="AC34" s="2">
        <f>SUM(AC29:AC33)</f>
        <v>29.599999999999998</v>
      </c>
      <c r="AD34" s="2">
        <f>SUM(AD29:AD33)</f>
        <v>24</v>
      </c>
      <c r="AE34" s="2">
        <f>SUM(AE29:AE33)</f>
        <v>112.5</v>
      </c>
      <c r="AF34" s="2">
        <f>AC34*4+AD34*9+AE34*4</f>
        <v>784.4</v>
      </c>
    </row>
    <row r="35" spans="2:32" ht="27.75">
      <c r="B35" s="182"/>
      <c r="C35" s="46"/>
      <c r="D35" s="98"/>
      <c r="E35" s="98"/>
      <c r="F35" s="80"/>
      <c r="G35" s="81"/>
      <c r="H35" s="81"/>
      <c r="I35" s="79"/>
      <c r="J35" s="79"/>
      <c r="K35" s="97"/>
      <c r="L35" s="97"/>
      <c r="M35" s="79"/>
      <c r="N35" s="97"/>
      <c r="O35" s="79"/>
      <c r="P35" s="80"/>
      <c r="Q35" s="98"/>
      <c r="R35" s="80"/>
      <c r="S35" s="79"/>
      <c r="T35" s="97"/>
      <c r="U35" s="79"/>
      <c r="V35" s="347"/>
      <c r="W35" s="47">
        <f>W29*4+W31*9+W33*4</f>
        <v>695.3</v>
      </c>
      <c r="X35" s="53"/>
      <c r="Y35" s="117"/>
      <c r="Z35" s="7"/>
      <c r="AC35" s="49">
        <f>AC34*4/AF34</f>
        <v>0.15094339622641509</v>
      </c>
      <c r="AD35" s="49">
        <f>AD34*9/AF34</f>
        <v>0.27536970933197347</v>
      </c>
      <c r="AE35" s="49">
        <f>AE34*4/AF34</f>
        <v>0.57368689444161147</v>
      </c>
    </row>
    <row r="36" spans="2:32" s="27" customFormat="1" ht="42">
      <c r="B36" s="187">
        <v>11</v>
      </c>
      <c r="C36" s="344"/>
      <c r="D36" s="19" t="str">
        <f>月菜單!E20</f>
        <v>古早味油飯</v>
      </c>
      <c r="E36" s="19" t="s">
        <v>87</v>
      </c>
      <c r="F36" s="20" t="s">
        <v>70</v>
      </c>
      <c r="G36" s="21" t="str">
        <f>月菜單!E21</f>
        <v>椒香鹽酥雞(炸)</v>
      </c>
      <c r="H36" s="19" t="s">
        <v>65</v>
      </c>
      <c r="I36" s="20" t="s">
        <v>70</v>
      </c>
      <c r="J36" s="22" t="str">
        <f>月菜單!E22</f>
        <v>白菜蒸肉丸子</v>
      </c>
      <c r="K36" s="23" t="s">
        <v>101</v>
      </c>
      <c r="L36" s="20" t="s">
        <v>70</v>
      </c>
      <c r="M36" s="21" t="str">
        <f>月菜單!E23</f>
        <v>洋蔥炒蛋</v>
      </c>
      <c r="N36" s="19" t="s">
        <v>84</v>
      </c>
      <c r="O36" s="20" t="s">
        <v>70</v>
      </c>
      <c r="P36" s="19" t="str">
        <f>月菜單!E24</f>
        <v>深色蔬菜</v>
      </c>
      <c r="Q36" s="19" t="s">
        <v>71</v>
      </c>
      <c r="R36" s="20" t="s">
        <v>70</v>
      </c>
      <c r="S36" s="19" t="str">
        <f>月菜單!E25</f>
        <v>日式豚骨湯</v>
      </c>
      <c r="T36" s="24" t="s">
        <v>72</v>
      </c>
      <c r="U36" s="20" t="s">
        <v>70</v>
      </c>
      <c r="V36" s="349"/>
      <c r="W36" s="25" t="s">
        <v>17</v>
      </c>
      <c r="X36" s="26" t="s">
        <v>18</v>
      </c>
      <c r="Y36" s="84">
        <v>5.0999999999999996</v>
      </c>
      <c r="Z36" s="2"/>
      <c r="AA36" s="2"/>
      <c r="AB36" s="3"/>
      <c r="AC36" s="2" t="s">
        <v>19</v>
      </c>
      <c r="AD36" s="2" t="s">
        <v>20</v>
      </c>
      <c r="AE36" s="2" t="s">
        <v>21</v>
      </c>
      <c r="AF36" s="2" t="s">
        <v>22</v>
      </c>
    </row>
    <row r="37" spans="2:32" ht="27.75">
      <c r="B37" s="188" t="s">
        <v>23</v>
      </c>
      <c r="C37" s="344"/>
      <c r="D37" s="80" t="s">
        <v>540</v>
      </c>
      <c r="E37" s="80"/>
      <c r="F37" s="79">
        <v>100</v>
      </c>
      <c r="G37" s="146" t="s">
        <v>440</v>
      </c>
      <c r="H37" s="79"/>
      <c r="I37" s="80">
        <v>70</v>
      </c>
      <c r="J37" s="80" t="s">
        <v>240</v>
      </c>
      <c r="K37" s="80"/>
      <c r="L37" s="80">
        <v>35</v>
      </c>
      <c r="M37" s="79" t="s">
        <v>234</v>
      </c>
      <c r="N37" s="79"/>
      <c r="O37" s="79">
        <v>30</v>
      </c>
      <c r="P37" s="107" t="str">
        <f>P36</f>
        <v>深色蔬菜</v>
      </c>
      <c r="Q37" s="107"/>
      <c r="R37" s="107">
        <v>120</v>
      </c>
      <c r="S37" s="79" t="s">
        <v>256</v>
      </c>
      <c r="T37" s="79"/>
      <c r="U37" s="79">
        <v>30</v>
      </c>
      <c r="V37" s="350"/>
      <c r="W37" s="30">
        <f>Y36*15+Y38*5+Y40*15+Y41*12</f>
        <v>89</v>
      </c>
      <c r="X37" s="31" t="s">
        <v>24</v>
      </c>
      <c r="Y37" s="87">
        <v>2.6</v>
      </c>
      <c r="Z37" s="7"/>
      <c r="AA37" s="3" t="s">
        <v>25</v>
      </c>
      <c r="AB37" s="3">
        <v>6</v>
      </c>
      <c r="AC37" s="3">
        <f>AB37*2</f>
        <v>12</v>
      </c>
      <c r="AD37" s="3"/>
      <c r="AE37" s="3">
        <f>AB37*15</f>
        <v>90</v>
      </c>
      <c r="AF37" s="3">
        <f>AC37*4+AE37*4</f>
        <v>408</v>
      </c>
    </row>
    <row r="38" spans="2:32" ht="27.75">
      <c r="B38" s="188">
        <v>13</v>
      </c>
      <c r="C38" s="344"/>
      <c r="D38" s="80" t="s">
        <v>541</v>
      </c>
      <c r="E38" s="80"/>
      <c r="F38" s="80">
        <v>10</v>
      </c>
      <c r="G38" s="80"/>
      <c r="H38" s="79"/>
      <c r="I38" s="79"/>
      <c r="J38" s="80" t="s">
        <v>261</v>
      </c>
      <c r="K38" s="80"/>
      <c r="L38" s="80">
        <v>25</v>
      </c>
      <c r="M38" s="79" t="s">
        <v>230</v>
      </c>
      <c r="N38" s="103"/>
      <c r="O38" s="79">
        <v>35</v>
      </c>
      <c r="P38" s="80"/>
      <c r="Q38" s="96"/>
      <c r="R38" s="80"/>
      <c r="S38" s="79" t="s">
        <v>257</v>
      </c>
      <c r="T38" s="79"/>
      <c r="U38" s="79">
        <v>10</v>
      </c>
      <c r="V38" s="350"/>
      <c r="W38" s="34" t="s">
        <v>26</v>
      </c>
      <c r="X38" s="35" t="s">
        <v>27</v>
      </c>
      <c r="Y38" s="87">
        <v>2.5</v>
      </c>
      <c r="Z38" s="2"/>
      <c r="AA38" s="36" t="s">
        <v>28</v>
      </c>
      <c r="AB38" s="3">
        <v>2.2999999999999998</v>
      </c>
      <c r="AC38" s="37">
        <f>AB38*7</f>
        <v>16.099999999999998</v>
      </c>
      <c r="AD38" s="3">
        <f>AB38*5</f>
        <v>11.5</v>
      </c>
      <c r="AE38" s="3" t="s">
        <v>9</v>
      </c>
      <c r="AF38" s="38">
        <f>AC38*4+AD38*9</f>
        <v>167.89999999999998</v>
      </c>
    </row>
    <row r="39" spans="2:32" ht="27.75">
      <c r="B39" s="188" t="s">
        <v>29</v>
      </c>
      <c r="C39" s="344"/>
      <c r="D39" s="146" t="s">
        <v>542</v>
      </c>
      <c r="E39" s="98"/>
      <c r="F39" s="80">
        <v>5</v>
      </c>
      <c r="G39" s="99"/>
      <c r="H39" s="79"/>
      <c r="I39" s="79"/>
      <c r="J39" s="80" t="s">
        <v>231</v>
      </c>
      <c r="K39" s="80"/>
      <c r="L39" s="80">
        <v>5</v>
      </c>
      <c r="M39" s="79" t="s">
        <v>231</v>
      </c>
      <c r="N39" s="81"/>
      <c r="O39" s="79">
        <v>5</v>
      </c>
      <c r="P39" s="80"/>
      <c r="Q39" s="98"/>
      <c r="R39" s="80"/>
      <c r="S39" s="80" t="s">
        <v>258</v>
      </c>
      <c r="T39" s="80"/>
      <c r="U39" s="80">
        <v>10</v>
      </c>
      <c r="V39" s="350"/>
      <c r="W39" s="30">
        <f>Y37*5+Y39*5+Y41*8</f>
        <v>25</v>
      </c>
      <c r="X39" s="35" t="s">
        <v>30</v>
      </c>
      <c r="Y39" s="87">
        <v>2.4</v>
      </c>
      <c r="Z39" s="7"/>
      <c r="AA39" s="2" t="s">
        <v>31</v>
      </c>
      <c r="AB39" s="3">
        <v>1.6</v>
      </c>
      <c r="AC39" s="3">
        <f>AB39*1</f>
        <v>1.6</v>
      </c>
      <c r="AD39" s="3" t="s">
        <v>9</v>
      </c>
      <c r="AE39" s="3">
        <f>AB39*5</f>
        <v>8</v>
      </c>
      <c r="AF39" s="3">
        <f>AC39*4+AE39*4</f>
        <v>38.4</v>
      </c>
    </row>
    <row r="40" spans="2:32" ht="27.75">
      <c r="B40" s="359" t="s">
        <v>74</v>
      </c>
      <c r="C40" s="344"/>
      <c r="D40" s="80" t="s">
        <v>543</v>
      </c>
      <c r="E40" s="96"/>
      <c r="F40" s="80">
        <v>5</v>
      </c>
      <c r="G40" s="100"/>
      <c r="H40" s="79"/>
      <c r="I40" s="79"/>
      <c r="J40" s="150"/>
      <c r="K40" s="80"/>
      <c r="L40" s="80"/>
      <c r="M40" s="79"/>
      <c r="N40" s="96"/>
      <c r="O40" s="79"/>
      <c r="P40" s="80"/>
      <c r="Q40" s="80"/>
      <c r="R40" s="80"/>
      <c r="S40" s="108"/>
      <c r="T40" s="109"/>
      <c r="U40" s="110"/>
      <c r="V40" s="350"/>
      <c r="W40" s="34" t="s">
        <v>33</v>
      </c>
      <c r="X40" s="35" t="s">
        <v>34</v>
      </c>
      <c r="Y40" s="87">
        <v>0</v>
      </c>
      <c r="Z40" s="2"/>
      <c r="AA40" s="2" t="s">
        <v>35</v>
      </c>
      <c r="AB40" s="3">
        <v>2.5</v>
      </c>
      <c r="AC40" s="3"/>
      <c r="AD40" s="3">
        <f>AB40*5</f>
        <v>12.5</v>
      </c>
      <c r="AE40" s="3" t="s">
        <v>9</v>
      </c>
      <c r="AF40" s="3">
        <f>AD40*9</f>
        <v>112.5</v>
      </c>
    </row>
    <row r="41" spans="2:32" ht="27.75">
      <c r="B41" s="359"/>
      <c r="C41" s="344"/>
      <c r="D41" s="80" t="s">
        <v>544</v>
      </c>
      <c r="E41" s="96" t="s">
        <v>545</v>
      </c>
      <c r="F41" s="80">
        <v>5</v>
      </c>
      <c r="G41" s="79"/>
      <c r="H41" s="97"/>
      <c r="I41" s="79"/>
      <c r="J41" s="79"/>
      <c r="K41" s="97"/>
      <c r="L41" s="80"/>
      <c r="M41" s="80"/>
      <c r="N41" s="98"/>
      <c r="O41" s="80"/>
      <c r="P41" s="79"/>
      <c r="Q41" s="97"/>
      <c r="R41" s="79"/>
      <c r="S41" s="137"/>
      <c r="T41" s="96"/>
      <c r="U41" s="80"/>
      <c r="V41" s="350"/>
      <c r="W41" s="30">
        <f>Y36*2+Y37*7+Y38*1+Y41*8</f>
        <v>30.9</v>
      </c>
      <c r="X41" s="43" t="s">
        <v>36</v>
      </c>
      <c r="Y41" s="87">
        <v>0</v>
      </c>
      <c r="Z41" s="7"/>
      <c r="AA41" s="2" t="s">
        <v>37</v>
      </c>
      <c r="AE41" s="2">
        <f>AB41*15</f>
        <v>0</v>
      </c>
    </row>
    <row r="42" spans="2:32" ht="27.75">
      <c r="B42" s="181" t="s">
        <v>38</v>
      </c>
      <c r="C42" s="44"/>
      <c r="D42" s="96" t="s">
        <v>546</v>
      </c>
      <c r="E42" s="98"/>
      <c r="F42" s="79">
        <v>10</v>
      </c>
      <c r="G42" s="79"/>
      <c r="H42" s="97"/>
      <c r="I42" s="79"/>
      <c r="J42" s="79"/>
      <c r="K42" s="96"/>
      <c r="L42" s="80"/>
      <c r="M42" s="80"/>
      <c r="N42" s="98"/>
      <c r="O42" s="80"/>
      <c r="P42" s="79"/>
      <c r="Q42" s="97"/>
      <c r="R42" s="79"/>
      <c r="S42" s="79"/>
      <c r="T42" s="97"/>
      <c r="U42" s="79"/>
      <c r="V42" s="350"/>
      <c r="W42" s="34" t="s">
        <v>39</v>
      </c>
      <c r="X42" s="45"/>
      <c r="Y42" s="92"/>
      <c r="Z42" s="2"/>
      <c r="AC42" s="2">
        <f>SUM(AC37:AC41)</f>
        <v>29.7</v>
      </c>
      <c r="AD42" s="2">
        <f>SUM(AD37:AD41)</f>
        <v>24</v>
      </c>
      <c r="AE42" s="2">
        <f>SUM(AE37:AE41)</f>
        <v>98</v>
      </c>
      <c r="AF42" s="2">
        <f>AC42*4+AD42*9+AE42*4</f>
        <v>726.8</v>
      </c>
    </row>
    <row r="43" spans="2:32" ht="28.5" thickBot="1">
      <c r="B43" s="189"/>
      <c r="C43" s="123"/>
      <c r="D43" s="124"/>
      <c r="E43" s="124"/>
      <c r="F43" s="125"/>
      <c r="G43" s="125"/>
      <c r="H43" s="124"/>
      <c r="I43" s="125"/>
      <c r="J43" s="125"/>
      <c r="K43" s="126"/>
      <c r="L43" s="127"/>
      <c r="M43" s="124"/>
      <c r="N43" s="124"/>
      <c r="O43" s="125"/>
      <c r="P43" s="125"/>
      <c r="Q43" s="124"/>
      <c r="R43" s="125"/>
      <c r="S43" s="125"/>
      <c r="T43" s="124"/>
      <c r="U43" s="125"/>
      <c r="V43" s="358"/>
      <c r="W43" s="128">
        <f>W37*4+W39*9+W41*4</f>
        <v>704.6</v>
      </c>
      <c r="X43" s="129"/>
      <c r="Y43" s="130"/>
      <c r="Z43" s="7"/>
      <c r="AC43" s="49">
        <f>AC42*4/AF42</f>
        <v>0.16345624656026417</v>
      </c>
      <c r="AD43" s="49">
        <f>AD42*9/AF42</f>
        <v>0.29719317556411667</v>
      </c>
      <c r="AE43" s="49">
        <f>AE42*4/AF42</f>
        <v>0.53935057787561924</v>
      </c>
    </row>
    <row r="44" spans="2:32" ht="51.95" customHeight="1">
      <c r="C44" s="2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64"/>
    </row>
    <row r="45" spans="2:32">
      <c r="B45" s="186"/>
      <c r="D45" s="342"/>
      <c r="E45" s="342"/>
      <c r="F45" s="343"/>
      <c r="G45" s="343"/>
      <c r="H45" s="65"/>
      <c r="I45" s="2"/>
      <c r="J45" s="2"/>
      <c r="K45" s="65"/>
      <c r="L45" s="65"/>
      <c r="M45" s="65"/>
      <c r="N45" s="65"/>
      <c r="O45" s="2"/>
      <c r="Q45" s="65"/>
      <c r="R45" s="2"/>
      <c r="T45" s="65"/>
      <c r="U45" s="2"/>
      <c r="V45" s="2"/>
      <c r="Y45" s="68"/>
    </row>
    <row r="46" spans="2:32"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</sheetData>
  <mergeCells count="19">
    <mergeCell ref="B1:Y1"/>
    <mergeCell ref="S2:Y2"/>
    <mergeCell ref="C4:C9"/>
    <mergeCell ref="V4:V11"/>
    <mergeCell ref="B8:B9"/>
    <mergeCell ref="C12:C17"/>
    <mergeCell ref="V12:V19"/>
    <mergeCell ref="B16:B17"/>
    <mergeCell ref="C20:C25"/>
    <mergeCell ref="V20:V27"/>
    <mergeCell ref="B24:B25"/>
    <mergeCell ref="D44:Y44"/>
    <mergeCell ref="D45:G45"/>
    <mergeCell ref="C28:C33"/>
    <mergeCell ref="V28:V35"/>
    <mergeCell ref="B32:B33"/>
    <mergeCell ref="C36:C41"/>
    <mergeCell ref="V36:V43"/>
    <mergeCell ref="B40:B41"/>
  </mergeCells>
  <phoneticPr fontId="1" type="noConversion"/>
  <pageMargins left="0.39370078740157483" right="0.39370078740157483" top="0" bottom="0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topLeftCell="A10" zoomScale="55" zoomScaleNormal="55" workbookViewId="0">
      <selection activeCell="Y37" sqref="Y37"/>
    </sheetView>
  </sheetViews>
  <sheetFormatPr defaultColWidth="9" defaultRowHeight="20.25"/>
  <cols>
    <col min="1" max="1" width="0.125" style="32" customWidth="1"/>
    <col min="2" max="2" width="4.875" style="185" customWidth="1"/>
    <col min="3" max="3" width="0" style="32" hidden="1" customWidth="1"/>
    <col min="4" max="4" width="18.625" style="32" customWidth="1"/>
    <col min="5" max="5" width="5.625" style="69" customWidth="1"/>
    <col min="6" max="6" width="9.625" style="32" customWidth="1"/>
    <col min="7" max="7" width="18.625" style="32" customWidth="1"/>
    <col min="8" max="8" width="5.625" style="69" customWidth="1"/>
    <col min="9" max="9" width="9.625" style="32" customWidth="1"/>
    <col min="10" max="10" width="18.625" style="32" customWidth="1"/>
    <col min="11" max="11" width="5.625" style="69" customWidth="1"/>
    <col min="12" max="12" width="11.875" style="69" customWidth="1"/>
    <col min="13" max="13" width="18.625" style="69" customWidth="1"/>
    <col min="14" max="14" width="5.625" style="69" customWidth="1"/>
    <col min="15" max="15" width="9.625" style="32" customWidth="1"/>
    <col min="16" max="16" width="18.625" style="32" customWidth="1"/>
    <col min="17" max="17" width="5.625" style="69" customWidth="1"/>
    <col min="18" max="18" width="9.625" style="32" customWidth="1"/>
    <col min="19" max="19" width="18.625" style="32" customWidth="1"/>
    <col min="20" max="20" width="5.625" style="69" customWidth="1"/>
    <col min="21" max="21" width="9.625" style="32" customWidth="1"/>
    <col min="22" max="22" width="5.125" style="32" customWidth="1"/>
    <col min="23" max="23" width="11.875" style="66" customWidth="1"/>
    <col min="24" max="24" width="11.125" style="67" customWidth="1"/>
    <col min="25" max="25" width="6.625" style="70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8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33" width="9" style="32"/>
    <col min="34" max="34" width="11.875" style="32" customWidth="1"/>
    <col min="35" max="16384" width="9" style="32"/>
  </cols>
  <sheetData>
    <row r="1" spans="2:35" s="2" customFormat="1" ht="38.25">
      <c r="B1" s="352" t="s">
        <v>556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"/>
      <c r="AB1" s="3"/>
    </row>
    <row r="2" spans="2:35" s="2" customFormat="1" ht="16.5" customHeight="1">
      <c r="B2" s="353"/>
      <c r="C2" s="354"/>
      <c r="D2" s="354"/>
      <c r="E2" s="354"/>
      <c r="F2" s="354"/>
      <c r="G2" s="354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5"/>
      <c r="T2" s="356"/>
      <c r="U2" s="356"/>
      <c r="V2" s="356"/>
      <c r="W2" s="356"/>
      <c r="X2" s="356"/>
      <c r="Y2" s="356"/>
      <c r="Z2" s="1"/>
      <c r="AB2" s="3"/>
    </row>
    <row r="3" spans="2:35" s="2" customFormat="1" ht="31.5" customHeight="1" thickBot="1">
      <c r="B3" s="177" t="s">
        <v>60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57"/>
      <c r="T3" s="357"/>
      <c r="U3" s="357"/>
      <c r="V3" s="357"/>
      <c r="W3" s="357"/>
      <c r="X3" s="357"/>
      <c r="Y3" s="357"/>
      <c r="Z3" s="7"/>
      <c r="AB3" s="3"/>
    </row>
    <row r="4" spans="2:35" s="18" customFormat="1" ht="99">
      <c r="B4" s="178" t="s">
        <v>4</v>
      </c>
      <c r="C4" s="8" t="s">
        <v>5</v>
      </c>
      <c r="D4" s="9" t="s">
        <v>6</v>
      </c>
      <c r="E4" s="10" t="s">
        <v>61</v>
      </c>
      <c r="F4" s="9"/>
      <c r="G4" s="9" t="s">
        <v>8</v>
      </c>
      <c r="H4" s="10" t="s">
        <v>61</v>
      </c>
      <c r="I4" s="9"/>
      <c r="J4" s="9" t="s">
        <v>54</v>
      </c>
      <c r="K4" s="10" t="s">
        <v>61</v>
      </c>
      <c r="L4" s="9"/>
      <c r="M4" s="9" t="s">
        <v>10</v>
      </c>
      <c r="N4" s="10" t="s">
        <v>61</v>
      </c>
      <c r="O4" s="11"/>
      <c r="P4" s="9" t="s">
        <v>10</v>
      </c>
      <c r="Q4" s="10" t="s">
        <v>61</v>
      </c>
      <c r="R4" s="9"/>
      <c r="S4" s="12" t="s">
        <v>11</v>
      </c>
      <c r="T4" s="10" t="s">
        <v>61</v>
      </c>
      <c r="U4" s="9"/>
      <c r="V4" s="13" t="s">
        <v>62</v>
      </c>
      <c r="W4" s="14" t="s">
        <v>13</v>
      </c>
      <c r="X4" s="15" t="s">
        <v>63</v>
      </c>
      <c r="Y4" s="16" t="s">
        <v>64</v>
      </c>
      <c r="Z4" s="17"/>
      <c r="AA4" s="3"/>
      <c r="AB4" s="3"/>
      <c r="AC4" s="2"/>
      <c r="AD4" s="2"/>
      <c r="AE4" s="2"/>
      <c r="AF4" s="2"/>
    </row>
    <row r="5" spans="2:35" s="27" customFormat="1" ht="42">
      <c r="B5" s="179">
        <v>11</v>
      </c>
      <c r="C5" s="344"/>
      <c r="D5" s="19" t="str">
        <f>月菜單!A27</f>
        <v>寶島白飯</v>
      </c>
      <c r="E5" s="19" t="s">
        <v>87</v>
      </c>
      <c r="F5" s="20" t="s">
        <v>16</v>
      </c>
      <c r="G5" s="50" t="str">
        <f>月菜單!A28</f>
        <v>日式黃金豬排(炸)</v>
      </c>
      <c r="H5" s="19" t="s">
        <v>111</v>
      </c>
      <c r="I5" s="20" t="s">
        <v>16</v>
      </c>
      <c r="J5" s="50" t="str">
        <f>月菜單!A29</f>
        <v>麻辣燙(豆)</v>
      </c>
      <c r="K5" s="19" t="s">
        <v>88</v>
      </c>
      <c r="L5" s="20" t="s">
        <v>16</v>
      </c>
      <c r="M5" s="50" t="str">
        <f>月菜單!A30</f>
        <v>香Q滷蛋</v>
      </c>
      <c r="N5" s="19" t="s">
        <v>219</v>
      </c>
      <c r="O5" s="20" t="s">
        <v>16</v>
      </c>
      <c r="P5" s="19" t="str">
        <f>月菜單!A31</f>
        <v>深色蔬菜</v>
      </c>
      <c r="Q5" s="19" t="s">
        <v>89</v>
      </c>
      <c r="R5" s="20" t="s">
        <v>16</v>
      </c>
      <c r="S5" s="19" t="str">
        <f>月菜單!A32</f>
        <v>榨菜肉絲湯(醃)</v>
      </c>
      <c r="T5" s="24" t="s">
        <v>88</v>
      </c>
      <c r="U5" s="20" t="s">
        <v>16</v>
      </c>
      <c r="V5" s="349"/>
      <c r="W5" s="25" t="s">
        <v>17</v>
      </c>
      <c r="X5" s="26" t="s">
        <v>18</v>
      </c>
      <c r="Y5" s="84">
        <v>5</v>
      </c>
      <c r="Z5" s="2"/>
      <c r="AA5" s="2"/>
      <c r="AB5" s="3"/>
      <c r="AC5" s="2" t="s">
        <v>19</v>
      </c>
      <c r="AD5" s="2" t="s">
        <v>20</v>
      </c>
      <c r="AE5" s="2" t="s">
        <v>21</v>
      </c>
      <c r="AF5" s="2" t="s">
        <v>22</v>
      </c>
    </row>
    <row r="6" spans="2:35" ht="27.95" customHeight="1">
      <c r="B6" s="180" t="s">
        <v>23</v>
      </c>
      <c r="C6" s="344"/>
      <c r="D6" s="80" t="s">
        <v>73</v>
      </c>
      <c r="E6" s="80"/>
      <c r="F6" s="80">
        <v>100</v>
      </c>
      <c r="G6" s="146" t="s">
        <v>220</v>
      </c>
      <c r="H6" s="80"/>
      <c r="I6" s="80">
        <v>50</v>
      </c>
      <c r="J6" s="80" t="s">
        <v>343</v>
      </c>
      <c r="K6" s="80" t="s">
        <v>337</v>
      </c>
      <c r="L6" s="80">
        <v>5</v>
      </c>
      <c r="M6" s="80" t="s">
        <v>342</v>
      </c>
      <c r="N6" s="80"/>
      <c r="O6" s="80">
        <v>50</v>
      </c>
      <c r="P6" s="79" t="str">
        <f>P5</f>
        <v>深色蔬菜</v>
      </c>
      <c r="Q6" s="79"/>
      <c r="R6" s="80">
        <v>120</v>
      </c>
      <c r="S6" s="156" t="s">
        <v>375</v>
      </c>
      <c r="T6" s="79"/>
      <c r="U6" s="79">
        <v>20</v>
      </c>
      <c r="V6" s="350"/>
      <c r="W6" s="30">
        <f>Y5*15+Y7*5+Y9*15+Y10*12</f>
        <v>87.5</v>
      </c>
      <c r="X6" s="31" t="s">
        <v>24</v>
      </c>
      <c r="Y6" s="87">
        <v>2.6</v>
      </c>
      <c r="Z6" s="7"/>
      <c r="AA6" s="3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180">
        <v>16</v>
      </c>
      <c r="C7" s="344"/>
      <c r="D7" s="79"/>
      <c r="E7" s="79"/>
      <c r="F7" s="79"/>
      <c r="G7" s="80"/>
      <c r="H7" s="80"/>
      <c r="I7" s="80"/>
      <c r="J7" s="80" t="s">
        <v>341</v>
      </c>
      <c r="K7" s="80" t="s">
        <v>346</v>
      </c>
      <c r="L7" s="80">
        <v>5</v>
      </c>
      <c r="M7" s="80"/>
      <c r="N7" s="80"/>
      <c r="O7" s="80"/>
      <c r="P7" s="79"/>
      <c r="Q7" s="79"/>
      <c r="R7" s="79"/>
      <c r="S7" s="146" t="s">
        <v>269</v>
      </c>
      <c r="T7" s="79"/>
      <c r="U7" s="79">
        <v>10</v>
      </c>
      <c r="V7" s="350"/>
      <c r="W7" s="34" t="s">
        <v>26</v>
      </c>
      <c r="X7" s="35" t="s">
        <v>27</v>
      </c>
      <c r="Y7" s="87">
        <v>2.5</v>
      </c>
      <c r="Z7" s="2"/>
      <c r="AA7" s="36" t="s">
        <v>28</v>
      </c>
      <c r="AB7" s="3">
        <v>2</v>
      </c>
      <c r="AC7" s="37">
        <f>AB7*7</f>
        <v>14</v>
      </c>
      <c r="AD7" s="3">
        <f>AB7*5</f>
        <v>10</v>
      </c>
      <c r="AE7" s="3" t="s">
        <v>9</v>
      </c>
      <c r="AF7" s="38">
        <f>AC7*4+AD7*9</f>
        <v>146</v>
      </c>
    </row>
    <row r="8" spans="2:35" ht="27.95" customHeight="1">
      <c r="B8" s="180" t="s">
        <v>29</v>
      </c>
      <c r="C8" s="344"/>
      <c r="D8" s="79"/>
      <c r="E8" s="79"/>
      <c r="F8" s="79"/>
      <c r="G8" s="80"/>
      <c r="H8" s="80"/>
      <c r="I8" s="80"/>
      <c r="J8" s="79" t="s">
        <v>344</v>
      </c>
      <c r="K8" s="81"/>
      <c r="L8" s="79">
        <v>5</v>
      </c>
      <c r="M8" s="80"/>
      <c r="N8" s="80"/>
      <c r="O8" s="80"/>
      <c r="P8" s="79"/>
      <c r="Q8" s="97"/>
      <c r="R8" s="79"/>
      <c r="S8" s="146"/>
      <c r="T8" s="80"/>
      <c r="U8" s="80"/>
      <c r="V8" s="350"/>
      <c r="W8" s="30">
        <f>Y6*5+Y8*5+Y10*8</f>
        <v>24.5</v>
      </c>
      <c r="X8" s="35" t="s">
        <v>30</v>
      </c>
      <c r="Y8" s="87">
        <v>2.2999999999999998</v>
      </c>
      <c r="Z8" s="7"/>
      <c r="AA8" s="2" t="s">
        <v>31</v>
      </c>
      <c r="AB8" s="3">
        <v>1.5</v>
      </c>
      <c r="AC8" s="3">
        <f>AB8*1</f>
        <v>1.5</v>
      </c>
      <c r="AD8" s="3" t="s">
        <v>9</v>
      </c>
      <c r="AE8" s="3">
        <f>AB8*5</f>
        <v>7.5</v>
      </c>
      <c r="AF8" s="3">
        <f>AC8*4+AE8*4</f>
        <v>36</v>
      </c>
    </row>
    <row r="9" spans="2:35" ht="27.95" customHeight="1">
      <c r="B9" s="348" t="s">
        <v>32</v>
      </c>
      <c r="C9" s="344"/>
      <c r="D9" s="79"/>
      <c r="E9" s="79"/>
      <c r="F9" s="79"/>
      <c r="G9" s="80"/>
      <c r="H9" s="80"/>
      <c r="I9" s="80"/>
      <c r="J9" s="79" t="s">
        <v>345</v>
      </c>
      <c r="K9" s="97"/>
      <c r="L9" s="79">
        <v>10</v>
      </c>
      <c r="M9" s="146"/>
      <c r="N9" s="80"/>
      <c r="O9" s="80"/>
      <c r="P9" s="79"/>
      <c r="Q9" s="97"/>
      <c r="R9" s="79"/>
      <c r="S9" s="146"/>
      <c r="T9" s="98"/>
      <c r="U9" s="80"/>
      <c r="V9" s="350"/>
      <c r="W9" s="34" t="s">
        <v>33</v>
      </c>
      <c r="X9" s="35" t="s">
        <v>34</v>
      </c>
      <c r="Y9" s="87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9</v>
      </c>
      <c r="AF9" s="3">
        <f>AD9*9</f>
        <v>112.5</v>
      </c>
    </row>
    <row r="10" spans="2:35" ht="27.95" customHeight="1">
      <c r="B10" s="348"/>
      <c r="C10" s="344"/>
      <c r="D10" s="79"/>
      <c r="E10" s="79"/>
      <c r="F10" s="79"/>
      <c r="G10" s="137" t="s">
        <v>137</v>
      </c>
      <c r="H10" s="97"/>
      <c r="I10" s="79"/>
      <c r="J10" s="80" t="s">
        <v>134</v>
      </c>
      <c r="K10" s="81"/>
      <c r="L10" s="79">
        <v>35</v>
      </c>
      <c r="M10" s="96"/>
      <c r="N10" s="98"/>
      <c r="O10" s="80"/>
      <c r="P10" s="79"/>
      <c r="Q10" s="97"/>
      <c r="R10" s="79"/>
      <c r="S10" s="80"/>
      <c r="T10" s="96"/>
      <c r="U10" s="80"/>
      <c r="V10" s="350"/>
      <c r="W10" s="30">
        <f>Y5*2+Y6*7+Y7*1+Y10*8</f>
        <v>30.7</v>
      </c>
      <c r="X10" s="43" t="s">
        <v>36</v>
      </c>
      <c r="Y10" s="87">
        <v>0</v>
      </c>
      <c r="Z10" s="7"/>
      <c r="AA10" s="2" t="s">
        <v>37</v>
      </c>
      <c r="AE10" s="2">
        <f>AB10*15</f>
        <v>0</v>
      </c>
    </row>
    <row r="11" spans="2:35" ht="27.95" customHeight="1">
      <c r="B11" s="181" t="s">
        <v>38</v>
      </c>
      <c r="C11" s="44"/>
      <c r="D11" s="79"/>
      <c r="E11" s="97"/>
      <c r="F11" s="79"/>
      <c r="G11" s="137"/>
      <c r="H11" s="97"/>
      <c r="I11" s="79"/>
      <c r="J11" s="100"/>
      <c r="K11" s="97"/>
      <c r="L11" s="97"/>
      <c r="M11" s="96"/>
      <c r="N11" s="96"/>
      <c r="O11" s="80"/>
      <c r="P11" s="79"/>
      <c r="Q11" s="97"/>
      <c r="R11" s="79"/>
      <c r="S11" s="79"/>
      <c r="T11" s="79"/>
      <c r="U11" s="79"/>
      <c r="V11" s="350"/>
      <c r="W11" s="34" t="s">
        <v>39</v>
      </c>
      <c r="X11" s="45"/>
      <c r="Y11" s="8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182"/>
      <c r="C12" s="46"/>
      <c r="D12" s="97"/>
      <c r="E12" s="97"/>
      <c r="F12" s="79"/>
      <c r="G12" s="79"/>
      <c r="H12" s="97"/>
      <c r="I12" s="79"/>
      <c r="J12" s="100"/>
      <c r="K12" s="97"/>
      <c r="L12" s="97"/>
      <c r="M12" s="97"/>
      <c r="N12" s="97"/>
      <c r="O12" s="79"/>
      <c r="P12" s="79"/>
      <c r="Q12" s="97"/>
      <c r="R12" s="79"/>
      <c r="S12" s="79"/>
      <c r="T12" s="97"/>
      <c r="U12" s="79"/>
      <c r="V12" s="351"/>
      <c r="W12" s="47">
        <f>W6*4+W8*9+W10*4</f>
        <v>693.3</v>
      </c>
      <c r="X12" s="48"/>
      <c r="Y12" s="87"/>
      <c r="Z12" s="7"/>
      <c r="AC12" s="49">
        <f>AC11*4/AF11</f>
        <v>0.15658362989323843</v>
      </c>
      <c r="AD12" s="49">
        <f>AD11*9/AF11</f>
        <v>0.28825622775800713</v>
      </c>
      <c r="AE12" s="49">
        <f>AE11*4/AF11</f>
        <v>0.55516014234875444</v>
      </c>
    </row>
    <row r="13" spans="2:35" s="27" customFormat="1" ht="42">
      <c r="B13" s="179">
        <v>11</v>
      </c>
      <c r="C13" s="344"/>
      <c r="D13" s="19" t="str">
        <f>月菜單!B27</f>
        <v>地瓜飯</v>
      </c>
      <c r="E13" s="19" t="s">
        <v>44</v>
      </c>
      <c r="F13" s="20" t="s">
        <v>16</v>
      </c>
      <c r="G13" s="50" t="str">
        <f>月菜單!B28</f>
        <v>普羅旺斯雞腿</v>
      </c>
      <c r="H13" s="19" t="s">
        <v>125</v>
      </c>
      <c r="I13" s="20" t="s">
        <v>16</v>
      </c>
      <c r="J13" s="50" t="str">
        <f>月菜單!B29</f>
        <v>麻婆豆腐(豆)</v>
      </c>
      <c r="K13" s="19" t="s">
        <v>47</v>
      </c>
      <c r="L13" s="20" t="s">
        <v>16</v>
      </c>
      <c r="M13" s="50" t="str">
        <f>月菜單!B30</f>
        <v>香酥魚條(炸)(海)</v>
      </c>
      <c r="N13" s="19" t="s">
        <v>533</v>
      </c>
      <c r="O13" s="20" t="s">
        <v>16</v>
      </c>
      <c r="P13" s="19" t="str">
        <f>月菜單!B31</f>
        <v>淺色蔬菜</v>
      </c>
      <c r="Q13" s="19" t="s">
        <v>68</v>
      </c>
      <c r="R13" s="20" t="s">
        <v>16</v>
      </c>
      <c r="S13" s="19" t="str">
        <f>月菜單!B32</f>
        <v>海芽蛋花湯</v>
      </c>
      <c r="T13" s="24" t="s">
        <v>66</v>
      </c>
      <c r="U13" s="20" t="s">
        <v>16</v>
      </c>
      <c r="V13" s="349"/>
      <c r="W13" s="25" t="s">
        <v>17</v>
      </c>
      <c r="X13" s="26" t="s">
        <v>18</v>
      </c>
      <c r="Y13" s="115">
        <v>5</v>
      </c>
      <c r="Z13" s="2"/>
      <c r="AA13" s="2"/>
      <c r="AB13" s="3"/>
      <c r="AC13" s="2" t="s">
        <v>19</v>
      </c>
      <c r="AD13" s="2" t="s">
        <v>20</v>
      </c>
      <c r="AE13" s="2" t="s">
        <v>21</v>
      </c>
      <c r="AF13" s="2" t="s">
        <v>22</v>
      </c>
      <c r="AG13" s="51"/>
      <c r="AH13" s="51"/>
      <c r="AI13" s="51"/>
    </row>
    <row r="14" spans="2:35" ht="27.95" customHeight="1">
      <c r="B14" s="180" t="s">
        <v>23</v>
      </c>
      <c r="C14" s="344"/>
      <c r="D14" s="80" t="s">
        <v>73</v>
      </c>
      <c r="E14" s="80"/>
      <c r="F14" s="80">
        <v>80</v>
      </c>
      <c r="G14" s="79" t="s">
        <v>131</v>
      </c>
      <c r="H14" s="79"/>
      <c r="I14" s="79">
        <v>100</v>
      </c>
      <c r="J14" s="80" t="s">
        <v>267</v>
      </c>
      <c r="K14" s="80" t="s">
        <v>337</v>
      </c>
      <c r="L14" s="80">
        <v>50</v>
      </c>
      <c r="M14" s="107" t="s">
        <v>532</v>
      </c>
      <c r="N14" s="107"/>
      <c r="O14" s="107">
        <v>40</v>
      </c>
      <c r="P14" s="79" t="str">
        <f>P13</f>
        <v>淺色蔬菜</v>
      </c>
      <c r="Q14" s="79"/>
      <c r="R14" s="80">
        <v>120</v>
      </c>
      <c r="S14" s="80" t="s">
        <v>112</v>
      </c>
      <c r="T14" s="80"/>
      <c r="U14" s="80">
        <v>5</v>
      </c>
      <c r="V14" s="350"/>
      <c r="W14" s="30">
        <f>Y13*15+Y15*5+Y17*15+Y18*12</f>
        <v>85.5</v>
      </c>
      <c r="X14" s="31" t="s">
        <v>24</v>
      </c>
      <c r="Y14" s="116">
        <v>2.5</v>
      </c>
      <c r="Z14" s="7"/>
      <c r="AA14" s="3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1"/>
      <c r="AH14" s="51"/>
      <c r="AI14" s="51"/>
    </row>
    <row r="15" spans="2:35" ht="27.95" customHeight="1">
      <c r="B15" s="180">
        <v>17</v>
      </c>
      <c r="C15" s="344"/>
      <c r="D15" s="79" t="s">
        <v>485</v>
      </c>
      <c r="E15" s="79"/>
      <c r="F15" s="79">
        <v>55</v>
      </c>
      <c r="G15" s="79"/>
      <c r="H15" s="79"/>
      <c r="I15" s="79"/>
      <c r="J15" s="156" t="s">
        <v>340</v>
      </c>
      <c r="K15" s="79"/>
      <c r="L15" s="79">
        <v>10</v>
      </c>
      <c r="M15" s="80"/>
      <c r="N15" s="96"/>
      <c r="O15" s="80"/>
      <c r="P15" s="79"/>
      <c r="Q15" s="79"/>
      <c r="R15" s="79"/>
      <c r="S15" s="79" t="s">
        <v>244</v>
      </c>
      <c r="T15" s="79"/>
      <c r="U15" s="79">
        <v>10</v>
      </c>
      <c r="V15" s="350"/>
      <c r="W15" s="34" t="s">
        <v>26</v>
      </c>
      <c r="X15" s="35" t="s">
        <v>27</v>
      </c>
      <c r="Y15" s="116">
        <v>2.1</v>
      </c>
      <c r="Z15" s="2"/>
      <c r="AA15" s="36" t="s">
        <v>28</v>
      </c>
      <c r="AB15" s="3">
        <v>2.2000000000000002</v>
      </c>
      <c r="AC15" s="37">
        <f>AB15*7</f>
        <v>15.400000000000002</v>
      </c>
      <c r="AD15" s="3">
        <f>AB15*5</f>
        <v>11</v>
      </c>
      <c r="AE15" s="3" t="s">
        <v>9</v>
      </c>
      <c r="AF15" s="38">
        <f>AC15*4+AD15*9</f>
        <v>160.60000000000002</v>
      </c>
      <c r="AG15" s="51"/>
      <c r="AH15" s="51"/>
      <c r="AI15" s="51"/>
    </row>
    <row r="16" spans="2:35" ht="27.95" customHeight="1">
      <c r="B16" s="180" t="s">
        <v>40</v>
      </c>
      <c r="C16" s="344"/>
      <c r="D16" s="80"/>
      <c r="E16" s="80"/>
      <c r="F16" s="80"/>
      <c r="G16" s="79"/>
      <c r="H16" s="97"/>
      <c r="I16" s="79"/>
      <c r="J16" s="80" t="s">
        <v>285</v>
      </c>
      <c r="K16" s="80"/>
      <c r="L16" s="79">
        <v>5</v>
      </c>
      <c r="M16" s="80"/>
      <c r="N16" s="80"/>
      <c r="O16" s="80"/>
      <c r="P16" s="79"/>
      <c r="Q16" s="97"/>
      <c r="R16" s="79"/>
      <c r="S16" s="79"/>
      <c r="T16" s="81"/>
      <c r="U16" s="79"/>
      <c r="V16" s="350"/>
      <c r="W16" s="30">
        <f>Y14*5+Y16*5+Y18*8</f>
        <v>23.5</v>
      </c>
      <c r="X16" s="35" t="s">
        <v>30</v>
      </c>
      <c r="Y16" s="116">
        <v>2.2000000000000002</v>
      </c>
      <c r="Z16" s="7"/>
      <c r="AA16" s="2" t="s">
        <v>31</v>
      </c>
      <c r="AB16" s="3">
        <v>1.6</v>
      </c>
      <c r="AC16" s="3">
        <f>AB16*1</f>
        <v>1.6</v>
      </c>
      <c r="AD16" s="3" t="s">
        <v>9</v>
      </c>
      <c r="AE16" s="3">
        <f>AB16*5</f>
        <v>8</v>
      </c>
      <c r="AF16" s="3">
        <f>AC16*4+AE16*4</f>
        <v>38.4</v>
      </c>
      <c r="AG16" s="51"/>
      <c r="AH16" s="51"/>
      <c r="AI16" s="51"/>
    </row>
    <row r="17" spans="2:35" ht="27.95" customHeight="1">
      <c r="B17" s="348" t="s">
        <v>41</v>
      </c>
      <c r="C17" s="344"/>
      <c r="D17" s="97"/>
      <c r="E17" s="97"/>
      <c r="F17" s="79"/>
      <c r="G17" s="79"/>
      <c r="H17" s="97"/>
      <c r="I17" s="79"/>
      <c r="J17" s="146" t="s">
        <v>339</v>
      </c>
      <c r="K17" s="96"/>
      <c r="L17" s="80">
        <v>10</v>
      </c>
      <c r="M17" s="79"/>
      <c r="N17" s="81"/>
      <c r="O17" s="79"/>
      <c r="P17" s="79"/>
      <c r="Q17" s="97"/>
      <c r="R17" s="79"/>
      <c r="S17" s="80"/>
      <c r="T17" s="97"/>
      <c r="U17" s="79"/>
      <c r="V17" s="350"/>
      <c r="W17" s="34" t="s">
        <v>33</v>
      </c>
      <c r="X17" s="35" t="s">
        <v>34</v>
      </c>
      <c r="Y17" s="116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9</v>
      </c>
      <c r="AF17" s="3">
        <f>AD17*9</f>
        <v>112.5</v>
      </c>
      <c r="AG17" s="51"/>
      <c r="AH17" s="52"/>
      <c r="AI17" s="51"/>
    </row>
    <row r="18" spans="2:35" ht="27.95" customHeight="1">
      <c r="B18" s="348"/>
      <c r="C18" s="344"/>
      <c r="D18" s="97"/>
      <c r="E18" s="97"/>
      <c r="F18" s="79"/>
      <c r="G18" s="101"/>
      <c r="H18" s="97"/>
      <c r="I18" s="79"/>
      <c r="J18" s="79"/>
      <c r="K18" s="97"/>
      <c r="L18" s="79"/>
      <c r="M18" s="79"/>
      <c r="N18" s="81"/>
      <c r="O18" s="79"/>
      <c r="P18" s="79"/>
      <c r="Q18" s="97"/>
      <c r="R18" s="79"/>
      <c r="S18" s="99"/>
      <c r="T18" s="97"/>
      <c r="U18" s="79"/>
      <c r="V18" s="350"/>
      <c r="W18" s="30">
        <f>Y13*2+Y14*7+Y15*1+Y18*8</f>
        <v>29.6</v>
      </c>
      <c r="X18" s="43" t="s">
        <v>36</v>
      </c>
      <c r="Y18" s="116">
        <v>0</v>
      </c>
      <c r="Z18" s="7"/>
      <c r="AA18" s="2" t="s">
        <v>37</v>
      </c>
      <c r="AB18" s="3">
        <v>1</v>
      </c>
      <c r="AE18" s="2">
        <f>AB18*15</f>
        <v>15</v>
      </c>
      <c r="AG18" s="51"/>
      <c r="AH18" s="52"/>
      <c r="AI18" s="51"/>
    </row>
    <row r="19" spans="2:35" ht="27.95" customHeight="1">
      <c r="B19" s="181" t="s">
        <v>38</v>
      </c>
      <c r="C19" s="44"/>
      <c r="D19" s="97"/>
      <c r="E19" s="97"/>
      <c r="F19" s="79"/>
      <c r="G19" s="79"/>
      <c r="H19" s="97"/>
      <c r="I19" s="79"/>
      <c r="J19" s="79"/>
      <c r="K19" s="97"/>
      <c r="L19" s="97"/>
      <c r="M19" s="100"/>
      <c r="N19" s="81"/>
      <c r="O19" s="79"/>
      <c r="P19" s="102"/>
      <c r="Q19" s="97"/>
      <c r="R19" s="79"/>
      <c r="S19" s="80"/>
      <c r="T19" s="98"/>
      <c r="U19" s="80"/>
      <c r="V19" s="350"/>
      <c r="W19" s="34" t="s">
        <v>39</v>
      </c>
      <c r="X19" s="45"/>
      <c r="Y19" s="117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182"/>
      <c r="C20" s="46"/>
      <c r="D20" s="97"/>
      <c r="E20" s="97"/>
      <c r="F20" s="79"/>
      <c r="G20" s="79"/>
      <c r="H20" s="97"/>
      <c r="I20" s="79"/>
      <c r="J20" s="79"/>
      <c r="K20" s="97"/>
      <c r="L20" s="97"/>
      <c r="M20" s="97"/>
      <c r="N20" s="97"/>
      <c r="O20" s="79"/>
      <c r="P20" s="97"/>
      <c r="Q20" s="97"/>
      <c r="R20" s="79"/>
      <c r="S20" s="99"/>
      <c r="T20" s="97"/>
      <c r="U20" s="79"/>
      <c r="V20" s="351"/>
      <c r="W20" s="47">
        <f>W14*4+W16*9+W18*4</f>
        <v>671.9</v>
      </c>
      <c r="X20" s="53"/>
      <c r="Y20" s="118"/>
      <c r="Z20" s="7"/>
      <c r="AC20" s="49">
        <f>AC19*4/AF19</f>
        <v>0.14881334188582426</v>
      </c>
      <c r="AD20" s="49">
        <f>AD19*9/AF19</f>
        <v>0.27132777421423987</v>
      </c>
      <c r="AE20" s="49">
        <f>AE19*4/AF19</f>
        <v>0.5798588838999359</v>
      </c>
    </row>
    <row r="21" spans="2:35" s="27" customFormat="1" ht="42">
      <c r="B21" s="179">
        <v>11</v>
      </c>
      <c r="C21" s="344"/>
      <c r="D21" s="50" t="str">
        <f>月菜單!C27</f>
        <v>寶島白飯</v>
      </c>
      <c r="E21" s="19" t="s">
        <v>83</v>
      </c>
      <c r="F21" s="20" t="s">
        <v>16</v>
      </c>
      <c r="G21" s="50" t="str">
        <f>月菜單!C28</f>
        <v>蜜汁豬排</v>
      </c>
      <c r="H21" s="19" t="s">
        <v>260</v>
      </c>
      <c r="I21" s="20" t="s">
        <v>16</v>
      </c>
      <c r="J21" s="50" t="str">
        <f>月菜單!C29</f>
        <v>塔香三杯雞</v>
      </c>
      <c r="K21" s="19" t="s">
        <v>45</v>
      </c>
      <c r="L21" s="20" t="s">
        <v>16</v>
      </c>
      <c r="M21" s="50" t="str">
        <f>月菜單!C30</f>
        <v>茄汁鮮蔬甜不辣(加)</v>
      </c>
      <c r="N21" s="19" t="s">
        <v>67</v>
      </c>
      <c r="O21" s="20" t="s">
        <v>16</v>
      </c>
      <c r="P21" s="19" t="str">
        <f>月菜單!C31</f>
        <v>深色蔬菜</v>
      </c>
      <c r="Q21" s="19" t="s">
        <v>68</v>
      </c>
      <c r="R21" s="20" t="s">
        <v>16</v>
      </c>
      <c r="S21" s="19" t="str">
        <f>月菜單!C32</f>
        <v>薑絲冬瓜湯</v>
      </c>
      <c r="T21" s="24" t="s">
        <v>66</v>
      </c>
      <c r="U21" s="20" t="s">
        <v>16</v>
      </c>
      <c r="V21" s="349"/>
      <c r="W21" s="25" t="s">
        <v>17</v>
      </c>
      <c r="X21" s="26" t="s">
        <v>18</v>
      </c>
      <c r="Y21" s="115">
        <v>5.8</v>
      </c>
      <c r="Z21" s="2"/>
      <c r="AA21" s="2"/>
      <c r="AB21" s="3"/>
      <c r="AC21" s="2" t="s">
        <v>19</v>
      </c>
      <c r="AD21" s="2" t="s">
        <v>20</v>
      </c>
      <c r="AE21" s="2" t="s">
        <v>21</v>
      </c>
      <c r="AF21" s="2" t="s">
        <v>22</v>
      </c>
    </row>
    <row r="22" spans="2:35" s="55" customFormat="1" ht="27.75" customHeight="1">
      <c r="B22" s="180" t="s">
        <v>23</v>
      </c>
      <c r="C22" s="344"/>
      <c r="D22" s="80" t="s">
        <v>73</v>
      </c>
      <c r="E22" s="80"/>
      <c r="F22" s="80">
        <v>100</v>
      </c>
      <c r="G22" s="146" t="s">
        <v>130</v>
      </c>
      <c r="H22" s="80"/>
      <c r="I22" s="80">
        <v>50</v>
      </c>
      <c r="J22" s="156" t="s">
        <v>135</v>
      </c>
      <c r="K22" s="79"/>
      <c r="L22" s="79">
        <v>40</v>
      </c>
      <c r="M22" s="79" t="s">
        <v>483</v>
      </c>
      <c r="N22" s="79"/>
      <c r="O22" s="79">
        <v>30</v>
      </c>
      <c r="P22" s="79" t="str">
        <f>P21</f>
        <v>深色蔬菜</v>
      </c>
      <c r="Q22" s="79"/>
      <c r="R22" s="80">
        <v>120</v>
      </c>
      <c r="S22" s="80" t="s">
        <v>126</v>
      </c>
      <c r="T22" s="80"/>
      <c r="U22" s="80">
        <v>30</v>
      </c>
      <c r="V22" s="350"/>
      <c r="W22" s="30">
        <f>Y21*15+Y23*5+Y25*15+Y26*12</f>
        <v>96</v>
      </c>
      <c r="X22" s="31" t="s">
        <v>24</v>
      </c>
      <c r="Y22" s="116">
        <v>2.2999999999999998</v>
      </c>
      <c r="Z22" s="54"/>
      <c r="AA22" s="3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55" customFormat="1" ht="27.95" customHeight="1">
      <c r="B23" s="180">
        <v>18</v>
      </c>
      <c r="C23" s="344"/>
      <c r="D23" s="79"/>
      <c r="E23" s="79"/>
      <c r="F23" s="79"/>
      <c r="G23" s="80" t="s">
        <v>287</v>
      </c>
      <c r="H23" s="80"/>
      <c r="I23" s="80">
        <v>1</v>
      </c>
      <c r="J23" s="156" t="s">
        <v>288</v>
      </c>
      <c r="K23" s="79"/>
      <c r="L23" s="79">
        <v>15</v>
      </c>
      <c r="M23" s="79" t="s">
        <v>290</v>
      </c>
      <c r="N23" s="79"/>
      <c r="O23" s="79">
        <v>10</v>
      </c>
      <c r="P23" s="79"/>
      <c r="Q23" s="79"/>
      <c r="R23" s="79"/>
      <c r="S23" s="146" t="s">
        <v>123</v>
      </c>
      <c r="T23" s="80"/>
      <c r="U23" s="80">
        <v>1</v>
      </c>
      <c r="V23" s="350"/>
      <c r="W23" s="34" t="s">
        <v>26</v>
      </c>
      <c r="X23" s="35" t="s">
        <v>27</v>
      </c>
      <c r="Y23" s="116">
        <v>1.8</v>
      </c>
      <c r="Z23" s="56"/>
      <c r="AA23" s="36" t="s">
        <v>28</v>
      </c>
      <c r="AB23" s="3">
        <v>2</v>
      </c>
      <c r="AC23" s="37">
        <f>AB23*7</f>
        <v>14</v>
      </c>
      <c r="AD23" s="3">
        <f>AB23*5</f>
        <v>10</v>
      </c>
      <c r="AE23" s="3" t="s">
        <v>9</v>
      </c>
      <c r="AF23" s="38">
        <f>AC23*4+AD23*9</f>
        <v>146</v>
      </c>
    </row>
    <row r="24" spans="2:35" s="55" customFormat="1" ht="27.95" customHeight="1">
      <c r="B24" s="180" t="s">
        <v>40</v>
      </c>
      <c r="C24" s="344"/>
      <c r="D24" s="79"/>
      <c r="E24" s="79"/>
      <c r="F24" s="79"/>
      <c r="G24" s="80"/>
      <c r="H24" s="98"/>
      <c r="I24" s="80"/>
      <c r="J24" s="79" t="s">
        <v>289</v>
      </c>
      <c r="K24" s="79"/>
      <c r="L24" s="79">
        <v>15</v>
      </c>
      <c r="M24" s="80" t="s">
        <v>291</v>
      </c>
      <c r="N24" s="80"/>
      <c r="O24" s="79">
        <v>1</v>
      </c>
      <c r="P24" s="79"/>
      <c r="Q24" s="79"/>
      <c r="R24" s="79"/>
      <c r="S24" s="80"/>
      <c r="T24" s="98"/>
      <c r="U24" s="80"/>
      <c r="V24" s="350"/>
      <c r="W24" s="30">
        <f>Y22*5+Y24*5+Y26*8</f>
        <v>23.5</v>
      </c>
      <c r="X24" s="35" t="s">
        <v>30</v>
      </c>
      <c r="Y24" s="116">
        <v>2.4</v>
      </c>
      <c r="Z24" s="54"/>
      <c r="AA24" s="2" t="s">
        <v>31</v>
      </c>
      <c r="AB24" s="3">
        <v>1.5</v>
      </c>
      <c r="AC24" s="3">
        <f>AB24*1</f>
        <v>1.5</v>
      </c>
      <c r="AD24" s="3" t="s">
        <v>9</v>
      </c>
      <c r="AE24" s="3">
        <f>AB24*5</f>
        <v>7.5</v>
      </c>
      <c r="AF24" s="3">
        <f>AC24*4+AE24*4</f>
        <v>36</v>
      </c>
    </row>
    <row r="25" spans="2:35" s="55" customFormat="1" ht="27.95" customHeight="1">
      <c r="B25" s="348" t="s">
        <v>42</v>
      </c>
      <c r="C25" s="344"/>
      <c r="D25" s="79"/>
      <c r="E25" s="79"/>
      <c r="F25" s="79"/>
      <c r="G25" s="99"/>
      <c r="H25" s="98"/>
      <c r="I25" s="80"/>
      <c r="J25" s="79" t="s">
        <v>292</v>
      </c>
      <c r="K25" s="81"/>
      <c r="L25" s="79">
        <v>1</v>
      </c>
      <c r="M25" s="80" t="s">
        <v>353</v>
      </c>
      <c r="N25" s="96"/>
      <c r="O25" s="80">
        <v>5</v>
      </c>
      <c r="P25" s="79"/>
      <c r="Q25" s="79"/>
      <c r="R25" s="79"/>
      <c r="S25" s="137"/>
      <c r="T25" s="98"/>
      <c r="U25" s="80"/>
      <c r="V25" s="350"/>
      <c r="W25" s="34" t="s">
        <v>33</v>
      </c>
      <c r="X25" s="35" t="s">
        <v>34</v>
      </c>
      <c r="Y25" s="116">
        <v>0</v>
      </c>
      <c r="Z25" s="56"/>
      <c r="AA25" s="2" t="s">
        <v>35</v>
      </c>
      <c r="AB25" s="3">
        <v>2.5</v>
      </c>
      <c r="AC25" s="3"/>
      <c r="AD25" s="3">
        <f>AB25*5</f>
        <v>12.5</v>
      </c>
      <c r="AE25" s="3" t="s">
        <v>9</v>
      </c>
      <c r="AF25" s="3">
        <f>AD25*9</f>
        <v>112.5</v>
      </c>
    </row>
    <row r="26" spans="2:35" s="55" customFormat="1" ht="27.95" customHeight="1">
      <c r="B26" s="348"/>
      <c r="C26" s="344"/>
      <c r="D26" s="79"/>
      <c r="E26" s="79"/>
      <c r="F26" s="79"/>
      <c r="G26" s="149"/>
      <c r="H26" s="97"/>
      <c r="I26" s="79"/>
      <c r="J26" s="137"/>
      <c r="K26" s="96"/>
      <c r="L26" s="80"/>
      <c r="M26" s="150"/>
      <c r="N26" s="96"/>
      <c r="O26" s="79"/>
      <c r="P26" s="80"/>
      <c r="Q26" s="80"/>
      <c r="R26" s="79"/>
      <c r="S26" s="80"/>
      <c r="T26" s="98"/>
      <c r="U26" s="80"/>
      <c r="V26" s="350"/>
      <c r="W26" s="30">
        <f>Y21*2+Y22*7+Y23*1+Y26*8</f>
        <v>29.499999999999996</v>
      </c>
      <c r="X26" s="43" t="s">
        <v>36</v>
      </c>
      <c r="Y26" s="116">
        <v>0</v>
      </c>
      <c r="Z26" s="54"/>
      <c r="AA26" s="2" t="s">
        <v>37</v>
      </c>
      <c r="AB26" s="3"/>
      <c r="AC26" s="2"/>
      <c r="AD26" s="2"/>
      <c r="AE26" s="2">
        <f>AB26*15</f>
        <v>0</v>
      </c>
      <c r="AF26" s="2"/>
    </row>
    <row r="27" spans="2:35" s="55" customFormat="1" ht="27.95" customHeight="1">
      <c r="B27" s="181" t="s">
        <v>38</v>
      </c>
      <c r="C27" s="57"/>
      <c r="D27" s="79"/>
      <c r="E27" s="97"/>
      <c r="F27" s="79"/>
      <c r="G27" s="99"/>
      <c r="H27" s="97"/>
      <c r="I27" s="79"/>
      <c r="J27" s="96"/>
      <c r="K27" s="96"/>
      <c r="L27" s="80"/>
      <c r="M27" s="155"/>
      <c r="N27" s="97"/>
      <c r="O27" s="79"/>
      <c r="P27" s="81"/>
      <c r="Q27" s="97"/>
      <c r="R27" s="79"/>
      <c r="S27" s="79"/>
      <c r="T27" s="97"/>
      <c r="U27" s="79"/>
      <c r="V27" s="350"/>
      <c r="W27" s="34" t="s">
        <v>39</v>
      </c>
      <c r="X27" s="45"/>
      <c r="Y27" s="117"/>
      <c r="Z27" s="56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55" customFormat="1" ht="27.95" customHeight="1" thickBot="1">
      <c r="B28" s="183"/>
      <c r="C28" s="58"/>
      <c r="D28" s="97"/>
      <c r="E28" s="97"/>
      <c r="F28" s="79"/>
      <c r="G28" s="150"/>
      <c r="H28" s="97"/>
      <c r="I28" s="79"/>
      <c r="J28" s="96"/>
      <c r="K28" s="98"/>
      <c r="L28" s="80"/>
      <c r="M28" s="79"/>
      <c r="N28" s="97"/>
      <c r="O28" s="79"/>
      <c r="P28" s="79"/>
      <c r="Q28" s="97"/>
      <c r="R28" s="79"/>
      <c r="S28" s="79"/>
      <c r="T28" s="97"/>
      <c r="U28" s="79"/>
      <c r="V28" s="351"/>
      <c r="W28" s="47">
        <f>W22*4+W24*9+W26*4</f>
        <v>713.5</v>
      </c>
      <c r="X28" s="48"/>
      <c r="Y28" s="118"/>
      <c r="Z28" s="54"/>
      <c r="AA28" s="56"/>
      <c r="AB28" s="59"/>
      <c r="AC28" s="49">
        <f>AC27*4/AF27</f>
        <v>0.15658362989323843</v>
      </c>
      <c r="AD28" s="49">
        <f>AD27*9/AF27</f>
        <v>0.28825622775800713</v>
      </c>
      <c r="AE28" s="49">
        <f>AE27*4/AF27</f>
        <v>0.55516014234875444</v>
      </c>
      <c r="AF28" s="56"/>
    </row>
    <row r="29" spans="2:35" s="27" customFormat="1" ht="42">
      <c r="B29" s="179">
        <v>11</v>
      </c>
      <c r="C29" s="344"/>
      <c r="D29" s="19" t="str">
        <f>月菜單!D27</f>
        <v>全穀飯</v>
      </c>
      <c r="E29" s="19" t="s">
        <v>44</v>
      </c>
      <c r="F29" s="20" t="s">
        <v>16</v>
      </c>
      <c r="G29" s="21" t="str">
        <f>月菜單!D28</f>
        <v>墨西哥雞排</v>
      </c>
      <c r="H29" s="19" t="s">
        <v>47</v>
      </c>
      <c r="I29" s="20" t="s">
        <v>16</v>
      </c>
      <c r="J29" s="22" t="str">
        <f>月菜單!D29</f>
        <v>京醬肉絲</v>
      </c>
      <c r="K29" s="23" t="s">
        <v>45</v>
      </c>
      <c r="L29" s="20" t="s">
        <v>16</v>
      </c>
      <c r="M29" s="21" t="str">
        <f>月菜單!D30</f>
        <v>鮮蔬炒蛋</v>
      </c>
      <c r="N29" s="19" t="s">
        <v>95</v>
      </c>
      <c r="O29" s="20" t="s">
        <v>16</v>
      </c>
      <c r="P29" s="19" t="str">
        <f>月菜單!D31</f>
        <v>淺色蔬菜</v>
      </c>
      <c r="Q29" s="19" t="s">
        <v>68</v>
      </c>
      <c r="R29" s="20" t="s">
        <v>16</v>
      </c>
      <c r="S29" s="19" t="str">
        <f>月菜單!D32</f>
        <v>黃瓜排骨湯</v>
      </c>
      <c r="T29" s="24" t="s">
        <v>66</v>
      </c>
      <c r="U29" s="20" t="s">
        <v>16</v>
      </c>
      <c r="V29" s="345"/>
      <c r="W29" s="25" t="s">
        <v>17</v>
      </c>
      <c r="X29" s="26" t="s">
        <v>18</v>
      </c>
      <c r="Y29" s="119">
        <v>5.2</v>
      </c>
      <c r="Z29" s="2"/>
      <c r="AA29" s="2"/>
      <c r="AB29" s="3"/>
      <c r="AC29" s="2" t="s">
        <v>19</v>
      </c>
      <c r="AD29" s="2" t="s">
        <v>20</v>
      </c>
      <c r="AE29" s="2" t="s">
        <v>21</v>
      </c>
      <c r="AF29" s="2" t="s">
        <v>22</v>
      </c>
    </row>
    <row r="30" spans="2:35" ht="27.95" customHeight="1">
      <c r="B30" s="180" t="s">
        <v>23</v>
      </c>
      <c r="C30" s="344"/>
      <c r="D30" s="79" t="s">
        <v>86</v>
      </c>
      <c r="E30" s="79"/>
      <c r="F30" s="79">
        <v>60</v>
      </c>
      <c r="G30" s="79" t="s">
        <v>110</v>
      </c>
      <c r="H30" s="79"/>
      <c r="I30" s="79">
        <v>100</v>
      </c>
      <c r="J30" s="80" t="s">
        <v>237</v>
      </c>
      <c r="K30" s="80"/>
      <c r="L30" s="80">
        <v>30</v>
      </c>
      <c r="M30" s="80" t="s">
        <v>122</v>
      </c>
      <c r="N30" s="80"/>
      <c r="O30" s="80">
        <v>30</v>
      </c>
      <c r="P30" s="79" t="str">
        <f>P29</f>
        <v>淺色蔬菜</v>
      </c>
      <c r="Q30" s="79"/>
      <c r="R30" s="80">
        <v>120</v>
      </c>
      <c r="S30" s="79" t="s">
        <v>286</v>
      </c>
      <c r="T30" s="79"/>
      <c r="U30" s="79">
        <v>30</v>
      </c>
      <c r="V30" s="346"/>
      <c r="W30" s="30">
        <f>Y29*15+Y31*5+Y33*15+Y34*12</f>
        <v>90</v>
      </c>
      <c r="X30" s="31" t="s">
        <v>24</v>
      </c>
      <c r="Y30" s="117">
        <v>2.5</v>
      </c>
      <c r="Z30" s="7"/>
      <c r="AA30" s="3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180">
        <v>19</v>
      </c>
      <c r="C31" s="344"/>
      <c r="D31" s="80" t="s">
        <v>486</v>
      </c>
      <c r="E31" s="80"/>
      <c r="F31" s="80">
        <v>40</v>
      </c>
      <c r="G31" s="79"/>
      <c r="H31" s="79"/>
      <c r="I31" s="79"/>
      <c r="J31" s="80" t="s">
        <v>230</v>
      </c>
      <c r="K31" s="80"/>
      <c r="L31" s="80">
        <v>20</v>
      </c>
      <c r="M31" s="79" t="s">
        <v>105</v>
      </c>
      <c r="N31" s="79"/>
      <c r="O31" s="79">
        <v>30</v>
      </c>
      <c r="P31" s="80"/>
      <c r="Q31" s="80"/>
      <c r="R31" s="80"/>
      <c r="S31" s="156" t="s">
        <v>338</v>
      </c>
      <c r="T31" s="79"/>
      <c r="U31" s="79">
        <v>5</v>
      </c>
      <c r="V31" s="346"/>
      <c r="W31" s="34" t="s">
        <v>26</v>
      </c>
      <c r="X31" s="35" t="s">
        <v>27</v>
      </c>
      <c r="Y31" s="117">
        <v>2.4</v>
      </c>
      <c r="Z31" s="2"/>
      <c r="AA31" s="36" t="s">
        <v>28</v>
      </c>
      <c r="AB31" s="3">
        <v>2.2999999999999998</v>
      </c>
      <c r="AC31" s="37">
        <f>AB31*7</f>
        <v>16.099999999999998</v>
      </c>
      <c r="AD31" s="3">
        <f>AB31*5</f>
        <v>11.5</v>
      </c>
      <c r="AE31" s="3" t="s">
        <v>9</v>
      </c>
      <c r="AF31" s="38">
        <f>AC31*4+AD31*9</f>
        <v>167.89999999999998</v>
      </c>
    </row>
    <row r="32" spans="2:35" ht="27.95" customHeight="1">
      <c r="B32" s="180" t="s">
        <v>29</v>
      </c>
      <c r="C32" s="344"/>
      <c r="D32" s="80"/>
      <c r="E32" s="80"/>
      <c r="F32" s="80"/>
      <c r="G32" s="79"/>
      <c r="H32" s="97"/>
      <c r="I32" s="79"/>
      <c r="J32" s="80" t="s">
        <v>293</v>
      </c>
      <c r="K32" s="96"/>
      <c r="L32" s="80">
        <v>10</v>
      </c>
      <c r="M32" s="80" t="s">
        <v>118</v>
      </c>
      <c r="N32" s="80"/>
      <c r="O32" s="79">
        <v>20</v>
      </c>
      <c r="P32" s="80"/>
      <c r="Q32" s="80"/>
      <c r="R32" s="80"/>
      <c r="S32" s="79"/>
      <c r="T32" s="113"/>
      <c r="U32" s="79"/>
      <c r="V32" s="346"/>
      <c r="W32" s="30">
        <f>Y30*5+Y32*5+Y34*8</f>
        <v>24</v>
      </c>
      <c r="X32" s="35" t="s">
        <v>30</v>
      </c>
      <c r="Y32" s="117">
        <v>2.2999999999999998</v>
      </c>
      <c r="Z32" s="7"/>
      <c r="AA32" s="2" t="s">
        <v>31</v>
      </c>
      <c r="AB32" s="3">
        <v>1.5</v>
      </c>
      <c r="AC32" s="3">
        <f>AB32*1</f>
        <v>1.5</v>
      </c>
      <c r="AD32" s="3" t="s">
        <v>9</v>
      </c>
      <c r="AE32" s="3">
        <f>AB32*5</f>
        <v>7.5</v>
      </c>
      <c r="AF32" s="3">
        <f>AC32*4+AE32*4</f>
        <v>36</v>
      </c>
    </row>
    <row r="33" spans="2:32" ht="27.75">
      <c r="B33" s="348" t="s">
        <v>43</v>
      </c>
      <c r="C33" s="344"/>
      <c r="D33" s="81"/>
      <c r="E33" s="97"/>
      <c r="F33" s="79"/>
      <c r="G33" s="79"/>
      <c r="H33" s="97"/>
      <c r="I33" s="79"/>
      <c r="J33" s="80" t="s">
        <v>248</v>
      </c>
      <c r="K33" s="98"/>
      <c r="L33" s="80">
        <v>2</v>
      </c>
      <c r="M33" s="80" t="s">
        <v>107</v>
      </c>
      <c r="N33" s="96"/>
      <c r="O33" s="80">
        <v>10</v>
      </c>
      <c r="P33" s="80"/>
      <c r="Q33" s="80"/>
      <c r="R33" s="80"/>
      <c r="S33" s="79"/>
      <c r="T33" s="79"/>
      <c r="U33" s="79"/>
      <c r="V33" s="346"/>
      <c r="W33" s="34" t="s">
        <v>33</v>
      </c>
      <c r="X33" s="35" t="s">
        <v>34</v>
      </c>
      <c r="Y33" s="117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9</v>
      </c>
      <c r="AF33" s="3">
        <f>AD33*9</f>
        <v>112.5</v>
      </c>
    </row>
    <row r="34" spans="2:32" ht="27.75">
      <c r="B34" s="348"/>
      <c r="C34" s="344"/>
      <c r="D34" s="81"/>
      <c r="E34" s="81"/>
      <c r="F34" s="79"/>
      <c r="G34" s="80"/>
      <c r="H34" s="98"/>
      <c r="I34" s="80"/>
      <c r="J34" s="80"/>
      <c r="K34" s="98"/>
      <c r="L34" s="80"/>
      <c r="M34" s="80"/>
      <c r="N34" s="96"/>
      <c r="O34" s="80"/>
      <c r="P34" s="80"/>
      <c r="Q34" s="98"/>
      <c r="R34" s="80"/>
      <c r="S34" s="79"/>
      <c r="T34" s="97"/>
      <c r="U34" s="79"/>
      <c r="V34" s="346"/>
      <c r="W34" s="30">
        <f>Y29*2+Y30*7+Y31*1+Y34*8</f>
        <v>30.299999999999997</v>
      </c>
      <c r="X34" s="43" t="s">
        <v>36</v>
      </c>
      <c r="Y34" s="118">
        <v>0</v>
      </c>
      <c r="Z34" s="7"/>
      <c r="AA34" s="2" t="s">
        <v>37</v>
      </c>
      <c r="AB34" s="3">
        <v>1</v>
      </c>
      <c r="AE34" s="2">
        <f>AB34*15</f>
        <v>15</v>
      </c>
    </row>
    <row r="35" spans="2:32" ht="27.75">
      <c r="B35" s="181" t="s">
        <v>38</v>
      </c>
      <c r="C35" s="44"/>
      <c r="D35" s="98"/>
      <c r="E35" s="98"/>
      <c r="F35" s="80"/>
      <c r="G35" s="80"/>
      <c r="H35" s="96"/>
      <c r="I35" s="80"/>
      <c r="J35" s="79"/>
      <c r="K35" s="97"/>
      <c r="L35" s="79"/>
      <c r="M35" s="79"/>
      <c r="N35" s="97"/>
      <c r="O35" s="79"/>
      <c r="P35" s="80"/>
      <c r="Q35" s="98"/>
      <c r="R35" s="80"/>
      <c r="S35" s="99"/>
      <c r="T35" s="97"/>
      <c r="U35" s="79"/>
      <c r="V35" s="346"/>
      <c r="W35" s="34" t="s">
        <v>39</v>
      </c>
      <c r="X35" s="45"/>
      <c r="Y35" s="117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182"/>
      <c r="C36" s="46"/>
      <c r="D36" s="98"/>
      <c r="E36" s="98"/>
      <c r="F36" s="80"/>
      <c r="G36" s="81"/>
      <c r="H36" s="81"/>
      <c r="I36" s="79"/>
      <c r="J36" s="79"/>
      <c r="K36" s="97"/>
      <c r="L36" s="97"/>
      <c r="M36" s="79"/>
      <c r="N36" s="97"/>
      <c r="O36" s="79"/>
      <c r="P36" s="80"/>
      <c r="Q36" s="98"/>
      <c r="R36" s="80"/>
      <c r="S36" s="79"/>
      <c r="T36" s="97"/>
      <c r="U36" s="79"/>
      <c r="V36" s="347"/>
      <c r="W36" s="47">
        <f>W30*4+W32*9+W34*4</f>
        <v>697.2</v>
      </c>
      <c r="X36" s="53"/>
      <c r="Y36" s="117"/>
      <c r="Z36" s="7"/>
      <c r="AC36" s="49">
        <f>AC35*4/AF35</f>
        <v>0.15094339622641509</v>
      </c>
      <c r="AD36" s="49">
        <f>AD35*9/AF35</f>
        <v>0.27536970933197347</v>
      </c>
      <c r="AE36" s="49">
        <f>AE35*4/AF35</f>
        <v>0.57368689444161147</v>
      </c>
    </row>
    <row r="37" spans="2:32" s="27" customFormat="1" ht="42">
      <c r="B37" s="179">
        <v>11</v>
      </c>
      <c r="C37" s="344"/>
      <c r="D37" s="19" t="str">
        <f>月菜單!E27</f>
        <v>泰式肉醬麵</v>
      </c>
      <c r="E37" s="19" t="s">
        <v>83</v>
      </c>
      <c r="F37" s="20" t="s">
        <v>16</v>
      </c>
      <c r="G37" s="21" t="str">
        <f>月菜單!E28</f>
        <v>檸檬雞翅</v>
      </c>
      <c r="H37" s="19" t="s">
        <v>95</v>
      </c>
      <c r="I37" s="20" t="s">
        <v>16</v>
      </c>
      <c r="J37" s="22" t="str">
        <f>月菜單!E29</f>
        <v>海結燒肉</v>
      </c>
      <c r="K37" s="23" t="s">
        <v>127</v>
      </c>
      <c r="L37" s="20" t="s">
        <v>16</v>
      </c>
      <c r="M37" s="21" t="str">
        <f>月菜單!E30</f>
        <v>香烤地瓜條(冷主)</v>
      </c>
      <c r="N37" s="19" t="s">
        <v>125</v>
      </c>
      <c r="O37" s="20" t="s">
        <v>16</v>
      </c>
      <c r="P37" s="19" t="str">
        <f>月菜單!E31</f>
        <v>深色蔬菜</v>
      </c>
      <c r="Q37" s="19" t="s">
        <v>68</v>
      </c>
      <c r="R37" s="20" t="s">
        <v>16</v>
      </c>
      <c r="S37" s="24" t="str">
        <f>月菜單!E32</f>
        <v>沙茶鮮蔬湯</v>
      </c>
      <c r="T37" s="24" t="s">
        <v>66</v>
      </c>
      <c r="U37" s="20" t="s">
        <v>16</v>
      </c>
      <c r="V37" s="349"/>
      <c r="W37" s="25" t="s">
        <v>17</v>
      </c>
      <c r="X37" s="26" t="s">
        <v>18</v>
      </c>
      <c r="Y37" s="84">
        <v>5.5</v>
      </c>
      <c r="Z37" s="2"/>
      <c r="AA37" s="2"/>
      <c r="AB37" s="3"/>
      <c r="AC37" s="2" t="s">
        <v>19</v>
      </c>
      <c r="AD37" s="2" t="s">
        <v>20</v>
      </c>
      <c r="AE37" s="2" t="s">
        <v>21</v>
      </c>
      <c r="AF37" s="2" t="s">
        <v>22</v>
      </c>
    </row>
    <row r="38" spans="2:32" ht="27.75">
      <c r="B38" s="180" t="s">
        <v>23</v>
      </c>
      <c r="C38" s="344"/>
      <c r="D38" s="79" t="s">
        <v>535</v>
      </c>
      <c r="E38" s="79"/>
      <c r="F38" s="79">
        <v>250</v>
      </c>
      <c r="G38" s="79" t="s">
        <v>294</v>
      </c>
      <c r="H38" s="79"/>
      <c r="I38" s="79">
        <v>100</v>
      </c>
      <c r="J38" s="146" t="s">
        <v>136</v>
      </c>
      <c r="K38" s="146"/>
      <c r="L38" s="146">
        <v>35</v>
      </c>
      <c r="M38" s="146" t="s">
        <v>296</v>
      </c>
      <c r="N38" s="80" t="s">
        <v>369</v>
      </c>
      <c r="O38" s="80">
        <v>35</v>
      </c>
      <c r="P38" s="79" t="str">
        <f>P37</f>
        <v>深色蔬菜</v>
      </c>
      <c r="Q38" s="80"/>
      <c r="R38" s="80">
        <v>120</v>
      </c>
      <c r="S38" s="80" t="s">
        <v>239</v>
      </c>
      <c r="T38" s="80"/>
      <c r="U38" s="80">
        <v>20</v>
      </c>
      <c r="V38" s="350"/>
      <c r="W38" s="30">
        <f>Y37*15+Y39*5+Y41*15+Y42*12</f>
        <v>93</v>
      </c>
      <c r="X38" s="31" t="s">
        <v>24</v>
      </c>
      <c r="Y38" s="176">
        <v>2.2000000000000002</v>
      </c>
      <c r="Z38" s="7"/>
      <c r="AA38" s="3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180">
        <v>20</v>
      </c>
      <c r="C39" s="344"/>
      <c r="D39" s="79" t="s">
        <v>547</v>
      </c>
      <c r="E39" s="79"/>
      <c r="F39" s="79">
        <v>10</v>
      </c>
      <c r="G39" s="80" t="s">
        <v>295</v>
      </c>
      <c r="H39" s="79"/>
      <c r="I39" s="79">
        <v>1</v>
      </c>
      <c r="J39" s="80" t="s">
        <v>418</v>
      </c>
      <c r="K39" s="80"/>
      <c r="L39" s="80">
        <v>20</v>
      </c>
      <c r="M39" s="79"/>
      <c r="N39" s="79"/>
      <c r="O39" s="79"/>
      <c r="P39" s="79"/>
      <c r="Q39" s="79"/>
      <c r="R39" s="79"/>
      <c r="S39" s="80" t="s">
        <v>128</v>
      </c>
      <c r="T39" s="80"/>
      <c r="U39" s="80">
        <v>10</v>
      </c>
      <c r="V39" s="350"/>
      <c r="W39" s="34" t="s">
        <v>26</v>
      </c>
      <c r="X39" s="35" t="s">
        <v>27</v>
      </c>
      <c r="Y39" s="87">
        <v>2.1</v>
      </c>
      <c r="Z39" s="2"/>
      <c r="AA39" s="36" t="s">
        <v>28</v>
      </c>
      <c r="AB39" s="3">
        <v>2.2999999999999998</v>
      </c>
      <c r="AC39" s="37">
        <f>AB39*7</f>
        <v>16.099999999999998</v>
      </c>
      <c r="AD39" s="3">
        <f>AB39*5</f>
        <v>11.5</v>
      </c>
      <c r="AE39" s="3" t="s">
        <v>9</v>
      </c>
      <c r="AF39" s="38">
        <f>AC39*4+AD39*9</f>
        <v>167.89999999999998</v>
      </c>
    </row>
    <row r="40" spans="2:32" ht="27.75">
      <c r="B40" s="180" t="s">
        <v>29</v>
      </c>
      <c r="C40" s="344"/>
      <c r="D40" s="79" t="s">
        <v>548</v>
      </c>
      <c r="E40" s="79"/>
      <c r="F40" s="79">
        <v>10</v>
      </c>
      <c r="G40" s="150"/>
      <c r="H40" s="79"/>
      <c r="I40" s="79"/>
      <c r="J40" s="80" t="s">
        <v>419</v>
      </c>
      <c r="K40" s="96"/>
      <c r="L40" s="80">
        <v>10</v>
      </c>
      <c r="M40" s="99"/>
      <c r="N40" s="80"/>
      <c r="O40" s="79"/>
      <c r="P40" s="79"/>
      <c r="Q40" s="79"/>
      <c r="R40" s="79"/>
      <c r="S40" s="79" t="s">
        <v>115</v>
      </c>
      <c r="T40" s="79"/>
      <c r="U40" s="79">
        <v>5</v>
      </c>
      <c r="V40" s="350"/>
      <c r="W40" s="30">
        <f>Y38*5+Y40*5+Y42*8</f>
        <v>22</v>
      </c>
      <c r="X40" s="35" t="s">
        <v>30</v>
      </c>
      <c r="Y40" s="87">
        <v>2.2000000000000002</v>
      </c>
      <c r="Z40" s="7"/>
      <c r="AA40" s="2" t="s">
        <v>31</v>
      </c>
      <c r="AB40" s="3">
        <v>1.6</v>
      </c>
      <c r="AC40" s="3">
        <f>AB40*1</f>
        <v>1.6</v>
      </c>
      <c r="AD40" s="3" t="s">
        <v>9</v>
      </c>
      <c r="AE40" s="3">
        <f>AB40*5</f>
        <v>8</v>
      </c>
      <c r="AF40" s="3">
        <f>AC40*4+AE40*4</f>
        <v>38.4</v>
      </c>
    </row>
    <row r="41" spans="2:32" ht="27.75">
      <c r="B41" s="348" t="s">
        <v>74</v>
      </c>
      <c r="C41" s="344"/>
      <c r="D41" s="79" t="s">
        <v>549</v>
      </c>
      <c r="E41" s="97"/>
      <c r="F41" s="79">
        <v>10</v>
      </c>
      <c r="G41" s="79"/>
      <c r="H41" s="79"/>
      <c r="I41" s="79"/>
      <c r="J41" s="79" t="s">
        <v>420</v>
      </c>
      <c r="K41" s="81"/>
      <c r="L41" s="79">
        <v>10</v>
      </c>
      <c r="M41" s="99"/>
      <c r="N41" s="96"/>
      <c r="O41" s="80"/>
      <c r="P41" s="79"/>
      <c r="Q41" s="79"/>
      <c r="R41" s="79"/>
      <c r="S41" s="80" t="s">
        <v>120</v>
      </c>
      <c r="T41" s="98"/>
      <c r="U41" s="80">
        <v>5</v>
      </c>
      <c r="V41" s="350"/>
      <c r="W41" s="34" t="s">
        <v>33</v>
      </c>
      <c r="X41" s="35" t="s">
        <v>34</v>
      </c>
      <c r="Y41" s="87"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9</v>
      </c>
      <c r="AF41" s="3">
        <f>AD41*9</f>
        <v>112.5</v>
      </c>
    </row>
    <row r="42" spans="2:32" ht="27.75">
      <c r="B42" s="348"/>
      <c r="C42" s="344"/>
      <c r="D42" s="79" t="s">
        <v>550</v>
      </c>
      <c r="E42" s="97"/>
      <c r="F42" s="79">
        <v>10</v>
      </c>
      <c r="G42" s="79"/>
      <c r="H42" s="97"/>
      <c r="I42" s="79"/>
      <c r="J42" s="79"/>
      <c r="K42" s="97"/>
      <c r="L42" s="80"/>
      <c r="M42" s="79"/>
      <c r="N42" s="96"/>
      <c r="O42" s="79"/>
      <c r="P42" s="79"/>
      <c r="Q42" s="97"/>
      <c r="R42" s="79"/>
      <c r="S42" s="80" t="s">
        <v>129</v>
      </c>
      <c r="T42" s="98"/>
      <c r="U42" s="80">
        <v>10</v>
      </c>
      <c r="V42" s="350"/>
      <c r="W42" s="30">
        <f>Y37*2+Y38*7+Y39*1+Y42*8</f>
        <v>28.500000000000004</v>
      </c>
      <c r="X42" s="43" t="s">
        <v>36</v>
      </c>
      <c r="Y42" s="87">
        <v>0</v>
      </c>
      <c r="Z42" s="7"/>
      <c r="AA42" s="2" t="s">
        <v>37</v>
      </c>
      <c r="AE42" s="2">
        <f>AB42*15</f>
        <v>0</v>
      </c>
    </row>
    <row r="43" spans="2:32" ht="27.75">
      <c r="B43" s="181" t="s">
        <v>38</v>
      </c>
      <c r="C43" s="44"/>
      <c r="D43" s="120"/>
      <c r="E43" s="97"/>
      <c r="F43" s="79"/>
      <c r="G43" s="79"/>
      <c r="H43" s="97"/>
      <c r="I43" s="79"/>
      <c r="J43" s="100"/>
      <c r="K43" s="96"/>
      <c r="L43" s="80"/>
      <c r="M43" s="80"/>
      <c r="N43" s="151"/>
      <c r="O43" s="80"/>
      <c r="P43" s="79"/>
      <c r="Q43" s="97"/>
      <c r="R43" s="79"/>
      <c r="S43" s="79"/>
      <c r="T43" s="97"/>
      <c r="U43" s="79"/>
      <c r="V43" s="350"/>
      <c r="W43" s="34" t="s">
        <v>39</v>
      </c>
      <c r="X43" s="45"/>
      <c r="Y43" s="9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190"/>
      <c r="C44" s="138"/>
      <c r="D44" s="139"/>
      <c r="E44" s="139"/>
      <c r="F44" s="140"/>
      <c r="G44" s="140"/>
      <c r="H44" s="139"/>
      <c r="I44" s="140"/>
      <c r="J44" s="140"/>
      <c r="K44" s="141"/>
      <c r="L44" s="142"/>
      <c r="M44" s="150"/>
      <c r="N44" s="139"/>
      <c r="O44" s="140"/>
      <c r="P44" s="140"/>
      <c r="Q44" s="139"/>
      <c r="R44" s="140"/>
      <c r="S44" s="140"/>
      <c r="T44" s="139"/>
      <c r="U44" s="140"/>
      <c r="V44" s="360"/>
      <c r="W44" s="143">
        <f>W38*4+W40*9+W42*4</f>
        <v>684</v>
      </c>
      <c r="X44" s="144"/>
      <c r="Y44" s="145"/>
      <c r="Z44" s="7"/>
      <c r="AC44" s="49">
        <f>AC43*4/AF43</f>
        <v>0.16345624656026417</v>
      </c>
      <c r="AD44" s="49">
        <f>AD43*9/AF43</f>
        <v>0.29719317556411667</v>
      </c>
      <c r="AE44" s="49">
        <f>AE43*4/AF43</f>
        <v>0.53935057787561924</v>
      </c>
    </row>
    <row r="45" spans="2:32" ht="68.099999999999994" customHeight="1">
      <c r="C45" s="2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64"/>
    </row>
    <row r="46" spans="2:32">
      <c r="B46" s="186"/>
      <c r="D46" s="342"/>
      <c r="E46" s="342"/>
      <c r="F46" s="343"/>
      <c r="G46" s="343"/>
      <c r="H46" s="65"/>
      <c r="I46" s="2"/>
      <c r="J46" s="2"/>
      <c r="K46" s="65"/>
      <c r="L46" s="65"/>
      <c r="M46" s="65"/>
      <c r="N46" s="65"/>
      <c r="O46" s="2"/>
      <c r="Q46" s="65"/>
      <c r="R46" s="2"/>
      <c r="T46" s="65"/>
      <c r="U46" s="2"/>
      <c r="V46" s="2"/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  <row r="52" spans="25:25">
      <c r="Y52" s="68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31496062992125984" right="0.70866141732283472" top="0" bottom="0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topLeftCell="B1" zoomScale="55" zoomScaleNormal="55" workbookViewId="0">
      <selection activeCell="L7" sqref="L7"/>
    </sheetView>
  </sheetViews>
  <sheetFormatPr defaultColWidth="9" defaultRowHeight="20.25"/>
  <cols>
    <col min="1" max="1" width="0.125" style="32" hidden="1" customWidth="1"/>
    <col min="2" max="2" width="4.875" style="185" customWidth="1"/>
    <col min="3" max="3" width="0" style="32" hidden="1" customWidth="1"/>
    <col min="4" max="4" width="18.625" style="32" customWidth="1"/>
    <col min="5" max="5" width="5.625" style="69" customWidth="1"/>
    <col min="6" max="6" width="9.625" style="32" customWidth="1"/>
    <col min="7" max="7" width="18.625" style="32" customWidth="1"/>
    <col min="8" max="8" width="5.625" style="69" customWidth="1"/>
    <col min="9" max="9" width="9.625" style="32" customWidth="1"/>
    <col min="10" max="10" width="18.625" style="32" customWidth="1"/>
    <col min="11" max="11" width="5.625" style="69" customWidth="1"/>
    <col min="12" max="12" width="11.875" style="69" customWidth="1"/>
    <col min="13" max="13" width="18.625" style="69" customWidth="1"/>
    <col min="14" max="14" width="5.625" style="69" customWidth="1"/>
    <col min="15" max="15" width="9.625" style="32" customWidth="1"/>
    <col min="16" max="16" width="18.625" style="32" customWidth="1"/>
    <col min="17" max="17" width="5.625" style="69" customWidth="1"/>
    <col min="18" max="18" width="9.625" style="32" customWidth="1"/>
    <col min="19" max="19" width="18.625" style="32" customWidth="1"/>
    <col min="20" max="20" width="5.625" style="69" customWidth="1"/>
    <col min="21" max="21" width="9.625" style="32" customWidth="1"/>
    <col min="22" max="22" width="5.125" style="32" customWidth="1"/>
    <col min="23" max="23" width="11.875" style="66" customWidth="1"/>
    <col min="24" max="24" width="11.125" style="67" customWidth="1"/>
    <col min="25" max="25" width="6.625" style="70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8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5" s="2" customFormat="1" ht="38.25">
      <c r="B1" s="352" t="s">
        <v>557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"/>
      <c r="AB1" s="3"/>
    </row>
    <row r="2" spans="2:35" s="2" customFormat="1" ht="16.5" customHeight="1">
      <c r="B2" s="353"/>
      <c r="C2" s="354"/>
      <c r="D2" s="354"/>
      <c r="E2" s="354"/>
      <c r="F2" s="354"/>
      <c r="G2" s="354"/>
      <c r="H2" s="157"/>
      <c r="I2" s="1"/>
      <c r="J2" s="1"/>
      <c r="K2" s="157"/>
      <c r="L2" s="157"/>
      <c r="M2" s="157"/>
      <c r="N2" s="157"/>
      <c r="O2" s="1"/>
      <c r="P2" s="1"/>
      <c r="Q2" s="157"/>
      <c r="R2" s="1"/>
      <c r="S2" s="355"/>
      <c r="T2" s="356"/>
      <c r="U2" s="356"/>
      <c r="V2" s="356"/>
      <c r="W2" s="356"/>
      <c r="X2" s="356"/>
      <c r="Y2" s="356"/>
      <c r="Z2" s="1"/>
      <c r="AB2" s="3"/>
    </row>
    <row r="3" spans="2:35" s="2" customFormat="1" ht="31.5" customHeight="1" thickBot="1">
      <c r="B3" s="177" t="s">
        <v>3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57"/>
      <c r="T3" s="357"/>
      <c r="U3" s="357"/>
      <c r="V3" s="357"/>
      <c r="W3" s="357"/>
      <c r="X3" s="357"/>
      <c r="Y3" s="357"/>
      <c r="Z3" s="7"/>
      <c r="AB3" s="3"/>
    </row>
    <row r="4" spans="2:35" s="18" customFormat="1" ht="99">
      <c r="B4" s="178" t="s">
        <v>4</v>
      </c>
      <c r="C4" s="8" t="s">
        <v>5</v>
      </c>
      <c r="D4" s="9" t="s">
        <v>6</v>
      </c>
      <c r="E4" s="10" t="s">
        <v>7</v>
      </c>
      <c r="F4" s="9"/>
      <c r="G4" s="9" t="s">
        <v>8</v>
      </c>
      <c r="H4" s="10" t="s">
        <v>7</v>
      </c>
      <c r="I4" s="9"/>
      <c r="J4" s="9" t="s">
        <v>9</v>
      </c>
      <c r="K4" s="10" t="s">
        <v>7</v>
      </c>
      <c r="L4" s="9"/>
      <c r="M4" s="9" t="s">
        <v>10</v>
      </c>
      <c r="N4" s="10" t="s">
        <v>7</v>
      </c>
      <c r="O4" s="11"/>
      <c r="P4" s="9" t="s">
        <v>10</v>
      </c>
      <c r="Q4" s="10" t="s">
        <v>7</v>
      </c>
      <c r="R4" s="9"/>
      <c r="S4" s="12" t="s">
        <v>11</v>
      </c>
      <c r="T4" s="10" t="s">
        <v>7</v>
      </c>
      <c r="U4" s="9"/>
      <c r="V4" s="13" t="s">
        <v>12</v>
      </c>
      <c r="W4" s="14" t="s">
        <v>13</v>
      </c>
      <c r="X4" s="15" t="s">
        <v>14</v>
      </c>
      <c r="Y4" s="16" t="s">
        <v>15</v>
      </c>
      <c r="Z4" s="17"/>
      <c r="AA4" s="3"/>
      <c r="AB4" s="3"/>
      <c r="AC4" s="2"/>
      <c r="AD4" s="2"/>
      <c r="AE4" s="2"/>
      <c r="AF4" s="2"/>
    </row>
    <row r="5" spans="2:35" s="27" customFormat="1" ht="42">
      <c r="B5" s="179">
        <v>11</v>
      </c>
      <c r="C5" s="344"/>
      <c r="D5" s="19" t="str">
        <f>月菜單!A34</f>
        <v>寶島白飯</v>
      </c>
      <c r="E5" s="19" t="s">
        <v>44</v>
      </c>
      <c r="F5" s="20" t="s">
        <v>16</v>
      </c>
      <c r="G5" s="50" t="str">
        <f>月菜單!A35</f>
        <v>糖醋豬柳條</v>
      </c>
      <c r="H5" s="19" t="s">
        <v>95</v>
      </c>
      <c r="I5" s="20" t="s">
        <v>16</v>
      </c>
      <c r="J5" s="50" t="str">
        <f>月菜單!A36</f>
        <v>豬肉餡餅(加)</v>
      </c>
      <c r="K5" s="19" t="s">
        <v>44</v>
      </c>
      <c r="L5" s="20" t="s">
        <v>16</v>
      </c>
      <c r="M5" s="50" t="s">
        <v>412</v>
      </c>
      <c r="N5" s="19" t="s">
        <v>45</v>
      </c>
      <c r="O5" s="20" t="s">
        <v>16</v>
      </c>
      <c r="P5" s="19" t="str">
        <f>月菜單!A38</f>
        <v>深色蔬菜</v>
      </c>
      <c r="Q5" s="19" t="s">
        <v>68</v>
      </c>
      <c r="R5" s="20" t="s">
        <v>16</v>
      </c>
      <c r="S5" s="19" t="str">
        <f>月菜單!A39</f>
        <v>玉米蛋花湯</v>
      </c>
      <c r="T5" s="24" t="s">
        <v>47</v>
      </c>
      <c r="U5" s="20" t="s">
        <v>16</v>
      </c>
      <c r="V5" s="349"/>
      <c r="W5" s="25" t="s">
        <v>17</v>
      </c>
      <c r="X5" s="26" t="s">
        <v>18</v>
      </c>
      <c r="Y5" s="84">
        <v>5.2</v>
      </c>
      <c r="Z5" s="2"/>
      <c r="AA5" s="2"/>
      <c r="AB5" s="3"/>
      <c r="AC5" s="2" t="s">
        <v>19</v>
      </c>
      <c r="AD5" s="2" t="s">
        <v>20</v>
      </c>
      <c r="AE5" s="2" t="s">
        <v>21</v>
      </c>
      <c r="AF5" s="2" t="s">
        <v>22</v>
      </c>
    </row>
    <row r="6" spans="2:35" ht="27.95" customHeight="1">
      <c r="B6" s="180" t="s">
        <v>23</v>
      </c>
      <c r="C6" s="344"/>
      <c r="D6" s="80" t="s">
        <v>73</v>
      </c>
      <c r="E6" s="80"/>
      <c r="F6" s="80">
        <v>100</v>
      </c>
      <c r="G6" s="79" t="s">
        <v>303</v>
      </c>
      <c r="H6" s="79"/>
      <c r="I6" s="79">
        <v>40</v>
      </c>
      <c r="J6" s="79" t="s">
        <v>570</v>
      </c>
      <c r="K6" s="79"/>
      <c r="L6" s="79">
        <v>30</v>
      </c>
      <c r="M6" s="80" t="s">
        <v>413</v>
      </c>
      <c r="N6" s="80"/>
      <c r="O6" s="80">
        <v>40</v>
      </c>
      <c r="P6" s="79" t="str">
        <f>P5</f>
        <v>深色蔬菜</v>
      </c>
      <c r="Q6" s="79"/>
      <c r="R6" s="80">
        <v>120</v>
      </c>
      <c r="S6" s="80" t="s">
        <v>307</v>
      </c>
      <c r="T6" s="80"/>
      <c r="U6" s="80">
        <v>20</v>
      </c>
      <c r="V6" s="350"/>
      <c r="W6" s="30">
        <f>Y5*15+Y7*5+Y9*15+Y10*12</f>
        <v>85.5</v>
      </c>
      <c r="X6" s="31" t="s">
        <v>24</v>
      </c>
      <c r="Y6" s="87">
        <v>2.4</v>
      </c>
      <c r="Z6" s="7"/>
      <c r="AA6" s="3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180">
        <v>23</v>
      </c>
      <c r="C7" s="344"/>
      <c r="D7" s="79"/>
      <c r="E7" s="79"/>
      <c r="F7" s="79"/>
      <c r="G7" s="80" t="s">
        <v>304</v>
      </c>
      <c r="H7" s="80"/>
      <c r="I7" s="80">
        <v>10</v>
      </c>
      <c r="J7" s="79"/>
      <c r="K7" s="79"/>
      <c r="L7" s="79"/>
      <c r="M7" s="80" t="s">
        <v>414</v>
      </c>
      <c r="N7" s="80"/>
      <c r="O7" s="80">
        <v>10</v>
      </c>
      <c r="P7" s="79"/>
      <c r="Q7" s="79"/>
      <c r="R7" s="79"/>
      <c r="S7" s="80" t="s">
        <v>308</v>
      </c>
      <c r="T7" s="80"/>
      <c r="U7" s="80">
        <v>15</v>
      </c>
      <c r="V7" s="350"/>
      <c r="W7" s="34" t="s">
        <v>26</v>
      </c>
      <c r="X7" s="35" t="s">
        <v>27</v>
      </c>
      <c r="Y7" s="87">
        <v>1.5</v>
      </c>
      <c r="Z7" s="2"/>
      <c r="AA7" s="36" t="s">
        <v>28</v>
      </c>
      <c r="AB7" s="3">
        <v>2</v>
      </c>
      <c r="AC7" s="37">
        <f>AB7*7</f>
        <v>14</v>
      </c>
      <c r="AD7" s="3">
        <f>AB7*5</f>
        <v>10</v>
      </c>
      <c r="AE7" s="3" t="s">
        <v>9</v>
      </c>
      <c r="AF7" s="38">
        <f>AC7*4+AD7*9</f>
        <v>146</v>
      </c>
    </row>
    <row r="8" spans="2:35" ht="27.95" customHeight="1">
      <c r="B8" s="180" t="s">
        <v>29</v>
      </c>
      <c r="C8" s="344"/>
      <c r="D8" s="79"/>
      <c r="E8" s="79"/>
      <c r="F8" s="79"/>
      <c r="G8" s="80" t="s">
        <v>372</v>
      </c>
      <c r="H8" s="80"/>
      <c r="I8" s="80">
        <v>5</v>
      </c>
      <c r="J8" s="79"/>
      <c r="K8" s="79"/>
      <c r="L8" s="79"/>
      <c r="M8" s="80" t="s">
        <v>415</v>
      </c>
      <c r="N8" s="96"/>
      <c r="O8" s="80">
        <v>10</v>
      </c>
      <c r="P8" s="79"/>
      <c r="Q8" s="97"/>
      <c r="R8" s="79"/>
      <c r="S8" s="80"/>
      <c r="T8" s="98"/>
      <c r="U8" s="80"/>
      <c r="V8" s="350"/>
      <c r="W8" s="30">
        <f>Y6*5+Y8*5+Y10*8</f>
        <v>24.5</v>
      </c>
      <c r="X8" s="35" t="s">
        <v>30</v>
      </c>
      <c r="Y8" s="87">
        <v>2.5</v>
      </c>
      <c r="Z8" s="7"/>
      <c r="AA8" s="2" t="s">
        <v>31</v>
      </c>
      <c r="AB8" s="3">
        <v>1.5</v>
      </c>
      <c r="AC8" s="3">
        <f>AB8*1</f>
        <v>1.5</v>
      </c>
      <c r="AD8" s="3" t="s">
        <v>9</v>
      </c>
      <c r="AE8" s="3">
        <f>AB8*5</f>
        <v>7.5</v>
      </c>
      <c r="AF8" s="3">
        <f>AC8*4+AE8*4</f>
        <v>36</v>
      </c>
    </row>
    <row r="9" spans="2:35" ht="27.95" customHeight="1">
      <c r="B9" s="348" t="s">
        <v>32</v>
      </c>
      <c r="C9" s="344"/>
      <c r="D9" s="79"/>
      <c r="E9" s="79"/>
      <c r="F9" s="79"/>
      <c r="G9" s="269" t="s">
        <v>373</v>
      </c>
      <c r="H9" s="97"/>
      <c r="I9" s="79">
        <v>5</v>
      </c>
      <c r="J9" s="79"/>
      <c r="K9" s="96"/>
      <c r="L9" s="79"/>
      <c r="M9" s="80" t="s">
        <v>416</v>
      </c>
      <c r="N9" s="80"/>
      <c r="O9" s="80">
        <v>5</v>
      </c>
      <c r="P9" s="79"/>
      <c r="Q9" s="97"/>
      <c r="R9" s="79"/>
      <c r="S9" s="146"/>
      <c r="T9" s="98"/>
      <c r="U9" s="80"/>
      <c r="V9" s="350"/>
      <c r="W9" s="34" t="s">
        <v>33</v>
      </c>
      <c r="X9" s="35" t="s">
        <v>34</v>
      </c>
      <c r="Y9" s="87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9</v>
      </c>
      <c r="AF9" s="3">
        <f>AD9*9</f>
        <v>112.5</v>
      </c>
    </row>
    <row r="10" spans="2:35" ht="27.95" customHeight="1">
      <c r="B10" s="348"/>
      <c r="C10" s="344"/>
      <c r="D10" s="79"/>
      <c r="E10" s="79"/>
      <c r="F10" s="79"/>
      <c r="G10" s="99"/>
      <c r="H10" s="97"/>
      <c r="I10" s="79"/>
      <c r="J10" s="96"/>
      <c r="K10" s="96"/>
      <c r="L10" s="80"/>
      <c r="M10" s="81"/>
      <c r="N10" s="81"/>
      <c r="O10" s="79"/>
      <c r="P10" s="79"/>
      <c r="Q10" s="97"/>
      <c r="R10" s="79"/>
      <c r="S10" s="80"/>
      <c r="T10" s="98"/>
      <c r="U10" s="80"/>
      <c r="V10" s="350"/>
      <c r="W10" s="30">
        <f>Y5*2+Y6*7+Y7*1+Y10*8</f>
        <v>28.700000000000003</v>
      </c>
      <c r="X10" s="43" t="s">
        <v>36</v>
      </c>
      <c r="Y10" s="87">
        <v>0</v>
      </c>
      <c r="Z10" s="7"/>
      <c r="AA10" s="2" t="s">
        <v>37</v>
      </c>
      <c r="AE10" s="2">
        <f>AB10*15</f>
        <v>0</v>
      </c>
    </row>
    <row r="11" spans="2:35" ht="27.95" customHeight="1">
      <c r="B11" s="181" t="s">
        <v>38</v>
      </c>
      <c r="C11" s="44"/>
      <c r="D11" s="79"/>
      <c r="E11" s="97"/>
      <c r="F11" s="79"/>
      <c r="G11" s="79"/>
      <c r="H11" s="97"/>
      <c r="I11" s="79"/>
      <c r="J11" s="150"/>
      <c r="K11" s="97"/>
      <c r="L11" s="97"/>
      <c r="M11" s="100"/>
      <c r="N11" s="97"/>
      <c r="O11" s="79"/>
      <c r="P11" s="79"/>
      <c r="Q11" s="97"/>
      <c r="R11" s="79"/>
      <c r="S11" s="79"/>
      <c r="T11" s="97"/>
      <c r="U11" s="79"/>
      <c r="V11" s="350"/>
      <c r="W11" s="34" t="s">
        <v>39</v>
      </c>
      <c r="X11" s="45"/>
      <c r="Y11" s="8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182"/>
      <c r="C12" s="46"/>
      <c r="D12" s="97"/>
      <c r="E12" s="97"/>
      <c r="F12" s="79"/>
      <c r="G12" s="79"/>
      <c r="H12" s="97"/>
      <c r="I12" s="79"/>
      <c r="J12" s="79"/>
      <c r="K12" s="97"/>
      <c r="L12" s="97"/>
      <c r="M12" s="100"/>
      <c r="N12" s="97"/>
      <c r="O12" s="79"/>
      <c r="P12" s="79"/>
      <c r="Q12" s="97"/>
      <c r="R12" s="79"/>
      <c r="S12" s="150"/>
      <c r="T12" s="97"/>
      <c r="U12" s="79"/>
      <c r="V12" s="351"/>
      <c r="W12" s="47">
        <f>W6*4+W8*9+W10*4</f>
        <v>677.3</v>
      </c>
      <c r="X12" s="48"/>
      <c r="Y12" s="87"/>
      <c r="Z12" s="7"/>
      <c r="AC12" s="49">
        <f>AC11*4/AF11</f>
        <v>0.15658362989323843</v>
      </c>
      <c r="AD12" s="49">
        <f>AD11*9/AF11</f>
        <v>0.28825622775800713</v>
      </c>
      <c r="AE12" s="49">
        <f>AE11*4/AF11</f>
        <v>0.55516014234875444</v>
      </c>
    </row>
    <row r="13" spans="2:35" s="27" customFormat="1" ht="42">
      <c r="B13" s="179">
        <v>11</v>
      </c>
      <c r="C13" s="344"/>
      <c r="D13" s="19" t="str">
        <f>月菜單!B34</f>
        <v>地瓜飯</v>
      </c>
      <c r="E13" s="19" t="s">
        <v>44</v>
      </c>
      <c r="F13" s="20" t="s">
        <v>16</v>
      </c>
      <c r="G13" s="50" t="str">
        <f>月菜單!B35</f>
        <v>轟炸雞排(炸)</v>
      </c>
      <c r="H13" s="19" t="s">
        <v>95</v>
      </c>
      <c r="I13" s="20" t="s">
        <v>16</v>
      </c>
      <c r="J13" s="50" t="str">
        <f>月菜單!B36</f>
        <v>冬瓜燒鴨</v>
      </c>
      <c r="K13" s="19" t="s">
        <v>47</v>
      </c>
      <c r="L13" s="20" t="s">
        <v>16</v>
      </c>
      <c r="M13" s="50" t="str">
        <f>月菜單!B37</f>
        <v>蒲瓜什錦(海)</v>
      </c>
      <c r="N13" s="19" t="s">
        <v>95</v>
      </c>
      <c r="O13" s="20" t="s">
        <v>16</v>
      </c>
      <c r="P13" s="19" t="str">
        <f>月菜單!B38</f>
        <v>淺色蔬菜</v>
      </c>
      <c r="Q13" s="19" t="s">
        <v>68</v>
      </c>
      <c r="R13" s="20" t="s">
        <v>16</v>
      </c>
      <c r="S13" s="19" t="str">
        <f>月菜單!B39</f>
        <v>什錦湯(豆)</v>
      </c>
      <c r="T13" s="24" t="s">
        <v>47</v>
      </c>
      <c r="U13" s="20" t="s">
        <v>16</v>
      </c>
      <c r="V13" s="349"/>
      <c r="W13" s="25" t="s">
        <v>17</v>
      </c>
      <c r="X13" s="26" t="s">
        <v>18</v>
      </c>
      <c r="Y13" s="115">
        <v>5</v>
      </c>
      <c r="Z13" s="2"/>
      <c r="AA13" s="2"/>
      <c r="AB13" s="3"/>
      <c r="AC13" s="2" t="s">
        <v>19</v>
      </c>
      <c r="AD13" s="2" t="s">
        <v>20</v>
      </c>
      <c r="AE13" s="2" t="s">
        <v>21</v>
      </c>
      <c r="AF13" s="2" t="s">
        <v>22</v>
      </c>
      <c r="AG13" s="51"/>
      <c r="AH13" s="51"/>
      <c r="AI13" s="51"/>
    </row>
    <row r="14" spans="2:35" ht="27.95" customHeight="1">
      <c r="B14" s="180" t="s">
        <v>23</v>
      </c>
      <c r="C14" s="344"/>
      <c r="D14" s="80" t="s">
        <v>73</v>
      </c>
      <c r="E14" s="80"/>
      <c r="F14" s="80">
        <v>80</v>
      </c>
      <c r="G14" s="80" t="s">
        <v>417</v>
      </c>
      <c r="H14" s="80"/>
      <c r="I14" s="80">
        <v>60</v>
      </c>
      <c r="J14" s="80" t="s">
        <v>317</v>
      </c>
      <c r="K14" s="80"/>
      <c r="L14" s="80">
        <v>40</v>
      </c>
      <c r="M14" s="107" t="s">
        <v>221</v>
      </c>
      <c r="N14" s="107"/>
      <c r="O14" s="107">
        <v>40</v>
      </c>
      <c r="P14" s="79" t="str">
        <f>P13</f>
        <v>淺色蔬菜</v>
      </c>
      <c r="Q14" s="79"/>
      <c r="R14" s="80">
        <v>120</v>
      </c>
      <c r="S14" s="80" t="s">
        <v>564</v>
      </c>
      <c r="T14" s="80"/>
      <c r="U14" s="80">
        <v>15</v>
      </c>
      <c r="V14" s="350"/>
      <c r="W14" s="30">
        <f>Y13*15+Y15*5+Y17*15+Y18*12</f>
        <v>86.5</v>
      </c>
      <c r="X14" s="31" t="s">
        <v>24</v>
      </c>
      <c r="Y14" s="116">
        <v>2.5</v>
      </c>
      <c r="Z14" s="7"/>
      <c r="AA14" s="3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1"/>
      <c r="AH14" s="51"/>
      <c r="AI14" s="51"/>
    </row>
    <row r="15" spans="2:35" ht="27.95" customHeight="1">
      <c r="B15" s="180">
        <v>24</v>
      </c>
      <c r="C15" s="344"/>
      <c r="D15" s="79" t="s">
        <v>485</v>
      </c>
      <c r="E15" s="79"/>
      <c r="F15" s="79">
        <v>55</v>
      </c>
      <c r="G15" s="80"/>
      <c r="H15" s="80"/>
      <c r="I15" s="80" t="s">
        <v>85</v>
      </c>
      <c r="J15" s="80" t="s">
        <v>309</v>
      </c>
      <c r="K15" s="80"/>
      <c r="L15" s="80">
        <v>30</v>
      </c>
      <c r="M15" s="80" t="s">
        <v>222</v>
      </c>
      <c r="N15" s="96"/>
      <c r="O15" s="80">
        <v>20</v>
      </c>
      <c r="P15" s="79"/>
      <c r="Q15" s="79"/>
      <c r="R15" s="79"/>
      <c r="S15" s="146" t="s">
        <v>565</v>
      </c>
      <c r="T15" s="80"/>
      <c r="U15" s="80">
        <v>15</v>
      </c>
      <c r="V15" s="350"/>
      <c r="W15" s="34" t="s">
        <v>26</v>
      </c>
      <c r="X15" s="35" t="s">
        <v>27</v>
      </c>
      <c r="Y15" s="116">
        <v>2.2999999999999998</v>
      </c>
      <c r="Z15" s="2"/>
      <c r="AA15" s="36" t="s">
        <v>28</v>
      </c>
      <c r="AB15" s="3">
        <v>2.2000000000000002</v>
      </c>
      <c r="AC15" s="37">
        <f>AB15*7</f>
        <v>15.400000000000002</v>
      </c>
      <c r="AD15" s="3">
        <f>AB15*5</f>
        <v>11</v>
      </c>
      <c r="AE15" s="3" t="s">
        <v>9</v>
      </c>
      <c r="AF15" s="38">
        <f>AC15*4+AD15*9</f>
        <v>160.60000000000002</v>
      </c>
      <c r="AG15" s="51"/>
      <c r="AH15" s="51"/>
      <c r="AI15" s="51"/>
    </row>
    <row r="16" spans="2:35" ht="27.95" customHeight="1">
      <c r="B16" s="180" t="s">
        <v>40</v>
      </c>
      <c r="C16" s="344"/>
      <c r="D16" s="80"/>
      <c r="E16" s="80"/>
      <c r="F16" s="80"/>
      <c r="G16" s="80"/>
      <c r="H16" s="98"/>
      <c r="I16" s="80"/>
      <c r="J16" s="80" t="s">
        <v>310</v>
      </c>
      <c r="K16" s="96"/>
      <c r="L16" s="80">
        <v>15</v>
      </c>
      <c r="M16" s="80" t="s">
        <v>223</v>
      </c>
      <c r="N16" s="96" t="s">
        <v>224</v>
      </c>
      <c r="O16" s="80">
        <v>5</v>
      </c>
      <c r="P16" s="79"/>
      <c r="Q16" s="97"/>
      <c r="R16" s="79"/>
      <c r="S16" s="80" t="s">
        <v>566</v>
      </c>
      <c r="T16" s="98"/>
      <c r="U16" s="80">
        <v>5</v>
      </c>
      <c r="V16" s="350"/>
      <c r="W16" s="30">
        <f>Y14*5+Y16*5+Y18*8</f>
        <v>22.5</v>
      </c>
      <c r="X16" s="35" t="s">
        <v>30</v>
      </c>
      <c r="Y16" s="116">
        <v>2</v>
      </c>
      <c r="Z16" s="7"/>
      <c r="AA16" s="2" t="s">
        <v>31</v>
      </c>
      <c r="AB16" s="3">
        <v>1.6</v>
      </c>
      <c r="AC16" s="3">
        <f>AB16*1</f>
        <v>1.6</v>
      </c>
      <c r="AD16" s="3" t="s">
        <v>9</v>
      </c>
      <c r="AE16" s="3">
        <f>AB16*5</f>
        <v>8</v>
      </c>
      <c r="AF16" s="3">
        <f>AC16*4+AE16*4</f>
        <v>38.4</v>
      </c>
      <c r="AG16" s="51"/>
      <c r="AH16" s="51"/>
      <c r="AI16" s="51"/>
    </row>
    <row r="17" spans="2:35" ht="27.95" customHeight="1">
      <c r="B17" s="348" t="s">
        <v>41</v>
      </c>
      <c r="C17" s="344"/>
      <c r="D17" s="97"/>
      <c r="E17" s="97"/>
      <c r="F17" s="79"/>
      <c r="G17" s="79"/>
      <c r="H17" s="97"/>
      <c r="I17" s="79"/>
      <c r="J17" s="80"/>
      <c r="K17" s="98"/>
      <c r="L17" s="80"/>
      <c r="M17" s="80" t="s">
        <v>106</v>
      </c>
      <c r="N17" s="80"/>
      <c r="O17" s="80">
        <v>10</v>
      </c>
      <c r="P17" s="79"/>
      <c r="Q17" s="97"/>
      <c r="R17" s="79"/>
      <c r="S17" s="269" t="s">
        <v>567</v>
      </c>
      <c r="T17" s="97"/>
      <c r="U17" s="79">
        <v>3</v>
      </c>
      <c r="V17" s="350"/>
      <c r="W17" s="34" t="s">
        <v>33</v>
      </c>
      <c r="X17" s="35" t="s">
        <v>34</v>
      </c>
      <c r="Y17" s="116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9</v>
      </c>
      <c r="AF17" s="3">
        <f>AD17*9</f>
        <v>112.5</v>
      </c>
      <c r="AG17" s="51"/>
      <c r="AH17" s="52"/>
      <c r="AI17" s="51"/>
    </row>
    <row r="18" spans="2:35" ht="27.95" customHeight="1">
      <c r="B18" s="348"/>
      <c r="C18" s="344"/>
      <c r="D18" s="97"/>
      <c r="E18" s="97"/>
      <c r="F18" s="79"/>
      <c r="G18" s="101"/>
      <c r="H18" s="97"/>
      <c r="I18" s="79"/>
      <c r="J18" s="79"/>
      <c r="K18" s="97"/>
      <c r="L18" s="79"/>
      <c r="M18" s="81" t="s">
        <v>107</v>
      </c>
      <c r="N18" s="97"/>
      <c r="O18" s="79">
        <v>10</v>
      </c>
      <c r="P18" s="79"/>
      <c r="Q18" s="97"/>
      <c r="R18" s="79"/>
      <c r="S18" s="99"/>
      <c r="T18" s="97"/>
      <c r="U18" s="79"/>
      <c r="V18" s="350"/>
      <c r="W18" s="30">
        <f>Y13*2+Y14*7+Y15*1+Y18*8</f>
        <v>29.8</v>
      </c>
      <c r="X18" s="43" t="s">
        <v>36</v>
      </c>
      <c r="Y18" s="116">
        <v>0</v>
      </c>
      <c r="Z18" s="7"/>
      <c r="AA18" s="2" t="s">
        <v>37</v>
      </c>
      <c r="AB18" s="3">
        <v>1</v>
      </c>
      <c r="AE18" s="2">
        <f>AB18*15</f>
        <v>15</v>
      </c>
      <c r="AG18" s="51"/>
      <c r="AH18" s="52"/>
      <c r="AI18" s="51"/>
    </row>
    <row r="19" spans="2:35" ht="27.95" customHeight="1">
      <c r="B19" s="181" t="s">
        <v>38</v>
      </c>
      <c r="C19" s="44"/>
      <c r="D19" s="97"/>
      <c r="E19" s="97"/>
      <c r="F19" s="79"/>
      <c r="G19" s="79"/>
      <c r="H19" s="97"/>
      <c r="I19" s="79"/>
      <c r="J19" s="100"/>
      <c r="K19" s="97"/>
      <c r="L19" s="97"/>
      <c r="M19" s="79"/>
      <c r="N19" s="97"/>
      <c r="O19" s="79"/>
      <c r="P19" s="102"/>
      <c r="Q19" s="97"/>
      <c r="R19" s="79"/>
      <c r="S19" s="80"/>
      <c r="T19" s="98"/>
      <c r="U19" s="80"/>
      <c r="V19" s="350"/>
      <c r="W19" s="34" t="s">
        <v>39</v>
      </c>
      <c r="X19" s="45"/>
      <c r="Y19" s="117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182"/>
      <c r="C20" s="46"/>
      <c r="D20" s="97"/>
      <c r="E20" s="97"/>
      <c r="F20" s="79"/>
      <c r="G20" s="79"/>
      <c r="H20" s="97"/>
      <c r="I20" s="79"/>
      <c r="J20" s="79"/>
      <c r="K20" s="97"/>
      <c r="L20" s="97"/>
      <c r="M20" s="97"/>
      <c r="N20" s="97"/>
      <c r="O20" s="79"/>
      <c r="P20" s="97"/>
      <c r="Q20" s="97"/>
      <c r="R20" s="79"/>
      <c r="S20" s="99"/>
      <c r="T20" s="97"/>
      <c r="U20" s="79"/>
      <c r="V20" s="351"/>
      <c r="W20" s="47">
        <f>W14*4+W16*9+W18*4</f>
        <v>667.7</v>
      </c>
      <c r="X20" s="53"/>
      <c r="Y20" s="118"/>
      <c r="Z20" s="7"/>
      <c r="AC20" s="49">
        <f>AC19*4/AF19</f>
        <v>0.14881334188582426</v>
      </c>
      <c r="AD20" s="49">
        <f>AD19*9/AF19</f>
        <v>0.27132777421423987</v>
      </c>
      <c r="AE20" s="49">
        <f>AE19*4/AF19</f>
        <v>0.5798588838999359</v>
      </c>
    </row>
    <row r="21" spans="2:35" s="27" customFormat="1" ht="42">
      <c r="B21" s="179">
        <v>11</v>
      </c>
      <c r="C21" s="344"/>
      <c r="D21" s="50" t="str">
        <f>月菜單!C34</f>
        <v>寶島白飯</v>
      </c>
      <c r="E21" s="19" t="s">
        <v>534</v>
      </c>
      <c r="F21" s="20" t="s">
        <v>16</v>
      </c>
      <c r="G21" s="50" t="str">
        <f>月菜單!C35</f>
        <v>鐵路大排</v>
      </c>
      <c r="H21" s="19" t="s">
        <v>260</v>
      </c>
      <c r="I21" s="20" t="s">
        <v>16</v>
      </c>
      <c r="J21" s="50" t="str">
        <f>月菜單!C36</f>
        <v>麻油雞(豆)</v>
      </c>
      <c r="K21" s="19" t="s">
        <v>45</v>
      </c>
      <c r="L21" s="20" t="s">
        <v>16</v>
      </c>
      <c r="M21" s="24" t="str">
        <f>月菜單!C37</f>
        <v>和風虎皮蛋(炸)</v>
      </c>
      <c r="N21" s="24" t="s">
        <v>65</v>
      </c>
      <c r="O21" s="20" t="s">
        <v>16</v>
      </c>
      <c r="P21" s="19" t="str">
        <f>月菜單!C38</f>
        <v>深色蔬菜</v>
      </c>
      <c r="Q21" s="19" t="s">
        <v>68</v>
      </c>
      <c r="R21" s="20" t="s">
        <v>16</v>
      </c>
      <c r="S21" s="19" t="str">
        <f>月菜單!C39</f>
        <v>味噌豆腐湯(豆)(海)</v>
      </c>
      <c r="T21" s="24" t="s">
        <v>47</v>
      </c>
      <c r="U21" s="20" t="s">
        <v>16</v>
      </c>
      <c r="V21" s="349"/>
      <c r="W21" s="25" t="s">
        <v>17</v>
      </c>
      <c r="X21" s="26" t="s">
        <v>18</v>
      </c>
      <c r="Y21" s="115">
        <v>5</v>
      </c>
      <c r="Z21" s="2"/>
      <c r="AA21" s="2"/>
      <c r="AB21" s="3"/>
      <c r="AC21" s="2" t="s">
        <v>19</v>
      </c>
      <c r="AD21" s="2" t="s">
        <v>20</v>
      </c>
      <c r="AE21" s="2" t="s">
        <v>21</v>
      </c>
      <c r="AF21" s="2" t="s">
        <v>22</v>
      </c>
    </row>
    <row r="22" spans="2:35" s="55" customFormat="1" ht="27.75" customHeight="1">
      <c r="B22" s="180" t="s">
        <v>23</v>
      </c>
      <c r="C22" s="344"/>
      <c r="D22" s="80" t="s">
        <v>73</v>
      </c>
      <c r="E22" s="80"/>
      <c r="F22" s="80">
        <v>100</v>
      </c>
      <c r="G22" s="80" t="s">
        <v>130</v>
      </c>
      <c r="H22" s="80"/>
      <c r="I22" s="80">
        <v>50</v>
      </c>
      <c r="J22" s="80" t="s">
        <v>316</v>
      </c>
      <c r="K22" s="80"/>
      <c r="L22" s="80">
        <v>30</v>
      </c>
      <c r="M22" s="80" t="s">
        <v>314</v>
      </c>
      <c r="N22" s="80"/>
      <c r="O22" s="80">
        <v>45</v>
      </c>
      <c r="P22" s="79" t="str">
        <f>P21</f>
        <v>深色蔬菜</v>
      </c>
      <c r="Q22" s="79"/>
      <c r="R22" s="80">
        <v>120</v>
      </c>
      <c r="S22" s="79" t="s">
        <v>456</v>
      </c>
      <c r="T22" s="79"/>
      <c r="U22" s="79">
        <v>5</v>
      </c>
      <c r="V22" s="350"/>
      <c r="W22" s="30">
        <f>Y21*15+Y23*5+Y25*15+Y26*12</f>
        <v>84</v>
      </c>
      <c r="X22" s="31" t="s">
        <v>24</v>
      </c>
      <c r="Y22" s="116">
        <v>2.8</v>
      </c>
      <c r="Z22" s="54"/>
      <c r="AA22" s="3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55" customFormat="1" ht="27.95" customHeight="1">
      <c r="B23" s="180">
        <v>25</v>
      </c>
      <c r="C23" s="344"/>
      <c r="D23" s="79"/>
      <c r="E23" s="79"/>
      <c r="F23" s="79"/>
      <c r="G23" s="80"/>
      <c r="H23" s="80"/>
      <c r="I23" s="80"/>
      <c r="J23" s="79" t="s">
        <v>311</v>
      </c>
      <c r="K23" s="79"/>
      <c r="L23" s="79">
        <v>35</v>
      </c>
      <c r="M23" s="156"/>
      <c r="N23" s="79"/>
      <c r="O23" s="79"/>
      <c r="P23" s="79"/>
      <c r="Q23" s="79"/>
      <c r="R23" s="79"/>
      <c r="S23" s="79" t="s">
        <v>457</v>
      </c>
      <c r="T23" s="79"/>
      <c r="U23" s="79">
        <v>30</v>
      </c>
      <c r="V23" s="350"/>
      <c r="W23" s="34" t="s">
        <v>26</v>
      </c>
      <c r="X23" s="35" t="s">
        <v>27</v>
      </c>
      <c r="Y23" s="116">
        <v>1.8</v>
      </c>
      <c r="Z23" s="56"/>
      <c r="AA23" s="36" t="s">
        <v>28</v>
      </c>
      <c r="AB23" s="3">
        <v>2</v>
      </c>
      <c r="AC23" s="37">
        <f>AB23*7</f>
        <v>14</v>
      </c>
      <c r="AD23" s="3">
        <f>AB23*5</f>
        <v>10</v>
      </c>
      <c r="AE23" s="3" t="s">
        <v>9</v>
      </c>
      <c r="AF23" s="38">
        <f>AC23*4+AD23*9</f>
        <v>146</v>
      </c>
    </row>
    <row r="24" spans="2:35" s="55" customFormat="1" ht="27.95" customHeight="1">
      <c r="B24" s="180" t="s">
        <v>40</v>
      </c>
      <c r="C24" s="344"/>
      <c r="D24" s="79"/>
      <c r="E24" s="79"/>
      <c r="F24" s="79"/>
      <c r="G24" s="150"/>
      <c r="H24" s="98"/>
      <c r="I24" s="80"/>
      <c r="J24" s="80" t="s">
        <v>312</v>
      </c>
      <c r="K24" s="80"/>
      <c r="L24" s="79">
        <v>10</v>
      </c>
      <c r="M24" s="80"/>
      <c r="N24" s="79"/>
      <c r="O24" s="79"/>
      <c r="P24" s="79"/>
      <c r="Q24" s="79"/>
      <c r="R24" s="79"/>
      <c r="S24" s="79" t="s">
        <v>458</v>
      </c>
      <c r="T24" s="79"/>
      <c r="U24" s="79">
        <v>10</v>
      </c>
      <c r="V24" s="350"/>
      <c r="W24" s="30">
        <f>Y22*5+Y24*5+Y26*8</f>
        <v>25.5</v>
      </c>
      <c r="X24" s="35" t="s">
        <v>30</v>
      </c>
      <c r="Y24" s="116">
        <v>2.2999999999999998</v>
      </c>
      <c r="Z24" s="54"/>
      <c r="AA24" s="2" t="s">
        <v>31</v>
      </c>
      <c r="AB24" s="3">
        <v>1.5</v>
      </c>
      <c r="AC24" s="3">
        <f>AB24*1</f>
        <v>1.5</v>
      </c>
      <c r="AD24" s="3" t="s">
        <v>9</v>
      </c>
      <c r="AE24" s="3">
        <f>AB24*5</f>
        <v>7.5</v>
      </c>
      <c r="AF24" s="3">
        <f>AC24*4+AE24*4</f>
        <v>36</v>
      </c>
    </row>
    <row r="25" spans="2:35" s="55" customFormat="1" ht="27.95" customHeight="1">
      <c r="B25" s="348" t="s">
        <v>42</v>
      </c>
      <c r="C25" s="344"/>
      <c r="D25" s="79"/>
      <c r="E25" s="79"/>
      <c r="F25" s="79"/>
      <c r="G25" s="150"/>
      <c r="H25" s="98"/>
      <c r="I25" s="80"/>
      <c r="J25" s="80" t="s">
        <v>313</v>
      </c>
      <c r="K25" s="96"/>
      <c r="L25" s="80">
        <v>15</v>
      </c>
      <c r="M25" s="80"/>
      <c r="N25" s="96"/>
      <c r="O25" s="79"/>
      <c r="P25" s="79"/>
      <c r="Q25" s="79"/>
      <c r="R25" s="79"/>
      <c r="S25" s="133" t="s">
        <v>459</v>
      </c>
      <c r="T25" s="97"/>
      <c r="U25" s="79">
        <v>5</v>
      </c>
      <c r="V25" s="350"/>
      <c r="W25" s="34" t="s">
        <v>33</v>
      </c>
      <c r="X25" s="35" t="s">
        <v>34</v>
      </c>
      <c r="Y25" s="116">
        <v>0</v>
      </c>
      <c r="Z25" s="56"/>
      <c r="AA25" s="2" t="s">
        <v>35</v>
      </c>
      <c r="AB25" s="3">
        <v>2.5</v>
      </c>
      <c r="AC25" s="3"/>
      <c r="AD25" s="3">
        <f>AB25*5</f>
        <v>12.5</v>
      </c>
      <c r="AE25" s="3" t="s">
        <v>9</v>
      </c>
      <c r="AF25" s="3">
        <f>AD25*9</f>
        <v>112.5</v>
      </c>
    </row>
    <row r="26" spans="2:35" s="55" customFormat="1" ht="27.95" customHeight="1">
      <c r="B26" s="348"/>
      <c r="C26" s="344"/>
      <c r="D26" s="79"/>
      <c r="E26" s="79"/>
      <c r="F26" s="79"/>
      <c r="G26" s="101"/>
      <c r="H26" s="97"/>
      <c r="I26" s="79"/>
      <c r="J26" s="79"/>
      <c r="K26" s="113"/>
      <c r="L26" s="79"/>
      <c r="M26" s="79"/>
      <c r="N26" s="81"/>
      <c r="O26" s="79"/>
      <c r="P26" s="80"/>
      <c r="Q26" s="80"/>
      <c r="R26" s="79"/>
      <c r="S26" s="79"/>
      <c r="T26" s="97"/>
      <c r="U26" s="79"/>
      <c r="V26" s="350"/>
      <c r="W26" s="30">
        <f>Y21*2+Y22*7+Y23*1+Y26*8</f>
        <v>31.4</v>
      </c>
      <c r="X26" s="43" t="s">
        <v>36</v>
      </c>
      <c r="Y26" s="116">
        <v>0</v>
      </c>
      <c r="Z26" s="54"/>
      <c r="AA26" s="2" t="s">
        <v>37</v>
      </c>
      <c r="AB26" s="3"/>
      <c r="AC26" s="2"/>
      <c r="AD26" s="2"/>
      <c r="AE26" s="2">
        <f>AB26*15</f>
        <v>0</v>
      </c>
      <c r="AF26" s="2"/>
    </row>
    <row r="27" spans="2:35" s="55" customFormat="1" ht="27.95" customHeight="1">
      <c r="B27" s="181" t="s">
        <v>38</v>
      </c>
      <c r="C27" s="57"/>
      <c r="D27" s="79"/>
      <c r="E27" s="97"/>
      <c r="F27" s="79"/>
      <c r="G27" s="79"/>
      <c r="H27" s="97"/>
      <c r="I27" s="79"/>
      <c r="J27" s="150"/>
      <c r="K27" s="96"/>
      <c r="L27" s="80"/>
      <c r="M27" s="150"/>
      <c r="N27" s="81"/>
      <c r="O27" s="79"/>
      <c r="P27" s="81"/>
      <c r="Q27" s="97"/>
      <c r="R27" s="79"/>
      <c r="S27" s="79"/>
      <c r="T27" s="97"/>
      <c r="U27" s="79"/>
      <c r="V27" s="350"/>
      <c r="W27" s="34" t="s">
        <v>39</v>
      </c>
      <c r="X27" s="45"/>
      <c r="Y27" s="117"/>
      <c r="Z27" s="56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55" customFormat="1" ht="27.95" customHeight="1" thickBot="1">
      <c r="B28" s="183"/>
      <c r="C28" s="58"/>
      <c r="D28" s="97"/>
      <c r="E28" s="97"/>
      <c r="F28" s="79"/>
      <c r="G28" s="79"/>
      <c r="H28" s="97"/>
      <c r="I28" s="79"/>
      <c r="J28" s="96"/>
      <c r="K28" s="98"/>
      <c r="L28" s="80"/>
      <c r="M28" s="79"/>
      <c r="N28" s="97"/>
      <c r="O28" s="79"/>
      <c r="P28" s="79"/>
      <c r="Q28" s="97"/>
      <c r="R28" s="79"/>
      <c r="S28" s="79"/>
      <c r="T28" s="97"/>
      <c r="U28" s="79"/>
      <c r="V28" s="351"/>
      <c r="W28" s="47">
        <f>W22*4+W24*9+W26*4</f>
        <v>691.1</v>
      </c>
      <c r="X28" s="48"/>
      <c r="Y28" s="118"/>
      <c r="Z28" s="54"/>
      <c r="AA28" s="56"/>
      <c r="AB28" s="59"/>
      <c r="AC28" s="49">
        <f>AC27*4/AF27</f>
        <v>0.15658362989323843</v>
      </c>
      <c r="AD28" s="49">
        <f>AD27*9/AF27</f>
        <v>0.28825622775800713</v>
      </c>
      <c r="AE28" s="49">
        <f>AE27*4/AF27</f>
        <v>0.55516014234875444</v>
      </c>
      <c r="AF28" s="56"/>
    </row>
    <row r="29" spans="2:35" s="27" customFormat="1" ht="42">
      <c r="B29" s="179">
        <v>11</v>
      </c>
      <c r="C29" s="344"/>
      <c r="D29" s="19" t="str">
        <f>月菜單!D34</f>
        <v>糙米飯</v>
      </c>
      <c r="E29" s="19" t="s">
        <v>87</v>
      </c>
      <c r="F29" s="20" t="s">
        <v>16</v>
      </c>
      <c r="G29" s="21" t="str">
        <f>月菜單!D35</f>
        <v>芝香雞翅</v>
      </c>
      <c r="H29" s="19" t="s">
        <v>97</v>
      </c>
      <c r="I29" s="20" t="s">
        <v>16</v>
      </c>
      <c r="J29" s="22" t="str">
        <f>月菜單!D36</f>
        <v>白玉燒肉</v>
      </c>
      <c r="K29" s="23" t="s">
        <v>103</v>
      </c>
      <c r="L29" s="20" t="s">
        <v>16</v>
      </c>
      <c r="M29" s="21" t="str">
        <f>月菜單!D37</f>
        <v>炒雙色青花</v>
      </c>
      <c r="N29" s="19" t="s">
        <v>84</v>
      </c>
      <c r="O29" s="20" t="s">
        <v>16</v>
      </c>
      <c r="P29" s="19" t="str">
        <f>月菜單!D38</f>
        <v>淺色蔬菜</v>
      </c>
      <c r="Q29" s="19" t="s">
        <v>68</v>
      </c>
      <c r="R29" s="20" t="s">
        <v>16</v>
      </c>
      <c r="S29" s="19" t="str">
        <f>月菜單!D39</f>
        <v>馬鈴薯濃湯</v>
      </c>
      <c r="T29" s="24" t="s">
        <v>88</v>
      </c>
      <c r="U29" s="20" t="s">
        <v>16</v>
      </c>
      <c r="V29" s="345"/>
      <c r="W29" s="25" t="s">
        <v>17</v>
      </c>
      <c r="X29" s="26" t="s">
        <v>18</v>
      </c>
      <c r="Y29" s="119">
        <v>5.8</v>
      </c>
      <c r="Z29" s="2"/>
      <c r="AA29" s="2"/>
      <c r="AB29" s="3"/>
      <c r="AC29" s="2" t="s">
        <v>19</v>
      </c>
      <c r="AD29" s="2" t="s">
        <v>20</v>
      </c>
      <c r="AE29" s="2" t="s">
        <v>21</v>
      </c>
      <c r="AF29" s="2" t="s">
        <v>22</v>
      </c>
    </row>
    <row r="30" spans="2:35" ht="27.95" customHeight="1">
      <c r="B30" s="180" t="s">
        <v>23</v>
      </c>
      <c r="C30" s="344"/>
      <c r="D30" s="79" t="s">
        <v>132</v>
      </c>
      <c r="E30" s="79"/>
      <c r="F30" s="79">
        <v>60</v>
      </c>
      <c r="G30" s="79" t="s">
        <v>124</v>
      </c>
      <c r="H30" s="79"/>
      <c r="I30" s="79">
        <v>100</v>
      </c>
      <c r="J30" s="146" t="s">
        <v>136</v>
      </c>
      <c r="K30" s="80"/>
      <c r="L30" s="80">
        <v>25</v>
      </c>
      <c r="M30" s="79" t="s">
        <v>479</v>
      </c>
      <c r="N30" s="79"/>
      <c r="O30" s="79">
        <v>30</v>
      </c>
      <c r="P30" s="79" t="str">
        <f>P29</f>
        <v>淺色蔬菜</v>
      </c>
      <c r="Q30" s="79"/>
      <c r="R30" s="80">
        <v>120</v>
      </c>
      <c r="S30" s="80" t="s">
        <v>251</v>
      </c>
      <c r="T30" s="80"/>
      <c r="U30" s="80">
        <v>25</v>
      </c>
      <c r="V30" s="346"/>
      <c r="W30" s="30">
        <f>Y29*15+Y31*5+Y33*15+Y34*12</f>
        <v>98.5</v>
      </c>
      <c r="X30" s="31" t="s">
        <v>24</v>
      </c>
      <c r="Y30" s="117">
        <v>2.1</v>
      </c>
      <c r="Z30" s="7"/>
      <c r="AA30" s="3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180">
        <v>26</v>
      </c>
      <c r="C31" s="344"/>
      <c r="D31" s="80" t="s">
        <v>442</v>
      </c>
      <c r="E31" s="80"/>
      <c r="F31" s="80">
        <v>40</v>
      </c>
      <c r="G31" s="80" t="s">
        <v>315</v>
      </c>
      <c r="H31" s="79"/>
      <c r="I31" s="79">
        <v>1</v>
      </c>
      <c r="J31" s="80" t="s">
        <v>114</v>
      </c>
      <c r="K31" s="80"/>
      <c r="L31" s="80">
        <v>15</v>
      </c>
      <c r="M31" s="79" t="s">
        <v>480</v>
      </c>
      <c r="N31" s="79"/>
      <c r="O31" s="79">
        <v>20</v>
      </c>
      <c r="P31" s="80"/>
      <c r="Q31" s="80"/>
      <c r="R31" s="80"/>
      <c r="S31" s="80" t="s">
        <v>75</v>
      </c>
      <c r="T31" s="80"/>
      <c r="U31" s="80">
        <v>15</v>
      </c>
      <c r="V31" s="346"/>
      <c r="W31" s="34" t="s">
        <v>26</v>
      </c>
      <c r="X31" s="35" t="s">
        <v>27</v>
      </c>
      <c r="Y31" s="117">
        <v>2.2999999999999998</v>
      </c>
      <c r="Z31" s="2"/>
      <c r="AA31" s="36" t="s">
        <v>28</v>
      </c>
      <c r="AB31" s="3">
        <v>2.2999999999999998</v>
      </c>
      <c r="AC31" s="37">
        <f>AB31*7</f>
        <v>16.099999999999998</v>
      </c>
      <c r="AD31" s="3">
        <f>AB31*5</f>
        <v>11.5</v>
      </c>
      <c r="AE31" s="3" t="s">
        <v>9</v>
      </c>
      <c r="AF31" s="38">
        <f>AC31*4+AD31*9</f>
        <v>167.89999999999998</v>
      </c>
    </row>
    <row r="32" spans="2:35" ht="27.95" customHeight="1">
      <c r="B32" s="180" t="s">
        <v>29</v>
      </c>
      <c r="C32" s="344"/>
      <c r="D32" s="80"/>
      <c r="E32" s="80"/>
      <c r="F32" s="80"/>
      <c r="G32" s="80"/>
      <c r="H32" s="80"/>
      <c r="I32" s="80"/>
      <c r="J32" s="80" t="s">
        <v>313</v>
      </c>
      <c r="K32" s="80"/>
      <c r="L32" s="80">
        <v>10</v>
      </c>
      <c r="M32" s="80" t="s">
        <v>481</v>
      </c>
      <c r="N32" s="80"/>
      <c r="O32" s="80">
        <v>5</v>
      </c>
      <c r="P32" s="80"/>
      <c r="Q32" s="80"/>
      <c r="R32" s="80"/>
      <c r="S32" s="80" t="s">
        <v>233</v>
      </c>
      <c r="T32" s="98"/>
      <c r="U32" s="80">
        <v>5</v>
      </c>
      <c r="V32" s="346"/>
      <c r="W32" s="30">
        <f>Y30*5+Y32*5+Y34*8</f>
        <v>22</v>
      </c>
      <c r="X32" s="35" t="s">
        <v>30</v>
      </c>
      <c r="Y32" s="117">
        <v>2.2999999999999998</v>
      </c>
      <c r="Z32" s="7"/>
      <c r="AA32" s="2" t="s">
        <v>31</v>
      </c>
      <c r="AB32" s="3">
        <v>1.5</v>
      </c>
      <c r="AC32" s="3">
        <f>AB32*1</f>
        <v>1.5</v>
      </c>
      <c r="AD32" s="3" t="s">
        <v>9</v>
      </c>
      <c r="AE32" s="3">
        <f>AB32*5</f>
        <v>7.5</v>
      </c>
      <c r="AF32" s="3">
        <f>AC32*4+AE32*4</f>
        <v>36</v>
      </c>
    </row>
    <row r="33" spans="2:32" ht="27.75">
      <c r="B33" s="348" t="s">
        <v>43</v>
      </c>
      <c r="C33" s="344"/>
      <c r="D33" s="81"/>
      <c r="E33" s="97"/>
      <c r="F33" s="79"/>
      <c r="G33" s="104"/>
      <c r="H33" s="105"/>
      <c r="I33" s="106"/>
      <c r="J33" s="137"/>
      <c r="K33" s="80"/>
      <c r="L33" s="80"/>
      <c r="M33" s="80"/>
      <c r="N33" s="96"/>
      <c r="O33" s="80"/>
      <c r="P33" s="80"/>
      <c r="Q33" s="80"/>
      <c r="R33" s="80"/>
      <c r="S33" s="80" t="s">
        <v>229</v>
      </c>
      <c r="T33" s="98"/>
      <c r="U33" s="80">
        <v>10</v>
      </c>
      <c r="V33" s="346"/>
      <c r="W33" s="34" t="s">
        <v>33</v>
      </c>
      <c r="X33" s="35" t="s">
        <v>34</v>
      </c>
      <c r="Y33" s="117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9</v>
      </c>
      <c r="AF33" s="3">
        <f>AD33*9</f>
        <v>112.5</v>
      </c>
    </row>
    <row r="34" spans="2:32" ht="27.75">
      <c r="B34" s="348"/>
      <c r="C34" s="344"/>
      <c r="D34" s="81"/>
      <c r="E34" s="81"/>
      <c r="F34" s="79"/>
      <c r="G34" s="80"/>
      <c r="H34" s="98"/>
      <c r="I34" s="80"/>
      <c r="J34" s="80"/>
      <c r="K34" s="80"/>
      <c r="L34" s="80"/>
      <c r="M34" s="80"/>
      <c r="N34" s="96"/>
      <c r="O34" s="80"/>
      <c r="P34" s="80"/>
      <c r="Q34" s="98"/>
      <c r="R34" s="80"/>
      <c r="S34" s="80" t="s">
        <v>227</v>
      </c>
      <c r="T34" s="98"/>
      <c r="U34" s="80">
        <v>10</v>
      </c>
      <c r="V34" s="346"/>
      <c r="W34" s="30">
        <f>Y29*2+Y30*7+Y31*1+Y34*8</f>
        <v>28.6</v>
      </c>
      <c r="X34" s="43" t="s">
        <v>36</v>
      </c>
      <c r="Y34" s="118">
        <v>0</v>
      </c>
      <c r="Z34" s="7"/>
      <c r="AA34" s="2" t="s">
        <v>37</v>
      </c>
      <c r="AB34" s="3">
        <v>1</v>
      </c>
      <c r="AE34" s="2">
        <f>AB34*15</f>
        <v>15</v>
      </c>
    </row>
    <row r="35" spans="2:32" ht="27.75">
      <c r="B35" s="181" t="s">
        <v>38</v>
      </c>
      <c r="C35" s="44"/>
      <c r="D35" s="98"/>
      <c r="E35" s="98"/>
      <c r="F35" s="80"/>
      <c r="G35" s="80"/>
      <c r="H35" s="96"/>
      <c r="I35" s="80"/>
      <c r="J35" s="79"/>
      <c r="K35" s="97"/>
      <c r="L35" s="79"/>
      <c r="M35" s="80"/>
      <c r="N35" s="98"/>
      <c r="O35" s="80"/>
      <c r="P35" s="80"/>
      <c r="Q35" s="98"/>
      <c r="R35" s="80"/>
      <c r="S35" s="79"/>
      <c r="T35" s="97"/>
      <c r="U35" s="79"/>
      <c r="V35" s="346"/>
      <c r="W35" s="34" t="s">
        <v>39</v>
      </c>
      <c r="X35" s="45"/>
      <c r="Y35" s="117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182"/>
      <c r="C36" s="46"/>
      <c r="D36" s="98"/>
      <c r="E36" s="98"/>
      <c r="F36" s="80"/>
      <c r="G36" s="81"/>
      <c r="H36" s="81"/>
      <c r="I36" s="79"/>
      <c r="J36" s="79"/>
      <c r="K36" s="97"/>
      <c r="L36" s="97"/>
      <c r="M36" s="79"/>
      <c r="N36" s="97"/>
      <c r="O36" s="79"/>
      <c r="P36" s="80"/>
      <c r="Q36" s="98"/>
      <c r="R36" s="80"/>
      <c r="S36" s="79"/>
      <c r="T36" s="97"/>
      <c r="U36" s="79"/>
      <c r="V36" s="347"/>
      <c r="W36" s="47">
        <f>W30*4+W32*9+W34*4</f>
        <v>706.4</v>
      </c>
      <c r="X36" s="53"/>
      <c r="Y36" s="117"/>
      <c r="Z36" s="7"/>
      <c r="AC36" s="49">
        <f>AC35*4/AF35</f>
        <v>0.15094339622641509</v>
      </c>
      <c r="AD36" s="49">
        <f>AD35*9/AF35</f>
        <v>0.27536970933197347</v>
      </c>
      <c r="AE36" s="49">
        <f>AE35*4/AF35</f>
        <v>0.57368689444161147</v>
      </c>
    </row>
    <row r="37" spans="2:32" s="27" customFormat="1" ht="42">
      <c r="B37" s="179">
        <v>11</v>
      </c>
      <c r="C37" s="344"/>
      <c r="D37" s="50" t="str">
        <f>月菜單!E34</f>
        <v>茄汁蛋炒飯</v>
      </c>
      <c r="E37" s="19" t="s">
        <v>87</v>
      </c>
      <c r="F37" s="20" t="s">
        <v>16</v>
      </c>
      <c r="G37" s="21" t="str">
        <f>月菜單!E35</f>
        <v>壽喜燒肉</v>
      </c>
      <c r="H37" s="19" t="s">
        <v>84</v>
      </c>
      <c r="I37" s="20" t="s">
        <v>16</v>
      </c>
      <c r="J37" s="22" t="str">
        <f>月菜單!E36</f>
        <v>紅蔘炒蛋</v>
      </c>
      <c r="K37" s="23" t="s">
        <v>84</v>
      </c>
      <c r="L37" s="20" t="s">
        <v>16</v>
      </c>
      <c r="M37" s="21" t="str">
        <f>月菜單!E37</f>
        <v>香烤雞堡(加)</v>
      </c>
      <c r="N37" s="19" t="s">
        <v>97</v>
      </c>
      <c r="O37" s="20" t="s">
        <v>16</v>
      </c>
      <c r="P37" s="19" t="str">
        <f>月菜單!E38</f>
        <v>深色蔬菜</v>
      </c>
      <c r="Q37" s="19" t="s">
        <v>68</v>
      </c>
      <c r="R37" s="20" t="s">
        <v>16</v>
      </c>
      <c r="S37" s="19" t="str">
        <f>月菜單!E39</f>
        <v>白玉上排湯</v>
      </c>
      <c r="T37" s="24" t="s">
        <v>88</v>
      </c>
      <c r="U37" s="20" t="s">
        <v>16</v>
      </c>
      <c r="V37" s="349"/>
      <c r="W37" s="25" t="s">
        <v>17</v>
      </c>
      <c r="X37" s="26" t="s">
        <v>18</v>
      </c>
      <c r="Y37" s="84">
        <v>5</v>
      </c>
      <c r="Z37" s="2"/>
      <c r="AA37" s="2"/>
      <c r="AB37" s="3"/>
      <c r="AC37" s="2" t="s">
        <v>19</v>
      </c>
      <c r="AD37" s="2" t="s">
        <v>20</v>
      </c>
      <c r="AE37" s="2" t="s">
        <v>21</v>
      </c>
      <c r="AF37" s="2" t="s">
        <v>22</v>
      </c>
    </row>
    <row r="38" spans="2:32" ht="27.75">
      <c r="B38" s="180" t="s">
        <v>23</v>
      </c>
      <c r="C38" s="344"/>
      <c r="D38" s="79" t="s">
        <v>551</v>
      </c>
      <c r="E38" s="79"/>
      <c r="F38" s="79">
        <v>100</v>
      </c>
      <c r="G38" s="80" t="s">
        <v>134</v>
      </c>
      <c r="H38" s="80"/>
      <c r="I38" s="80">
        <v>40</v>
      </c>
      <c r="J38" s="156" t="s">
        <v>102</v>
      </c>
      <c r="K38" s="79"/>
      <c r="L38" s="79">
        <v>30</v>
      </c>
      <c r="M38" s="79" t="s">
        <v>321</v>
      </c>
      <c r="N38" s="79" t="s">
        <v>371</v>
      </c>
      <c r="O38" s="79">
        <v>40</v>
      </c>
      <c r="P38" s="79" t="str">
        <f>P37</f>
        <v>深色蔬菜</v>
      </c>
      <c r="Q38" s="80"/>
      <c r="R38" s="80">
        <v>120</v>
      </c>
      <c r="S38" s="79" t="s">
        <v>305</v>
      </c>
      <c r="T38" s="79"/>
      <c r="U38" s="79">
        <v>30</v>
      </c>
      <c r="V38" s="350"/>
      <c r="W38" s="30">
        <f>Y37*15+Y39*5+Y41*15+Y42*12</f>
        <v>88</v>
      </c>
      <c r="X38" s="31" t="s">
        <v>24</v>
      </c>
      <c r="Y38" s="87">
        <v>2.4</v>
      </c>
      <c r="Z38" s="7"/>
      <c r="AA38" s="3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180">
        <v>27</v>
      </c>
      <c r="C39" s="344"/>
      <c r="D39" s="79" t="s">
        <v>552</v>
      </c>
      <c r="E39" s="79"/>
      <c r="F39" s="79">
        <v>20</v>
      </c>
      <c r="G39" s="80" t="s">
        <v>319</v>
      </c>
      <c r="H39" s="79"/>
      <c r="I39" s="79">
        <v>30</v>
      </c>
      <c r="J39" s="79" t="s">
        <v>100</v>
      </c>
      <c r="K39" s="79"/>
      <c r="L39" s="79">
        <v>15</v>
      </c>
      <c r="M39" s="156"/>
      <c r="N39" s="103"/>
      <c r="O39" s="79"/>
      <c r="P39" s="79"/>
      <c r="Q39" s="79"/>
      <c r="R39" s="79"/>
      <c r="S39" s="156" t="s">
        <v>354</v>
      </c>
      <c r="T39" s="79"/>
      <c r="U39" s="79">
        <v>5</v>
      </c>
      <c r="V39" s="350"/>
      <c r="W39" s="34" t="s">
        <v>26</v>
      </c>
      <c r="X39" s="35" t="s">
        <v>27</v>
      </c>
      <c r="Y39" s="87">
        <v>2.6</v>
      </c>
      <c r="Z39" s="2"/>
      <c r="AA39" s="36" t="s">
        <v>28</v>
      </c>
      <c r="AB39" s="3">
        <v>2.2999999999999998</v>
      </c>
      <c r="AC39" s="37">
        <f>AB39*7</f>
        <v>16.099999999999998</v>
      </c>
      <c r="AD39" s="3">
        <f>AB39*5</f>
        <v>11.5</v>
      </c>
      <c r="AE39" s="3" t="s">
        <v>9</v>
      </c>
      <c r="AF39" s="38">
        <f>AC39*4+AD39*9</f>
        <v>167.89999999999998</v>
      </c>
    </row>
    <row r="40" spans="2:32" ht="27.75">
      <c r="B40" s="180" t="s">
        <v>332</v>
      </c>
      <c r="C40" s="344"/>
      <c r="D40" s="79" t="s">
        <v>546</v>
      </c>
      <c r="E40" s="97"/>
      <c r="F40" s="79">
        <v>10</v>
      </c>
      <c r="G40" s="79" t="s">
        <v>306</v>
      </c>
      <c r="H40" s="79"/>
      <c r="I40" s="79">
        <v>10</v>
      </c>
      <c r="J40" s="80" t="s">
        <v>339</v>
      </c>
      <c r="K40" s="80"/>
      <c r="L40" s="80">
        <v>15</v>
      </c>
      <c r="M40" s="79"/>
      <c r="N40" s="81"/>
      <c r="O40" s="79"/>
      <c r="P40" s="79"/>
      <c r="Q40" s="79"/>
      <c r="R40" s="79"/>
      <c r="S40" s="79"/>
      <c r="T40" s="113"/>
      <c r="U40" s="79"/>
      <c r="V40" s="350"/>
      <c r="W40" s="30">
        <f>Y38*5+Y40*5+Y42*8</f>
        <v>25.5</v>
      </c>
      <c r="X40" s="35" t="s">
        <v>30</v>
      </c>
      <c r="Y40" s="87">
        <v>2.7</v>
      </c>
      <c r="Z40" s="7"/>
      <c r="AA40" s="2" t="s">
        <v>31</v>
      </c>
      <c r="AB40" s="3">
        <v>1.6</v>
      </c>
      <c r="AC40" s="3">
        <f>AB40*1</f>
        <v>1.6</v>
      </c>
      <c r="AD40" s="3" t="s">
        <v>9</v>
      </c>
      <c r="AE40" s="3">
        <f>AB40*5</f>
        <v>8</v>
      </c>
      <c r="AF40" s="3">
        <f>AC40*4+AE40*4</f>
        <v>38.4</v>
      </c>
    </row>
    <row r="41" spans="2:32" ht="27.75">
      <c r="B41" s="348" t="s">
        <v>56</v>
      </c>
      <c r="C41" s="344"/>
      <c r="D41" s="81" t="s">
        <v>553</v>
      </c>
      <c r="E41" s="81"/>
      <c r="F41" s="79">
        <v>5</v>
      </c>
      <c r="G41" s="79" t="s">
        <v>320</v>
      </c>
      <c r="H41" s="79"/>
      <c r="I41" s="79">
        <v>2</v>
      </c>
      <c r="J41" s="100"/>
      <c r="K41" s="81"/>
      <c r="L41" s="79"/>
      <c r="M41" s="79"/>
      <c r="N41" s="96"/>
      <c r="O41" s="79"/>
      <c r="P41" s="79"/>
      <c r="Q41" s="79"/>
      <c r="R41" s="79"/>
      <c r="S41" s="79"/>
      <c r="T41" s="97"/>
      <c r="U41" s="79"/>
      <c r="V41" s="350"/>
      <c r="W41" s="34" t="s">
        <v>33</v>
      </c>
      <c r="X41" s="35" t="s">
        <v>34</v>
      </c>
      <c r="Y41" s="87"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9</v>
      </c>
      <c r="AF41" s="3">
        <f>AD41*9</f>
        <v>112.5</v>
      </c>
    </row>
    <row r="42" spans="2:32" ht="27.75">
      <c r="B42" s="348"/>
      <c r="C42" s="344"/>
      <c r="D42" s="81"/>
      <c r="E42" s="81"/>
      <c r="F42" s="79"/>
      <c r="G42" s="79" t="s">
        <v>315</v>
      </c>
      <c r="H42" s="97"/>
      <c r="I42" s="79">
        <v>1</v>
      </c>
      <c r="J42" s="137"/>
      <c r="K42" s="97"/>
      <c r="L42" s="80"/>
      <c r="M42" s="79"/>
      <c r="N42" s="96"/>
      <c r="O42" s="79"/>
      <c r="P42" s="79"/>
      <c r="Q42" s="97"/>
      <c r="R42" s="79"/>
      <c r="S42" s="79"/>
      <c r="T42" s="81"/>
      <c r="U42" s="79"/>
      <c r="V42" s="350"/>
      <c r="W42" s="30">
        <f>Y37*2+Y38*7+Y39*1+Y42*8</f>
        <v>29.400000000000002</v>
      </c>
      <c r="X42" s="43" t="s">
        <v>36</v>
      </c>
      <c r="Y42" s="87">
        <v>0</v>
      </c>
      <c r="Z42" s="7"/>
      <c r="AA42" s="2" t="s">
        <v>37</v>
      </c>
      <c r="AE42" s="2">
        <f>AB42*15</f>
        <v>0</v>
      </c>
    </row>
    <row r="43" spans="2:32" ht="27.75">
      <c r="B43" s="181" t="s">
        <v>38</v>
      </c>
      <c r="C43" s="44"/>
      <c r="D43" s="97"/>
      <c r="E43" s="97"/>
      <c r="F43" s="79"/>
      <c r="G43" s="79"/>
      <c r="H43" s="97"/>
      <c r="I43" s="79"/>
      <c r="J43" s="100"/>
      <c r="K43" s="96"/>
      <c r="L43" s="80"/>
      <c r="M43" s="137"/>
      <c r="N43" s="96"/>
      <c r="O43" s="79"/>
      <c r="P43" s="79"/>
      <c r="Q43" s="97"/>
      <c r="R43" s="79"/>
      <c r="S43" s="79"/>
      <c r="T43" s="97"/>
      <c r="U43" s="79"/>
      <c r="V43" s="350"/>
      <c r="W43" s="34" t="s">
        <v>39</v>
      </c>
      <c r="X43" s="45"/>
      <c r="Y43" s="9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184"/>
      <c r="C44" s="46"/>
      <c r="D44" s="111"/>
      <c r="E44" s="111"/>
      <c r="F44" s="112"/>
      <c r="G44" s="112"/>
      <c r="H44" s="111"/>
      <c r="I44" s="112"/>
      <c r="J44" s="112"/>
      <c r="K44" s="96"/>
      <c r="L44" s="80"/>
      <c r="M44" s="111"/>
      <c r="N44" s="111"/>
      <c r="O44" s="112"/>
      <c r="P44" s="112"/>
      <c r="Q44" s="111"/>
      <c r="R44" s="112"/>
      <c r="S44" s="112"/>
      <c r="T44" s="111"/>
      <c r="U44" s="112"/>
      <c r="V44" s="351"/>
      <c r="W44" s="47">
        <f>W38*4+W40*9+W42*4</f>
        <v>699.1</v>
      </c>
      <c r="X44" s="62"/>
      <c r="Y44" s="63"/>
      <c r="Z44" s="7"/>
      <c r="AC44" s="49">
        <f>AC43*4/AF43</f>
        <v>0.16345624656026417</v>
      </c>
      <c r="AD44" s="49">
        <f>AD43*9/AF43</f>
        <v>0.29719317556411667</v>
      </c>
      <c r="AE44" s="49">
        <f>AE43*4/AF43</f>
        <v>0.53935057787561924</v>
      </c>
    </row>
    <row r="45" spans="2:32" ht="59.1" customHeight="1">
      <c r="C45" s="2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64"/>
    </row>
    <row r="46" spans="2:32">
      <c r="B46" s="186"/>
      <c r="D46" s="342"/>
      <c r="E46" s="342"/>
      <c r="F46" s="343"/>
      <c r="G46" s="343"/>
      <c r="H46" s="65"/>
      <c r="I46" s="2"/>
      <c r="J46" s="2"/>
      <c r="K46" s="65"/>
      <c r="L46" s="65"/>
      <c r="M46" s="65"/>
      <c r="N46" s="65"/>
      <c r="O46" s="2"/>
      <c r="Q46" s="65"/>
      <c r="R46" s="2"/>
      <c r="T46" s="65"/>
      <c r="U46" s="2"/>
      <c r="V46" s="2"/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  <row r="52" spans="25:25">
      <c r="Y52" s="68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70866141732283472" right="0.70866141732283472" top="0" bottom="0" header="0.31496062992125984" footer="0.31496062992125984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opLeftCell="B1" zoomScale="55" zoomScaleNormal="55" workbookViewId="0">
      <selection activeCell="Y5" sqref="Y5"/>
    </sheetView>
  </sheetViews>
  <sheetFormatPr defaultColWidth="9" defaultRowHeight="20.25"/>
  <cols>
    <col min="1" max="1" width="0.125" style="32" hidden="1" customWidth="1"/>
    <col min="2" max="2" width="4.875" style="185" customWidth="1"/>
    <col min="3" max="3" width="0" style="32" hidden="1" customWidth="1"/>
    <col min="4" max="4" width="18.625" style="32" customWidth="1"/>
    <col min="5" max="5" width="5.625" style="69" customWidth="1"/>
    <col min="6" max="6" width="9.625" style="32" customWidth="1"/>
    <col min="7" max="7" width="18.625" style="32" customWidth="1"/>
    <col min="8" max="8" width="5.625" style="69" customWidth="1"/>
    <col min="9" max="9" width="9.625" style="32" customWidth="1"/>
    <col min="10" max="10" width="18.625" style="32" customWidth="1"/>
    <col min="11" max="11" width="5.625" style="69" customWidth="1"/>
    <col min="12" max="12" width="11.875" style="69" customWidth="1"/>
    <col min="13" max="13" width="18.625" style="69" customWidth="1"/>
    <col min="14" max="14" width="5.625" style="69" customWidth="1"/>
    <col min="15" max="15" width="9.625" style="32" customWidth="1"/>
    <col min="16" max="16" width="18.625" style="32" customWidth="1"/>
    <col min="17" max="17" width="5.625" style="69" customWidth="1"/>
    <col min="18" max="18" width="9.625" style="32" customWidth="1"/>
    <col min="19" max="19" width="18.625" style="32" customWidth="1"/>
    <col min="20" max="20" width="5.625" style="69" customWidth="1"/>
    <col min="21" max="21" width="9.625" style="32" customWidth="1"/>
    <col min="22" max="22" width="5.125" style="32" customWidth="1"/>
    <col min="23" max="23" width="11.875" style="66" customWidth="1"/>
    <col min="24" max="24" width="11.125" style="67" customWidth="1"/>
    <col min="25" max="25" width="6.625" style="70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8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5" s="2" customFormat="1" ht="38.25">
      <c r="B1" s="352" t="s">
        <v>558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"/>
      <c r="AB1" s="3"/>
    </row>
    <row r="2" spans="2:35" s="2" customFormat="1" ht="16.5" customHeight="1">
      <c r="B2" s="353"/>
      <c r="C2" s="354"/>
      <c r="D2" s="354"/>
      <c r="E2" s="354"/>
      <c r="F2" s="354"/>
      <c r="G2" s="354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55"/>
      <c r="T2" s="356"/>
      <c r="U2" s="356"/>
      <c r="V2" s="356"/>
      <c r="W2" s="356"/>
      <c r="X2" s="356"/>
      <c r="Y2" s="356"/>
      <c r="Z2" s="1"/>
      <c r="AB2" s="3"/>
    </row>
    <row r="3" spans="2:35" s="2" customFormat="1" ht="31.5" customHeight="1" thickBot="1">
      <c r="B3" s="177" t="s">
        <v>60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57"/>
      <c r="T3" s="357"/>
      <c r="U3" s="357"/>
      <c r="V3" s="357"/>
      <c r="W3" s="357"/>
      <c r="X3" s="357"/>
      <c r="Y3" s="357"/>
      <c r="Z3" s="7"/>
      <c r="AB3" s="3"/>
    </row>
    <row r="4" spans="2:35" s="18" customFormat="1" ht="99">
      <c r="B4" s="178" t="s">
        <v>4</v>
      </c>
      <c r="C4" s="8" t="s">
        <v>5</v>
      </c>
      <c r="D4" s="9" t="s">
        <v>6</v>
      </c>
      <c r="E4" s="10" t="s">
        <v>61</v>
      </c>
      <c r="F4" s="9"/>
      <c r="G4" s="9" t="s">
        <v>8</v>
      </c>
      <c r="H4" s="10" t="s">
        <v>61</v>
      </c>
      <c r="I4" s="9"/>
      <c r="J4" s="9" t="s">
        <v>54</v>
      </c>
      <c r="K4" s="10" t="s">
        <v>61</v>
      </c>
      <c r="L4" s="9"/>
      <c r="M4" s="9" t="s">
        <v>10</v>
      </c>
      <c r="N4" s="10" t="s">
        <v>61</v>
      </c>
      <c r="O4" s="11"/>
      <c r="P4" s="9" t="s">
        <v>10</v>
      </c>
      <c r="Q4" s="10" t="s">
        <v>61</v>
      </c>
      <c r="R4" s="9"/>
      <c r="S4" s="12" t="s">
        <v>11</v>
      </c>
      <c r="T4" s="10" t="s">
        <v>61</v>
      </c>
      <c r="U4" s="9"/>
      <c r="V4" s="13" t="s">
        <v>62</v>
      </c>
      <c r="W4" s="14" t="s">
        <v>13</v>
      </c>
      <c r="X4" s="15" t="s">
        <v>63</v>
      </c>
      <c r="Y4" s="16" t="s">
        <v>64</v>
      </c>
      <c r="Z4" s="17"/>
      <c r="AA4" s="3"/>
      <c r="AB4" s="3"/>
      <c r="AC4" s="2"/>
      <c r="AD4" s="2"/>
      <c r="AE4" s="2"/>
      <c r="AF4" s="2"/>
    </row>
    <row r="5" spans="2:35" s="27" customFormat="1" ht="42">
      <c r="B5" s="179">
        <v>11</v>
      </c>
      <c r="C5" s="344"/>
      <c r="D5" s="50" t="str">
        <f>月菜單!A41</f>
        <v>寶島白飯</v>
      </c>
      <c r="E5" s="19" t="s">
        <v>44</v>
      </c>
      <c r="F5" s="20" t="s">
        <v>16</v>
      </c>
      <c r="G5" s="50" t="str">
        <f>月菜單!A42</f>
        <v>元氣大豬排(炸)</v>
      </c>
      <c r="H5" s="19" t="s">
        <v>65</v>
      </c>
      <c r="I5" s="20" t="s">
        <v>16</v>
      </c>
      <c r="J5" s="50" t="str">
        <f>月菜單!A43</f>
        <v>日式咖哩雞(豆)</v>
      </c>
      <c r="K5" s="19" t="s">
        <v>47</v>
      </c>
      <c r="L5" s="20" t="s">
        <v>16</v>
      </c>
      <c r="M5" s="50" t="str">
        <f>月菜單!A44</f>
        <v>砂鍋肉丸子</v>
      </c>
      <c r="N5" s="19" t="s">
        <v>349</v>
      </c>
      <c r="O5" s="20" t="s">
        <v>16</v>
      </c>
      <c r="P5" s="19" t="str">
        <f>月菜單!A45</f>
        <v>深色蔬菜</v>
      </c>
      <c r="Q5" s="19" t="s">
        <v>68</v>
      </c>
      <c r="R5" s="20" t="s">
        <v>16</v>
      </c>
      <c r="S5" s="19" t="str">
        <f>月菜單!A46</f>
        <v>竹筍豚骨湯</v>
      </c>
      <c r="T5" s="24" t="s">
        <v>66</v>
      </c>
      <c r="U5" s="20" t="s">
        <v>16</v>
      </c>
      <c r="V5" s="349"/>
      <c r="W5" s="25" t="s">
        <v>17</v>
      </c>
      <c r="X5" s="26" t="s">
        <v>18</v>
      </c>
      <c r="Y5" s="84">
        <v>5.8</v>
      </c>
      <c r="Z5" s="2"/>
      <c r="AA5" s="2"/>
      <c r="AB5" s="3"/>
      <c r="AC5" s="2" t="s">
        <v>19</v>
      </c>
      <c r="AD5" s="2" t="s">
        <v>20</v>
      </c>
      <c r="AE5" s="2" t="s">
        <v>21</v>
      </c>
      <c r="AF5" s="2" t="s">
        <v>22</v>
      </c>
    </row>
    <row r="6" spans="2:35" ht="27.95" customHeight="1">
      <c r="B6" s="180" t="s">
        <v>23</v>
      </c>
      <c r="C6" s="344"/>
      <c r="D6" s="80" t="s">
        <v>73</v>
      </c>
      <c r="E6" s="80"/>
      <c r="F6" s="80">
        <v>100</v>
      </c>
      <c r="G6" s="79" t="s">
        <v>322</v>
      </c>
      <c r="H6" s="79"/>
      <c r="I6" s="79">
        <v>50</v>
      </c>
      <c r="J6" s="79" t="s">
        <v>316</v>
      </c>
      <c r="K6" s="79"/>
      <c r="L6" s="79">
        <v>30</v>
      </c>
      <c r="M6" s="80" t="s">
        <v>477</v>
      </c>
      <c r="N6" s="80"/>
      <c r="O6" s="80">
        <v>30</v>
      </c>
      <c r="P6" s="79" t="str">
        <f>P5</f>
        <v>深色蔬菜</v>
      </c>
      <c r="Q6" s="79"/>
      <c r="R6" s="80">
        <v>120</v>
      </c>
      <c r="S6" s="146" t="s">
        <v>347</v>
      </c>
      <c r="T6" s="80"/>
      <c r="U6" s="80">
        <v>40</v>
      </c>
      <c r="V6" s="350"/>
      <c r="W6" s="30">
        <f>Y5*15+Y7*5+Y9*15+Y10*12</f>
        <v>96</v>
      </c>
      <c r="X6" s="31" t="s">
        <v>24</v>
      </c>
      <c r="Y6" s="87">
        <v>2.2999999999999998</v>
      </c>
      <c r="Z6" s="7"/>
      <c r="AA6" s="3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180">
        <v>30</v>
      </c>
      <c r="C7" s="344"/>
      <c r="D7" s="79"/>
      <c r="E7" s="79"/>
      <c r="F7" s="79"/>
      <c r="G7" s="80"/>
      <c r="H7" s="80"/>
      <c r="I7" s="80"/>
      <c r="J7" s="79" t="s">
        <v>312</v>
      </c>
      <c r="K7" s="79"/>
      <c r="L7" s="79">
        <v>15</v>
      </c>
      <c r="M7" s="80" t="s">
        <v>478</v>
      </c>
      <c r="N7" s="80"/>
      <c r="O7" s="80">
        <v>10</v>
      </c>
      <c r="P7" s="79"/>
      <c r="Q7" s="79"/>
      <c r="R7" s="79"/>
      <c r="S7" s="146" t="s">
        <v>348</v>
      </c>
      <c r="T7" s="80"/>
      <c r="U7" s="80">
        <v>5</v>
      </c>
      <c r="V7" s="350"/>
      <c r="W7" s="34" t="s">
        <v>26</v>
      </c>
      <c r="X7" s="35" t="s">
        <v>27</v>
      </c>
      <c r="Y7" s="87">
        <v>1.8</v>
      </c>
      <c r="Z7" s="2"/>
      <c r="AA7" s="36" t="s">
        <v>28</v>
      </c>
      <c r="AB7" s="3">
        <v>2</v>
      </c>
      <c r="AC7" s="37">
        <f>AB7*7</f>
        <v>14</v>
      </c>
      <c r="AD7" s="3">
        <f>AB7*5</f>
        <v>10</v>
      </c>
      <c r="AE7" s="3" t="s">
        <v>9</v>
      </c>
      <c r="AF7" s="38">
        <f>AC7*4+AD7*9</f>
        <v>146</v>
      </c>
    </row>
    <row r="8" spans="2:35" ht="27.95" customHeight="1">
      <c r="B8" s="180" t="s">
        <v>29</v>
      </c>
      <c r="C8" s="344"/>
      <c r="D8" s="79"/>
      <c r="E8" s="79"/>
      <c r="F8" s="79"/>
      <c r="G8" s="80"/>
      <c r="H8" s="80"/>
      <c r="I8" s="80"/>
      <c r="J8" s="79" t="s">
        <v>323</v>
      </c>
      <c r="K8" s="79"/>
      <c r="L8" s="79">
        <v>10</v>
      </c>
      <c r="M8" s="191"/>
      <c r="N8" s="96"/>
      <c r="O8" s="80"/>
      <c r="P8" s="79"/>
      <c r="Q8" s="97"/>
      <c r="R8" s="79"/>
      <c r="S8" s="80"/>
      <c r="T8" s="98"/>
      <c r="U8" s="80"/>
      <c r="V8" s="350"/>
      <c r="W8" s="30">
        <f>Y6*5+Y8*5+Y10*8</f>
        <v>25</v>
      </c>
      <c r="X8" s="35" t="s">
        <v>30</v>
      </c>
      <c r="Y8" s="87">
        <v>2.7</v>
      </c>
      <c r="Z8" s="7"/>
      <c r="AA8" s="2" t="s">
        <v>31</v>
      </c>
      <c r="AB8" s="3">
        <v>1.5</v>
      </c>
      <c r="AC8" s="3">
        <f>AB8*1</f>
        <v>1.5</v>
      </c>
      <c r="AD8" s="3" t="s">
        <v>9</v>
      </c>
      <c r="AE8" s="3">
        <f>AB8*5</f>
        <v>7.5</v>
      </c>
      <c r="AF8" s="3">
        <f>AC8*4+AE8*4</f>
        <v>36</v>
      </c>
    </row>
    <row r="9" spans="2:35" ht="27.95" customHeight="1">
      <c r="B9" s="348" t="s">
        <v>32</v>
      </c>
      <c r="C9" s="344"/>
      <c r="D9" s="79"/>
      <c r="E9" s="79"/>
      <c r="F9" s="79"/>
      <c r="G9" s="137"/>
      <c r="H9" s="97"/>
      <c r="I9" s="79"/>
      <c r="J9" s="79" t="s">
        <v>313</v>
      </c>
      <c r="K9" s="96"/>
      <c r="L9" s="79">
        <v>15</v>
      </c>
      <c r="M9" s="191"/>
      <c r="N9" s="80"/>
      <c r="O9" s="80"/>
      <c r="P9" s="79"/>
      <c r="Q9" s="97"/>
      <c r="R9" s="79"/>
      <c r="S9" s="146"/>
      <c r="T9" s="98"/>
      <c r="U9" s="80"/>
      <c r="V9" s="350"/>
      <c r="W9" s="34" t="s">
        <v>33</v>
      </c>
      <c r="X9" s="35" t="s">
        <v>34</v>
      </c>
      <c r="Y9" s="87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9</v>
      </c>
      <c r="AF9" s="3">
        <f>AD9*9</f>
        <v>112.5</v>
      </c>
    </row>
    <row r="10" spans="2:35" ht="27.95" customHeight="1">
      <c r="B10" s="348"/>
      <c r="C10" s="344"/>
      <c r="D10" s="79"/>
      <c r="E10" s="79"/>
      <c r="F10" s="79"/>
      <c r="G10" s="99"/>
      <c r="H10" s="97"/>
      <c r="I10" s="79"/>
      <c r="J10" s="96"/>
      <c r="K10" s="96"/>
      <c r="L10" s="80"/>
      <c r="M10" s="192"/>
      <c r="N10" s="81"/>
      <c r="O10" s="79"/>
      <c r="P10" s="79"/>
      <c r="Q10" s="97"/>
      <c r="R10" s="79"/>
      <c r="S10" s="80"/>
      <c r="T10" s="98"/>
      <c r="U10" s="80"/>
      <c r="V10" s="350"/>
      <c r="W10" s="30">
        <f>Y5*2+Y6*7+Y7*1+Y10*8</f>
        <v>29.499999999999996</v>
      </c>
      <c r="X10" s="43" t="s">
        <v>36</v>
      </c>
      <c r="Y10" s="87">
        <v>0</v>
      </c>
      <c r="Z10" s="7"/>
      <c r="AA10" s="2" t="s">
        <v>37</v>
      </c>
      <c r="AE10" s="2">
        <f>AB10*15</f>
        <v>0</v>
      </c>
    </row>
    <row r="11" spans="2:35" ht="27.95" customHeight="1">
      <c r="B11" s="181" t="s">
        <v>38</v>
      </c>
      <c r="C11" s="44"/>
      <c r="D11" s="79"/>
      <c r="E11" s="97"/>
      <c r="F11" s="79"/>
      <c r="G11" s="79"/>
      <c r="H11" s="97"/>
      <c r="I11" s="79"/>
      <c r="J11" s="150"/>
      <c r="K11" s="97"/>
      <c r="L11" s="97"/>
      <c r="M11" s="100"/>
      <c r="N11" s="97"/>
      <c r="O11" s="79"/>
      <c r="P11" s="79"/>
      <c r="Q11" s="97"/>
      <c r="R11" s="79"/>
      <c r="S11" s="79"/>
      <c r="T11" s="97"/>
      <c r="U11" s="79"/>
      <c r="V11" s="350"/>
      <c r="W11" s="34" t="s">
        <v>39</v>
      </c>
      <c r="X11" s="45"/>
      <c r="Y11" s="8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182"/>
      <c r="C12" s="46"/>
      <c r="D12" s="97"/>
      <c r="E12" s="97"/>
      <c r="F12" s="79"/>
      <c r="G12" s="79"/>
      <c r="H12" s="97"/>
      <c r="I12" s="79"/>
      <c r="J12" s="79"/>
      <c r="K12" s="97"/>
      <c r="L12" s="97"/>
      <c r="M12" s="100"/>
      <c r="N12" s="97"/>
      <c r="O12" s="79"/>
      <c r="P12" s="79"/>
      <c r="Q12" s="97"/>
      <c r="R12" s="79"/>
      <c r="S12" s="150"/>
      <c r="T12" s="97"/>
      <c r="U12" s="79"/>
      <c r="V12" s="351"/>
      <c r="W12" s="47">
        <f>W6*4+W8*9+W10*4</f>
        <v>727</v>
      </c>
      <c r="X12" s="48"/>
      <c r="Y12" s="87"/>
      <c r="Z12" s="7"/>
      <c r="AC12" s="49">
        <f>AC11*4/AF11</f>
        <v>0.15658362989323843</v>
      </c>
      <c r="AD12" s="49">
        <f>AD11*9/AF11</f>
        <v>0.28825622775800713</v>
      </c>
      <c r="AE12" s="49">
        <f>AE11*4/AF11</f>
        <v>0.55516014234875444</v>
      </c>
    </row>
    <row r="13" spans="2:35" s="27" customFormat="1" ht="27.75">
      <c r="B13" s="179"/>
      <c r="C13" s="344"/>
      <c r="D13" s="19"/>
      <c r="E13" s="19"/>
      <c r="F13" s="20"/>
      <c r="G13" s="50"/>
      <c r="H13" s="19"/>
      <c r="I13" s="20"/>
      <c r="J13" s="50"/>
      <c r="K13" s="19"/>
      <c r="L13" s="20"/>
      <c r="M13" s="50"/>
      <c r="N13" s="19"/>
      <c r="O13" s="20"/>
      <c r="P13" s="19"/>
      <c r="Q13" s="19"/>
      <c r="R13" s="20"/>
      <c r="S13" s="19"/>
      <c r="T13" s="24"/>
      <c r="U13" s="20"/>
      <c r="V13" s="349"/>
      <c r="W13" s="25" t="s">
        <v>17</v>
      </c>
      <c r="X13" s="26" t="s">
        <v>18</v>
      </c>
      <c r="Y13" s="115"/>
      <c r="Z13" s="2"/>
      <c r="AA13" s="2"/>
      <c r="AB13" s="3"/>
      <c r="AC13" s="2" t="s">
        <v>19</v>
      </c>
      <c r="AD13" s="2" t="s">
        <v>20</v>
      </c>
      <c r="AE13" s="2" t="s">
        <v>21</v>
      </c>
      <c r="AF13" s="2" t="s">
        <v>22</v>
      </c>
      <c r="AG13" s="51"/>
      <c r="AH13" s="51"/>
      <c r="AI13" s="51"/>
    </row>
    <row r="14" spans="2:35" ht="27.95" customHeight="1">
      <c r="B14" s="180" t="s">
        <v>23</v>
      </c>
      <c r="C14" s="344"/>
      <c r="D14" s="79"/>
      <c r="E14" s="79"/>
      <c r="F14" s="79"/>
      <c r="G14" s="80"/>
      <c r="H14" s="80"/>
      <c r="I14" s="80"/>
      <c r="J14" s="80"/>
      <c r="K14" s="80"/>
      <c r="L14" s="80"/>
      <c r="M14" s="107"/>
      <c r="N14" s="107"/>
      <c r="O14" s="107"/>
      <c r="P14" s="79"/>
      <c r="Q14" s="79"/>
      <c r="R14" s="80"/>
      <c r="S14" s="80"/>
      <c r="T14" s="80"/>
      <c r="U14" s="80"/>
      <c r="V14" s="350"/>
      <c r="W14" s="30">
        <f>Y13*15+Y15*5+Y17*15+Y18*12</f>
        <v>0</v>
      </c>
      <c r="X14" s="31" t="s">
        <v>24</v>
      </c>
      <c r="Y14" s="116"/>
      <c r="Z14" s="7"/>
      <c r="AA14" s="3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1"/>
      <c r="AH14" s="51"/>
      <c r="AI14" s="51"/>
    </row>
    <row r="15" spans="2:35" ht="27.95" customHeight="1">
      <c r="B15" s="180"/>
      <c r="C15" s="344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96"/>
      <c r="O15" s="80"/>
      <c r="P15" s="79"/>
      <c r="Q15" s="79"/>
      <c r="R15" s="79"/>
      <c r="S15" s="146"/>
      <c r="T15" s="80"/>
      <c r="U15" s="80"/>
      <c r="V15" s="350"/>
      <c r="W15" s="34" t="s">
        <v>26</v>
      </c>
      <c r="X15" s="35" t="s">
        <v>27</v>
      </c>
      <c r="Y15" s="116"/>
      <c r="Z15" s="2"/>
      <c r="AA15" s="36" t="s">
        <v>28</v>
      </c>
      <c r="AB15" s="3">
        <v>2.2000000000000002</v>
      </c>
      <c r="AC15" s="37">
        <f>AB15*7</f>
        <v>15.400000000000002</v>
      </c>
      <c r="AD15" s="3">
        <f>AB15*5</f>
        <v>11</v>
      </c>
      <c r="AE15" s="3" t="s">
        <v>9</v>
      </c>
      <c r="AF15" s="38">
        <f>AC15*4+AD15*9</f>
        <v>160.60000000000002</v>
      </c>
      <c r="AG15" s="51"/>
      <c r="AH15" s="51"/>
      <c r="AI15" s="51"/>
    </row>
    <row r="16" spans="2:35" ht="27.95" customHeight="1">
      <c r="B16" s="180" t="s">
        <v>40</v>
      </c>
      <c r="C16" s="344"/>
      <c r="D16" s="80"/>
      <c r="E16" s="80"/>
      <c r="F16" s="80"/>
      <c r="G16" s="80"/>
      <c r="H16" s="98"/>
      <c r="I16" s="80"/>
      <c r="J16" s="80"/>
      <c r="K16" s="96"/>
      <c r="L16" s="80"/>
      <c r="M16" s="80"/>
      <c r="N16" s="96"/>
      <c r="O16" s="80"/>
      <c r="P16" s="79"/>
      <c r="Q16" s="97"/>
      <c r="R16" s="79"/>
      <c r="S16" s="80"/>
      <c r="T16" s="98"/>
      <c r="U16" s="80"/>
      <c r="V16" s="350"/>
      <c r="W16" s="30">
        <f>Y14*5+Y16*5+Y18*8</f>
        <v>0</v>
      </c>
      <c r="X16" s="35" t="s">
        <v>30</v>
      </c>
      <c r="Y16" s="116"/>
      <c r="Z16" s="7"/>
      <c r="AA16" s="2" t="s">
        <v>31</v>
      </c>
      <c r="AB16" s="3">
        <v>1.6</v>
      </c>
      <c r="AC16" s="3">
        <f>AB16*1</f>
        <v>1.6</v>
      </c>
      <c r="AD16" s="3" t="s">
        <v>9</v>
      </c>
      <c r="AE16" s="3">
        <f>AB16*5</f>
        <v>8</v>
      </c>
      <c r="AF16" s="3">
        <f>AC16*4+AE16*4</f>
        <v>38.4</v>
      </c>
      <c r="AG16" s="51"/>
      <c r="AH16" s="51"/>
      <c r="AI16" s="51"/>
    </row>
    <row r="17" spans="2:35" ht="27.95" customHeight="1">
      <c r="B17" s="348" t="s">
        <v>41</v>
      </c>
      <c r="C17" s="344"/>
      <c r="D17" s="97"/>
      <c r="E17" s="97"/>
      <c r="F17" s="79"/>
      <c r="G17" s="79"/>
      <c r="H17" s="97"/>
      <c r="I17" s="79"/>
      <c r="J17" s="80"/>
      <c r="K17" s="98"/>
      <c r="L17" s="80"/>
      <c r="M17" s="80"/>
      <c r="N17" s="80"/>
      <c r="O17" s="80"/>
      <c r="P17" s="79"/>
      <c r="Q17" s="97"/>
      <c r="R17" s="79"/>
      <c r="S17" s="137"/>
      <c r="T17" s="97"/>
      <c r="U17" s="79"/>
      <c r="V17" s="350"/>
      <c r="W17" s="34" t="s">
        <v>33</v>
      </c>
      <c r="X17" s="35" t="s">
        <v>34</v>
      </c>
      <c r="Y17" s="116"/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9</v>
      </c>
      <c r="AF17" s="3">
        <f>AD17*9</f>
        <v>112.5</v>
      </c>
      <c r="AG17" s="51"/>
      <c r="AH17" s="52"/>
      <c r="AI17" s="51"/>
    </row>
    <row r="18" spans="2:35" ht="27.95" customHeight="1">
      <c r="B18" s="348"/>
      <c r="C18" s="344"/>
      <c r="D18" s="97"/>
      <c r="E18" s="97"/>
      <c r="F18" s="79"/>
      <c r="G18" s="101"/>
      <c r="H18" s="97"/>
      <c r="I18" s="79"/>
      <c r="J18" s="79"/>
      <c r="K18" s="97"/>
      <c r="L18" s="79"/>
      <c r="M18" s="81"/>
      <c r="N18" s="97"/>
      <c r="O18" s="79"/>
      <c r="P18" s="79"/>
      <c r="Q18" s="97"/>
      <c r="R18" s="79"/>
      <c r="S18" s="99"/>
      <c r="T18" s="97"/>
      <c r="U18" s="79"/>
      <c r="V18" s="350"/>
      <c r="W18" s="30">
        <f>Y13*2+Y14*7+Y15*1+Y18*8</f>
        <v>0</v>
      </c>
      <c r="X18" s="43" t="s">
        <v>36</v>
      </c>
      <c r="Y18" s="116"/>
      <c r="Z18" s="7"/>
      <c r="AA18" s="2" t="s">
        <v>37</v>
      </c>
      <c r="AB18" s="3">
        <v>1</v>
      </c>
      <c r="AE18" s="2">
        <f>AB18*15</f>
        <v>15</v>
      </c>
      <c r="AG18" s="51"/>
      <c r="AH18" s="52"/>
      <c r="AI18" s="51"/>
    </row>
    <row r="19" spans="2:35" ht="27.95" customHeight="1">
      <c r="B19" s="181" t="s">
        <v>38</v>
      </c>
      <c r="C19" s="44"/>
      <c r="D19" s="97"/>
      <c r="E19" s="97"/>
      <c r="F19" s="79"/>
      <c r="G19" s="79"/>
      <c r="H19" s="97"/>
      <c r="I19" s="79"/>
      <c r="J19" s="100"/>
      <c r="K19" s="97"/>
      <c r="L19" s="97"/>
      <c r="M19" s="79"/>
      <c r="N19" s="97"/>
      <c r="O19" s="79"/>
      <c r="P19" s="102"/>
      <c r="Q19" s="97"/>
      <c r="R19" s="79"/>
      <c r="S19" s="80"/>
      <c r="T19" s="98"/>
      <c r="U19" s="80"/>
      <c r="V19" s="350"/>
      <c r="W19" s="34" t="s">
        <v>39</v>
      </c>
      <c r="X19" s="45"/>
      <c r="Y19" s="117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182"/>
      <c r="C20" s="46"/>
      <c r="D20" s="97"/>
      <c r="E20" s="97"/>
      <c r="F20" s="79"/>
      <c r="G20" s="79"/>
      <c r="H20" s="97"/>
      <c r="I20" s="79"/>
      <c r="J20" s="79"/>
      <c r="K20" s="97"/>
      <c r="L20" s="97"/>
      <c r="M20" s="97"/>
      <c r="N20" s="97"/>
      <c r="O20" s="79"/>
      <c r="P20" s="97"/>
      <c r="Q20" s="97"/>
      <c r="R20" s="79"/>
      <c r="S20" s="99"/>
      <c r="T20" s="97"/>
      <c r="U20" s="79"/>
      <c r="V20" s="351"/>
      <c r="W20" s="47">
        <f>W14*4+W16*9+W18*4</f>
        <v>0</v>
      </c>
      <c r="X20" s="53"/>
      <c r="Y20" s="118"/>
      <c r="Z20" s="7"/>
      <c r="AC20" s="49">
        <f>AC19*4/AF19</f>
        <v>0.14881334188582426</v>
      </c>
      <c r="AD20" s="49">
        <f>AD19*9/AF19</f>
        <v>0.27132777421423987</v>
      </c>
      <c r="AE20" s="49">
        <f>AE19*4/AF19</f>
        <v>0.5798588838999359</v>
      </c>
    </row>
    <row r="21" spans="2:35" s="27" customFormat="1" ht="27.75">
      <c r="B21" s="179"/>
      <c r="C21" s="344"/>
      <c r="D21" s="50"/>
      <c r="E21" s="19"/>
      <c r="F21" s="20"/>
      <c r="G21" s="50"/>
      <c r="H21" s="19"/>
      <c r="I21" s="20"/>
      <c r="J21" s="50"/>
      <c r="K21" s="19"/>
      <c r="L21" s="20"/>
      <c r="M21" s="24"/>
      <c r="N21" s="24"/>
      <c r="O21" s="20"/>
      <c r="P21" s="19"/>
      <c r="Q21" s="19"/>
      <c r="R21" s="20"/>
      <c r="S21" s="19"/>
      <c r="T21" s="24"/>
      <c r="U21" s="20"/>
      <c r="V21" s="349"/>
      <c r="W21" s="25" t="s">
        <v>17</v>
      </c>
      <c r="X21" s="26" t="s">
        <v>18</v>
      </c>
      <c r="Y21" s="115"/>
      <c r="Z21" s="2"/>
      <c r="AA21" s="2"/>
      <c r="AB21" s="3"/>
      <c r="AC21" s="2" t="s">
        <v>19</v>
      </c>
      <c r="AD21" s="2" t="s">
        <v>20</v>
      </c>
      <c r="AE21" s="2" t="s">
        <v>21</v>
      </c>
      <c r="AF21" s="2" t="s">
        <v>22</v>
      </c>
    </row>
    <row r="22" spans="2:35" s="55" customFormat="1" ht="27.75" customHeight="1">
      <c r="B22" s="180" t="s">
        <v>23</v>
      </c>
      <c r="C22" s="344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79"/>
      <c r="Q22" s="79"/>
      <c r="R22" s="80"/>
      <c r="S22" s="79"/>
      <c r="T22" s="79"/>
      <c r="U22" s="79"/>
      <c r="V22" s="350"/>
      <c r="W22" s="30">
        <f>Y21*15+Y23*5+Y25*15+Y26*12</f>
        <v>0</v>
      </c>
      <c r="X22" s="31" t="s">
        <v>24</v>
      </c>
      <c r="Y22" s="116"/>
      <c r="Z22" s="54"/>
      <c r="AA22" s="3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55" customFormat="1" ht="27.95" customHeight="1">
      <c r="B23" s="180"/>
      <c r="C23" s="344"/>
      <c r="D23" s="79"/>
      <c r="E23" s="79"/>
      <c r="F23" s="79"/>
      <c r="G23" s="80"/>
      <c r="H23" s="80"/>
      <c r="I23" s="80"/>
      <c r="J23" s="79"/>
      <c r="K23" s="79"/>
      <c r="L23" s="79"/>
      <c r="M23" s="156"/>
      <c r="N23" s="79"/>
      <c r="O23" s="79"/>
      <c r="P23" s="79"/>
      <c r="Q23" s="79"/>
      <c r="R23" s="79"/>
      <c r="S23" s="79"/>
      <c r="T23" s="79"/>
      <c r="U23" s="79"/>
      <c r="V23" s="350"/>
      <c r="W23" s="34" t="s">
        <v>26</v>
      </c>
      <c r="X23" s="35" t="s">
        <v>27</v>
      </c>
      <c r="Y23" s="116"/>
      <c r="Z23" s="56"/>
      <c r="AA23" s="36" t="s">
        <v>28</v>
      </c>
      <c r="AB23" s="3">
        <v>2</v>
      </c>
      <c r="AC23" s="37">
        <f>AB23*7</f>
        <v>14</v>
      </c>
      <c r="AD23" s="3">
        <f>AB23*5</f>
        <v>10</v>
      </c>
      <c r="AE23" s="3" t="s">
        <v>9</v>
      </c>
      <c r="AF23" s="38">
        <f>AC23*4+AD23*9</f>
        <v>146</v>
      </c>
    </row>
    <row r="24" spans="2:35" s="55" customFormat="1" ht="27.95" customHeight="1">
      <c r="B24" s="180" t="s">
        <v>40</v>
      </c>
      <c r="C24" s="344"/>
      <c r="D24" s="79"/>
      <c r="E24" s="79"/>
      <c r="F24" s="79"/>
      <c r="G24" s="150"/>
      <c r="H24" s="98"/>
      <c r="I24" s="80"/>
      <c r="J24" s="80"/>
      <c r="K24" s="80"/>
      <c r="L24" s="79"/>
      <c r="M24" s="80"/>
      <c r="N24" s="79"/>
      <c r="O24" s="79"/>
      <c r="P24" s="79"/>
      <c r="Q24" s="79"/>
      <c r="R24" s="79"/>
      <c r="S24" s="79"/>
      <c r="T24" s="79"/>
      <c r="U24" s="79"/>
      <c r="V24" s="350"/>
      <c r="W24" s="30">
        <f>Y22*5+Y24*5+Y26*8</f>
        <v>0</v>
      </c>
      <c r="X24" s="35" t="s">
        <v>30</v>
      </c>
      <c r="Y24" s="116"/>
      <c r="Z24" s="54"/>
      <c r="AA24" s="2" t="s">
        <v>31</v>
      </c>
      <c r="AB24" s="3">
        <v>1.5</v>
      </c>
      <c r="AC24" s="3">
        <f>AB24*1</f>
        <v>1.5</v>
      </c>
      <c r="AD24" s="3" t="s">
        <v>9</v>
      </c>
      <c r="AE24" s="3">
        <f>AB24*5</f>
        <v>7.5</v>
      </c>
      <c r="AF24" s="3">
        <f>AC24*4+AE24*4</f>
        <v>36</v>
      </c>
    </row>
    <row r="25" spans="2:35" s="55" customFormat="1" ht="27.95" customHeight="1">
      <c r="B25" s="348" t="s">
        <v>42</v>
      </c>
      <c r="C25" s="344"/>
      <c r="D25" s="79"/>
      <c r="E25" s="79"/>
      <c r="F25" s="79"/>
      <c r="G25" s="150"/>
      <c r="H25" s="98"/>
      <c r="I25" s="80"/>
      <c r="J25" s="80"/>
      <c r="K25" s="96"/>
      <c r="L25" s="80"/>
      <c r="M25" s="80"/>
      <c r="N25" s="96"/>
      <c r="O25" s="79"/>
      <c r="P25" s="79"/>
      <c r="Q25" s="79"/>
      <c r="R25" s="79"/>
      <c r="S25" s="137"/>
      <c r="T25" s="97"/>
      <c r="U25" s="79"/>
      <c r="V25" s="350"/>
      <c r="W25" s="34" t="s">
        <v>33</v>
      </c>
      <c r="X25" s="35" t="s">
        <v>34</v>
      </c>
      <c r="Y25" s="116"/>
      <c r="Z25" s="56"/>
      <c r="AA25" s="2" t="s">
        <v>35</v>
      </c>
      <c r="AB25" s="3">
        <v>2.5</v>
      </c>
      <c r="AC25" s="3"/>
      <c r="AD25" s="3">
        <f>AB25*5</f>
        <v>12.5</v>
      </c>
      <c r="AE25" s="3" t="s">
        <v>9</v>
      </c>
      <c r="AF25" s="3">
        <f>AD25*9</f>
        <v>112.5</v>
      </c>
    </row>
    <row r="26" spans="2:35" s="55" customFormat="1" ht="27.95" customHeight="1">
      <c r="B26" s="348"/>
      <c r="C26" s="344"/>
      <c r="D26" s="79"/>
      <c r="E26" s="79"/>
      <c r="F26" s="79"/>
      <c r="G26" s="101"/>
      <c r="H26" s="97"/>
      <c r="I26" s="79"/>
      <c r="J26" s="79"/>
      <c r="K26" s="113"/>
      <c r="L26" s="79"/>
      <c r="M26" s="79"/>
      <c r="N26" s="81"/>
      <c r="O26" s="79"/>
      <c r="P26" s="80"/>
      <c r="Q26" s="80"/>
      <c r="R26" s="79"/>
      <c r="S26" s="79"/>
      <c r="T26" s="97"/>
      <c r="U26" s="79"/>
      <c r="V26" s="350"/>
      <c r="W26" s="30">
        <f>Y21*2+Y22*7+Y23*1+Y26*8</f>
        <v>0</v>
      </c>
      <c r="X26" s="43" t="s">
        <v>36</v>
      </c>
      <c r="Y26" s="116"/>
      <c r="Z26" s="54"/>
      <c r="AA26" s="2" t="s">
        <v>37</v>
      </c>
      <c r="AB26" s="3"/>
      <c r="AC26" s="2"/>
      <c r="AD26" s="2"/>
      <c r="AE26" s="2">
        <f>AB26*15</f>
        <v>0</v>
      </c>
      <c r="AF26" s="2"/>
    </row>
    <row r="27" spans="2:35" s="55" customFormat="1" ht="27.95" customHeight="1">
      <c r="B27" s="181" t="s">
        <v>38</v>
      </c>
      <c r="C27" s="57"/>
      <c r="D27" s="79"/>
      <c r="E27" s="97"/>
      <c r="F27" s="79"/>
      <c r="G27" s="79"/>
      <c r="H27" s="97"/>
      <c r="I27" s="79"/>
      <c r="J27" s="150"/>
      <c r="K27" s="96"/>
      <c r="L27" s="80"/>
      <c r="M27" s="150"/>
      <c r="N27" s="81"/>
      <c r="O27" s="79"/>
      <c r="P27" s="81"/>
      <c r="Q27" s="97"/>
      <c r="R27" s="79"/>
      <c r="S27" s="79"/>
      <c r="T27" s="97"/>
      <c r="U27" s="79"/>
      <c r="V27" s="350"/>
      <c r="W27" s="34" t="s">
        <v>39</v>
      </c>
      <c r="X27" s="45"/>
      <c r="Y27" s="117"/>
      <c r="Z27" s="56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55" customFormat="1" ht="27.95" customHeight="1" thickBot="1">
      <c r="B28" s="183"/>
      <c r="C28" s="58"/>
      <c r="D28" s="97"/>
      <c r="E28" s="97"/>
      <c r="F28" s="79"/>
      <c r="G28" s="79"/>
      <c r="H28" s="97"/>
      <c r="I28" s="79"/>
      <c r="J28" s="96"/>
      <c r="K28" s="98"/>
      <c r="L28" s="80"/>
      <c r="M28" s="79"/>
      <c r="N28" s="97"/>
      <c r="O28" s="79"/>
      <c r="P28" s="79"/>
      <c r="Q28" s="97"/>
      <c r="R28" s="79"/>
      <c r="S28" s="79"/>
      <c r="T28" s="97"/>
      <c r="U28" s="79"/>
      <c r="V28" s="351"/>
      <c r="W28" s="47">
        <f>W22*4+W24*9+W26*4</f>
        <v>0</v>
      </c>
      <c r="X28" s="48"/>
      <c r="Y28" s="118"/>
      <c r="Z28" s="54"/>
      <c r="AA28" s="56"/>
      <c r="AB28" s="59"/>
      <c r="AC28" s="49">
        <f>AC27*4/AF27</f>
        <v>0.15658362989323843</v>
      </c>
      <c r="AD28" s="49">
        <f>AD27*9/AF27</f>
        <v>0.28825622775800713</v>
      </c>
      <c r="AE28" s="49">
        <f>AE27*4/AF27</f>
        <v>0.55516014234875444</v>
      </c>
      <c r="AF28" s="56"/>
    </row>
    <row r="29" spans="2:35" s="27" customFormat="1" ht="27.75">
      <c r="B29" s="179"/>
      <c r="C29" s="344"/>
      <c r="D29" s="19"/>
      <c r="E29" s="19"/>
      <c r="F29" s="20"/>
      <c r="G29" s="21"/>
      <c r="H29" s="19"/>
      <c r="I29" s="20"/>
      <c r="J29" s="22"/>
      <c r="K29" s="23"/>
      <c r="L29" s="20"/>
      <c r="M29" s="21"/>
      <c r="N29" s="19"/>
      <c r="O29" s="20"/>
      <c r="P29" s="19"/>
      <c r="Q29" s="19"/>
      <c r="R29" s="20"/>
      <c r="S29" s="19"/>
      <c r="T29" s="24"/>
      <c r="U29" s="20"/>
      <c r="V29" s="345"/>
      <c r="W29" s="25" t="s">
        <v>17</v>
      </c>
      <c r="X29" s="26" t="s">
        <v>18</v>
      </c>
      <c r="Y29" s="119"/>
      <c r="Z29" s="2"/>
      <c r="AA29" s="2"/>
      <c r="AB29" s="3"/>
      <c r="AC29" s="2" t="s">
        <v>19</v>
      </c>
      <c r="AD29" s="2" t="s">
        <v>20</v>
      </c>
      <c r="AE29" s="2" t="s">
        <v>21</v>
      </c>
      <c r="AF29" s="2" t="s">
        <v>22</v>
      </c>
    </row>
    <row r="30" spans="2:35" ht="27.95" customHeight="1">
      <c r="B30" s="180" t="s">
        <v>23</v>
      </c>
      <c r="C30" s="344"/>
      <c r="D30" s="79"/>
      <c r="E30" s="79"/>
      <c r="F30" s="79"/>
      <c r="G30" s="79"/>
      <c r="H30" s="79"/>
      <c r="I30" s="79"/>
      <c r="J30" s="146"/>
      <c r="K30" s="80"/>
      <c r="L30" s="80"/>
      <c r="M30" s="79"/>
      <c r="N30" s="79"/>
      <c r="O30" s="79"/>
      <c r="P30" s="79"/>
      <c r="Q30" s="79"/>
      <c r="R30" s="80"/>
      <c r="S30" s="80"/>
      <c r="T30" s="80"/>
      <c r="U30" s="80"/>
      <c r="V30" s="346"/>
      <c r="W30" s="30">
        <f>Y29*15+Y31*5+Y33*15+Y34*12</f>
        <v>0</v>
      </c>
      <c r="X30" s="31" t="s">
        <v>24</v>
      </c>
      <c r="Y30" s="117"/>
      <c r="Z30" s="7"/>
      <c r="AA30" s="3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180"/>
      <c r="C31" s="344"/>
      <c r="D31" s="80"/>
      <c r="E31" s="80"/>
      <c r="F31" s="80"/>
      <c r="G31" s="80"/>
      <c r="H31" s="79"/>
      <c r="I31" s="79"/>
      <c r="J31" s="80"/>
      <c r="K31" s="80"/>
      <c r="L31" s="80"/>
      <c r="M31" s="79"/>
      <c r="N31" s="79"/>
      <c r="O31" s="79"/>
      <c r="P31" s="80"/>
      <c r="Q31" s="80"/>
      <c r="R31" s="80"/>
      <c r="S31" s="80"/>
      <c r="T31" s="80"/>
      <c r="U31" s="80"/>
      <c r="V31" s="346"/>
      <c r="W31" s="34" t="s">
        <v>26</v>
      </c>
      <c r="X31" s="35" t="s">
        <v>27</v>
      </c>
      <c r="Y31" s="117"/>
      <c r="Z31" s="2"/>
      <c r="AA31" s="36" t="s">
        <v>28</v>
      </c>
      <c r="AB31" s="3">
        <v>2.2999999999999998</v>
      </c>
      <c r="AC31" s="37">
        <f>AB31*7</f>
        <v>16.099999999999998</v>
      </c>
      <c r="AD31" s="3">
        <f>AB31*5</f>
        <v>11.5</v>
      </c>
      <c r="AE31" s="3" t="s">
        <v>9</v>
      </c>
      <c r="AF31" s="38">
        <f>AC31*4+AD31*9</f>
        <v>167.89999999999998</v>
      </c>
    </row>
    <row r="32" spans="2:35" ht="27.95" customHeight="1">
      <c r="B32" s="180" t="s">
        <v>29</v>
      </c>
      <c r="C32" s="344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98"/>
      <c r="U32" s="80"/>
      <c r="V32" s="346"/>
      <c r="W32" s="30">
        <f>Y30*5+Y32*5+Y34*8</f>
        <v>0</v>
      </c>
      <c r="X32" s="35" t="s">
        <v>30</v>
      </c>
      <c r="Y32" s="117"/>
      <c r="Z32" s="7"/>
      <c r="AA32" s="2" t="s">
        <v>31</v>
      </c>
      <c r="AB32" s="3">
        <v>1.5</v>
      </c>
      <c r="AC32" s="3">
        <f>AB32*1</f>
        <v>1.5</v>
      </c>
      <c r="AD32" s="3" t="s">
        <v>9</v>
      </c>
      <c r="AE32" s="3">
        <f>AB32*5</f>
        <v>7.5</v>
      </c>
      <c r="AF32" s="3">
        <f>AC32*4+AE32*4</f>
        <v>36</v>
      </c>
    </row>
    <row r="33" spans="2:32" ht="27.75">
      <c r="B33" s="348" t="s">
        <v>43</v>
      </c>
      <c r="C33" s="344"/>
      <c r="D33" s="81"/>
      <c r="E33" s="97"/>
      <c r="F33" s="79"/>
      <c r="G33" s="104"/>
      <c r="H33" s="105"/>
      <c r="I33" s="106"/>
      <c r="J33" s="137"/>
      <c r="K33" s="80"/>
      <c r="L33" s="80"/>
      <c r="M33" s="80"/>
      <c r="N33" s="96"/>
      <c r="O33" s="80"/>
      <c r="P33" s="80"/>
      <c r="Q33" s="80"/>
      <c r="R33" s="80"/>
      <c r="S33" s="80"/>
      <c r="T33" s="98"/>
      <c r="U33" s="80"/>
      <c r="V33" s="346"/>
      <c r="W33" s="34" t="s">
        <v>33</v>
      </c>
      <c r="X33" s="35" t="s">
        <v>34</v>
      </c>
      <c r="Y33" s="117"/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9</v>
      </c>
      <c r="AF33" s="3">
        <f>AD33*9</f>
        <v>112.5</v>
      </c>
    </row>
    <row r="34" spans="2:32" ht="27.75">
      <c r="B34" s="348"/>
      <c r="C34" s="344"/>
      <c r="D34" s="81"/>
      <c r="E34" s="81"/>
      <c r="F34" s="79"/>
      <c r="G34" s="80"/>
      <c r="H34" s="98"/>
      <c r="I34" s="80"/>
      <c r="J34" s="80"/>
      <c r="K34" s="80"/>
      <c r="L34" s="80"/>
      <c r="M34" s="80"/>
      <c r="N34" s="96"/>
      <c r="O34" s="80"/>
      <c r="P34" s="80"/>
      <c r="Q34" s="98"/>
      <c r="R34" s="80"/>
      <c r="S34" s="80"/>
      <c r="T34" s="98"/>
      <c r="U34" s="80"/>
      <c r="V34" s="346"/>
      <c r="W34" s="30">
        <f>Y29*2+Y30*7+Y31*1+Y34*8</f>
        <v>0</v>
      </c>
      <c r="X34" s="43" t="s">
        <v>36</v>
      </c>
      <c r="Y34" s="118"/>
      <c r="Z34" s="7"/>
      <c r="AA34" s="2" t="s">
        <v>37</v>
      </c>
      <c r="AB34" s="3">
        <v>1</v>
      </c>
      <c r="AE34" s="2">
        <f>AB34*15</f>
        <v>15</v>
      </c>
    </row>
    <row r="35" spans="2:32" ht="27.75">
      <c r="B35" s="181" t="s">
        <v>38</v>
      </c>
      <c r="C35" s="44"/>
      <c r="D35" s="98"/>
      <c r="E35" s="98"/>
      <c r="F35" s="80"/>
      <c r="G35" s="80"/>
      <c r="H35" s="96"/>
      <c r="I35" s="80"/>
      <c r="J35" s="79"/>
      <c r="K35" s="97"/>
      <c r="L35" s="79"/>
      <c r="M35" s="80"/>
      <c r="N35" s="98"/>
      <c r="O35" s="80"/>
      <c r="P35" s="80"/>
      <c r="Q35" s="98"/>
      <c r="R35" s="80"/>
      <c r="S35" s="79"/>
      <c r="T35" s="97"/>
      <c r="U35" s="79"/>
      <c r="V35" s="346"/>
      <c r="W35" s="34" t="s">
        <v>39</v>
      </c>
      <c r="X35" s="45"/>
      <c r="Y35" s="117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182"/>
      <c r="C36" s="46"/>
      <c r="D36" s="98"/>
      <c r="E36" s="98"/>
      <c r="F36" s="80"/>
      <c r="G36" s="81"/>
      <c r="H36" s="81"/>
      <c r="I36" s="79"/>
      <c r="J36" s="79"/>
      <c r="K36" s="97"/>
      <c r="L36" s="97"/>
      <c r="M36" s="79"/>
      <c r="N36" s="97"/>
      <c r="O36" s="79"/>
      <c r="P36" s="80"/>
      <c r="Q36" s="98"/>
      <c r="R36" s="80"/>
      <c r="S36" s="79"/>
      <c r="T36" s="97"/>
      <c r="U36" s="79"/>
      <c r="V36" s="347"/>
      <c r="W36" s="47">
        <f>W30*4+W32*9+W34*4</f>
        <v>0</v>
      </c>
      <c r="X36" s="53"/>
      <c r="Y36" s="117"/>
      <c r="Z36" s="7"/>
      <c r="AC36" s="49">
        <f>AC35*4/AF35</f>
        <v>0.15094339622641509</v>
      </c>
      <c r="AD36" s="49">
        <f>AD35*9/AF35</f>
        <v>0.27536970933197347</v>
      </c>
      <c r="AE36" s="49">
        <f>AE35*4/AF35</f>
        <v>0.57368689444161147</v>
      </c>
    </row>
    <row r="37" spans="2:32" s="27" customFormat="1" ht="27.75">
      <c r="B37" s="179"/>
      <c r="C37" s="344"/>
      <c r="D37" s="19"/>
      <c r="E37" s="19"/>
      <c r="F37" s="20"/>
      <c r="G37" s="21"/>
      <c r="H37" s="19"/>
      <c r="I37" s="20"/>
      <c r="J37" s="22"/>
      <c r="K37" s="23"/>
      <c r="L37" s="20"/>
      <c r="M37" s="21"/>
      <c r="N37" s="19"/>
      <c r="O37" s="20"/>
      <c r="P37" s="19"/>
      <c r="Q37" s="19"/>
      <c r="R37" s="20"/>
      <c r="S37" s="19"/>
      <c r="T37" s="24"/>
      <c r="U37" s="20"/>
      <c r="V37" s="349"/>
      <c r="W37" s="25" t="s">
        <v>17</v>
      </c>
      <c r="X37" s="26" t="s">
        <v>18</v>
      </c>
      <c r="Y37" s="84"/>
      <c r="Z37" s="2"/>
      <c r="AA37" s="2"/>
      <c r="AB37" s="3"/>
      <c r="AC37" s="2" t="s">
        <v>19</v>
      </c>
      <c r="AD37" s="2" t="s">
        <v>20</v>
      </c>
      <c r="AE37" s="2" t="s">
        <v>21</v>
      </c>
      <c r="AF37" s="2" t="s">
        <v>22</v>
      </c>
    </row>
    <row r="38" spans="2:32" ht="27.75">
      <c r="B38" s="180" t="s">
        <v>23</v>
      </c>
      <c r="C38" s="344"/>
      <c r="D38" s="79"/>
      <c r="E38" s="79"/>
      <c r="F38" s="79"/>
      <c r="G38" s="80"/>
      <c r="H38" s="80"/>
      <c r="I38" s="80"/>
      <c r="J38" s="156"/>
      <c r="K38" s="79"/>
      <c r="L38" s="79"/>
      <c r="M38" s="79"/>
      <c r="N38" s="79"/>
      <c r="O38" s="79"/>
      <c r="P38" s="79"/>
      <c r="Q38" s="80"/>
      <c r="R38" s="80"/>
      <c r="S38" s="79"/>
      <c r="T38" s="79"/>
      <c r="U38" s="79"/>
      <c r="V38" s="350"/>
      <c r="W38" s="30">
        <f>Y37*15+Y39*5+Y41*15+Y42*12</f>
        <v>0</v>
      </c>
      <c r="X38" s="31" t="s">
        <v>24</v>
      </c>
      <c r="Y38" s="87"/>
      <c r="Z38" s="7"/>
      <c r="AA38" s="3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180"/>
      <c r="C39" s="344"/>
      <c r="D39" s="79"/>
      <c r="E39" s="79"/>
      <c r="F39" s="79"/>
      <c r="G39" s="80"/>
      <c r="H39" s="79"/>
      <c r="I39" s="79"/>
      <c r="J39" s="79"/>
      <c r="K39" s="79"/>
      <c r="L39" s="79"/>
      <c r="M39" s="156"/>
      <c r="N39" s="103"/>
      <c r="O39" s="79"/>
      <c r="P39" s="79"/>
      <c r="Q39" s="79"/>
      <c r="R39" s="79"/>
      <c r="S39" s="79"/>
      <c r="T39" s="79"/>
      <c r="U39" s="79"/>
      <c r="V39" s="350"/>
      <c r="W39" s="34" t="s">
        <v>26</v>
      </c>
      <c r="X39" s="35" t="s">
        <v>27</v>
      </c>
      <c r="Y39" s="87"/>
      <c r="Z39" s="2"/>
      <c r="AA39" s="36" t="s">
        <v>28</v>
      </c>
      <c r="AB39" s="3">
        <v>2.2999999999999998</v>
      </c>
      <c r="AC39" s="37">
        <f>AB39*7</f>
        <v>16.099999999999998</v>
      </c>
      <c r="AD39" s="3">
        <f>AB39*5</f>
        <v>11.5</v>
      </c>
      <c r="AE39" s="3" t="s">
        <v>9</v>
      </c>
      <c r="AF39" s="38">
        <f>AC39*4+AD39*9</f>
        <v>167.89999999999998</v>
      </c>
    </row>
    <row r="40" spans="2:32" ht="27.75">
      <c r="B40" s="180" t="s">
        <v>29</v>
      </c>
      <c r="C40" s="344"/>
      <c r="D40" s="79"/>
      <c r="E40" s="97"/>
      <c r="F40" s="79"/>
      <c r="G40" s="79"/>
      <c r="H40" s="79"/>
      <c r="I40" s="79"/>
      <c r="J40" s="80"/>
      <c r="K40" s="80"/>
      <c r="L40" s="80"/>
      <c r="M40" s="79"/>
      <c r="N40" s="81"/>
      <c r="O40" s="79"/>
      <c r="P40" s="79"/>
      <c r="Q40" s="79"/>
      <c r="R40" s="79"/>
      <c r="S40" s="79"/>
      <c r="T40" s="113"/>
      <c r="U40" s="79"/>
      <c r="V40" s="350"/>
      <c r="W40" s="30">
        <f>Y38*5+Y40*5+Y42*8</f>
        <v>0</v>
      </c>
      <c r="X40" s="35" t="s">
        <v>30</v>
      </c>
      <c r="Y40" s="87"/>
      <c r="Z40" s="7"/>
      <c r="AA40" s="2" t="s">
        <v>31</v>
      </c>
      <c r="AB40" s="3">
        <v>1.6</v>
      </c>
      <c r="AC40" s="3">
        <f>AB40*1</f>
        <v>1.6</v>
      </c>
      <c r="AD40" s="3" t="s">
        <v>9</v>
      </c>
      <c r="AE40" s="3">
        <f>AB40*5</f>
        <v>8</v>
      </c>
      <c r="AF40" s="3">
        <f>AC40*4+AE40*4</f>
        <v>38.4</v>
      </c>
    </row>
    <row r="41" spans="2:32" ht="27.75">
      <c r="B41" s="348" t="s">
        <v>56</v>
      </c>
      <c r="C41" s="344"/>
      <c r="D41" s="81"/>
      <c r="E41" s="81"/>
      <c r="F41" s="79"/>
      <c r="G41" s="79"/>
      <c r="H41" s="79"/>
      <c r="I41" s="79"/>
      <c r="J41" s="100"/>
      <c r="K41" s="81"/>
      <c r="L41" s="79"/>
      <c r="M41" s="79"/>
      <c r="N41" s="96"/>
      <c r="O41" s="79"/>
      <c r="P41" s="79"/>
      <c r="Q41" s="79"/>
      <c r="R41" s="79"/>
      <c r="S41" s="79"/>
      <c r="T41" s="97"/>
      <c r="U41" s="79"/>
      <c r="V41" s="350"/>
      <c r="W41" s="34" t="s">
        <v>33</v>
      </c>
      <c r="X41" s="35" t="s">
        <v>34</v>
      </c>
      <c r="Y41" s="87"/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9</v>
      </c>
      <c r="AF41" s="3">
        <f>AD41*9</f>
        <v>112.5</v>
      </c>
    </row>
    <row r="42" spans="2:32" ht="27.75">
      <c r="B42" s="348"/>
      <c r="C42" s="344"/>
      <c r="D42" s="81"/>
      <c r="E42" s="81"/>
      <c r="F42" s="79"/>
      <c r="G42" s="79"/>
      <c r="H42" s="97"/>
      <c r="I42" s="79"/>
      <c r="J42" s="137"/>
      <c r="K42" s="97"/>
      <c r="L42" s="80"/>
      <c r="M42" s="79"/>
      <c r="N42" s="96"/>
      <c r="O42" s="79"/>
      <c r="P42" s="79"/>
      <c r="Q42" s="97"/>
      <c r="R42" s="79"/>
      <c r="S42" s="79"/>
      <c r="T42" s="81"/>
      <c r="U42" s="79"/>
      <c r="V42" s="350"/>
      <c r="W42" s="30">
        <f>Y37*2+Y38*7+Y39*1+Y42*8</f>
        <v>0</v>
      </c>
      <c r="X42" s="43" t="s">
        <v>36</v>
      </c>
      <c r="Y42" s="87"/>
      <c r="Z42" s="7"/>
      <c r="AA42" s="2" t="s">
        <v>37</v>
      </c>
      <c r="AE42" s="2">
        <f>AB42*15</f>
        <v>0</v>
      </c>
    </row>
    <row r="43" spans="2:32" ht="27.75">
      <c r="B43" s="181" t="s">
        <v>38</v>
      </c>
      <c r="C43" s="44"/>
      <c r="D43" s="97"/>
      <c r="E43" s="97"/>
      <c r="F43" s="79"/>
      <c r="G43" s="79"/>
      <c r="H43" s="97"/>
      <c r="I43" s="79"/>
      <c r="J43" s="100"/>
      <c r="K43" s="96"/>
      <c r="L43" s="80"/>
      <c r="M43" s="137"/>
      <c r="N43" s="96"/>
      <c r="O43" s="79"/>
      <c r="P43" s="79"/>
      <c r="Q43" s="97"/>
      <c r="R43" s="79"/>
      <c r="S43" s="79"/>
      <c r="T43" s="97"/>
      <c r="U43" s="79"/>
      <c r="V43" s="350"/>
      <c r="W43" s="34" t="s">
        <v>39</v>
      </c>
      <c r="X43" s="45"/>
      <c r="Y43" s="9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184"/>
      <c r="C44" s="46"/>
      <c r="D44" s="111"/>
      <c r="E44" s="111"/>
      <c r="F44" s="112"/>
      <c r="G44" s="112"/>
      <c r="H44" s="111"/>
      <c r="I44" s="112"/>
      <c r="J44" s="112"/>
      <c r="K44" s="96"/>
      <c r="L44" s="80"/>
      <c r="M44" s="111"/>
      <c r="N44" s="111"/>
      <c r="O44" s="112"/>
      <c r="P44" s="112"/>
      <c r="Q44" s="111"/>
      <c r="R44" s="112"/>
      <c r="S44" s="112"/>
      <c r="T44" s="111"/>
      <c r="U44" s="112"/>
      <c r="V44" s="351"/>
      <c r="W44" s="47">
        <f>W38*4+W40*9+W42*4</f>
        <v>0</v>
      </c>
      <c r="X44" s="62"/>
      <c r="Y44" s="63"/>
      <c r="Z44" s="7"/>
      <c r="AC44" s="49">
        <f>AC43*4/AF43</f>
        <v>0.16345624656026417</v>
      </c>
      <c r="AD44" s="49">
        <f>AD43*9/AF43</f>
        <v>0.29719317556411667</v>
      </c>
      <c r="AE44" s="49">
        <f>AE43*4/AF43</f>
        <v>0.53935057787561924</v>
      </c>
    </row>
    <row r="45" spans="2:32" ht="59.1" customHeight="1">
      <c r="C45" s="2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64"/>
    </row>
    <row r="46" spans="2:32">
      <c r="B46" s="186"/>
      <c r="D46" s="342"/>
      <c r="E46" s="342"/>
      <c r="F46" s="343"/>
      <c r="G46" s="343"/>
      <c r="H46" s="65"/>
      <c r="I46" s="2"/>
      <c r="J46" s="2"/>
      <c r="K46" s="65"/>
      <c r="L46" s="65"/>
      <c r="M46" s="65"/>
      <c r="N46" s="65"/>
      <c r="O46" s="2"/>
      <c r="Q46" s="65"/>
      <c r="R46" s="2"/>
      <c r="T46" s="65"/>
      <c r="U46" s="2"/>
      <c r="V46" s="2"/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  <row r="52" spans="25:25">
      <c r="Y52" s="68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70866141732283472" right="0.70866141732283472" top="0" bottom="0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27" zoomScale="10" zoomScaleNormal="10" workbookViewId="0">
      <selection activeCell="A37" sqref="A37"/>
    </sheetView>
  </sheetViews>
  <sheetFormatPr defaultColWidth="221.125" defaultRowHeight="133.5" customHeight="1"/>
  <cols>
    <col min="1" max="1" width="233.625" style="131" customWidth="1"/>
    <col min="2" max="5" width="233.625" customWidth="1"/>
  </cols>
  <sheetData>
    <row r="1" spans="1:5" ht="133.5" customHeight="1" thickBot="1">
      <c r="A1" s="361"/>
      <c r="B1" s="361"/>
      <c r="C1" s="361"/>
      <c r="D1" s="361"/>
      <c r="E1" s="361"/>
    </row>
    <row r="2" spans="1:5" ht="238.5" customHeight="1">
      <c r="A2" s="362" t="s">
        <v>517</v>
      </c>
      <c r="B2" s="363"/>
      <c r="C2" s="363"/>
      <c r="D2" s="363"/>
      <c r="E2" s="71" t="s">
        <v>139</v>
      </c>
    </row>
    <row r="3" spans="1:5" ht="246" customHeight="1">
      <c r="A3" s="364" t="s">
        <v>0</v>
      </c>
      <c r="B3" s="365"/>
      <c r="C3" s="365"/>
      <c r="D3" s="365"/>
      <c r="E3" s="121" t="s">
        <v>90</v>
      </c>
    </row>
    <row r="4" spans="1:5" ht="98.25" customHeight="1">
      <c r="A4" s="369"/>
      <c r="B4" s="370"/>
      <c r="C4" s="370"/>
      <c r="D4" s="370"/>
      <c r="E4" s="371"/>
    </row>
    <row r="5" spans="1:5" ht="133.5" hidden="1" customHeight="1">
      <c r="A5" s="369"/>
      <c r="B5" s="370"/>
      <c r="C5" s="370"/>
      <c r="D5" s="370"/>
      <c r="E5" s="371"/>
    </row>
    <row r="6" spans="1:5" ht="91.5" hidden="1" customHeight="1">
      <c r="A6" s="369"/>
      <c r="B6" s="370"/>
      <c r="C6" s="370"/>
      <c r="D6" s="370"/>
      <c r="E6" s="371"/>
    </row>
    <row r="7" spans="1:5" ht="57.75" hidden="1" customHeight="1">
      <c r="A7" s="369"/>
      <c r="B7" s="370"/>
      <c r="C7" s="370"/>
      <c r="D7" s="370"/>
      <c r="E7" s="371"/>
    </row>
    <row r="8" spans="1:5" ht="69" hidden="1" customHeight="1">
      <c r="A8" s="369"/>
      <c r="B8" s="370"/>
      <c r="C8" s="370"/>
      <c r="D8" s="370"/>
      <c r="E8" s="371"/>
    </row>
    <row r="9" spans="1:5" ht="133.5" hidden="1" customHeight="1">
      <c r="A9" s="369"/>
      <c r="B9" s="370"/>
      <c r="C9" s="370"/>
      <c r="D9" s="370"/>
      <c r="E9" s="371"/>
    </row>
    <row r="10" spans="1:5" ht="133.5" hidden="1" customHeight="1">
      <c r="A10" s="369"/>
      <c r="B10" s="370"/>
      <c r="C10" s="370"/>
      <c r="D10" s="370"/>
      <c r="E10" s="371"/>
    </row>
    <row r="11" spans="1:5" ht="133.5" hidden="1" customHeight="1">
      <c r="A11" s="372"/>
      <c r="B11" s="373"/>
      <c r="C11" s="373"/>
      <c r="D11" s="373"/>
      <c r="E11" s="374"/>
    </row>
    <row r="12" spans="1:5" ht="133.5" customHeight="1">
      <c r="A12" s="132" t="s">
        <v>186</v>
      </c>
      <c r="B12" s="72" t="s">
        <v>187</v>
      </c>
      <c r="C12" s="72" t="s">
        <v>188</v>
      </c>
      <c r="D12" s="72" t="s">
        <v>189</v>
      </c>
      <c r="E12" s="73" t="s">
        <v>190</v>
      </c>
    </row>
    <row r="13" spans="1:5" s="196" customFormat="1" ht="163.5" customHeight="1">
      <c r="A13" s="193" t="str">
        <f>'11月菜單-縣府'!A3:D3</f>
        <v>寶島白飯</v>
      </c>
      <c r="B13" s="194" t="s">
        <v>405</v>
      </c>
      <c r="C13" s="193" t="s">
        <v>512</v>
      </c>
      <c r="D13" s="195" t="s">
        <v>446</v>
      </c>
      <c r="E13" s="193" t="s">
        <v>516</v>
      </c>
    </row>
    <row r="14" spans="1:5" s="201" customFormat="1" ht="163.5" customHeight="1">
      <c r="A14" s="197" t="str">
        <f>'11月菜單-縣府'!A4:D4</f>
        <v>五味醬豬排</v>
      </c>
      <c r="B14" s="198" t="s">
        <v>208</v>
      </c>
      <c r="C14" s="199" t="s">
        <v>489</v>
      </c>
      <c r="D14" s="199" t="s">
        <v>211</v>
      </c>
      <c r="E14" s="200" t="s">
        <v>356</v>
      </c>
    </row>
    <row r="15" spans="1:5" s="201" customFormat="1" ht="163.5" customHeight="1">
      <c r="A15" s="202" t="s">
        <v>357</v>
      </c>
      <c r="B15" s="203" t="s">
        <v>209</v>
      </c>
      <c r="C15" s="203" t="s">
        <v>406</v>
      </c>
      <c r="D15" s="204" t="s">
        <v>212</v>
      </c>
      <c r="E15" s="205" t="s">
        <v>213</v>
      </c>
    </row>
    <row r="16" spans="1:5" s="201" customFormat="1" ht="163.5" customHeight="1">
      <c r="A16" s="206" t="s">
        <v>521</v>
      </c>
      <c r="B16" s="207" t="s">
        <v>467</v>
      </c>
      <c r="C16" s="207" t="s">
        <v>449</v>
      </c>
      <c r="D16" s="207" t="s">
        <v>509</v>
      </c>
      <c r="E16" s="270" t="s">
        <v>503</v>
      </c>
    </row>
    <row r="17" spans="1:5" s="196" customFormat="1" ht="163.5" customHeight="1">
      <c r="A17" s="208" t="str">
        <f>'11月菜單-縣府'!A7:D7</f>
        <v>深色蔬菜</v>
      </c>
      <c r="B17" s="209" t="s">
        <v>429</v>
      </c>
      <c r="C17" s="209" t="s">
        <v>430</v>
      </c>
      <c r="D17" s="209" t="s">
        <v>431</v>
      </c>
      <c r="E17" s="210" t="s">
        <v>432</v>
      </c>
    </row>
    <row r="18" spans="1:5" s="201" customFormat="1" ht="163.5" customHeight="1">
      <c r="A18" s="211" t="str">
        <f>'11月菜單-縣府'!A8:D8</f>
        <v>薑絲海芽湯</v>
      </c>
      <c r="B18" s="212" t="s">
        <v>318</v>
      </c>
      <c r="C18" s="212" t="s">
        <v>358</v>
      </c>
      <c r="D18" s="212" t="s">
        <v>388</v>
      </c>
      <c r="E18" s="213" t="s">
        <v>355</v>
      </c>
    </row>
    <row r="19" spans="1:5" ht="133.5" customHeight="1">
      <c r="A19" s="122" t="s">
        <v>192</v>
      </c>
      <c r="B19" s="74" t="s">
        <v>193</v>
      </c>
      <c r="C19" s="74" t="s">
        <v>194</v>
      </c>
      <c r="D19" s="74" t="s">
        <v>195</v>
      </c>
      <c r="E19" s="75" t="s">
        <v>196</v>
      </c>
    </row>
    <row r="20" spans="1:5" s="196" customFormat="1" ht="163.5" customHeight="1">
      <c r="A20" s="193" t="s">
        <v>210</v>
      </c>
      <c r="B20" s="194" t="s">
        <v>405</v>
      </c>
      <c r="C20" s="193" t="s">
        <v>512</v>
      </c>
      <c r="D20" s="195" t="s">
        <v>448</v>
      </c>
      <c r="E20" s="193" t="s">
        <v>515</v>
      </c>
    </row>
    <row r="21" spans="1:5" s="201" customFormat="1" ht="163.5" customHeight="1">
      <c r="A21" s="214" t="s">
        <v>359</v>
      </c>
      <c r="B21" s="215" t="s">
        <v>397</v>
      </c>
      <c r="C21" s="216" t="s">
        <v>146</v>
      </c>
      <c r="D21" s="217" t="s">
        <v>145</v>
      </c>
      <c r="E21" s="218" t="s">
        <v>439</v>
      </c>
    </row>
    <row r="22" spans="1:5" s="201" customFormat="1" ht="163.5" customHeight="1">
      <c r="A22" s="219" t="s">
        <v>389</v>
      </c>
      <c r="B22" s="220" t="s">
        <v>391</v>
      </c>
      <c r="C22" s="221" t="s">
        <v>435</v>
      </c>
      <c r="D22" s="220" t="s">
        <v>147</v>
      </c>
      <c r="E22" s="222" t="s">
        <v>253</v>
      </c>
    </row>
    <row r="23" spans="1:5" s="201" customFormat="1" ht="163.5" customHeight="1">
      <c r="A23" s="223" t="s">
        <v>390</v>
      </c>
      <c r="B23" s="224" t="s">
        <v>510</v>
      </c>
      <c r="C23" s="224" t="s">
        <v>504</v>
      </c>
      <c r="D23" s="225" t="s">
        <v>254</v>
      </c>
      <c r="E23" s="226" t="s">
        <v>148</v>
      </c>
    </row>
    <row r="24" spans="1:5" s="196" customFormat="1" ht="163.5" customHeight="1">
      <c r="A24" s="208" t="s">
        <v>433</v>
      </c>
      <c r="B24" s="209" t="s">
        <v>434</v>
      </c>
      <c r="C24" s="209" t="s">
        <v>433</v>
      </c>
      <c r="D24" s="209" t="s">
        <v>434</v>
      </c>
      <c r="E24" s="210" t="s">
        <v>433</v>
      </c>
    </row>
    <row r="25" spans="1:5" s="201" customFormat="1" ht="163.5" customHeight="1">
      <c r="A25" s="228" t="s">
        <v>360</v>
      </c>
      <c r="B25" s="229" t="s">
        <v>524</v>
      </c>
      <c r="C25" s="230" t="s">
        <v>454</v>
      </c>
      <c r="D25" s="231" t="s">
        <v>392</v>
      </c>
      <c r="E25" s="213" t="s">
        <v>361</v>
      </c>
    </row>
    <row r="26" spans="1:5" ht="133.5" customHeight="1">
      <c r="A26" s="76" t="s">
        <v>197</v>
      </c>
      <c r="B26" s="77" t="s">
        <v>198</v>
      </c>
      <c r="C26" s="77" t="s">
        <v>199</v>
      </c>
      <c r="D26" s="77" t="s">
        <v>200</v>
      </c>
      <c r="E26" s="78" t="s">
        <v>201</v>
      </c>
    </row>
    <row r="27" spans="1:5" s="196" customFormat="1" ht="163.5" customHeight="1">
      <c r="A27" s="193" t="s">
        <v>1</v>
      </c>
      <c r="B27" s="194" t="s">
        <v>405</v>
      </c>
      <c r="C27" s="193" t="s">
        <v>512</v>
      </c>
      <c r="D27" s="195" t="s">
        <v>441</v>
      </c>
      <c r="E27" s="193" t="s">
        <v>514</v>
      </c>
    </row>
    <row r="28" spans="1:5" s="201" customFormat="1" ht="163.5" customHeight="1">
      <c r="A28" s="232" t="s">
        <v>393</v>
      </c>
      <c r="B28" s="233" t="s">
        <v>511</v>
      </c>
      <c r="C28" s="234" t="s">
        <v>274</v>
      </c>
      <c r="D28" s="217" t="s">
        <v>277</v>
      </c>
      <c r="E28" s="218" t="s">
        <v>281</v>
      </c>
    </row>
    <row r="29" spans="1:5" s="201" customFormat="1" ht="163.5" customHeight="1">
      <c r="A29" s="235" t="s">
        <v>394</v>
      </c>
      <c r="B29" s="236" t="s">
        <v>395</v>
      </c>
      <c r="C29" s="237" t="s">
        <v>275</v>
      </c>
      <c r="D29" s="238" t="s">
        <v>278</v>
      </c>
      <c r="E29" s="239" t="s">
        <v>362</v>
      </c>
    </row>
    <row r="30" spans="1:5" s="201" customFormat="1" ht="163.5" customHeight="1">
      <c r="A30" s="240" t="s">
        <v>363</v>
      </c>
      <c r="B30" s="241" t="s">
        <v>562</v>
      </c>
      <c r="C30" s="242" t="s">
        <v>482</v>
      </c>
      <c r="D30" s="243" t="s">
        <v>279</v>
      </c>
      <c r="E30" s="244" t="s">
        <v>396</v>
      </c>
    </row>
    <row r="31" spans="1:5" s="196" customFormat="1" ht="163.5" customHeight="1">
      <c r="A31" s="227" t="s">
        <v>433</v>
      </c>
      <c r="B31" s="245" t="s">
        <v>434</v>
      </c>
      <c r="C31" s="209" t="s">
        <v>433</v>
      </c>
      <c r="D31" s="209" t="s">
        <v>434</v>
      </c>
      <c r="E31" s="210" t="s">
        <v>433</v>
      </c>
    </row>
    <row r="32" spans="1:5" s="196" customFormat="1" ht="163.5" customHeight="1">
      <c r="A32" s="211" t="s">
        <v>563</v>
      </c>
      <c r="B32" s="246" t="s">
        <v>559</v>
      </c>
      <c r="C32" s="247" t="s">
        <v>276</v>
      </c>
      <c r="D32" s="248" t="s">
        <v>280</v>
      </c>
      <c r="E32" s="249" t="s">
        <v>282</v>
      </c>
    </row>
    <row r="33" spans="1:5" ht="133.5" customHeight="1">
      <c r="A33" s="76" t="s">
        <v>202</v>
      </c>
      <c r="B33" s="77" t="s">
        <v>203</v>
      </c>
      <c r="C33" s="77" t="s">
        <v>204</v>
      </c>
      <c r="D33" s="77" t="s">
        <v>205</v>
      </c>
      <c r="E33" s="78" t="s">
        <v>206</v>
      </c>
    </row>
    <row r="34" spans="1:5" s="196" customFormat="1" ht="163.5" customHeight="1">
      <c r="A34" s="193" t="s">
        <v>1</v>
      </c>
      <c r="B34" s="194" t="s">
        <v>405</v>
      </c>
      <c r="C34" s="193" t="s">
        <v>512</v>
      </c>
      <c r="D34" s="195" t="s">
        <v>447</v>
      </c>
      <c r="E34" s="193" t="s">
        <v>513</v>
      </c>
    </row>
    <row r="35" spans="1:5" s="201" customFormat="1" ht="163.5" customHeight="1">
      <c r="A35" s="250" t="s">
        <v>297</v>
      </c>
      <c r="B35" s="215" t="s">
        <v>401</v>
      </c>
      <c r="C35" s="215" t="s">
        <v>299</v>
      </c>
      <c r="D35" s="217" t="s">
        <v>300</v>
      </c>
      <c r="E35" s="218" t="s">
        <v>301</v>
      </c>
    </row>
    <row r="36" spans="1:5" s="201" customFormat="1" ht="163.5" customHeight="1">
      <c r="A36" s="251" t="s">
        <v>569</v>
      </c>
      <c r="B36" s="252" t="s">
        <v>283</v>
      </c>
      <c r="C36" s="253" t="s">
        <v>410</v>
      </c>
      <c r="D36" s="254" t="s">
        <v>284</v>
      </c>
      <c r="E36" s="255" t="s">
        <v>302</v>
      </c>
    </row>
    <row r="37" spans="1:5" s="201" customFormat="1" ht="163.5" customHeight="1">
      <c r="A37" s="256" t="s">
        <v>399</v>
      </c>
      <c r="B37" s="257" t="s">
        <v>400</v>
      </c>
      <c r="C37" s="258" t="s">
        <v>402</v>
      </c>
      <c r="D37" s="259" t="s">
        <v>475</v>
      </c>
      <c r="E37" s="260" t="s">
        <v>411</v>
      </c>
    </row>
    <row r="38" spans="1:5" s="196" customFormat="1" ht="163.5" customHeight="1">
      <c r="A38" s="227" t="s">
        <v>433</v>
      </c>
      <c r="B38" s="209" t="s">
        <v>434</v>
      </c>
      <c r="C38" s="209" t="s">
        <v>433</v>
      </c>
      <c r="D38" s="261" t="s">
        <v>434</v>
      </c>
      <c r="E38" s="210" t="s">
        <v>433</v>
      </c>
    </row>
    <row r="39" spans="1:5" s="201" customFormat="1" ht="163.5" customHeight="1">
      <c r="A39" s="262" t="s">
        <v>298</v>
      </c>
      <c r="B39" s="229" t="s">
        <v>506</v>
      </c>
      <c r="C39" s="263" t="s">
        <v>455</v>
      </c>
      <c r="D39" s="212" t="s">
        <v>364</v>
      </c>
      <c r="E39" s="213" t="s">
        <v>365</v>
      </c>
    </row>
    <row r="40" spans="1:5" ht="133.5" customHeight="1">
      <c r="A40" s="76" t="s">
        <v>207</v>
      </c>
      <c r="B40" s="77"/>
      <c r="C40" s="77"/>
      <c r="D40" s="77"/>
      <c r="E40" s="78"/>
    </row>
    <row r="41" spans="1:5" s="196" customFormat="1" ht="163.5" customHeight="1">
      <c r="A41" s="193" t="s">
        <v>366</v>
      </c>
      <c r="B41" s="194"/>
      <c r="C41" s="264"/>
      <c r="D41" s="195"/>
      <c r="E41" s="265"/>
    </row>
    <row r="42" spans="1:5" s="201" customFormat="1" ht="163.5" customHeight="1">
      <c r="A42" s="250" t="s">
        <v>403</v>
      </c>
      <c r="B42" s="215"/>
      <c r="C42" s="215"/>
      <c r="D42" s="217"/>
      <c r="E42" s="218"/>
    </row>
    <row r="43" spans="1:5" s="201" customFormat="1" ht="163.5" customHeight="1">
      <c r="A43" s="251" t="s">
        <v>404</v>
      </c>
      <c r="B43" s="252"/>
      <c r="C43" s="253"/>
      <c r="D43" s="254"/>
      <c r="E43" s="255"/>
    </row>
    <row r="44" spans="1:5" s="201" customFormat="1" ht="163.5" customHeight="1">
      <c r="A44" s="266" t="s">
        <v>476</v>
      </c>
      <c r="B44" s="257"/>
      <c r="C44" s="258"/>
      <c r="D44" s="267"/>
      <c r="E44" s="260"/>
    </row>
    <row r="45" spans="1:5" s="196" customFormat="1" ht="163.5" customHeight="1">
      <c r="A45" s="227" t="s">
        <v>433</v>
      </c>
      <c r="B45" s="209"/>
      <c r="C45" s="209"/>
      <c r="D45" s="261"/>
      <c r="E45" s="210"/>
    </row>
    <row r="46" spans="1:5" s="201" customFormat="1" ht="163.5" customHeight="1">
      <c r="A46" s="262" t="s">
        <v>271</v>
      </c>
      <c r="B46" s="268"/>
      <c r="C46" s="263"/>
      <c r="D46" s="263"/>
      <c r="E46" s="249"/>
    </row>
    <row r="47" spans="1:5" ht="133.5" customHeight="1" thickBot="1">
      <c r="A47" s="366" t="s">
        <v>2</v>
      </c>
      <c r="B47" s="367"/>
      <c r="C47" s="367"/>
      <c r="D47" s="367"/>
      <c r="E47" s="368"/>
    </row>
  </sheetData>
  <mergeCells count="5">
    <mergeCell ref="A1:E1"/>
    <mergeCell ref="A2:D2"/>
    <mergeCell ref="A3:D3"/>
    <mergeCell ref="A47:E47"/>
    <mergeCell ref="A4:E11"/>
  </mergeCells>
  <phoneticPr fontId="4" type="noConversion"/>
  <printOptions horizontalCentered="1"/>
  <pageMargins left="0" right="0.23622047244094491" top="0" bottom="0" header="0.31496062992125984" footer="0.31496062992125984"/>
  <pageSetup paperSize="9" scale="10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3</vt:i4>
      </vt:variant>
    </vt:vector>
  </HeadingPairs>
  <TitlesOfParts>
    <vt:vector size="10" baseType="lpstr">
      <vt:lpstr>11月菜單-縣府</vt:lpstr>
      <vt:lpstr>第一週明細</vt:lpstr>
      <vt:lpstr>第二週明細</vt:lpstr>
      <vt:lpstr>第三週明細</vt:lpstr>
      <vt:lpstr>第四週明細 </vt:lpstr>
      <vt:lpstr>第五週明細</vt:lpstr>
      <vt:lpstr>月菜單</vt:lpstr>
      <vt:lpstr>'11月菜單-縣府'!Print_Area</vt:lpstr>
      <vt:lpstr>月菜單!Print_Area</vt:lpstr>
      <vt:lpstr>第二週明細!Print_Area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2020-10-15T00:01:45Z</dcterms:modified>
</cp:coreProperties>
</file>