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7280" windowHeight="7185" firstSheet="1"/>
  </bookViews>
  <sheets>
    <sheet name="109.8.31-9月菜單" sheetId="20" r:id="rId1"/>
    <sheet name="第一週明細" sheetId="2" r:id="rId2"/>
    <sheet name="第二週明細" sheetId="3" r:id="rId3"/>
    <sheet name="第三週明細" sheetId="7" r:id="rId4"/>
    <sheet name="第四週明細" sheetId="8" r:id="rId5"/>
    <sheet name="第五週明細 " sheetId="21" r:id="rId6"/>
  </sheets>
  <calcPr calcId="152511"/>
</workbook>
</file>

<file path=xl/calcChain.xml><?xml version="1.0" encoding="utf-8"?>
<calcChain xmlns="http://schemas.openxmlformats.org/spreadsheetml/2006/main">
  <c r="E46" i="20" l="1"/>
  <c r="E45" i="20"/>
  <c r="C46" i="20"/>
  <c r="I46" i="20"/>
  <c r="I45" i="20"/>
  <c r="G46" i="20"/>
  <c r="M46" i="20"/>
  <c r="M45" i="20"/>
  <c r="K46" i="20"/>
  <c r="S21" i="21" l="1"/>
  <c r="P21" i="21"/>
  <c r="M21" i="21"/>
  <c r="J21" i="21"/>
  <c r="G21" i="21"/>
  <c r="D21" i="21"/>
  <c r="S13" i="21"/>
  <c r="P13" i="21"/>
  <c r="M13" i="21"/>
  <c r="J13" i="21"/>
  <c r="G13" i="21"/>
  <c r="D13" i="21"/>
  <c r="S5" i="21"/>
  <c r="P5" i="21"/>
  <c r="M5" i="21"/>
  <c r="J5" i="21"/>
  <c r="G5" i="21"/>
  <c r="D5" i="21"/>
  <c r="W12" i="21"/>
  <c r="C45" i="20" s="1"/>
  <c r="W52" i="8"/>
  <c r="S45" i="8"/>
  <c r="P45" i="8"/>
  <c r="M45" i="8"/>
  <c r="J45" i="8"/>
  <c r="G45" i="8"/>
  <c r="D45" i="8"/>
  <c r="W44" i="8"/>
  <c r="W36" i="8"/>
  <c r="W28" i="21" l="1"/>
  <c r="K45" i="20" s="1"/>
  <c r="W20" i="21"/>
  <c r="G45" i="20" s="1"/>
  <c r="W28" i="8"/>
  <c r="W20" i="8"/>
  <c r="W12" i="8"/>
  <c r="W36" i="7"/>
  <c r="W12" i="7"/>
  <c r="W44" i="7"/>
  <c r="W20" i="3"/>
  <c r="W28" i="7" l="1"/>
  <c r="W20" i="7"/>
  <c r="W44" i="3"/>
  <c r="W36" i="3"/>
  <c r="W28" i="3"/>
  <c r="W12" i="3"/>
  <c r="W44" i="2" l="1"/>
  <c r="W36" i="2"/>
  <c r="W28" i="2" l="1"/>
  <c r="W20" i="2"/>
  <c r="W12" i="2"/>
  <c r="S45" i="20" l="1"/>
  <c r="U46" i="20"/>
  <c r="U45" i="20"/>
  <c r="S46" i="20"/>
  <c r="AE10" i="21" l="1"/>
  <c r="AD9" i="21"/>
  <c r="AF9" i="21" s="1"/>
  <c r="AE8" i="21"/>
  <c r="AF8" i="21" s="1"/>
  <c r="AC8" i="21"/>
  <c r="AD7" i="21"/>
  <c r="AD11" i="21" s="1"/>
  <c r="AC7" i="21"/>
  <c r="AE6" i="21"/>
  <c r="AE11" i="21" s="1"/>
  <c r="AC6" i="21"/>
  <c r="AE42" i="21"/>
  <c r="AD41" i="21"/>
  <c r="AF41" i="21" s="1"/>
  <c r="AE40" i="21"/>
  <c r="AC40" i="21"/>
  <c r="AF40" i="21" s="1"/>
  <c r="AD39" i="21"/>
  <c r="AC39" i="21"/>
  <c r="AE38" i="21"/>
  <c r="AC38" i="21"/>
  <c r="AC43" i="21" s="1"/>
  <c r="AE34" i="21"/>
  <c r="AD33" i="21"/>
  <c r="AF33" i="21" s="1"/>
  <c r="AF32" i="21"/>
  <c r="AE32" i="21"/>
  <c r="AC32" i="21"/>
  <c r="AD31" i="21"/>
  <c r="AD35" i="21" s="1"/>
  <c r="AC31" i="21"/>
  <c r="AE30" i="21"/>
  <c r="AC30" i="21"/>
  <c r="AF30" i="21" s="1"/>
  <c r="AE26" i="21"/>
  <c r="AD25" i="21"/>
  <c r="AF25" i="21" s="1"/>
  <c r="AE24" i="21"/>
  <c r="AE27" i="21" s="1"/>
  <c r="AC24" i="21"/>
  <c r="AD23" i="21"/>
  <c r="AC23" i="21"/>
  <c r="AE22" i="21"/>
  <c r="AC22" i="21"/>
  <c r="AF22" i="21" s="1"/>
  <c r="AE18" i="21"/>
  <c r="AD17" i="21"/>
  <c r="AF17" i="21" s="1"/>
  <c r="AE16" i="21"/>
  <c r="AC16" i="21"/>
  <c r="AD15" i="21"/>
  <c r="AD19" i="21" s="1"/>
  <c r="AC15" i="21"/>
  <c r="AE14" i="21"/>
  <c r="AC14" i="21"/>
  <c r="U19" i="20"/>
  <c r="U18" i="20"/>
  <c r="S19" i="20"/>
  <c r="O19" i="20"/>
  <c r="S18" i="20"/>
  <c r="S37" i="3"/>
  <c r="P37" i="3"/>
  <c r="M37" i="3"/>
  <c r="J37" i="3"/>
  <c r="G37" i="3"/>
  <c r="D37" i="3"/>
  <c r="AE43" i="21" l="1"/>
  <c r="AF14" i="21"/>
  <c r="AF16" i="21"/>
  <c r="AF23" i="21"/>
  <c r="AD43" i="21"/>
  <c r="AE19" i="21"/>
  <c r="AC27" i="21"/>
  <c r="AD27" i="21"/>
  <c r="AF27" i="21" s="1"/>
  <c r="AF38" i="21"/>
  <c r="AF24" i="21"/>
  <c r="AE35" i="21"/>
  <c r="AF39" i="21"/>
  <c r="AF6" i="21"/>
  <c r="AF43" i="21"/>
  <c r="AD44" i="21" s="1"/>
  <c r="AC19" i="21"/>
  <c r="AC35" i="21"/>
  <c r="AC11" i="21"/>
  <c r="AF15" i="21"/>
  <c r="AF31" i="21"/>
  <c r="AF7" i="21"/>
  <c r="AD28" i="21" l="1"/>
  <c r="AE28" i="21"/>
  <c r="AC28" i="21"/>
  <c r="AF35" i="21"/>
  <c r="AC36" i="21" s="1"/>
  <c r="AF19" i="21"/>
  <c r="AC20" i="21" s="1"/>
  <c r="AC44" i="21"/>
  <c r="AE44" i="21"/>
  <c r="AF11" i="21"/>
  <c r="AC12" i="21"/>
  <c r="AE12" i="21" l="1"/>
  <c r="AD12" i="21"/>
  <c r="AD20" i="21"/>
  <c r="AE20" i="21"/>
  <c r="AE36" i="21"/>
  <c r="AD36" i="21"/>
  <c r="AE50" i="8"/>
  <c r="AD49" i="8"/>
  <c r="AF49" i="8" s="1"/>
  <c r="AE48" i="8"/>
  <c r="AC48" i="8"/>
  <c r="AF48" i="8" s="1"/>
  <c r="AD47" i="8"/>
  <c r="AC47" i="8"/>
  <c r="AE46" i="8"/>
  <c r="AC46" i="8"/>
  <c r="AF46" i="8" s="1"/>
  <c r="AE51" i="8" l="1"/>
  <c r="AF47" i="8"/>
  <c r="AC51" i="8"/>
  <c r="AD51" i="8"/>
  <c r="U10" i="20"/>
  <c r="U9" i="20"/>
  <c r="S10" i="20"/>
  <c r="Q10" i="20"/>
  <c r="Q9" i="20"/>
  <c r="O10" i="20"/>
  <c r="M10" i="20"/>
  <c r="M9" i="20"/>
  <c r="K10" i="20"/>
  <c r="I10" i="20"/>
  <c r="I9" i="20"/>
  <c r="G10" i="20"/>
  <c r="E10" i="20"/>
  <c r="E9" i="20"/>
  <c r="C10" i="20"/>
  <c r="AF51" i="8" l="1"/>
  <c r="AE52" i="8" s="1"/>
  <c r="Q19" i="20"/>
  <c r="Q18" i="20"/>
  <c r="M19" i="20"/>
  <c r="M18" i="20"/>
  <c r="K19" i="20"/>
  <c r="I19" i="20"/>
  <c r="I18" i="20"/>
  <c r="G19" i="20"/>
  <c r="E19" i="20"/>
  <c r="E18" i="20"/>
  <c r="C19" i="20"/>
  <c r="AC52" i="8" l="1"/>
  <c r="AD52" i="8"/>
  <c r="S29" i="3" l="1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37" i="2"/>
  <c r="P37" i="2"/>
  <c r="M37" i="2"/>
  <c r="J37" i="2"/>
  <c r="G37" i="2"/>
  <c r="D37" i="2"/>
  <c r="S29" i="2"/>
  <c r="P29" i="2"/>
  <c r="M29" i="2"/>
  <c r="J29" i="2"/>
  <c r="G29" i="2"/>
  <c r="D29" i="2"/>
  <c r="S21" i="2"/>
  <c r="P21" i="2"/>
  <c r="M21" i="2"/>
  <c r="J21" i="2"/>
  <c r="G21" i="2"/>
  <c r="D21" i="2"/>
  <c r="S13" i="2"/>
  <c r="P13" i="2"/>
  <c r="M13" i="2"/>
  <c r="J13" i="2"/>
  <c r="G13" i="2"/>
  <c r="D13" i="2"/>
  <c r="S5" i="2"/>
  <c r="P5" i="2"/>
  <c r="M5" i="2"/>
  <c r="J5" i="2"/>
  <c r="G5" i="2"/>
  <c r="D5" i="2"/>
  <c r="C9" i="20"/>
  <c r="G9" i="20"/>
  <c r="K9" i="20"/>
  <c r="E28" i="20" l="1"/>
  <c r="S5" i="7"/>
  <c r="P5" i="7"/>
  <c r="M5" i="7"/>
  <c r="J5" i="7"/>
  <c r="G5" i="7"/>
  <c r="D5" i="7"/>
  <c r="E27" i="20" l="1"/>
  <c r="C27" i="20"/>
  <c r="C28" i="20"/>
  <c r="O9" i="20"/>
  <c r="M21" i="7"/>
  <c r="S37" i="8" l="1"/>
  <c r="P37" i="8"/>
  <c r="M37" i="8"/>
  <c r="J37" i="8"/>
  <c r="G37" i="8"/>
  <c r="D37" i="8"/>
  <c r="S37" i="20" l="1"/>
  <c r="S9" i="20"/>
  <c r="U36" i="20"/>
  <c r="U37" i="20"/>
  <c r="S36" i="20" l="1"/>
  <c r="Q37" i="20" l="1"/>
  <c r="M37" i="20"/>
  <c r="I37" i="20"/>
  <c r="E37" i="20"/>
  <c r="U27" i="20"/>
  <c r="K37" i="20"/>
  <c r="I36" i="20"/>
  <c r="G37" i="20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O37" i="20" l="1"/>
  <c r="M36" i="20"/>
  <c r="G36" i="20"/>
  <c r="Q36" i="20"/>
  <c r="O36" i="20" l="1"/>
  <c r="K36" i="20"/>
  <c r="D21" i="7" l="1"/>
  <c r="S13" i="7"/>
  <c r="P13" i="7"/>
  <c r="M13" i="7"/>
  <c r="J13" i="7"/>
  <c r="G13" i="7"/>
  <c r="D13" i="7"/>
  <c r="G28" i="20" l="1"/>
  <c r="I27" i="20"/>
  <c r="I28" i="20"/>
  <c r="G18" i="20"/>
  <c r="C18" i="20"/>
  <c r="G27" i="20" l="1"/>
  <c r="S5" i="8" l="1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S21" i="7"/>
  <c r="P21" i="7"/>
  <c r="J21" i="7"/>
  <c r="G21" i="7"/>
  <c r="Q28" i="20" l="1"/>
  <c r="M28" i="20"/>
  <c r="O28" i="20"/>
  <c r="U28" i="20"/>
  <c r="M27" i="20"/>
  <c r="E36" i="20"/>
  <c r="S28" i="20"/>
  <c r="K28" i="20"/>
  <c r="Q27" i="20"/>
  <c r="C37" i="20"/>
  <c r="O27" i="20" l="1"/>
  <c r="K27" i="20"/>
  <c r="C36" i="20"/>
  <c r="S27" i="20"/>
  <c r="O18" i="20" l="1"/>
  <c r="K18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C28" i="7"/>
  <c r="AF35" i="7"/>
  <c r="AE36" i="7" s="1"/>
  <c r="AD28" i="7" l="1"/>
  <c r="AD12" i="7"/>
  <c r="AC20" i="7"/>
  <c r="AE12" i="7"/>
  <c r="AC44" i="7"/>
  <c r="AE20" i="7"/>
  <c r="AD44" i="7"/>
  <c r="AD36" i="7"/>
  <c r="AC36" i="7"/>
  <c r="AC14" i="2" l="1"/>
  <c r="AE14" i="2"/>
  <c r="AC15" i="2"/>
  <c r="AD15" i="2"/>
  <c r="AC16" i="2"/>
  <c r="AE16" i="2"/>
  <c r="AD17" i="2"/>
  <c r="AE18" i="2"/>
  <c r="AC22" i="2"/>
  <c r="AE22" i="2"/>
  <c r="AC23" i="2"/>
  <c r="AD23" i="2"/>
  <c r="AC24" i="2"/>
  <c r="AE24" i="2"/>
  <c r="AD25" i="2"/>
  <c r="AE26" i="2"/>
  <c r="AC30" i="2"/>
  <c r="AE30" i="2"/>
  <c r="AC31" i="2"/>
  <c r="AD31" i="2"/>
  <c r="AC32" i="2"/>
  <c r="AE32" i="2"/>
  <c r="AD33" i="2"/>
  <c r="AF33" i="2" s="1"/>
  <c r="AE34" i="2"/>
  <c r="AC38" i="2"/>
  <c r="AE38" i="2"/>
  <c r="AC39" i="2"/>
  <c r="AD39" i="2"/>
  <c r="AC40" i="2"/>
  <c r="AE40" i="2"/>
  <c r="AD41" i="2"/>
  <c r="AF41" i="2" s="1"/>
  <c r="AE42" i="2"/>
  <c r="AC14" i="3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F30" i="2" l="1"/>
  <c r="AF38" i="2"/>
  <c r="AC27" i="2"/>
  <c r="AD27" i="2"/>
  <c r="AF40" i="2"/>
  <c r="AE35" i="2"/>
  <c r="AF22" i="2"/>
  <c r="AE19" i="2"/>
  <c r="AF15" i="3"/>
  <c r="AD19" i="2"/>
  <c r="AF15" i="2"/>
  <c r="AF14" i="2"/>
  <c r="AC43" i="2"/>
  <c r="AC35" i="2"/>
  <c r="AF16" i="2"/>
  <c r="AF31" i="2"/>
  <c r="AF39" i="3"/>
  <c r="AF39" i="2"/>
  <c r="AF32" i="2"/>
  <c r="AF25" i="2"/>
  <c r="AF17" i="2"/>
  <c r="AE27" i="2"/>
  <c r="AF24" i="2"/>
  <c r="AE43" i="2"/>
  <c r="AD35" i="2"/>
  <c r="AF24" i="3"/>
  <c r="AD43" i="2"/>
  <c r="AF23" i="2"/>
  <c r="AC19" i="2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35" i="2" l="1"/>
  <c r="AC36" i="2" s="1"/>
  <c r="AF27" i="2"/>
  <c r="AD28" i="2" s="1"/>
  <c r="AF35" i="3"/>
  <c r="AC36" i="3" s="1"/>
  <c r="AF27" i="3"/>
  <c r="AD28" i="3" s="1"/>
  <c r="AF19" i="2"/>
  <c r="AC20" i="2" s="1"/>
  <c r="AF43" i="2"/>
  <c r="AC44" i="2" s="1"/>
  <c r="AF43" i="3"/>
  <c r="AE44" i="3" s="1"/>
  <c r="AF19" i="3"/>
  <c r="AC28" i="2" l="1"/>
  <c r="AD36" i="3"/>
  <c r="AD36" i="2"/>
  <c r="AE36" i="2"/>
  <c r="AC28" i="3"/>
  <c r="AE28" i="2"/>
  <c r="AE28" i="3"/>
  <c r="AE44" i="2"/>
  <c r="AE36" i="3"/>
  <c r="AE20" i="2"/>
  <c r="AD20" i="2"/>
  <c r="AD44" i="2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<sst xmlns="http://schemas.openxmlformats.org/spreadsheetml/2006/main" count="1503" uniqueCount="429">
  <si>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</si>
  <si>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</si>
  <si>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</si>
  <si>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</si>
  <si>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</si>
  <si>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</si>
  <si>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</si>
  <si>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</si>
  <si>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</si>
  <si>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</si>
  <si>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</si>
  <si>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</si>
  <si>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</si>
  <si>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</si>
  <si>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</si>
  <si>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</si>
  <si>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</si>
  <si>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</si>
  <si>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</si>
  <si>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</si>
  <si>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</si>
  <si>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</si>
  <si>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</si>
  <si>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</si>
  <si>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</si>
  <si>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</si>
  <si>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</si>
  <si>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</si>
  <si>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</si>
  <si>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</si>
  <si>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</si>
  <si>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</si>
  <si>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</si>
  <si>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</si>
  <si>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</si>
  <si>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</si>
  <si>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</si>
  <si>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</si>
  <si>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</si>
  <si>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</si>
  <si>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</si>
  <si>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</si>
  <si>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</si>
  <si>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</si>
  <si>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</si>
  <si>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</si>
  <si>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</si>
  <si>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</si>
  <si>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餐數</t>
    <phoneticPr fontId="19" type="noConversion"/>
  </si>
  <si>
    <t>蒸</t>
    <phoneticPr fontId="19" type="noConversion"/>
  </si>
  <si>
    <t>煮</t>
    <phoneticPr fontId="19" type="noConversion"/>
  </si>
  <si>
    <t>蒸</t>
    <phoneticPr fontId="19" type="noConversion"/>
  </si>
  <si>
    <t>煮</t>
    <phoneticPr fontId="19" type="noConversion"/>
  </si>
  <si>
    <t>星期五</t>
    <phoneticPr fontId="19" type="noConversion"/>
  </si>
  <si>
    <t>煮</t>
    <phoneticPr fontId="19" type="noConversion"/>
  </si>
  <si>
    <t>地瓜</t>
    <phoneticPr fontId="19" type="noConversion"/>
  </si>
  <si>
    <t>五穀米</t>
    <phoneticPr fontId="19" type="noConversion"/>
  </si>
  <si>
    <t>香Q米飯</t>
    <phoneticPr fontId="19" type="noConversion"/>
  </si>
  <si>
    <t>星期三</t>
    <phoneticPr fontId="19" type="noConversion"/>
  </si>
  <si>
    <t>煮</t>
    <phoneticPr fontId="19" type="noConversion"/>
  </si>
  <si>
    <t>蒸</t>
    <phoneticPr fontId="19" type="noConversion"/>
  </si>
  <si>
    <t>炒</t>
    <phoneticPr fontId="19" type="noConversion"/>
  </si>
  <si>
    <t>蒸</t>
    <phoneticPr fontId="19" type="noConversion"/>
  </si>
  <si>
    <t>煮</t>
    <phoneticPr fontId="19" type="noConversion"/>
  </si>
  <si>
    <t>豆腐</t>
    <phoneticPr fontId="19" type="noConversion"/>
  </si>
  <si>
    <t>雞蛋</t>
    <phoneticPr fontId="19" type="noConversion"/>
  </si>
  <si>
    <t>南瓜</t>
    <phoneticPr fontId="19" type="noConversion"/>
  </si>
  <si>
    <t>高麗菜</t>
    <phoneticPr fontId="19" type="noConversion"/>
  </si>
  <si>
    <t>玉米粒</t>
    <phoneticPr fontId="19" type="noConversion"/>
  </si>
  <si>
    <t>青豆仁</t>
    <phoneticPr fontId="19" type="noConversion"/>
  </si>
  <si>
    <t>白蘿蔔</t>
    <phoneticPr fontId="19" type="noConversion"/>
  </si>
  <si>
    <t>味噌</t>
    <phoneticPr fontId="19" type="noConversion"/>
  </si>
  <si>
    <t>熱量:</t>
    <phoneticPr fontId="19" type="noConversion"/>
  </si>
  <si>
    <t>熱量:</t>
    <phoneticPr fontId="19" type="noConversion"/>
  </si>
  <si>
    <t>五穀飯</t>
    <phoneticPr fontId="19" type="noConversion"/>
  </si>
  <si>
    <t>地瓜飯</t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</si>
  <si>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</si>
  <si>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</si>
  <si>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</si>
  <si>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脂肪：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</si>
  <si>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</si>
  <si>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</si>
  <si>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</si>
  <si>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煮</t>
    <phoneticPr fontId="19" type="noConversion"/>
  </si>
  <si>
    <t>蒸</t>
    <phoneticPr fontId="19" type="noConversion"/>
  </si>
  <si>
    <t>煮</t>
    <phoneticPr fontId="19" type="noConversion"/>
  </si>
  <si>
    <t>味噌</t>
    <phoneticPr fontId="19" type="noConversion"/>
  </si>
  <si>
    <t>煮</t>
    <phoneticPr fontId="19" type="noConversion"/>
  </si>
  <si>
    <t>炸</t>
    <phoneticPr fontId="19" type="noConversion"/>
  </si>
  <si>
    <t>烤</t>
    <phoneticPr fontId="19" type="noConversion"/>
  </si>
  <si>
    <t>紅蘿蔔</t>
    <phoneticPr fontId="19" type="noConversion"/>
  </si>
  <si>
    <t>木耳</t>
    <phoneticPr fontId="19" type="noConversion"/>
  </si>
  <si>
    <t>煮</t>
    <phoneticPr fontId="19" type="noConversion"/>
  </si>
  <si>
    <t>金針菇</t>
    <phoneticPr fontId="19" type="noConversion"/>
  </si>
  <si>
    <t>薑</t>
    <phoneticPr fontId="19" type="noConversion"/>
  </si>
  <si>
    <t>紅蘿蔔</t>
    <phoneticPr fontId="19" type="noConversion"/>
  </si>
  <si>
    <t>木耳</t>
    <phoneticPr fontId="19" type="noConversion"/>
  </si>
  <si>
    <t>榨菜絲</t>
    <phoneticPr fontId="19" type="noConversion"/>
  </si>
  <si>
    <t>柴魚片</t>
    <phoneticPr fontId="19" type="noConversion"/>
  </si>
  <si>
    <t>海芽</t>
    <phoneticPr fontId="19" type="noConversion"/>
  </si>
  <si>
    <t>煮</t>
    <phoneticPr fontId="19" type="noConversion"/>
  </si>
  <si>
    <t>豆芽菜</t>
    <phoneticPr fontId="19" type="noConversion"/>
  </si>
  <si>
    <t>滷</t>
    <phoneticPr fontId="19" type="noConversion"/>
  </si>
  <si>
    <t>煮</t>
    <phoneticPr fontId="19" type="noConversion"/>
  </si>
  <si>
    <t>糙米飯</t>
    <phoneticPr fontId="19" type="noConversion"/>
  </si>
  <si>
    <t>黑胡椒肉排</t>
    <phoneticPr fontId="19" type="noConversion"/>
  </si>
  <si>
    <t>海芽薑絲湯</t>
    <phoneticPr fontId="19" type="noConversion"/>
  </si>
  <si>
    <t>台式炒麵</t>
    <phoneticPr fontId="19" type="noConversion"/>
  </si>
  <si>
    <t>蒜泥白肉</t>
    <phoneticPr fontId="19" type="noConversion"/>
  </si>
  <si>
    <t>泡菜肉片</t>
    <phoneticPr fontId="19" type="noConversion"/>
  </si>
  <si>
    <t>紫菜蛋花湯</t>
    <phoneticPr fontId="19" type="noConversion"/>
  </si>
  <si>
    <t>糙米</t>
    <phoneticPr fontId="19" type="noConversion"/>
  </si>
  <si>
    <t>金針菇</t>
    <phoneticPr fontId="19" type="noConversion"/>
  </si>
  <si>
    <t>杏鮑菇</t>
    <phoneticPr fontId="19" type="noConversion"/>
  </si>
  <si>
    <t>紅蘿蔔</t>
    <phoneticPr fontId="19" type="noConversion"/>
  </si>
  <si>
    <t>高麗菜</t>
    <phoneticPr fontId="19" type="noConversion"/>
  </si>
  <si>
    <t>蒸</t>
    <phoneticPr fontId="19" type="noConversion"/>
  </si>
  <si>
    <t>滷</t>
    <phoneticPr fontId="19" type="noConversion"/>
  </si>
  <si>
    <t>煮</t>
    <phoneticPr fontId="19" type="noConversion"/>
  </si>
  <si>
    <t>炒</t>
    <phoneticPr fontId="19" type="noConversion"/>
  </si>
  <si>
    <t>煮</t>
    <phoneticPr fontId="19" type="noConversion"/>
  </si>
  <si>
    <t>米粉</t>
    <phoneticPr fontId="19" type="noConversion"/>
  </si>
  <si>
    <t>紫菜</t>
    <phoneticPr fontId="19" type="noConversion"/>
  </si>
  <si>
    <t>雞蛋</t>
    <phoneticPr fontId="19" type="noConversion"/>
  </si>
  <si>
    <t>烤</t>
    <phoneticPr fontId="19" type="noConversion"/>
  </si>
  <si>
    <t>白芝麻</t>
    <phoneticPr fontId="19" type="noConversion"/>
  </si>
  <si>
    <t>木耳</t>
    <phoneticPr fontId="19" type="noConversion"/>
  </si>
  <si>
    <t>洋蔥</t>
    <phoneticPr fontId="19" type="noConversion"/>
  </si>
  <si>
    <t>玉米粒</t>
    <phoneticPr fontId="19" type="noConversion"/>
  </si>
  <si>
    <t>青豆仁</t>
    <phoneticPr fontId="19" type="noConversion"/>
  </si>
  <si>
    <t>麵條</t>
    <phoneticPr fontId="19" type="noConversion"/>
  </si>
  <si>
    <t>豆芽菜</t>
    <phoneticPr fontId="19" type="noConversion"/>
  </si>
  <si>
    <t>美白菇</t>
    <phoneticPr fontId="19" type="noConversion"/>
  </si>
  <si>
    <t>薑絲</t>
    <phoneticPr fontId="19" type="noConversion"/>
  </si>
  <si>
    <t>煮</t>
    <phoneticPr fontId="19" type="noConversion"/>
  </si>
  <si>
    <t>洋蔥</t>
    <phoneticPr fontId="19" type="noConversion"/>
  </si>
  <si>
    <t>蒸</t>
    <phoneticPr fontId="19" type="noConversion"/>
  </si>
  <si>
    <t>煮</t>
    <phoneticPr fontId="19" type="noConversion"/>
  </si>
  <si>
    <t>蛋</t>
    <phoneticPr fontId="19" type="noConversion"/>
  </si>
  <si>
    <t>黑胡椒</t>
    <phoneticPr fontId="19" type="noConversion"/>
  </si>
  <si>
    <t>蒜茸</t>
    <phoneticPr fontId="19" type="noConversion"/>
  </si>
  <si>
    <t>沙茶醬</t>
    <phoneticPr fontId="19" type="noConversion"/>
  </si>
  <si>
    <t>.</t>
    <phoneticPr fontId="19" type="noConversion"/>
  </si>
  <si>
    <t>洋蔥鹹豬肉</t>
    <phoneticPr fontId="19" type="noConversion"/>
  </si>
  <si>
    <t>什錦米粉</t>
    <phoneticPr fontId="19" type="noConversion"/>
  </si>
  <si>
    <t>玉米蛋花湯</t>
    <phoneticPr fontId="19" type="noConversion"/>
  </si>
  <si>
    <t>日式大阪燒</t>
    <phoneticPr fontId="19" type="noConversion"/>
  </si>
  <si>
    <t>香嫩雞排</t>
    <phoneticPr fontId="19" type="noConversion"/>
  </si>
  <si>
    <t>帶骨肉排</t>
    <phoneticPr fontId="19" type="noConversion"/>
  </si>
  <si>
    <t>金茸三絲湯</t>
    <phoneticPr fontId="19" type="noConversion"/>
  </si>
  <si>
    <t>芝麻雞排</t>
    <phoneticPr fontId="19" type="noConversion"/>
  </si>
  <si>
    <t>鹹豬肉</t>
    <phoneticPr fontId="19" type="noConversion"/>
  </si>
  <si>
    <t>冬瓜豚骨湯</t>
    <phoneticPr fontId="19" type="noConversion"/>
  </si>
  <si>
    <t>地瓜飯</t>
    <phoneticPr fontId="19" type="noConversion"/>
  </si>
  <si>
    <t>針菇蛋花湯</t>
    <phoneticPr fontId="19" type="noConversion"/>
  </si>
  <si>
    <t>日式海芽湯</t>
    <phoneticPr fontId="19" type="noConversion"/>
  </si>
  <si>
    <t>豆魚蛋肉類</t>
    <phoneticPr fontId="19" type="noConversion"/>
  </si>
  <si>
    <t>五穀米</t>
    <phoneticPr fontId="19" type="noConversion"/>
  </si>
  <si>
    <t>雞蛋</t>
    <phoneticPr fontId="19" type="noConversion"/>
  </si>
  <si>
    <t>煮</t>
    <phoneticPr fontId="19" type="noConversion"/>
  </si>
  <si>
    <t>紅蘿蔔</t>
    <phoneticPr fontId="19" type="noConversion"/>
  </si>
  <si>
    <t>酸菜</t>
    <phoneticPr fontId="19" type="noConversion"/>
  </si>
  <si>
    <t>素香鬆</t>
    <phoneticPr fontId="19" type="noConversion"/>
  </si>
  <si>
    <t>地瓜</t>
    <phoneticPr fontId="19" type="noConversion"/>
  </si>
  <si>
    <t>雞蛋</t>
    <phoneticPr fontId="19" type="noConversion"/>
  </si>
  <si>
    <t>板條</t>
    <phoneticPr fontId="19" type="noConversion"/>
  </si>
  <si>
    <t>冬瓜</t>
    <phoneticPr fontId="19" type="noConversion"/>
  </si>
  <si>
    <t>薑</t>
    <phoneticPr fontId="19" type="noConversion"/>
  </si>
  <si>
    <t>炸</t>
    <phoneticPr fontId="19" type="noConversion"/>
  </si>
  <si>
    <t>洋芋</t>
    <phoneticPr fontId="19" type="noConversion"/>
  </si>
  <si>
    <t>蟹味絲</t>
    <phoneticPr fontId="19" type="noConversion"/>
  </si>
  <si>
    <t>紅蘿蔔</t>
    <phoneticPr fontId="19" type="noConversion"/>
  </si>
  <si>
    <t>白芝麻</t>
    <phoneticPr fontId="19" type="noConversion"/>
  </si>
  <si>
    <t>深色蔬菜</t>
    <phoneticPr fontId="19" type="noConversion"/>
  </si>
  <si>
    <t>淺色蔬菜</t>
    <phoneticPr fontId="19" type="noConversion"/>
  </si>
  <si>
    <t>酸辣湯(醃)(芡)(豆)</t>
    <phoneticPr fontId="19" type="noConversion"/>
  </si>
  <si>
    <t>日式豆腐湯(豆)</t>
    <phoneticPr fontId="19" type="noConversion"/>
  </si>
  <si>
    <t>雞米花(炸)</t>
    <phoneticPr fontId="19" type="noConversion"/>
  </si>
  <si>
    <t>榨菜肉絲湯(醃)</t>
    <phoneticPr fontId="19" type="noConversion"/>
  </si>
  <si>
    <t>香Q米飯</t>
    <phoneticPr fontId="19" type="noConversion"/>
  </si>
  <si>
    <t>玉米濃湯(芡)</t>
    <phoneticPr fontId="19" type="noConversion"/>
  </si>
  <si>
    <t>可口魚條(海)(炸)</t>
    <phoneticPr fontId="19" type="noConversion"/>
  </si>
  <si>
    <t>客家板條</t>
    <phoneticPr fontId="19" type="noConversion"/>
  </si>
  <si>
    <t>鹽酥雞(炸)</t>
    <phoneticPr fontId="19" type="noConversion"/>
  </si>
  <si>
    <t>生鮮雞腿</t>
    <phoneticPr fontId="19" type="noConversion"/>
  </si>
  <si>
    <t>豆</t>
    <phoneticPr fontId="19" type="noConversion"/>
  </si>
  <si>
    <t>冷</t>
    <phoneticPr fontId="19" type="noConversion"/>
  </si>
  <si>
    <t>蔬菜</t>
    <phoneticPr fontId="19" type="noConversion"/>
  </si>
  <si>
    <t>生鮮豬肉排</t>
    <phoneticPr fontId="19" type="noConversion"/>
  </si>
  <si>
    <t>生鮮雞排</t>
    <phoneticPr fontId="19" type="noConversion"/>
  </si>
  <si>
    <t>生鮮豬肉絲</t>
    <phoneticPr fontId="19" type="noConversion"/>
  </si>
  <si>
    <t>生鮮豬絞肉</t>
    <phoneticPr fontId="19" type="noConversion"/>
  </si>
  <si>
    <t>新鮮筍絲</t>
    <phoneticPr fontId="19" type="noConversion"/>
  </si>
  <si>
    <t>醃</t>
    <phoneticPr fontId="19" type="noConversion"/>
  </si>
  <si>
    <t>生鮮豬肉片</t>
    <phoneticPr fontId="19" type="noConversion"/>
  </si>
  <si>
    <t>細嫩豆腐</t>
    <phoneticPr fontId="19" type="noConversion"/>
  </si>
  <si>
    <t>新鮮竹筍</t>
    <phoneticPr fontId="19" type="noConversion"/>
  </si>
  <si>
    <t>生鮮豬肉片</t>
    <phoneticPr fontId="19" type="noConversion"/>
  </si>
  <si>
    <t>蒜</t>
    <phoneticPr fontId="19" type="noConversion"/>
  </si>
  <si>
    <t>辣椒</t>
    <phoneticPr fontId="19" type="noConversion"/>
  </si>
  <si>
    <t>生鮮雞胸丁</t>
    <phoneticPr fontId="19" type="noConversion"/>
  </si>
  <si>
    <t>生鮮豬肉丁</t>
    <phoneticPr fontId="19" type="noConversion"/>
  </si>
  <si>
    <t>生鮮雞肉丁</t>
    <phoneticPr fontId="19" type="noConversion"/>
  </si>
  <si>
    <t>生鮮豬帶骨肉排</t>
    <phoneticPr fontId="19" type="noConversion"/>
  </si>
  <si>
    <t>海</t>
    <phoneticPr fontId="19" type="noConversion"/>
  </si>
  <si>
    <t>麵條</t>
    <phoneticPr fontId="19" type="noConversion"/>
  </si>
  <si>
    <t>生鮮豬大骨</t>
    <phoneticPr fontId="19" type="noConversion"/>
  </si>
  <si>
    <t>高麗菜</t>
    <phoneticPr fontId="19" type="noConversion"/>
  </si>
  <si>
    <t>豆</t>
    <phoneticPr fontId="19" type="noConversion"/>
  </si>
  <si>
    <t>烤</t>
    <phoneticPr fontId="19" type="noConversion"/>
  </si>
  <si>
    <t>8月31日(一)</t>
    <phoneticPr fontId="19" type="noConversion"/>
  </si>
  <si>
    <t>9月1日(二)</t>
    <phoneticPr fontId="19" type="noConversion"/>
  </si>
  <si>
    <t>9月2日(三)</t>
    <phoneticPr fontId="19" type="noConversion"/>
  </si>
  <si>
    <t>9月3日(四)</t>
    <phoneticPr fontId="19" type="noConversion"/>
  </si>
  <si>
    <t>9月4日(五)</t>
    <phoneticPr fontId="19" type="noConversion"/>
  </si>
  <si>
    <t>9月7日(一)</t>
    <phoneticPr fontId="19" type="noConversion"/>
  </si>
  <si>
    <t>9月8日(二)</t>
    <phoneticPr fontId="19" type="noConversion"/>
  </si>
  <si>
    <t>9月9日(三)</t>
    <phoneticPr fontId="19" type="noConversion"/>
  </si>
  <si>
    <t>9月10日(四)</t>
    <phoneticPr fontId="19" type="noConversion"/>
  </si>
  <si>
    <t>9月11日(五)</t>
    <phoneticPr fontId="19" type="noConversion"/>
  </si>
  <si>
    <t>9月14日(一)</t>
    <phoneticPr fontId="19" type="noConversion"/>
  </si>
  <si>
    <t>9月15日(二)</t>
    <phoneticPr fontId="19" type="noConversion"/>
  </si>
  <si>
    <t>9月16日(三)</t>
    <phoneticPr fontId="19" type="noConversion"/>
  </si>
  <si>
    <t>9月17日(四)</t>
    <phoneticPr fontId="19" type="noConversion"/>
  </si>
  <si>
    <t>9月18日(五)</t>
    <phoneticPr fontId="19" type="noConversion"/>
  </si>
  <si>
    <t>9月21日(一)</t>
    <phoneticPr fontId="19" type="noConversion"/>
  </si>
  <si>
    <t>9月22日(二)</t>
    <phoneticPr fontId="19" type="noConversion"/>
  </si>
  <si>
    <t>9月23日(三)</t>
    <phoneticPr fontId="19" type="noConversion"/>
  </si>
  <si>
    <t>9月24日(四)</t>
    <phoneticPr fontId="19" type="noConversion"/>
  </si>
  <si>
    <t>9月25日(五)</t>
    <phoneticPr fontId="19" type="noConversion"/>
  </si>
  <si>
    <t>9月28日(一)</t>
    <phoneticPr fontId="19" type="noConversion"/>
  </si>
  <si>
    <t>9月29日(二)</t>
    <phoneticPr fontId="19" type="noConversion"/>
  </si>
  <si>
    <t>9月30日(三)</t>
    <phoneticPr fontId="19" type="noConversion"/>
  </si>
  <si>
    <t>中秋節</t>
    <phoneticPr fontId="19" type="noConversion"/>
  </si>
  <si>
    <t>香Q米飯</t>
    <phoneticPr fontId="19" type="noConversion"/>
  </si>
  <si>
    <t>珍菇胡瓜</t>
    <phoneticPr fontId="19" type="noConversion"/>
  </si>
  <si>
    <t>香酥魚條(海)(炸)</t>
    <phoneticPr fontId="19" type="noConversion"/>
  </si>
  <si>
    <t>香Q米飯</t>
    <phoneticPr fontId="19" type="noConversion"/>
  </si>
  <si>
    <t>菲力雞排</t>
    <phoneticPr fontId="19" type="noConversion"/>
  </si>
  <si>
    <t>地瓜飯</t>
    <phoneticPr fontId="19" type="noConversion"/>
  </si>
  <si>
    <t>夜市(炸)雞排</t>
    <phoneticPr fontId="19" type="noConversion"/>
  </si>
  <si>
    <t>沙茶竹筍</t>
    <phoneticPr fontId="19" type="noConversion"/>
  </si>
  <si>
    <t>針菇蛋花湯</t>
    <phoneticPr fontId="19" type="noConversion"/>
  </si>
  <si>
    <t>燕麥飯</t>
    <phoneticPr fontId="19" type="noConversion"/>
  </si>
  <si>
    <t>蜜汁排骨</t>
    <phoneticPr fontId="19" type="noConversion"/>
  </si>
  <si>
    <t>玉米鴿蛋</t>
    <phoneticPr fontId="19" type="noConversion"/>
  </si>
  <si>
    <t>烤甜不辣(加)</t>
    <phoneticPr fontId="19" type="noConversion"/>
  </si>
  <si>
    <t>五彩蒸蛋</t>
    <phoneticPr fontId="19" type="noConversion"/>
  </si>
  <si>
    <t>雙色豆腐湯(豆)</t>
    <phoneticPr fontId="19" type="noConversion"/>
  </si>
  <si>
    <t>南瓜飯</t>
    <phoneticPr fontId="19" type="noConversion"/>
  </si>
  <si>
    <t>沙嗲肉片</t>
    <phoneticPr fontId="19" type="noConversion"/>
  </si>
  <si>
    <t>清蒸四角豆腐(豆)</t>
    <phoneticPr fontId="19" type="noConversion"/>
  </si>
  <si>
    <t>卡啦翅小腿(炸)</t>
    <phoneticPr fontId="19" type="noConversion"/>
  </si>
  <si>
    <t>有機深色蔬菜</t>
    <phoneticPr fontId="19" type="noConversion"/>
  </si>
  <si>
    <t>燻雞肉飯</t>
    <phoneticPr fontId="19" type="noConversion"/>
  </si>
  <si>
    <t>招牌雞腿</t>
    <phoneticPr fontId="19" type="noConversion"/>
  </si>
  <si>
    <t>豆干炒魷魚(豆)(海)</t>
    <phoneticPr fontId="19" type="noConversion"/>
  </si>
  <si>
    <t>竹筍湯</t>
    <phoneticPr fontId="19" type="noConversion"/>
  </si>
  <si>
    <t>雙色饅頭(冷)</t>
    <phoneticPr fontId="19" type="noConversion"/>
  </si>
  <si>
    <t>洋蔥炒蛋</t>
    <phoneticPr fontId="19" type="noConversion"/>
  </si>
  <si>
    <t>咖哩洋芋</t>
    <phoneticPr fontId="19" type="noConversion"/>
  </si>
  <si>
    <t>香滷米血糕(冷)</t>
    <phoneticPr fontId="19" type="noConversion"/>
  </si>
  <si>
    <t>有機淺色蔬菜</t>
    <phoneticPr fontId="19" type="noConversion"/>
  </si>
  <si>
    <t>冬瓜湯</t>
    <phoneticPr fontId="19" type="noConversion"/>
  </si>
  <si>
    <t>玉米干丁(豆)</t>
    <phoneticPr fontId="19" type="noConversion"/>
  </si>
  <si>
    <t>鮮蔬蛋花湯</t>
    <phoneticPr fontId="19" type="noConversion"/>
  </si>
  <si>
    <t>海芽蛋花湯</t>
    <phoneticPr fontId="19" type="noConversion"/>
  </si>
  <si>
    <t>義大利麵</t>
    <phoneticPr fontId="19" type="noConversion"/>
  </si>
  <si>
    <t>香嫩雞腿</t>
    <phoneticPr fontId="19" type="noConversion"/>
  </si>
  <si>
    <t>小肉包(冷)</t>
    <phoneticPr fontId="19" type="noConversion"/>
  </si>
  <si>
    <t>三杯雞</t>
    <phoneticPr fontId="19" type="noConversion"/>
  </si>
  <si>
    <t>吻魚炒蛋(海)</t>
    <phoneticPr fontId="19" type="noConversion"/>
  </si>
  <si>
    <t>地瓜條</t>
    <phoneticPr fontId="19" type="noConversion"/>
  </si>
  <si>
    <t>日式燒豬排</t>
    <phoneticPr fontId="19" type="noConversion"/>
  </si>
  <si>
    <t>香筍雞丁</t>
    <phoneticPr fontId="19" type="noConversion"/>
  </si>
  <si>
    <t>瓜瓜蟹絲(加)</t>
    <phoneticPr fontId="19" type="noConversion"/>
  </si>
  <si>
    <t>薄皮脆雞腿</t>
    <phoneticPr fontId="19" type="noConversion"/>
  </si>
  <si>
    <t>咖哩肉丁</t>
    <phoneticPr fontId="19" type="noConversion"/>
  </si>
  <si>
    <t>沙茶中卷(海)</t>
    <phoneticPr fontId="19" type="noConversion"/>
  </si>
  <si>
    <t>家傳炒麵</t>
    <phoneticPr fontId="19" type="noConversion"/>
  </si>
  <si>
    <t>卜蜂雞排(炸)</t>
    <phoneticPr fontId="19" type="noConversion"/>
  </si>
  <si>
    <t>柴香豆腐(豆)</t>
    <phoneticPr fontId="19" type="noConversion"/>
  </si>
  <si>
    <t>蘿蔔雞湯</t>
    <phoneticPr fontId="19" type="noConversion"/>
  </si>
  <si>
    <t>豬大排</t>
    <phoneticPr fontId="19" type="noConversion"/>
  </si>
  <si>
    <t>塔香雞腿</t>
    <phoneticPr fontId="19" type="noConversion"/>
  </si>
  <si>
    <t>沙茶魷魚(海)(豆)</t>
    <phoneticPr fontId="19" type="noConversion"/>
  </si>
  <si>
    <t>卡啦雞排(炸)</t>
    <phoneticPr fontId="19" type="noConversion"/>
  </si>
  <si>
    <t>竹筍湯</t>
    <phoneticPr fontId="19" type="noConversion"/>
  </si>
  <si>
    <t>淺色蔬菜</t>
    <phoneticPr fontId="19" type="noConversion"/>
  </si>
  <si>
    <t>有機淺色蔬菜</t>
    <phoneticPr fontId="19" type="noConversion"/>
  </si>
  <si>
    <t>白米</t>
    <phoneticPr fontId="19" type="noConversion"/>
  </si>
  <si>
    <t>海帶結</t>
    <phoneticPr fontId="19" type="noConversion"/>
  </si>
  <si>
    <t>胡瓜</t>
    <phoneticPr fontId="19" type="noConversion"/>
  </si>
  <si>
    <t>金針菇</t>
    <phoneticPr fontId="19" type="noConversion"/>
  </si>
  <si>
    <t>生鮮魚肉</t>
    <phoneticPr fontId="19" type="noConversion"/>
  </si>
  <si>
    <t>海</t>
    <phoneticPr fontId="19" type="noConversion"/>
  </si>
  <si>
    <t>紫菜</t>
    <phoneticPr fontId="19" type="noConversion"/>
  </si>
  <si>
    <t>地瓜</t>
    <phoneticPr fontId="19" type="noConversion"/>
  </si>
  <si>
    <t>白米</t>
    <phoneticPr fontId="19" type="noConversion"/>
  </si>
  <si>
    <t>烤</t>
    <phoneticPr fontId="19" type="noConversion"/>
  </si>
  <si>
    <t>生鮮雞肉</t>
    <phoneticPr fontId="19" type="noConversion"/>
  </si>
  <si>
    <t>胡蘿蔔炒蛋</t>
    <phoneticPr fontId="19" type="noConversion"/>
  </si>
  <si>
    <t>白米</t>
    <phoneticPr fontId="19" type="noConversion"/>
  </si>
  <si>
    <t>雞蛋</t>
    <phoneticPr fontId="19" type="noConversion"/>
  </si>
  <si>
    <t>紅蘿蔔</t>
    <phoneticPr fontId="19" type="noConversion"/>
  </si>
  <si>
    <t>燕麥</t>
    <phoneticPr fontId="19" type="noConversion"/>
  </si>
  <si>
    <t>白米</t>
    <phoneticPr fontId="19" type="noConversion"/>
  </si>
  <si>
    <t>生鮮豬排骨</t>
    <phoneticPr fontId="19" type="noConversion"/>
  </si>
  <si>
    <t>生鮮豬肉</t>
    <phoneticPr fontId="19" type="noConversion"/>
  </si>
  <si>
    <t>洋蔥</t>
    <phoneticPr fontId="19" type="noConversion"/>
  </si>
  <si>
    <t>紅蘿蔔</t>
    <phoneticPr fontId="19" type="noConversion"/>
  </si>
  <si>
    <t>玉米粒</t>
    <phoneticPr fontId="19" type="noConversion"/>
  </si>
  <si>
    <t>鴿蛋</t>
    <phoneticPr fontId="19" type="noConversion"/>
  </si>
  <si>
    <t>青豆仁</t>
    <phoneticPr fontId="19" type="noConversion"/>
  </si>
  <si>
    <t>甜不辣</t>
    <phoneticPr fontId="19" type="noConversion"/>
  </si>
  <si>
    <t>加</t>
    <phoneticPr fontId="19" type="noConversion"/>
  </si>
  <si>
    <t>薑</t>
    <phoneticPr fontId="19" type="noConversion"/>
  </si>
  <si>
    <t>海茸</t>
    <phoneticPr fontId="19" type="noConversion"/>
  </si>
  <si>
    <t>秀珍菇</t>
    <phoneticPr fontId="19" type="noConversion"/>
  </si>
  <si>
    <t>九層塔</t>
    <phoneticPr fontId="19" type="noConversion"/>
  </si>
  <si>
    <t>金針菇</t>
    <phoneticPr fontId="19" type="noConversion"/>
  </si>
  <si>
    <t>青豆仁</t>
    <phoneticPr fontId="19" type="noConversion"/>
  </si>
  <si>
    <t>豆</t>
    <phoneticPr fontId="19" type="noConversion"/>
  </si>
  <si>
    <t>生鮮豬肉</t>
    <phoneticPr fontId="19" type="noConversion"/>
  </si>
  <si>
    <t>四角豆腐</t>
    <phoneticPr fontId="19" type="noConversion"/>
  </si>
  <si>
    <t>生鮮翅小腿</t>
    <phoneticPr fontId="19" type="noConversion"/>
  </si>
  <si>
    <t>煮</t>
    <phoneticPr fontId="19" type="noConversion"/>
  </si>
  <si>
    <t>白米</t>
    <phoneticPr fontId="19" type="noConversion"/>
  </si>
  <si>
    <t>生鮮雞肉</t>
    <phoneticPr fontId="19" type="noConversion"/>
  </si>
  <si>
    <t>洋蔥</t>
    <phoneticPr fontId="19" type="noConversion"/>
  </si>
  <si>
    <t>烤</t>
    <phoneticPr fontId="19" type="noConversion"/>
  </si>
  <si>
    <t>生鮮雞腿</t>
    <phoneticPr fontId="19" type="noConversion"/>
  </si>
  <si>
    <t>炒</t>
    <phoneticPr fontId="19" type="noConversion"/>
  </si>
  <si>
    <t>豆干片</t>
    <phoneticPr fontId="19" type="noConversion"/>
  </si>
  <si>
    <t>生鮮魷魚</t>
    <phoneticPr fontId="19" type="noConversion"/>
  </si>
  <si>
    <t>海</t>
    <phoneticPr fontId="19" type="noConversion"/>
  </si>
  <si>
    <t>蒸</t>
    <phoneticPr fontId="19" type="noConversion"/>
  </si>
  <si>
    <t>巧克力牛奶饅頭</t>
    <phoneticPr fontId="19" type="noConversion"/>
  </si>
  <si>
    <t>冷</t>
    <phoneticPr fontId="19" type="noConversion"/>
  </si>
  <si>
    <t>炒</t>
    <phoneticPr fontId="19" type="noConversion"/>
  </si>
  <si>
    <t>蔬菜</t>
    <phoneticPr fontId="19" type="noConversion"/>
  </si>
  <si>
    <t>新鮮竹筍</t>
    <phoneticPr fontId="19" type="noConversion"/>
  </si>
  <si>
    <t>咖哩粉</t>
    <phoneticPr fontId="19" type="noConversion"/>
  </si>
  <si>
    <t>醃</t>
    <phoneticPr fontId="19" type="noConversion"/>
  </si>
  <si>
    <t>米血</t>
    <phoneticPr fontId="19" type="noConversion"/>
  </si>
  <si>
    <t>淺色蔬菜</t>
    <phoneticPr fontId="19" type="noConversion"/>
  </si>
  <si>
    <t>筍乾扣肉(醃)</t>
    <phoneticPr fontId="19" type="noConversion"/>
  </si>
  <si>
    <t>筍乾</t>
    <phoneticPr fontId="19" type="noConversion"/>
  </si>
  <si>
    <t>新鮮魚肉</t>
    <phoneticPr fontId="19" type="noConversion"/>
  </si>
  <si>
    <t>豆干</t>
    <phoneticPr fontId="19" type="noConversion"/>
  </si>
  <si>
    <t>三色豆</t>
    <phoneticPr fontId="19" type="noConversion"/>
  </si>
  <si>
    <t>小肉包</t>
    <phoneticPr fontId="19" type="noConversion"/>
  </si>
  <si>
    <t>生鮮雞丁</t>
    <phoneticPr fontId="19" type="noConversion"/>
  </si>
  <si>
    <t>九層塔</t>
    <phoneticPr fontId="19" type="noConversion"/>
  </si>
  <si>
    <t>吻仔魚</t>
    <phoneticPr fontId="19" type="noConversion"/>
  </si>
  <si>
    <t>生鮮豬排</t>
    <phoneticPr fontId="19" type="noConversion"/>
  </si>
  <si>
    <t>桂竹筍</t>
    <phoneticPr fontId="19" type="noConversion"/>
  </si>
  <si>
    <t>時瓜</t>
    <phoneticPr fontId="19" type="noConversion"/>
  </si>
  <si>
    <t>咖哩粉</t>
    <phoneticPr fontId="19" type="noConversion"/>
  </si>
  <si>
    <t>中卷</t>
    <phoneticPr fontId="19" type="noConversion"/>
  </si>
  <si>
    <t>豆腐</t>
    <phoneticPr fontId="19" type="noConversion"/>
  </si>
  <si>
    <t>柴魚片</t>
    <phoneticPr fontId="19" type="noConversion"/>
  </si>
  <si>
    <t>生鮮豬大排</t>
    <phoneticPr fontId="19" type="noConversion"/>
  </si>
  <si>
    <t>9月26日(六)補課</t>
    <phoneticPr fontId="19" type="noConversion"/>
  </si>
  <si>
    <t>星期六</t>
    <phoneticPr fontId="19" type="noConversion"/>
  </si>
  <si>
    <t>薑</t>
    <phoneticPr fontId="19" type="noConversion"/>
  </si>
  <si>
    <t>柴香豆腐(豆)</t>
    <phoneticPr fontId="19" type="noConversion"/>
  </si>
  <si>
    <t>杏鮑菇百頁(豆)</t>
    <phoneticPr fontId="19" type="noConversion"/>
  </si>
  <si>
    <t>台式香腸(加)</t>
    <phoneticPr fontId="19" type="noConversion"/>
  </si>
  <si>
    <t>瓜仔肉燥(醃)</t>
    <phoneticPr fontId="19" type="noConversion"/>
  </si>
  <si>
    <t>洋蔥豬柳</t>
    <phoneticPr fontId="19" type="noConversion"/>
  </si>
  <si>
    <t>玉米絞肉</t>
    <phoneticPr fontId="19" type="noConversion"/>
  </si>
  <si>
    <t>蔬菜豆腐鍋(豆)</t>
    <phoneticPr fontId="19" type="noConversion"/>
  </si>
  <si>
    <t>10月1日(四)</t>
    <phoneticPr fontId="19" type="noConversion"/>
  </si>
  <si>
    <t>海結豆頁(豆)</t>
    <phoneticPr fontId="19" type="noConversion"/>
  </si>
  <si>
    <t>蒸蛋</t>
    <phoneticPr fontId="19" type="noConversion"/>
  </si>
  <si>
    <t>元祖肉羹(加)</t>
    <phoneticPr fontId="19" type="noConversion"/>
  </si>
  <si>
    <t>古早味肉羹</t>
    <phoneticPr fontId="19" type="noConversion"/>
  </si>
  <si>
    <t>醣類：</t>
    <phoneticPr fontId="19" type="noConversion"/>
  </si>
  <si>
    <t>百頁</t>
    <phoneticPr fontId="19" type="noConversion"/>
  </si>
  <si>
    <t>豆</t>
    <phoneticPr fontId="19" type="noConversion"/>
  </si>
  <si>
    <t>台式香腸</t>
    <phoneticPr fontId="19" type="noConversion"/>
  </si>
  <si>
    <t>碎瓜</t>
    <phoneticPr fontId="19" type="noConversion"/>
  </si>
  <si>
    <t>生鮮豬絞肉</t>
    <phoneticPr fontId="19" type="noConversion"/>
  </si>
  <si>
    <t>豆</t>
    <phoneticPr fontId="19" type="noConversion"/>
  </si>
  <si>
    <t>蕃茄醬</t>
    <phoneticPr fontId="19" type="noConversion"/>
  </si>
  <si>
    <t>青豆仁</t>
    <phoneticPr fontId="19" type="noConversion"/>
  </si>
  <si>
    <t>豆腐</t>
    <phoneticPr fontId="19" type="noConversion"/>
  </si>
  <si>
    <t>金針菇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</si>
  <si>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</si>
  <si>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</si>
  <si>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</si>
  <si>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油蔥酥</t>
    <phoneticPr fontId="19" type="noConversion"/>
  </si>
  <si>
    <t>雞蛋</t>
    <phoneticPr fontId="19" type="noConversion"/>
  </si>
  <si>
    <t>肉羹</t>
    <phoneticPr fontId="19" type="noConversion"/>
  </si>
  <si>
    <t>味噌</t>
    <phoneticPr fontId="19" type="noConversion"/>
  </si>
  <si>
    <t>白米</t>
    <phoneticPr fontId="19" type="noConversion"/>
  </si>
  <si>
    <t>九層塔</t>
    <phoneticPr fontId="19" type="noConversion"/>
  </si>
  <si>
    <t>滷</t>
    <phoneticPr fontId="19" type="noConversion"/>
  </si>
  <si>
    <t>青豆仁</t>
    <phoneticPr fontId="19" type="noConversion"/>
  </si>
  <si>
    <t>紅蘿蔔</t>
    <phoneticPr fontId="19" type="noConversion"/>
  </si>
  <si>
    <t>洋蔥</t>
    <phoneticPr fontId="19" type="noConversion"/>
  </si>
  <si>
    <t>沙茶醬</t>
    <phoneticPr fontId="19" type="noConversion"/>
  </si>
  <si>
    <t>海</t>
    <phoneticPr fontId="19" type="noConversion"/>
  </si>
  <si>
    <t>青花菜</t>
    <phoneticPr fontId="19" type="noConversion"/>
  </si>
  <si>
    <t>柴魚片</t>
    <phoneticPr fontId="19" type="noConversion"/>
  </si>
  <si>
    <t>滷</t>
    <phoneticPr fontId="19" type="noConversion"/>
  </si>
  <si>
    <t>鮮味竹筍</t>
    <phoneticPr fontId="19" type="noConversion"/>
  </si>
  <si>
    <t>鮮菇花椰菜(深色)</t>
    <phoneticPr fontId="19" type="noConversion"/>
  </si>
  <si>
    <t>塔香海茸(深色)</t>
    <phoneticPr fontId="19" type="noConversion"/>
  </si>
  <si>
    <t>109年8月31日-9月4日第一週菜單明細(永靖國小--承富)</t>
    <phoneticPr fontId="19" type="noConversion"/>
  </si>
  <si>
    <t>109年9月7日-9月11日第二週菜單明細(永靖國小--承富)</t>
    <phoneticPr fontId="19" type="noConversion"/>
  </si>
  <si>
    <r>
      <t>109年9月14日-9月18日第三週菜單明細(</t>
    </r>
    <r>
      <rPr>
        <sz val="28"/>
        <rFont val="新細明體-ExtB"/>
        <family val="1"/>
        <charset val="136"/>
      </rPr>
      <t>永靖</t>
    </r>
    <r>
      <rPr>
        <sz val="28"/>
        <rFont val="標楷體"/>
        <family val="4"/>
        <charset val="136"/>
      </rPr>
      <t>國小--承富)</t>
    </r>
    <phoneticPr fontId="19" type="noConversion"/>
  </si>
  <si>
    <t>109年9月21日-9月26日第四週菜單明細(永靖國小--承富)</t>
    <phoneticPr fontId="19" type="noConversion"/>
  </si>
  <si>
    <t>109年9月28日-9月30日第五週菜單明細(永靖國小--承富)</t>
    <phoneticPr fontId="19" type="noConversion"/>
  </si>
  <si>
    <t>茄汁金雕卷(加)</t>
    <phoneticPr fontId="19" type="noConversion"/>
  </si>
  <si>
    <t>壽喜燒</t>
    <phoneticPr fontId="19" type="noConversion"/>
  </si>
  <si>
    <t>鮮蝦卷(加)</t>
    <phoneticPr fontId="19" type="noConversion"/>
  </si>
  <si>
    <t>黑糖饅頭(冷)</t>
    <phoneticPr fontId="19" type="noConversion"/>
  </si>
  <si>
    <t>茄汁雞丁</t>
    <phoneticPr fontId="19" type="noConversion"/>
  </si>
  <si>
    <t>金雕卷</t>
    <phoneticPr fontId="19" type="noConversion"/>
  </si>
  <si>
    <t>加</t>
    <phoneticPr fontId="19" type="noConversion"/>
  </si>
  <si>
    <t>蕃茄醬</t>
    <phoneticPr fontId="19" type="noConversion"/>
  </si>
  <si>
    <t>洋蔥</t>
    <phoneticPr fontId="19" type="noConversion"/>
  </si>
  <si>
    <t>高麗菜</t>
    <phoneticPr fontId="19" type="noConversion"/>
  </si>
  <si>
    <t>金針菇</t>
    <phoneticPr fontId="19" type="noConversion"/>
  </si>
  <si>
    <t>鴻喜菇</t>
    <phoneticPr fontId="19" type="noConversion"/>
  </si>
  <si>
    <t>鮮蝦卷</t>
    <phoneticPr fontId="19" type="noConversion"/>
  </si>
  <si>
    <t>黑糖饅頭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</si>
</sst>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7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22"/>
      <name val="新細明體"/>
      <family val="1"/>
      <charset val="136"/>
    </font>
    <font>
      <sz val="22"/>
      <name val="標楷體"/>
      <family val="4"/>
      <charset val="136"/>
    </font>
    <font>
      <b/>
      <sz val="22"/>
      <name val="標楷體"/>
      <family val="4"/>
      <charset val="136"/>
    </font>
    <font>
      <b/>
      <sz val="22"/>
      <name val="新細明體"/>
      <family val="1"/>
      <charset val="136"/>
    </font>
    <font>
      <b/>
      <sz val="22"/>
      <color rgb="FFFF0000"/>
      <name val="華康棒棒體W5(P)"/>
      <family val="5"/>
      <charset val="136"/>
    </font>
    <font>
      <b/>
      <sz val="22"/>
      <color rgb="FF00B050"/>
      <name val="華康流隸體(P)"/>
      <family val="4"/>
      <charset val="136"/>
    </font>
    <font>
      <b/>
      <sz val="22"/>
      <color rgb="FF6600FF"/>
      <name val="華康少女文字W7(P)"/>
      <family val="5"/>
      <charset val="136"/>
    </font>
    <font>
      <b/>
      <sz val="22"/>
      <color rgb="FFFF0000"/>
      <name val="華康流隸體(P)"/>
      <family val="4"/>
      <charset val="136"/>
    </font>
    <font>
      <b/>
      <sz val="22"/>
      <color rgb="FF990099"/>
      <name val="華康棒棒體W5(P)"/>
      <family val="5"/>
      <charset val="136"/>
    </font>
    <font>
      <b/>
      <sz val="22"/>
      <color rgb="FF00B050"/>
      <name val="華康少女文字W7(P)"/>
      <family val="5"/>
      <charset val="136"/>
    </font>
    <font>
      <b/>
      <sz val="22"/>
      <color theme="5" tint="-0.499984740745262"/>
      <name val="華康流隸體(P)"/>
      <family val="4"/>
      <charset val="136"/>
    </font>
    <font>
      <b/>
      <sz val="22"/>
      <color theme="5" tint="-0.499984740745262"/>
      <name val="華康少女文字W7(P)"/>
      <family val="5"/>
      <charset val="136"/>
    </font>
    <font>
      <b/>
      <sz val="22"/>
      <color rgb="FF990099"/>
      <name val="華康流隸體(P)"/>
      <family val="4"/>
      <charset val="136"/>
    </font>
    <font>
      <b/>
      <sz val="22"/>
      <color rgb="FFFF0000"/>
      <name val="華康少女文字W7(P)"/>
      <family val="5"/>
      <charset val="136"/>
    </font>
    <font>
      <b/>
      <sz val="22"/>
      <color rgb="FF00B050"/>
      <name val="華康墨字體(P)"/>
      <family val="5"/>
      <charset val="136"/>
    </font>
    <font>
      <b/>
      <sz val="22"/>
      <color rgb="FF0099FF"/>
      <name val="華康新特圓體"/>
      <family val="3"/>
      <charset val="136"/>
    </font>
    <font>
      <b/>
      <sz val="22"/>
      <color rgb="FFFF0000"/>
      <name val="華康棒棒體W5"/>
      <family val="5"/>
      <charset val="136"/>
    </font>
    <font>
      <b/>
      <sz val="22"/>
      <color rgb="FF990099"/>
      <name val="華康少女文字W7(P)"/>
      <family val="5"/>
      <charset val="136"/>
    </font>
    <font>
      <b/>
      <sz val="22"/>
      <color rgb="FF6600FF"/>
      <name val="華康流隸體(P)"/>
      <family val="4"/>
      <charset val="136"/>
    </font>
    <font>
      <b/>
      <sz val="22"/>
      <color rgb="FF0099FF"/>
      <name val="華康少女文字W7(P)"/>
      <family val="5"/>
      <charset val="136"/>
    </font>
    <font>
      <b/>
      <sz val="22"/>
      <color theme="5" tint="-0.499984740745262"/>
      <name val="華康墨字體(P)"/>
      <family val="5"/>
      <charset val="136"/>
    </font>
    <font>
      <b/>
      <sz val="22"/>
      <color rgb="FF008000"/>
      <name val="華康棒棒體W5"/>
      <family val="5"/>
      <charset val="136"/>
    </font>
    <font>
      <b/>
      <sz val="22"/>
      <color rgb="FF990099"/>
      <name val="華康棒棒體W5"/>
      <family val="5"/>
      <charset val="136"/>
    </font>
    <font>
      <b/>
      <sz val="22"/>
      <color rgb="FF990099"/>
      <name val="華康墨字體(P)"/>
      <family val="5"/>
      <charset val="136"/>
    </font>
    <font>
      <b/>
      <sz val="22"/>
      <color rgb="FFFF3399"/>
      <name val="華康娃娃體W7(P)"/>
      <family val="5"/>
      <charset val="136"/>
    </font>
    <font>
      <b/>
      <sz val="22"/>
      <color rgb="FF6600FF"/>
      <name val="華康墨字體(P)"/>
      <family val="5"/>
      <charset val="136"/>
    </font>
    <font>
      <b/>
      <sz val="22"/>
      <color rgb="FF00B050"/>
      <name val="華康棒棒體W5"/>
      <family val="5"/>
      <charset val="136"/>
    </font>
    <font>
      <b/>
      <sz val="22"/>
      <color rgb="FF00B050"/>
      <name val="華康新特圓體"/>
      <family val="3"/>
      <charset val="136"/>
    </font>
    <font>
      <b/>
      <sz val="22"/>
      <color rgb="FFFF0000"/>
      <name val="華康墨字體(P)"/>
      <family val="5"/>
      <charset val="136"/>
    </font>
    <font>
      <b/>
      <sz val="22"/>
      <color rgb="FFFF0000"/>
      <name val="華康新特圓體"/>
      <family val="3"/>
      <charset val="136"/>
    </font>
    <font>
      <b/>
      <sz val="22"/>
      <color rgb="FF6600FF"/>
      <name val="華康棒棒體W5"/>
      <family val="5"/>
      <charset val="136"/>
    </font>
    <font>
      <b/>
      <sz val="22"/>
      <color rgb="FF0070C0"/>
      <name val="華康墨字體(P)"/>
      <family val="5"/>
      <charset val="136"/>
    </font>
    <font>
      <b/>
      <sz val="22"/>
      <color rgb="FFFF3399"/>
      <name val="華康少女文字W7(P)"/>
      <family val="5"/>
      <charset val="136"/>
    </font>
    <font>
      <sz val="28"/>
      <name val="新細明體-ExtB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medium">
        <color indexed="59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50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8" fillId="0" borderId="25" xfId="0" applyFont="1" applyBorder="1" applyAlignment="1">
      <alignment horizontal="left"/>
    </xf>
    <xf numFmtId="0" fontId="28" fillId="0" borderId="32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" fillId="0" borderId="0" xfId="19"/>
    <xf numFmtId="0" fontId="33" fillId="0" borderId="11" xfId="0" applyFont="1" applyFill="1" applyBorder="1" applyAlignment="1">
      <alignment horizontal="center" vertical="center" textRotation="255"/>
    </xf>
    <xf numFmtId="0" fontId="34" fillId="0" borderId="0" xfId="19" applyFont="1"/>
    <xf numFmtId="0" fontId="23" fillId="0" borderId="20" xfId="0" applyFont="1" applyFill="1" applyBorder="1" applyAlignment="1">
      <alignment vertical="center" textRotation="255" shrinkToFit="1"/>
    </xf>
    <xf numFmtId="0" fontId="0" fillId="0" borderId="0" xfId="19" applyFont="1"/>
    <xf numFmtId="0" fontId="23" fillId="0" borderId="20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179" fontId="28" fillId="0" borderId="21" xfId="0" applyNumberFormat="1" applyFont="1" applyBorder="1" applyAlignment="1">
      <alignment horizontal="right"/>
    </xf>
    <xf numFmtId="180" fontId="28" fillId="0" borderId="31" xfId="0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Border="1">
      <alignment vertical="center"/>
    </xf>
    <xf numFmtId="179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180" fontId="28" fillId="0" borderId="0" xfId="0" applyNumberFormat="1" applyFont="1" applyBorder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4" fillId="0" borderId="0" xfId="19" applyFont="1" applyBorder="1" applyAlignment="1"/>
    <xf numFmtId="0" fontId="36" fillId="0" borderId="0" xfId="19" applyFont="1"/>
    <xf numFmtId="0" fontId="35" fillId="0" borderId="33" xfId="19" applyFont="1" applyBorder="1"/>
    <xf numFmtId="180" fontId="35" fillId="0" borderId="34" xfId="19" applyNumberFormat="1" applyFont="1" applyBorder="1"/>
    <xf numFmtId="0" fontId="35" fillId="0" borderId="34" xfId="19" applyFont="1" applyBorder="1"/>
    <xf numFmtId="179" fontId="35" fillId="0" borderId="34" xfId="19" applyNumberFormat="1" applyFont="1" applyBorder="1"/>
    <xf numFmtId="179" fontId="35" fillId="0" borderId="35" xfId="19" applyNumberFormat="1" applyFont="1" applyBorder="1"/>
    <xf numFmtId="0" fontId="35" fillId="0" borderId="36" xfId="19" applyFont="1" applyBorder="1"/>
    <xf numFmtId="179" fontId="35" fillId="0" borderId="37" xfId="19" applyNumberFormat="1" applyFont="1" applyBorder="1"/>
    <xf numFmtId="0" fontId="35" fillId="0" borderId="37" xfId="19" applyFont="1" applyBorder="1"/>
    <xf numFmtId="179" fontId="35" fillId="0" borderId="38" xfId="19" applyNumberFormat="1" applyFont="1" applyBorder="1"/>
    <xf numFmtId="179" fontId="35" fillId="0" borderId="39" xfId="19" applyNumberFormat="1" applyFont="1" applyBorder="1"/>
    <xf numFmtId="179" fontId="35" fillId="0" borderId="40" xfId="19" applyNumberFormat="1" applyFont="1" applyBorder="1"/>
    <xf numFmtId="180" fontId="35" fillId="0" borderId="49" xfId="19" applyNumberFormat="1" applyFont="1" applyBorder="1"/>
    <xf numFmtId="0" fontId="35" fillId="0" borderId="49" xfId="19" applyFont="1" applyBorder="1"/>
    <xf numFmtId="179" fontId="35" fillId="0" borderId="49" xfId="19" applyNumberFormat="1" applyFont="1" applyBorder="1"/>
    <xf numFmtId="0" fontId="23" fillId="0" borderId="0" xfId="0" applyFont="1" applyBorder="1" applyAlignment="1">
      <alignment horizontal="left" shrinkToFit="1"/>
    </xf>
    <xf numFmtId="0" fontId="38" fillId="24" borderId="16" xfId="0" applyFont="1" applyFill="1" applyBorder="1" applyAlignment="1">
      <alignment horizontal="center" vertical="center" shrinkToFit="1"/>
    </xf>
    <xf numFmtId="0" fontId="38" fillId="0" borderId="20" xfId="0" applyFont="1" applyBorder="1" applyAlignment="1">
      <alignment horizontal="left" vertical="center" shrinkToFit="1"/>
    </xf>
    <xf numFmtId="0" fontId="38" fillId="0" borderId="20" xfId="0" applyFont="1" applyFill="1" applyBorder="1" applyAlignment="1">
      <alignment vertical="center" textRotation="180" shrinkToFit="1"/>
    </xf>
    <xf numFmtId="0" fontId="38" fillId="0" borderId="20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38" fillId="0" borderId="29" xfId="0" applyFont="1" applyFill="1" applyBorder="1" applyAlignment="1">
      <alignment vertical="center" textRotation="180" shrinkToFit="1"/>
    </xf>
    <xf numFmtId="0" fontId="38" fillId="0" borderId="29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65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56" xfId="0" applyFont="1" applyBorder="1" applyAlignment="1">
      <alignment vertical="center" shrinkToFit="1"/>
    </xf>
    <xf numFmtId="0" fontId="23" fillId="0" borderId="56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shrinkToFit="1"/>
    </xf>
    <xf numFmtId="0" fontId="35" fillId="0" borderId="66" xfId="19" applyFont="1" applyBorder="1"/>
    <xf numFmtId="0" fontId="35" fillId="0" borderId="67" xfId="19" applyFont="1" applyBorder="1"/>
    <xf numFmtId="179" fontId="35" fillId="0" borderId="70" xfId="19" applyNumberFormat="1" applyFont="1" applyBorder="1"/>
    <xf numFmtId="179" fontId="35" fillId="0" borderId="67" xfId="19" applyNumberFormat="1" applyFont="1" applyBorder="1"/>
    <xf numFmtId="0" fontId="35" fillId="0" borderId="63" xfId="19" applyFont="1" applyBorder="1"/>
    <xf numFmtId="0" fontId="35" fillId="0" borderId="39" xfId="19" applyFont="1" applyBorder="1"/>
    <xf numFmtId="0" fontId="0" fillId="0" borderId="0" xfId="0" applyFont="1">
      <alignment vertical="center"/>
    </xf>
    <xf numFmtId="0" fontId="20" fillId="0" borderId="15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 shrinkToFit="1"/>
    </xf>
    <xf numFmtId="0" fontId="38" fillId="0" borderId="20" xfId="0" applyFont="1" applyFill="1" applyBorder="1" applyAlignment="1">
      <alignment vertical="center" textRotation="255" shrinkToFit="1"/>
    </xf>
    <xf numFmtId="0" fontId="29" fillId="0" borderId="56" xfId="0" applyFont="1" applyBorder="1" applyAlignment="1">
      <alignment vertical="center" shrinkToFit="1"/>
    </xf>
    <xf numFmtId="0" fontId="23" fillId="0" borderId="71" xfId="0" applyFont="1" applyFill="1" applyBorder="1" applyAlignment="1">
      <alignment vertical="center" textRotation="180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35" fillId="0" borderId="48" xfId="19" applyFont="1" applyBorder="1"/>
    <xf numFmtId="0" fontId="35" fillId="0" borderId="73" xfId="19" applyFont="1" applyBorder="1"/>
    <xf numFmtId="0" fontId="0" fillId="0" borderId="0" xfId="0" applyFont="1" applyBorder="1" applyAlignment="1">
      <alignment horizontal="right"/>
    </xf>
    <xf numFmtId="0" fontId="39" fillId="0" borderId="0" xfId="0" applyFont="1">
      <alignment vertical="center"/>
    </xf>
    <xf numFmtId="0" fontId="23" fillId="0" borderId="65" xfId="0" applyFont="1" applyBorder="1" applyAlignment="1">
      <alignment horizontal="left" vertical="center" shrinkToFit="1"/>
    </xf>
    <xf numFmtId="0" fontId="23" fillId="0" borderId="56" xfId="0" applyFont="1" applyBorder="1">
      <alignment vertical="center"/>
    </xf>
    <xf numFmtId="0" fontId="35" fillId="0" borderId="74" xfId="19" applyFont="1" applyBorder="1"/>
    <xf numFmtId="0" fontId="23" fillId="0" borderId="24" xfId="0" applyFont="1" applyBorder="1" applyAlignment="1">
      <alignment horizontal="left" vertical="top" shrinkToFit="1"/>
    </xf>
    <xf numFmtId="0" fontId="23" fillId="0" borderId="0" xfId="0" applyFont="1" applyAlignment="1">
      <alignment horizontal="left" vertical="top"/>
    </xf>
    <xf numFmtId="0" fontId="38" fillId="24" borderId="25" xfId="0" applyFont="1" applyFill="1" applyBorder="1" applyAlignment="1">
      <alignment horizontal="center" vertical="center" shrinkToFit="1"/>
    </xf>
    <xf numFmtId="0" fontId="38" fillId="0" borderId="75" xfId="0" applyFont="1" applyFill="1" applyBorder="1" applyAlignment="1">
      <alignment vertical="center" textRotation="180" shrinkToFit="1"/>
    </xf>
    <xf numFmtId="0" fontId="38" fillId="0" borderId="75" xfId="0" applyFont="1" applyBorder="1" applyAlignment="1">
      <alignment horizontal="left" vertical="center" shrinkToFit="1"/>
    </xf>
    <xf numFmtId="0" fontId="23" fillId="0" borderId="0" xfId="0" applyFont="1" applyFill="1" applyBorder="1">
      <alignment vertical="center"/>
    </xf>
    <xf numFmtId="0" fontId="21" fillId="0" borderId="0" xfId="19" applyFont="1" applyBorder="1" applyAlignment="1"/>
    <xf numFmtId="0" fontId="35" fillId="0" borderId="0" xfId="19" applyFont="1" applyBorder="1"/>
    <xf numFmtId="180" fontId="35" fillId="0" borderId="0" xfId="19" applyNumberFormat="1" applyFont="1" applyBorder="1"/>
    <xf numFmtId="179" fontId="35" fillId="0" borderId="0" xfId="19" applyNumberFormat="1" applyFont="1" applyBorder="1"/>
    <xf numFmtId="179" fontId="35" fillId="0" borderId="76" xfId="19" applyNumberFormat="1" applyFont="1" applyBorder="1"/>
    <xf numFmtId="0" fontId="35" fillId="0" borderId="76" xfId="19" applyFont="1" applyBorder="1"/>
    <xf numFmtId="0" fontId="35" fillId="0" borderId="47" xfId="19" applyFont="1" applyBorder="1"/>
    <xf numFmtId="179" fontId="35" fillId="0" borderId="47" xfId="19" applyNumberFormat="1" applyFont="1" applyBorder="1"/>
    <xf numFmtId="179" fontId="35" fillId="0" borderId="42" xfId="19" applyNumberFormat="1" applyFont="1" applyBorder="1"/>
    <xf numFmtId="179" fontId="35" fillId="0" borderId="64" xfId="19" applyNumberFormat="1" applyFont="1" applyBorder="1"/>
    <xf numFmtId="0" fontId="35" fillId="0" borderId="53" xfId="19" applyFont="1" applyBorder="1"/>
    <xf numFmtId="0" fontId="29" fillId="0" borderId="79" xfId="0" applyFont="1" applyFill="1" applyBorder="1" applyAlignment="1">
      <alignment horizontal="center" vertical="center" shrinkToFit="1"/>
    </xf>
    <xf numFmtId="0" fontId="29" fillId="0" borderId="80" xfId="0" applyFont="1" applyBorder="1" applyAlignment="1">
      <alignment horizontal="right"/>
    </xf>
    <xf numFmtId="0" fontId="23" fillId="0" borderId="75" xfId="0" applyFont="1" applyFill="1" applyBorder="1" applyAlignment="1">
      <alignment vertical="center" textRotation="180" shrinkToFit="1"/>
    </xf>
    <xf numFmtId="0" fontId="23" fillId="0" borderId="75" xfId="0" applyFont="1" applyBorder="1" applyAlignment="1">
      <alignment horizontal="left" vertical="center" shrinkToFit="1"/>
    </xf>
    <xf numFmtId="0" fontId="28" fillId="0" borderId="75" xfId="0" applyFont="1" applyBorder="1" applyAlignment="1">
      <alignment horizontal="left"/>
    </xf>
    <xf numFmtId="0" fontId="28" fillId="0" borderId="81" xfId="0" applyFont="1" applyBorder="1" applyAlignment="1">
      <alignment horizontal="center"/>
    </xf>
    <xf numFmtId="0" fontId="28" fillId="0" borderId="82" xfId="0" applyFont="1" applyBorder="1" applyAlignment="1">
      <alignment horizontal="center"/>
    </xf>
    <xf numFmtId="0" fontId="23" fillId="24" borderId="83" xfId="0" applyFont="1" applyFill="1" applyBorder="1" applyAlignment="1">
      <alignment horizontal="center" vertical="center" shrinkToFit="1"/>
    </xf>
    <xf numFmtId="0" fontId="22" fillId="24" borderId="83" xfId="0" applyFont="1" applyFill="1" applyBorder="1" applyAlignment="1">
      <alignment horizontal="center" vertical="center" wrapText="1" shrinkToFit="1"/>
    </xf>
    <xf numFmtId="0" fontId="28" fillId="0" borderId="84" xfId="0" applyFont="1" applyBorder="1" applyAlignment="1">
      <alignment horizontal="center" vertical="center"/>
    </xf>
    <xf numFmtId="0" fontId="28" fillId="0" borderId="85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8" fillId="0" borderId="88" xfId="0" applyFont="1" applyBorder="1" applyAlignment="1">
      <alignment horizontal="center" vertical="center" textRotation="255"/>
    </xf>
    <xf numFmtId="0" fontId="22" fillId="0" borderId="89" xfId="0" applyFont="1" applyBorder="1" applyAlignment="1">
      <alignment vertical="center" textRotation="255"/>
    </xf>
    <xf numFmtId="0" fontId="22" fillId="0" borderId="90" xfId="0" applyFont="1" applyFill="1" applyBorder="1" applyAlignment="1">
      <alignment horizontal="center" vertical="center"/>
    </xf>
    <xf numFmtId="0" fontId="22" fillId="0" borderId="90" xfId="0" applyFont="1" applyFill="1" applyBorder="1" applyAlignment="1">
      <alignment horizontal="center" vertical="center" shrinkToFit="1"/>
    </xf>
    <xf numFmtId="0" fontId="22" fillId="0" borderId="90" xfId="0" applyFont="1" applyFill="1" applyBorder="1" applyAlignment="1">
      <alignment horizontal="center" vertical="center" wrapText="1"/>
    </xf>
    <xf numFmtId="0" fontId="22" fillId="0" borderId="89" xfId="0" applyFont="1" applyFill="1" applyBorder="1" applyAlignment="1">
      <alignment horizontal="center" vertical="center"/>
    </xf>
    <xf numFmtId="0" fontId="33" fillId="0" borderId="89" xfId="0" applyFont="1" applyFill="1" applyBorder="1" applyAlignment="1">
      <alignment horizontal="center" vertical="center" textRotation="255"/>
    </xf>
    <xf numFmtId="0" fontId="28" fillId="0" borderId="91" xfId="0" applyFont="1" applyBorder="1" applyAlignment="1">
      <alignment horizontal="center" vertical="center"/>
    </xf>
    <xf numFmtId="0" fontId="28" fillId="0" borderId="90" xfId="0" applyFont="1" applyBorder="1" applyAlignment="1">
      <alignment horizontal="center" vertical="center"/>
    </xf>
    <xf numFmtId="0" fontId="28" fillId="0" borderId="92" xfId="0" applyFont="1" applyBorder="1" applyAlignment="1">
      <alignment horizontal="center" vertical="center"/>
    </xf>
    <xf numFmtId="0" fontId="28" fillId="0" borderId="93" xfId="0" applyFont="1" applyBorder="1" applyAlignment="1">
      <alignment horizontal="center"/>
    </xf>
    <xf numFmtId="0" fontId="28" fillId="0" borderId="94" xfId="0" applyFont="1" applyBorder="1" applyAlignment="1">
      <alignment horizontal="center" vertical="center"/>
    </xf>
    <xf numFmtId="0" fontId="28" fillId="0" borderId="95" xfId="0" applyFont="1" applyBorder="1" applyAlignment="1">
      <alignment horizontal="center"/>
    </xf>
    <xf numFmtId="0" fontId="28" fillId="0" borderId="96" xfId="0" applyFont="1" applyBorder="1" applyAlignment="1">
      <alignment horizontal="center" vertical="center"/>
    </xf>
    <xf numFmtId="0" fontId="28" fillId="0" borderId="96" xfId="0" applyFont="1" applyBorder="1" applyAlignment="1">
      <alignment horizontal="center"/>
    </xf>
    <xf numFmtId="0" fontId="29" fillId="0" borderId="93" xfId="0" applyFont="1" applyFill="1" applyBorder="1" applyAlignment="1">
      <alignment horizontal="center" vertical="center" shrinkToFit="1"/>
    </xf>
    <xf numFmtId="0" fontId="29" fillId="0" borderId="95" xfId="0" applyFont="1" applyFill="1" applyBorder="1" applyAlignment="1">
      <alignment horizontal="center" vertical="center" shrinkToFit="1"/>
    </xf>
    <xf numFmtId="0" fontId="28" fillId="0" borderId="97" xfId="0" applyFont="1" applyBorder="1" applyAlignment="1">
      <alignment horizontal="center"/>
    </xf>
    <xf numFmtId="0" fontId="23" fillId="0" borderId="0" xfId="0" applyFont="1" applyBorder="1" applyAlignment="1">
      <alignment horizontal="left" vertical="center"/>
    </xf>
    <xf numFmtId="0" fontId="39" fillId="0" borderId="0" xfId="0" applyFont="1" applyBorder="1">
      <alignment vertical="center"/>
    </xf>
    <xf numFmtId="0" fontId="23" fillId="0" borderId="0" xfId="0" applyFont="1" applyBorder="1" applyAlignment="1">
      <alignment horizontal="left" vertical="top"/>
    </xf>
    <xf numFmtId="0" fontId="23" fillId="24" borderId="25" xfId="0" applyFont="1" applyFill="1" applyBorder="1" applyAlignment="1">
      <alignment horizontal="center" vertical="center" shrinkToFit="1"/>
    </xf>
    <xf numFmtId="0" fontId="22" fillId="24" borderId="25" xfId="0" applyFont="1" applyFill="1" applyBorder="1" applyAlignment="1">
      <alignment horizontal="center" vertical="center" wrapText="1" shrinkToFit="1"/>
    </xf>
    <xf numFmtId="0" fontId="28" fillId="0" borderId="98" xfId="0" applyFont="1" applyBorder="1" applyAlignment="1">
      <alignment horizontal="center"/>
    </xf>
    <xf numFmtId="0" fontId="29" fillId="0" borderId="99" xfId="0" applyFont="1" applyFill="1" applyBorder="1" applyAlignment="1">
      <alignment horizontal="center" vertical="center" shrinkToFit="1"/>
    </xf>
    <xf numFmtId="0" fontId="29" fillId="0" borderId="100" xfId="0" applyFont="1" applyBorder="1" applyAlignment="1">
      <alignment horizontal="right"/>
    </xf>
    <xf numFmtId="0" fontId="23" fillId="0" borderId="101" xfId="0" applyFont="1" applyFill="1" applyBorder="1" applyAlignment="1">
      <alignment vertical="center" textRotation="180" shrinkToFit="1"/>
    </xf>
    <xf numFmtId="0" fontId="23" fillId="0" borderId="101" xfId="0" applyFont="1" applyBorder="1" applyAlignment="1">
      <alignment horizontal="left" vertical="center" shrinkToFit="1"/>
    </xf>
    <xf numFmtId="0" fontId="28" fillId="0" borderId="101" xfId="0" applyFont="1" applyBorder="1" applyAlignment="1">
      <alignment horizontal="left"/>
    </xf>
    <xf numFmtId="0" fontId="28" fillId="0" borderId="102" xfId="0" applyFont="1" applyBorder="1" applyAlignment="1">
      <alignment horizontal="center"/>
    </xf>
    <xf numFmtId="0" fontId="28" fillId="0" borderId="30" xfId="0" applyFont="1" applyBorder="1">
      <alignment vertical="center"/>
    </xf>
    <xf numFmtId="179" fontId="28" fillId="0" borderId="20" xfId="0" applyNumberFormat="1" applyFont="1" applyBorder="1" applyAlignment="1">
      <alignment horizontal="right"/>
    </xf>
    <xf numFmtId="0" fontId="28" fillId="0" borderId="20" xfId="0" applyFont="1" applyBorder="1">
      <alignment vertical="center"/>
    </xf>
    <xf numFmtId="180" fontId="28" fillId="0" borderId="101" xfId="0" applyNumberFormat="1" applyFont="1" applyBorder="1" applyAlignment="1">
      <alignment horizontal="right"/>
    </xf>
    <xf numFmtId="0" fontId="29" fillId="0" borderId="103" xfId="0" applyFont="1" applyFill="1" applyBorder="1" applyAlignment="1">
      <alignment horizontal="center" vertical="center" shrinkToFit="1"/>
    </xf>
    <xf numFmtId="0" fontId="29" fillId="0" borderId="104" xfId="0" applyFont="1" applyFill="1" applyBorder="1" applyAlignment="1">
      <alignment horizontal="center" vertical="center" shrinkToFit="1"/>
    </xf>
    <xf numFmtId="180" fontId="28" fillId="0" borderId="105" xfId="0" applyNumberFormat="1" applyFont="1" applyBorder="1" applyAlignment="1">
      <alignment horizontal="right"/>
    </xf>
    <xf numFmtId="0" fontId="28" fillId="0" borderId="106" xfId="0" applyFont="1" applyBorder="1" applyAlignment="1">
      <alignment horizontal="center"/>
    </xf>
    <xf numFmtId="0" fontId="40" fillId="0" borderId="0" xfId="19" applyFont="1"/>
    <xf numFmtId="0" fontId="43" fillId="0" borderId="0" xfId="19" applyFont="1"/>
    <xf numFmtId="0" fontId="41" fillId="0" borderId="63" xfId="0" applyFont="1" applyBorder="1" applyAlignment="1">
      <alignment horizontal="center" vertical="center" shrinkToFit="1"/>
    </xf>
    <xf numFmtId="0" fontId="41" fillId="0" borderId="59" xfId="0" applyFont="1" applyBorder="1" applyAlignment="1">
      <alignment horizontal="center" vertical="center" shrinkToFit="1"/>
    </xf>
    <xf numFmtId="0" fontId="41" fillId="0" borderId="49" xfId="0" applyFont="1" applyBorder="1" applyAlignment="1">
      <alignment horizontal="center" vertical="center" shrinkToFit="1"/>
    </xf>
    <xf numFmtId="0" fontId="41" fillId="0" borderId="50" xfId="0" applyFont="1" applyBorder="1" applyAlignment="1">
      <alignment horizontal="center" vertical="center" shrinkToFit="1"/>
    </xf>
    <xf numFmtId="0" fontId="41" fillId="0" borderId="53" xfId="0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center" vertical="center" shrinkToFit="1"/>
    </xf>
    <xf numFmtId="0" fontId="41" fillId="0" borderId="61" xfId="0" applyFont="1" applyBorder="1" applyAlignment="1">
      <alignment horizontal="center" vertical="center" shrinkToFit="1"/>
    </xf>
    <xf numFmtId="0" fontId="66" fillId="0" borderId="45" xfId="0" applyFont="1" applyBorder="1" applyAlignment="1">
      <alignment horizontal="center" vertical="center" shrinkToFit="1"/>
    </xf>
    <xf numFmtId="0" fontId="66" fillId="0" borderId="0" xfId="0" applyFont="1" applyBorder="1" applyAlignment="1">
      <alignment horizontal="center" vertical="center" shrinkToFit="1"/>
    </xf>
    <xf numFmtId="0" fontId="57" fillId="0" borderId="53" xfId="0" applyFont="1" applyFill="1" applyBorder="1" applyAlignment="1">
      <alignment horizontal="center" vertical="center" shrinkToFit="1"/>
    </xf>
    <xf numFmtId="0" fontId="57" fillId="0" borderId="0" xfId="0" applyFont="1" applyFill="1" applyBorder="1" applyAlignment="1">
      <alignment horizontal="center" vertical="center" shrinkToFit="1"/>
    </xf>
    <xf numFmtId="0" fontId="57" fillId="0" borderId="57" xfId="0" applyFont="1" applyFill="1" applyBorder="1" applyAlignment="1">
      <alignment horizontal="center" vertical="center" shrinkToFit="1"/>
    </xf>
    <xf numFmtId="0" fontId="71" fillId="0" borderId="53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 vertical="center" shrinkToFit="1"/>
    </xf>
    <xf numFmtId="0" fontId="61" fillId="0" borderId="53" xfId="0" applyFont="1" applyBorder="1" applyAlignment="1">
      <alignment horizontal="center" vertical="center" shrinkToFit="1"/>
    </xf>
    <xf numFmtId="0" fontId="61" fillId="0" borderId="0" xfId="0" applyFont="1" applyBorder="1" applyAlignment="1">
      <alignment horizontal="center" vertical="center" shrinkToFit="1"/>
    </xf>
    <xf numFmtId="0" fontId="61" fillId="0" borderId="52" xfId="0" applyFont="1" applyBorder="1" applyAlignment="1">
      <alignment horizontal="center" vertical="center" shrinkToFit="1"/>
    </xf>
    <xf numFmtId="0" fontId="42" fillId="25" borderId="45" xfId="0" applyFont="1" applyFill="1" applyBorder="1" applyAlignment="1">
      <alignment horizontal="center" vertical="center" wrapText="1"/>
    </xf>
    <xf numFmtId="0" fontId="42" fillId="25" borderId="0" xfId="0" applyFont="1" applyFill="1" applyBorder="1" applyAlignment="1">
      <alignment horizontal="center" vertical="center" wrapText="1"/>
    </xf>
    <xf numFmtId="0" fontId="41" fillId="0" borderId="53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52" xfId="0" applyFont="1" applyBorder="1" applyAlignment="1">
      <alignment horizontal="center" vertical="center" wrapText="1"/>
    </xf>
    <xf numFmtId="0" fontId="63" fillId="0" borderId="45" xfId="0" applyFont="1" applyBorder="1" applyAlignment="1">
      <alignment horizontal="center" vertical="center" shrinkToFit="1"/>
    </xf>
    <xf numFmtId="0" fontId="63" fillId="0" borderId="0" xfId="0" applyFont="1" applyBorder="1" applyAlignment="1">
      <alignment horizontal="center" vertical="center" shrinkToFit="1"/>
    </xf>
    <xf numFmtId="0" fontId="55" fillId="0" borderId="53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5" fillId="0" borderId="57" xfId="0" applyFont="1" applyBorder="1" applyAlignment="1">
      <alignment horizontal="center" vertical="center"/>
    </xf>
    <xf numFmtId="0" fontId="56" fillId="0" borderId="53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71" fillId="0" borderId="53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71" fillId="0" borderId="52" xfId="0" applyFont="1" applyBorder="1" applyAlignment="1">
      <alignment horizontal="center" vertical="center"/>
    </xf>
    <xf numFmtId="0" fontId="69" fillId="0" borderId="45" xfId="0" applyFont="1" applyBorder="1" applyAlignment="1">
      <alignment horizontal="center" vertical="center" shrinkToFit="1"/>
    </xf>
    <xf numFmtId="0" fontId="69" fillId="0" borderId="0" xfId="0" applyFont="1" applyBorder="1" applyAlignment="1">
      <alignment horizontal="center" vertical="center" shrinkToFit="1"/>
    </xf>
    <xf numFmtId="0" fontId="56" fillId="0" borderId="53" xfId="0" applyFont="1" applyBorder="1" applyAlignment="1">
      <alignment horizontal="center" vertical="center" shrinkToFit="1"/>
    </xf>
    <xf numFmtId="0" fontId="56" fillId="0" borderId="0" xfId="0" applyFont="1" applyBorder="1" applyAlignment="1">
      <alignment horizontal="center" vertical="center" shrinkToFit="1"/>
    </xf>
    <xf numFmtId="0" fontId="56" fillId="0" borderId="57" xfId="0" applyFont="1" applyBorder="1" applyAlignment="1">
      <alignment horizontal="center" vertical="center" shrinkToFit="1"/>
    </xf>
    <xf numFmtId="0" fontId="49" fillId="0" borderId="53" xfId="0" applyFont="1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0" fontId="72" fillId="0" borderId="53" xfId="0" applyFont="1" applyBorder="1" applyAlignment="1">
      <alignment horizontal="center" vertical="center" shrinkToFit="1"/>
    </xf>
    <xf numFmtId="0" fontId="72" fillId="0" borderId="0" xfId="0" applyFont="1" applyBorder="1" applyAlignment="1">
      <alignment horizontal="center" vertical="center" shrinkToFit="1"/>
    </xf>
    <xf numFmtId="0" fontId="72" fillId="0" borderId="52" xfId="0" applyFont="1" applyBorder="1" applyAlignment="1">
      <alignment horizontal="center" vertical="center" shrinkToFit="1"/>
    </xf>
    <xf numFmtId="178" fontId="34" fillId="0" borderId="63" xfId="0" applyNumberFormat="1" applyFont="1" applyBorder="1" applyAlignment="1">
      <alignment horizontal="center" vertical="center" wrapText="1"/>
    </xf>
    <xf numFmtId="178" fontId="34" fillId="0" borderId="59" xfId="0" applyNumberFormat="1" applyFont="1" applyBorder="1" applyAlignment="1">
      <alignment horizontal="center" vertical="center" wrapText="1"/>
    </xf>
    <xf numFmtId="178" fontId="34" fillId="0" borderId="41" xfId="0" applyNumberFormat="1" applyFont="1" applyBorder="1" applyAlignment="1">
      <alignment horizontal="center" vertical="center" wrapText="1"/>
    </xf>
    <xf numFmtId="178" fontId="34" fillId="0" borderId="46" xfId="0" applyNumberFormat="1" applyFont="1" applyBorder="1" applyAlignment="1">
      <alignment horizontal="center" vertical="center" wrapText="1"/>
    </xf>
    <xf numFmtId="178" fontId="34" fillId="0" borderId="43" xfId="0" applyNumberFormat="1" applyFont="1" applyBorder="1" applyAlignment="1">
      <alignment horizontal="center" vertical="center" wrapText="1"/>
    </xf>
    <xf numFmtId="178" fontId="34" fillId="0" borderId="50" xfId="0" applyNumberFormat="1" applyFont="1" applyBorder="1" applyAlignment="1">
      <alignment horizontal="center" vertical="center" wrapText="1"/>
    </xf>
    <xf numFmtId="178" fontId="34" fillId="26" borderId="43" xfId="0" applyNumberFormat="1" applyFont="1" applyFill="1" applyBorder="1" applyAlignment="1">
      <alignment horizontal="center" vertical="center" wrapText="1"/>
    </xf>
    <xf numFmtId="178" fontId="34" fillId="26" borderId="68" xfId="0" applyNumberFormat="1" applyFont="1" applyFill="1" applyBorder="1" applyAlignment="1">
      <alignment horizontal="center" vertical="center" wrapText="1"/>
    </xf>
    <xf numFmtId="178" fontId="34" fillId="26" borderId="69" xfId="0" applyNumberFormat="1" applyFont="1" applyFill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shrinkToFit="1"/>
    </xf>
    <xf numFmtId="0" fontId="41" fillId="0" borderId="54" xfId="0" applyFont="1" applyBorder="1" applyAlignment="1">
      <alignment horizontal="center" vertical="center" shrinkToFit="1"/>
    </xf>
    <xf numFmtId="0" fontId="42" fillId="0" borderId="42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 shrinkToFit="1"/>
    </xf>
    <xf numFmtId="0" fontId="42" fillId="0" borderId="58" xfId="0" applyFont="1" applyBorder="1" applyAlignment="1">
      <alignment horizontal="center" vertical="center" shrinkToFit="1"/>
    </xf>
    <xf numFmtId="0" fontId="42" fillId="0" borderId="53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1" fillId="0" borderId="42" xfId="0" applyFont="1" applyBorder="1" applyAlignment="1">
      <alignment horizontal="center" vertical="center" shrinkToFit="1"/>
    </xf>
    <xf numFmtId="0" fontId="41" fillId="0" borderId="72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34" fillId="0" borderId="0" xfId="19" applyFont="1" applyBorder="1" applyAlignment="1">
      <alignment horizontal="left"/>
    </xf>
    <xf numFmtId="178" fontId="34" fillId="0" borderId="86" xfId="0" applyNumberFormat="1" applyFont="1" applyBorder="1" applyAlignment="1">
      <alignment horizontal="center" vertical="center" wrapText="1"/>
    </xf>
    <xf numFmtId="178" fontId="34" fillId="0" borderId="87" xfId="0" applyNumberFormat="1" applyFont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shrinkToFit="1"/>
    </xf>
    <xf numFmtId="0" fontId="42" fillId="0" borderId="57" xfId="0" applyFont="1" applyBorder="1" applyAlignment="1">
      <alignment horizontal="center" vertical="center" shrinkToFit="1"/>
    </xf>
    <xf numFmtId="0" fontId="42" fillId="0" borderId="47" xfId="0" applyFont="1" applyBorder="1" applyAlignment="1">
      <alignment horizontal="center" vertical="center" shrinkToFit="1"/>
    </xf>
    <xf numFmtId="0" fontId="42" fillId="0" borderId="64" xfId="0" applyFont="1" applyBorder="1" applyAlignment="1">
      <alignment horizontal="center" vertical="center" shrinkToFit="1"/>
    </xf>
    <xf numFmtId="0" fontId="44" fillId="0" borderId="45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 shrinkToFit="1"/>
    </xf>
    <xf numFmtId="0" fontId="45" fillId="0" borderId="53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8" fillId="0" borderId="53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48" fillId="0" borderId="52" xfId="0" applyFont="1" applyBorder="1" applyAlignment="1">
      <alignment horizontal="center" vertical="center" shrinkToFit="1"/>
    </xf>
    <xf numFmtId="0" fontId="49" fillId="0" borderId="45" xfId="0" applyFont="1" applyBorder="1" applyAlignment="1">
      <alignment horizontal="center" vertical="center" shrinkToFit="1"/>
    </xf>
    <xf numFmtId="0" fontId="48" fillId="0" borderId="57" xfId="0" applyFont="1" applyBorder="1" applyAlignment="1">
      <alignment horizontal="center" vertical="center" shrinkToFit="1"/>
    </xf>
    <xf numFmtId="0" fontId="50" fillId="0" borderId="53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1" fillId="0" borderId="53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52" xfId="0" applyFont="1" applyBorder="1" applyAlignment="1">
      <alignment horizontal="center" vertical="center" shrinkToFit="1"/>
    </xf>
    <xf numFmtId="0" fontId="52" fillId="0" borderId="45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 shrinkToFit="1"/>
    </xf>
    <xf numFmtId="0" fontId="53" fillId="0" borderId="53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57" xfId="0" applyFont="1" applyBorder="1" applyAlignment="1">
      <alignment horizontal="center" vertical="center" shrinkToFit="1"/>
    </xf>
    <xf numFmtId="0" fontId="47" fillId="0" borderId="53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47" fillId="0" borderId="52" xfId="0" applyFont="1" applyBorder="1" applyAlignment="1">
      <alignment horizontal="center" vertical="center" shrinkToFit="1"/>
    </xf>
    <xf numFmtId="0" fontId="41" fillId="0" borderId="45" xfId="0" applyFont="1" applyBorder="1" applyAlignment="1">
      <alignment horizontal="center" vertical="center" wrapText="1"/>
    </xf>
    <xf numFmtId="0" fontId="42" fillId="25" borderId="53" xfId="0" applyFont="1" applyFill="1" applyBorder="1" applyAlignment="1">
      <alignment horizontal="center" vertical="center" wrapText="1"/>
    </xf>
    <xf numFmtId="0" fontId="42" fillId="25" borderId="57" xfId="0" applyFont="1" applyFill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shrinkToFit="1"/>
    </xf>
    <xf numFmtId="178" fontId="34" fillId="0" borderId="48" xfId="0" applyNumberFormat="1" applyFont="1" applyBorder="1" applyAlignment="1">
      <alignment horizontal="center" vertical="center" wrapText="1"/>
    </xf>
    <xf numFmtId="178" fontId="34" fillId="0" borderId="49" xfId="0" applyNumberFormat="1" applyFont="1" applyBorder="1" applyAlignment="1">
      <alignment horizontal="center" vertical="center" wrapText="1"/>
    </xf>
    <xf numFmtId="178" fontId="34" fillId="0" borderId="77" xfId="0" applyNumberFormat="1" applyFont="1" applyBorder="1" applyAlignment="1">
      <alignment horizontal="center" vertical="center" wrapText="1"/>
    </xf>
    <xf numFmtId="178" fontId="34" fillId="0" borderId="78" xfId="0" applyNumberFormat="1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 shrinkToFit="1"/>
    </xf>
    <xf numFmtId="0" fontId="41" fillId="0" borderId="47" xfId="0" applyFont="1" applyBorder="1" applyAlignment="1">
      <alignment horizontal="center" vertical="center" shrinkToFit="1"/>
    </xf>
    <xf numFmtId="0" fontId="42" fillId="0" borderId="72" xfId="0" applyFont="1" applyBorder="1" applyAlignment="1">
      <alignment horizontal="center" vertical="center" shrinkToFit="1"/>
    </xf>
    <xf numFmtId="0" fontId="54" fillId="0" borderId="45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7" fillId="0" borderId="53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8" fillId="0" borderId="53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 shrinkToFit="1"/>
    </xf>
    <xf numFmtId="0" fontId="59" fillId="0" borderId="56" xfId="0" applyFont="1" applyBorder="1" applyAlignment="1">
      <alignment horizontal="center" vertical="center" shrinkToFit="1"/>
    </xf>
    <xf numFmtId="0" fontId="59" fillId="0" borderId="53" xfId="0" applyFont="1" applyBorder="1" applyAlignment="1">
      <alignment horizontal="center" vertical="center" shrinkToFit="1"/>
    </xf>
    <xf numFmtId="0" fontId="60" fillId="0" borderId="53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62" fillId="0" borderId="55" xfId="0" applyFont="1" applyBorder="1" applyAlignment="1">
      <alignment horizontal="center" vertical="center" shrinkToFit="1"/>
    </xf>
    <xf numFmtId="0" fontId="62" fillId="0" borderId="56" xfId="0" applyFont="1" applyBorder="1" applyAlignment="1">
      <alignment horizontal="center" vertical="center" shrinkToFit="1"/>
    </xf>
    <xf numFmtId="0" fontId="62" fillId="0" borderId="53" xfId="0" applyFont="1" applyBorder="1" applyAlignment="1">
      <alignment horizontal="center" vertical="center" shrinkToFit="1"/>
    </xf>
    <xf numFmtId="0" fontId="49" fillId="0" borderId="53" xfId="0" applyFont="1" applyFill="1" applyBorder="1" applyAlignment="1">
      <alignment horizontal="center" vertical="center" shrinkToFit="1"/>
    </xf>
    <xf numFmtId="0" fontId="49" fillId="0" borderId="0" xfId="0" applyFont="1" applyFill="1" applyBorder="1" applyAlignment="1">
      <alignment horizontal="center" vertical="center" shrinkToFit="1"/>
    </xf>
    <xf numFmtId="0" fontId="49" fillId="0" borderId="57" xfId="0" applyFont="1" applyFill="1" applyBorder="1" applyAlignment="1">
      <alignment horizontal="center" vertical="center" shrinkToFit="1"/>
    </xf>
    <xf numFmtId="0" fontId="63" fillId="0" borderId="53" xfId="0" applyFont="1" applyBorder="1" applyAlignment="1">
      <alignment horizontal="center" vertical="center" shrinkToFit="1"/>
    </xf>
    <xf numFmtId="0" fontId="56" fillId="0" borderId="53" xfId="0" applyFont="1" applyFill="1" applyBorder="1" applyAlignment="1">
      <alignment horizontal="center" vertical="center" shrinkToFit="1"/>
    </xf>
    <xf numFmtId="0" fontId="56" fillId="0" borderId="0" xfId="0" applyFont="1" applyFill="1" applyBorder="1" applyAlignment="1">
      <alignment horizontal="center" vertical="center" shrinkToFit="1"/>
    </xf>
    <xf numFmtId="0" fontId="64" fillId="0" borderId="53" xfId="0" applyFont="1" applyFill="1" applyBorder="1" applyAlignment="1">
      <alignment horizontal="center" vertical="center" shrinkToFit="1"/>
    </xf>
    <xf numFmtId="0" fontId="64" fillId="0" borderId="0" xfId="0" applyFont="1" applyFill="1" applyBorder="1" applyAlignment="1">
      <alignment horizontal="center" vertical="center" shrinkToFit="1"/>
    </xf>
    <xf numFmtId="0" fontId="64" fillId="0" borderId="52" xfId="0" applyFont="1" applyFill="1" applyBorder="1" applyAlignment="1">
      <alignment horizontal="center" vertical="center" shrinkToFit="1"/>
    </xf>
    <xf numFmtId="0" fontId="41" fillId="0" borderId="57" xfId="0" applyFont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center" shrinkToFit="1"/>
    </xf>
    <xf numFmtId="0" fontId="41" fillId="0" borderId="52" xfId="0" applyFont="1" applyBorder="1" applyAlignment="1">
      <alignment horizontal="center" vertical="center" shrinkToFit="1"/>
    </xf>
    <xf numFmtId="178" fontId="34" fillId="0" borderId="61" xfId="0" applyNumberFormat="1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 shrinkToFit="1"/>
    </xf>
    <xf numFmtId="0" fontId="42" fillId="0" borderId="52" xfId="0" applyFont="1" applyBorder="1" applyAlignment="1">
      <alignment horizontal="center" vertical="center" shrinkToFit="1"/>
    </xf>
    <xf numFmtId="0" fontId="49" fillId="0" borderId="45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57" xfId="0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65" fillId="0" borderId="53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57" fillId="0" borderId="52" xfId="0" applyFont="1" applyBorder="1" applyAlignment="1">
      <alignment horizontal="center" vertical="center"/>
    </xf>
    <xf numFmtId="0" fontId="56" fillId="0" borderId="45" xfId="0" applyFont="1" applyFill="1" applyBorder="1" applyAlignment="1">
      <alignment horizontal="center" vertical="center" shrinkToFit="1"/>
    </xf>
    <xf numFmtId="0" fontId="56" fillId="0" borderId="57" xfId="0" applyFont="1" applyFill="1" applyBorder="1" applyAlignment="1">
      <alignment horizontal="center" vertical="center" shrinkToFit="1"/>
    </xf>
    <xf numFmtId="0" fontId="62" fillId="0" borderId="0" xfId="0" applyFont="1" applyFill="1" applyBorder="1" applyAlignment="1">
      <alignment horizontal="center" vertical="center" shrinkToFit="1"/>
    </xf>
    <xf numFmtId="0" fontId="62" fillId="0" borderId="57" xfId="0" applyFont="1" applyFill="1" applyBorder="1" applyAlignment="1">
      <alignment horizontal="center" vertical="center" shrinkToFit="1"/>
    </xf>
    <xf numFmtId="0" fontId="66" fillId="0" borderId="53" xfId="0" applyFont="1" applyBorder="1" applyAlignment="1">
      <alignment horizontal="center" vertical="center" shrinkToFit="1"/>
    </xf>
    <xf numFmtId="0" fontId="66" fillId="0" borderId="57" xfId="0" applyFont="1" applyBorder="1" applyAlignment="1">
      <alignment horizontal="center" vertical="center" shrinkToFit="1"/>
    </xf>
    <xf numFmtId="0" fontId="67" fillId="0" borderId="53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7" fillId="0" borderId="52" xfId="0" applyFont="1" applyBorder="1" applyAlignment="1">
      <alignment horizontal="center" vertical="center"/>
    </xf>
    <xf numFmtId="0" fontId="63" fillId="0" borderId="57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 shrinkToFit="1"/>
    </xf>
    <xf numFmtId="0" fontId="46" fillId="0" borderId="57" xfId="0" applyFont="1" applyBorder="1" applyAlignment="1">
      <alignment horizontal="center" vertical="center" shrinkToFit="1"/>
    </xf>
    <xf numFmtId="0" fontId="68" fillId="0" borderId="56" xfId="0" applyFont="1" applyBorder="1" applyAlignment="1">
      <alignment horizontal="center" vertical="center" shrinkToFit="1"/>
    </xf>
    <xf numFmtId="0" fontId="51" fillId="0" borderId="53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6" fillId="0" borderId="52" xfId="0" applyFont="1" applyBorder="1" applyAlignment="1">
      <alignment horizontal="center" vertical="center"/>
    </xf>
    <xf numFmtId="178" fontId="34" fillId="0" borderId="68" xfId="0" applyNumberFormat="1" applyFont="1" applyBorder="1" applyAlignment="1">
      <alignment horizontal="center" vertical="center" wrapText="1"/>
    </xf>
    <xf numFmtId="178" fontId="34" fillId="0" borderId="69" xfId="0" applyNumberFormat="1" applyFont="1" applyBorder="1" applyAlignment="1">
      <alignment horizontal="center" vertical="center" wrapText="1"/>
    </xf>
    <xf numFmtId="0" fontId="56" fillId="0" borderId="45" xfId="0" applyFont="1" applyBorder="1" applyAlignment="1">
      <alignment horizontal="center" vertical="center" shrinkToFit="1"/>
    </xf>
    <xf numFmtId="0" fontId="65" fillId="0" borderId="57" xfId="0" applyFont="1" applyBorder="1" applyAlignment="1">
      <alignment horizontal="center" vertical="center"/>
    </xf>
    <xf numFmtId="0" fontId="49" fillId="0" borderId="53" xfId="0" applyFont="1" applyBorder="1" applyAlignment="1">
      <alignment horizontal="center" vertical="center"/>
    </xf>
    <xf numFmtId="0" fontId="69" fillId="0" borderId="53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63" fillId="0" borderId="53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3" fillId="0" borderId="52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 shrinkToFit="1"/>
    </xf>
    <xf numFmtId="0" fontId="62" fillId="0" borderId="57" xfId="0" applyFont="1" applyBorder="1" applyAlignment="1">
      <alignment horizontal="center" vertical="center" shrinkToFit="1"/>
    </xf>
    <xf numFmtId="0" fontId="68" fillId="0" borderId="53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 vertical="center" shrinkToFit="1"/>
    </xf>
    <xf numFmtId="0" fontId="53" fillId="0" borderId="52" xfId="0" applyFont="1" applyBorder="1" applyAlignment="1">
      <alignment horizontal="center" vertical="center" shrinkToFit="1"/>
    </xf>
    <xf numFmtId="0" fontId="65" fillId="0" borderId="45" xfId="0" applyFont="1" applyBorder="1" applyAlignment="1">
      <alignment horizontal="center" vertical="center" shrinkToFit="1"/>
    </xf>
    <xf numFmtId="0" fontId="65" fillId="0" borderId="0" xfId="0" applyFont="1" applyBorder="1" applyAlignment="1">
      <alignment horizontal="center" vertical="center" shrinkToFit="1"/>
    </xf>
    <xf numFmtId="0" fontId="70" fillId="0" borderId="53" xfId="0" applyFont="1" applyBorder="1" applyAlignment="1">
      <alignment horizontal="center" vertical="center" shrinkToFit="1"/>
    </xf>
    <xf numFmtId="0" fontId="70" fillId="0" borderId="0" xfId="0" applyFont="1" applyBorder="1" applyAlignment="1">
      <alignment horizontal="center" vertical="center" shrinkToFit="1"/>
    </xf>
    <xf numFmtId="0" fontId="70" fillId="0" borderId="52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7" fillId="0" borderId="16" xfId="0" applyFont="1" applyBorder="1" applyAlignment="1">
      <alignment horizontal="center" vertical="center" textRotation="180" shrinkToFit="1"/>
    </xf>
    <xf numFmtId="0" fontId="38" fillId="0" borderId="30" xfId="0" applyFont="1" applyFill="1" applyBorder="1" applyAlignment="1">
      <alignment horizontal="center" vertical="center" wrapText="1" shrinkToFit="1"/>
    </xf>
    <xf numFmtId="0" fontId="38" fillId="0" borderId="20" xfId="0" applyFont="1" applyFill="1" applyBorder="1" applyAlignment="1">
      <alignment horizontal="center" vertical="center" wrapText="1" shrinkToFit="1"/>
    </xf>
    <xf numFmtId="0" fontId="38" fillId="0" borderId="25" xfId="0" applyFont="1" applyFill="1" applyBorder="1" applyAlignment="1">
      <alignment horizontal="center" vertical="center" wrapText="1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2" fillId="0" borderId="44" xfId="0" applyFont="1" applyBorder="1" applyAlignment="1">
      <alignment horizontal="right" vertical="top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19" xfId="0" applyFont="1" applyBorder="1" applyAlignment="1">
      <alignment horizontal="center" vertical="center" textRotation="255" shrinkToFit="1"/>
    </xf>
    <xf numFmtId="0" fontId="20" fillId="0" borderId="19" xfId="0" applyFont="1" applyFill="1" applyBorder="1" applyAlignment="1">
      <alignment horizontal="center" vertical="center" textRotation="255" shrinkToFit="1"/>
    </xf>
    <xf numFmtId="0" fontId="28" fillId="0" borderId="19" xfId="0" applyFont="1" applyFill="1" applyBorder="1" applyAlignment="1">
      <alignment horizontal="center" vertical="center" textRotation="255" shrinkToFit="1"/>
    </xf>
    <xf numFmtId="0" fontId="23" fillId="0" borderId="75" xfId="0" applyFont="1" applyFill="1" applyBorder="1" applyAlignment="1">
      <alignment horizontal="center" vertical="center" wrapText="1" shrinkToFit="1"/>
    </xf>
    <xf numFmtId="0" fontId="22" fillId="0" borderId="0" xfId="0" applyFont="1" applyBorder="1" applyAlignment="1">
      <alignment horizontal="right" vertical="top"/>
    </xf>
    <xf numFmtId="0" fontId="22" fillId="0" borderId="83" xfId="0" applyFont="1" applyBorder="1" applyAlignment="1">
      <alignment horizontal="center" vertical="center" textRotation="180" shrinkToFit="1"/>
    </xf>
    <xf numFmtId="0" fontId="23" fillId="0" borderId="84" xfId="0" applyFont="1" applyFill="1" applyBorder="1" applyAlignment="1">
      <alignment horizontal="center" vertical="center" wrapText="1" shrinkToFit="1"/>
    </xf>
    <xf numFmtId="0" fontId="23" fillId="0" borderId="101" xfId="0" applyFont="1" applyFill="1" applyBorder="1" applyAlignment="1">
      <alignment horizontal="center" vertical="center" wrapText="1" shrinkToFit="1"/>
    </xf>
    <xf numFmtId="0" fontId="28" fillId="0" borderId="95" xfId="0" applyFont="1" applyBorder="1" applyAlignment="1">
      <alignment horizontal="center" vertical="center" textRotation="255" shrinkToFit="1"/>
    </xf>
    <xf numFmtId="0" fontId="22" fillId="0" borderId="25" xfId="0" applyFont="1" applyBorder="1" applyAlignment="1">
      <alignment horizontal="center" vertical="center" textRotation="180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00FF"/>
      <color rgb="FF008000"/>
      <color rgb="FF0099FF"/>
      <color rgb="FFFF3399"/>
      <color rgb="FF990099"/>
      <color rgb="FFFF9999"/>
      <color rgb="FFCC66FF"/>
      <color rgb="FF00CC00"/>
      <color rgb="FF0099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378007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12262758" y="21772"/>
          <a:ext cx="1999705" cy="35623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109</a:t>
          </a:r>
          <a:r>
            <a:rPr lang="zh-TW" altLang="en-US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8.31-9</a:t>
          </a:r>
          <a:r>
            <a:rPr lang="zh-TW" altLang="en-US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8</xdr:col>
      <xdr:colOff>141515</xdr:colOff>
      <xdr:row>0</xdr:row>
      <xdr:rowOff>0</xdr:rowOff>
    </xdr:from>
    <xdr:to>
      <xdr:col>10</xdr:col>
      <xdr:colOff>380999</xdr:colOff>
      <xdr:row>1</xdr:row>
      <xdr:rowOff>11974</xdr:rowOff>
    </xdr:to>
    <xdr:sp macro="" textlink="">
      <xdr:nvSpPr>
        <xdr:cNvPr id="4" name="WordArt 16"/>
        <xdr:cNvSpPr>
          <a:spLocks noChangeArrowheads="1" noChangeShapeType="1" noTextEdit="1"/>
        </xdr:cNvSpPr>
      </xdr:nvSpPr>
      <xdr:spPr bwMode="auto">
        <a:xfrm>
          <a:off x="5431972" y="0"/>
          <a:ext cx="1698170" cy="33854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中圓體" panose="020F0509000000000000" pitchFamily="49" charset="-120"/>
              <a:ea typeface="華康中圓體" panose="020F0509000000000000" pitchFamily="49" charset="-120"/>
            </a:rPr>
            <a:t>永靖國小</a:t>
          </a:r>
        </a:p>
      </xdr:txBody>
    </xdr:sp>
    <xdr:clientData/>
  </xdr:twoCellAnchor>
  <xdr:twoCellAnchor editAs="oneCell">
    <xdr:from>
      <xdr:col>12</xdr:col>
      <xdr:colOff>228599</xdr:colOff>
      <xdr:row>0</xdr:row>
      <xdr:rowOff>32657</xdr:rowOff>
    </xdr:from>
    <xdr:to>
      <xdr:col>16</xdr:col>
      <xdr:colOff>527147</xdr:colOff>
      <xdr:row>1</xdr:row>
      <xdr:rowOff>10912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428" y="32657"/>
          <a:ext cx="3215919" cy="304826"/>
        </a:xfrm>
        <a:prstGeom prst="rect">
          <a:avLst/>
        </a:prstGeom>
      </xdr:spPr>
    </xdr:pic>
    <xdr:clientData/>
  </xdr:twoCellAnchor>
  <xdr:twoCellAnchor editAs="oneCell">
    <xdr:from>
      <xdr:col>3</xdr:col>
      <xdr:colOff>566056</xdr:colOff>
      <xdr:row>0</xdr:row>
      <xdr:rowOff>0</xdr:rowOff>
    </xdr:from>
    <xdr:to>
      <xdr:col>6</xdr:col>
      <xdr:colOff>54573</xdr:colOff>
      <xdr:row>2</xdr:row>
      <xdr:rowOff>217715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799" y="0"/>
          <a:ext cx="1676545" cy="696686"/>
        </a:xfrm>
        <a:prstGeom prst="rect">
          <a:avLst/>
        </a:prstGeom>
      </xdr:spPr>
    </xdr:pic>
    <xdr:clientData/>
  </xdr:twoCellAnchor>
  <xdr:twoCellAnchor editAs="oneCell">
    <xdr:from>
      <xdr:col>7</xdr:col>
      <xdr:colOff>696688</xdr:colOff>
      <xdr:row>39</xdr:row>
      <xdr:rowOff>171030</xdr:rowOff>
    </xdr:from>
    <xdr:to>
      <xdr:col>9</xdr:col>
      <xdr:colOff>435430</xdr:colOff>
      <xdr:row>43</xdr:row>
      <xdr:rowOff>238192</xdr:rowOff>
    </xdr:to>
    <xdr:pic>
      <xdr:nvPicPr>
        <xdr:cNvPr id="7" name="圖片 6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00" b="52381"/>
        <a:stretch/>
      </xdr:blipFill>
      <xdr:spPr>
        <a:xfrm>
          <a:off x="5257802" y="9913744"/>
          <a:ext cx="1197428" cy="1242819"/>
        </a:xfrm>
        <a:prstGeom prst="rect">
          <a:avLst/>
        </a:prstGeom>
      </xdr:spPr>
    </xdr:pic>
    <xdr:clientData/>
  </xdr:twoCellAnchor>
  <xdr:twoCellAnchor editAs="oneCell">
    <xdr:from>
      <xdr:col>4</xdr:col>
      <xdr:colOff>108858</xdr:colOff>
      <xdr:row>37</xdr:row>
      <xdr:rowOff>59304</xdr:rowOff>
    </xdr:from>
    <xdr:to>
      <xdr:col>5</xdr:col>
      <xdr:colOff>685800</xdr:colOff>
      <xdr:row>43</xdr:row>
      <xdr:rowOff>166008</xdr:rowOff>
    </xdr:to>
    <xdr:pic>
      <xdr:nvPicPr>
        <xdr:cNvPr id="10" name="圖片 9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567" b="52409"/>
        <a:stretch/>
      </xdr:blipFill>
      <xdr:spPr>
        <a:xfrm>
          <a:off x="2481944" y="9355704"/>
          <a:ext cx="1306285" cy="1728675"/>
        </a:xfrm>
        <a:prstGeom prst="rect">
          <a:avLst/>
        </a:prstGeom>
      </xdr:spPr>
    </xdr:pic>
    <xdr:clientData/>
  </xdr:twoCellAnchor>
  <xdr:twoCellAnchor editAs="oneCell">
    <xdr:from>
      <xdr:col>4</xdr:col>
      <xdr:colOff>206828</xdr:colOff>
      <xdr:row>30</xdr:row>
      <xdr:rowOff>49457</xdr:rowOff>
    </xdr:from>
    <xdr:to>
      <xdr:col>5</xdr:col>
      <xdr:colOff>685800</xdr:colOff>
      <xdr:row>34</xdr:row>
      <xdr:rowOff>214994</xdr:rowOff>
    </xdr:to>
    <xdr:pic>
      <xdr:nvPicPr>
        <xdr:cNvPr id="11" name="圖片 10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76" b="52381"/>
        <a:stretch/>
      </xdr:blipFill>
      <xdr:spPr>
        <a:xfrm>
          <a:off x="2579914" y="7190486"/>
          <a:ext cx="1208315" cy="1341194"/>
        </a:xfrm>
        <a:prstGeom prst="rect">
          <a:avLst/>
        </a:prstGeom>
      </xdr:spPr>
    </xdr:pic>
    <xdr:clientData/>
  </xdr:twoCellAnchor>
  <xdr:twoCellAnchor editAs="oneCell">
    <xdr:from>
      <xdr:col>16</xdr:col>
      <xdr:colOff>10885</xdr:colOff>
      <xdr:row>30</xdr:row>
      <xdr:rowOff>119743</xdr:rowOff>
    </xdr:from>
    <xdr:to>
      <xdr:col>17</xdr:col>
      <xdr:colOff>667717</xdr:colOff>
      <xdr:row>34</xdr:row>
      <xdr:rowOff>168730</xdr:rowOff>
    </xdr:to>
    <xdr:pic>
      <xdr:nvPicPr>
        <xdr:cNvPr id="13" name="圖片 12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571" r="49404" b="8334"/>
        <a:stretch/>
      </xdr:blipFill>
      <xdr:spPr>
        <a:xfrm>
          <a:off x="11136085" y="7260772"/>
          <a:ext cx="1386175" cy="1224644"/>
        </a:xfrm>
        <a:prstGeom prst="rect">
          <a:avLst/>
        </a:prstGeom>
      </xdr:spPr>
    </xdr:pic>
    <xdr:clientData/>
  </xdr:twoCellAnchor>
  <xdr:twoCellAnchor editAs="oneCell">
    <xdr:from>
      <xdr:col>13</xdr:col>
      <xdr:colOff>54429</xdr:colOff>
      <xdr:row>38</xdr:row>
      <xdr:rowOff>43543</xdr:rowOff>
    </xdr:from>
    <xdr:to>
      <xdr:col>16</xdr:col>
      <xdr:colOff>696686</xdr:colOff>
      <xdr:row>45</xdr:row>
      <xdr:rowOff>108858</xdr:rowOff>
    </xdr:to>
    <xdr:pic>
      <xdr:nvPicPr>
        <xdr:cNvPr id="14" name="圖片 1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0" y="9492343"/>
          <a:ext cx="2830286" cy="1992086"/>
        </a:xfrm>
        <a:prstGeom prst="rect">
          <a:avLst/>
        </a:prstGeom>
      </xdr:spPr>
    </xdr:pic>
    <xdr:clientData/>
  </xdr:twoCellAnchor>
  <xdr:twoCellAnchor editAs="oneCell">
    <xdr:from>
      <xdr:col>3</xdr:col>
      <xdr:colOff>555171</xdr:colOff>
      <xdr:row>2</xdr:row>
      <xdr:rowOff>260250</xdr:rowOff>
    </xdr:from>
    <xdr:to>
      <xdr:col>5</xdr:col>
      <xdr:colOff>631371</xdr:colOff>
      <xdr:row>8</xdr:row>
      <xdr:rowOff>95571</xdr:rowOff>
    </xdr:to>
    <xdr:pic>
      <xdr:nvPicPr>
        <xdr:cNvPr id="16" name="圖片 15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176" t="51176"/>
        <a:stretch/>
      </xdr:blipFill>
      <xdr:spPr>
        <a:xfrm>
          <a:off x="2198914" y="739221"/>
          <a:ext cx="1534886" cy="1598807"/>
        </a:xfrm>
        <a:prstGeom prst="rect">
          <a:avLst/>
        </a:prstGeom>
      </xdr:spPr>
    </xdr:pic>
    <xdr:clientData/>
  </xdr:twoCellAnchor>
  <xdr:twoCellAnchor editAs="oneCell">
    <xdr:from>
      <xdr:col>8</xdr:col>
      <xdr:colOff>87084</xdr:colOff>
      <xdr:row>11</xdr:row>
      <xdr:rowOff>186735</xdr:rowOff>
    </xdr:from>
    <xdr:to>
      <xdr:col>9</xdr:col>
      <xdr:colOff>566056</xdr:colOff>
      <xdr:row>16</xdr:row>
      <xdr:rowOff>163287</xdr:rowOff>
    </xdr:to>
    <xdr:pic>
      <xdr:nvPicPr>
        <xdr:cNvPr id="17" name="圖片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2778" b="89744" l="4889" r="94222">
                      <a14:foregroundMark x1="18444" y1="26282" x2="18444" y2="2628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7541" y="2908164"/>
          <a:ext cx="1208315" cy="1446123"/>
        </a:xfrm>
        <a:prstGeom prst="rect">
          <a:avLst/>
        </a:prstGeom>
      </xdr:spPr>
    </xdr:pic>
    <xdr:clientData/>
  </xdr:twoCellAnchor>
  <xdr:twoCellAnchor editAs="oneCell">
    <xdr:from>
      <xdr:col>16</xdr:col>
      <xdr:colOff>337458</xdr:colOff>
      <xdr:row>2</xdr:row>
      <xdr:rowOff>103675</xdr:rowOff>
    </xdr:from>
    <xdr:to>
      <xdr:col>18</xdr:col>
      <xdr:colOff>76200</xdr:colOff>
      <xdr:row>7</xdr:row>
      <xdr:rowOff>194977</xdr:rowOff>
    </xdr:to>
    <xdr:pic>
      <xdr:nvPicPr>
        <xdr:cNvPr id="18" name="圖片 17"/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39" b="50637"/>
        <a:stretch/>
      </xdr:blipFill>
      <xdr:spPr>
        <a:xfrm>
          <a:off x="11462658" y="637075"/>
          <a:ext cx="1197428" cy="1560874"/>
        </a:xfrm>
        <a:prstGeom prst="rect">
          <a:avLst/>
        </a:prstGeom>
      </xdr:spPr>
    </xdr:pic>
    <xdr:clientData/>
  </xdr:twoCellAnchor>
  <xdr:twoCellAnchor editAs="oneCell">
    <xdr:from>
      <xdr:col>8</xdr:col>
      <xdr:colOff>206828</xdr:colOff>
      <xdr:row>2</xdr:row>
      <xdr:rowOff>250371</xdr:rowOff>
    </xdr:from>
    <xdr:to>
      <xdr:col>9</xdr:col>
      <xdr:colOff>664108</xdr:colOff>
      <xdr:row>7</xdr:row>
      <xdr:rowOff>65312</xdr:rowOff>
    </xdr:to>
    <xdr:pic>
      <xdr:nvPicPr>
        <xdr:cNvPr id="19" name="圖片 18"/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214" b="48809"/>
        <a:stretch/>
      </xdr:blipFill>
      <xdr:spPr>
        <a:xfrm>
          <a:off x="5497285" y="783771"/>
          <a:ext cx="1186623" cy="1284513"/>
        </a:xfrm>
        <a:prstGeom prst="rect">
          <a:avLst/>
        </a:prstGeom>
      </xdr:spPr>
    </xdr:pic>
    <xdr:clientData/>
  </xdr:twoCellAnchor>
  <xdr:twoCellAnchor editAs="oneCell">
    <xdr:from>
      <xdr:col>12</xdr:col>
      <xdr:colOff>130627</xdr:colOff>
      <xdr:row>12</xdr:row>
      <xdr:rowOff>148674</xdr:rowOff>
    </xdr:from>
    <xdr:to>
      <xdr:col>13</xdr:col>
      <xdr:colOff>478972</xdr:colOff>
      <xdr:row>16</xdr:row>
      <xdr:rowOff>277584</xdr:rowOff>
    </xdr:to>
    <xdr:pic>
      <xdr:nvPicPr>
        <xdr:cNvPr id="20" name="圖片 19"/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786" r="50595"/>
        <a:stretch/>
      </xdr:blipFill>
      <xdr:spPr>
        <a:xfrm>
          <a:off x="8338456" y="3066045"/>
          <a:ext cx="1077687" cy="130456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54428</xdr:colOff>
      <xdr:row>12</xdr:row>
      <xdr:rowOff>54429</xdr:rowOff>
    </xdr:from>
    <xdr:to>
      <xdr:col>5</xdr:col>
      <xdr:colOff>599783</xdr:colOff>
      <xdr:row>16</xdr:row>
      <xdr:rowOff>234044</xdr:rowOff>
    </xdr:to>
    <xdr:pic>
      <xdr:nvPicPr>
        <xdr:cNvPr id="21" name="圖片 20"/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09" b="50000"/>
        <a:stretch/>
      </xdr:blipFill>
      <xdr:spPr>
        <a:xfrm>
          <a:off x="2427514" y="2971800"/>
          <a:ext cx="1274698" cy="1355272"/>
        </a:xfrm>
        <a:prstGeom prst="rect">
          <a:avLst/>
        </a:prstGeom>
      </xdr:spPr>
    </xdr:pic>
    <xdr:clientData/>
  </xdr:twoCellAnchor>
  <xdr:twoCellAnchor editAs="oneCell">
    <xdr:from>
      <xdr:col>3</xdr:col>
      <xdr:colOff>402771</xdr:colOff>
      <xdr:row>19</xdr:row>
      <xdr:rowOff>28579</xdr:rowOff>
    </xdr:from>
    <xdr:to>
      <xdr:col>5</xdr:col>
      <xdr:colOff>446315</xdr:colOff>
      <xdr:row>25</xdr:row>
      <xdr:rowOff>227748</xdr:rowOff>
    </xdr:to>
    <xdr:pic>
      <xdr:nvPicPr>
        <xdr:cNvPr id="22" name="圖片 21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81" b="49404"/>
        <a:stretch/>
      </xdr:blipFill>
      <xdr:spPr>
        <a:xfrm>
          <a:off x="2046514" y="4633236"/>
          <a:ext cx="1502230" cy="1821140"/>
        </a:xfrm>
        <a:prstGeom prst="rect">
          <a:avLst/>
        </a:prstGeom>
      </xdr:spPr>
    </xdr:pic>
    <xdr:clientData/>
  </xdr:twoCellAnchor>
  <xdr:twoCellAnchor editAs="oneCell">
    <xdr:from>
      <xdr:col>16</xdr:col>
      <xdr:colOff>261258</xdr:colOff>
      <xdr:row>18</xdr:row>
      <xdr:rowOff>49642</xdr:rowOff>
    </xdr:from>
    <xdr:to>
      <xdr:col>18</xdr:col>
      <xdr:colOff>261258</xdr:colOff>
      <xdr:row>24</xdr:row>
      <xdr:rowOff>239486</xdr:rowOff>
    </xdr:to>
    <xdr:pic>
      <xdr:nvPicPr>
        <xdr:cNvPr id="23" name="圖片 22"/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501" t="1120" r="595" b="52451"/>
        <a:stretch/>
      </xdr:blipFill>
      <xdr:spPr>
        <a:xfrm>
          <a:off x="11386458" y="4491013"/>
          <a:ext cx="1458686" cy="1681187"/>
        </a:xfrm>
        <a:prstGeom prst="rect">
          <a:avLst/>
        </a:prstGeom>
      </xdr:spPr>
    </xdr:pic>
    <xdr:clientData/>
  </xdr:twoCellAnchor>
  <xdr:twoCellAnchor editAs="oneCell">
    <xdr:from>
      <xdr:col>8</xdr:col>
      <xdr:colOff>119744</xdr:colOff>
      <xdr:row>19</xdr:row>
      <xdr:rowOff>59414</xdr:rowOff>
    </xdr:from>
    <xdr:to>
      <xdr:col>9</xdr:col>
      <xdr:colOff>718457</xdr:colOff>
      <xdr:row>23</xdr:row>
      <xdr:rowOff>231323</xdr:rowOff>
    </xdr:to>
    <xdr:pic>
      <xdr:nvPicPr>
        <xdr:cNvPr id="24" name="圖片 23"/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20" t="8277" b="54223"/>
        <a:stretch/>
      </xdr:blipFill>
      <xdr:spPr>
        <a:xfrm>
          <a:off x="5410201" y="4664071"/>
          <a:ext cx="1328056" cy="1206052"/>
        </a:xfrm>
        <a:prstGeom prst="rect">
          <a:avLst/>
        </a:prstGeom>
      </xdr:spPr>
    </xdr:pic>
    <xdr:clientData/>
  </xdr:twoCellAnchor>
  <xdr:twoCellAnchor editAs="oneCell">
    <xdr:from>
      <xdr:col>12</xdr:col>
      <xdr:colOff>10885</xdr:colOff>
      <xdr:row>27</xdr:row>
      <xdr:rowOff>40448</xdr:rowOff>
    </xdr:from>
    <xdr:to>
      <xdr:col>13</xdr:col>
      <xdr:colOff>544286</xdr:colOff>
      <xdr:row>32</xdr:row>
      <xdr:rowOff>108855</xdr:rowOff>
    </xdr:to>
    <xdr:pic>
      <xdr:nvPicPr>
        <xdr:cNvPr id="25" name="圖片 24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0" b="53571"/>
        <a:stretch/>
      </xdr:blipFill>
      <xdr:spPr>
        <a:xfrm>
          <a:off x="8218714" y="6593648"/>
          <a:ext cx="1262743" cy="1265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zoomScale="70" zoomScaleNormal="70" workbookViewId="0">
      <selection activeCell="F41" sqref="F41:I41"/>
    </sheetView>
  </sheetViews>
  <sheetFormatPr defaultColWidth="9" defaultRowHeight="16.5"/>
  <cols>
    <col min="1" max="1" width="2.625" style="98" customWidth="1"/>
    <col min="2" max="21" width="10.625" style="100" customWidth="1"/>
    <col min="22" max="16384" width="9" style="98"/>
  </cols>
  <sheetData>
    <row r="1" spans="1:21" ht="25.9" customHeight="1" thickBot="1">
      <c r="B1" s="303"/>
      <c r="C1" s="303"/>
      <c r="D1" s="303"/>
      <c r="E1" s="303"/>
      <c r="F1" s="303"/>
      <c r="J1" s="304"/>
      <c r="K1" s="304"/>
      <c r="L1" s="304"/>
      <c r="M1" s="304"/>
      <c r="N1" s="304"/>
      <c r="O1" s="304"/>
      <c r="P1" s="304"/>
      <c r="Q1" s="178"/>
      <c r="R1" s="178"/>
      <c r="S1" s="178"/>
      <c r="T1" s="178"/>
      <c r="U1" s="115"/>
    </row>
    <row r="2" spans="1:21" s="102" customFormat="1" ht="12" customHeight="1">
      <c r="B2" s="305" t="s">
        <v>210</v>
      </c>
      <c r="C2" s="287"/>
      <c r="D2" s="287"/>
      <c r="E2" s="289"/>
      <c r="F2" s="287" t="s">
        <v>211</v>
      </c>
      <c r="G2" s="287"/>
      <c r="H2" s="287"/>
      <c r="I2" s="287"/>
      <c r="J2" s="287" t="s">
        <v>212</v>
      </c>
      <c r="K2" s="287"/>
      <c r="L2" s="287"/>
      <c r="M2" s="287"/>
      <c r="N2" s="287" t="s">
        <v>213</v>
      </c>
      <c r="O2" s="287"/>
      <c r="P2" s="287"/>
      <c r="Q2" s="289"/>
      <c r="R2" s="287" t="s">
        <v>214</v>
      </c>
      <c r="S2" s="287"/>
      <c r="T2" s="287"/>
      <c r="U2" s="306"/>
    </row>
    <row r="3" spans="1:21" s="239" customFormat="1" ht="22.9" customHeight="1">
      <c r="B3" s="307" t="s">
        <v>234</v>
      </c>
      <c r="C3" s="246"/>
      <c r="D3" s="246"/>
      <c r="E3" s="246"/>
      <c r="F3" s="299" t="s">
        <v>104</v>
      </c>
      <c r="G3" s="300"/>
      <c r="H3" s="300"/>
      <c r="I3" s="308"/>
      <c r="J3" s="245" t="s">
        <v>237</v>
      </c>
      <c r="K3" s="246"/>
      <c r="L3" s="246"/>
      <c r="M3" s="246"/>
      <c r="N3" s="299" t="s">
        <v>239</v>
      </c>
      <c r="O3" s="300"/>
      <c r="P3" s="300"/>
      <c r="Q3" s="300"/>
      <c r="R3" s="309" t="s">
        <v>107</v>
      </c>
      <c r="S3" s="309"/>
      <c r="T3" s="309"/>
      <c r="U3" s="310"/>
    </row>
    <row r="4" spans="1:21" s="240" customFormat="1" ht="22.9" customHeight="1">
      <c r="B4" s="311" t="s">
        <v>105</v>
      </c>
      <c r="C4" s="312"/>
      <c r="D4" s="312"/>
      <c r="E4" s="312"/>
      <c r="F4" s="313" t="s">
        <v>143</v>
      </c>
      <c r="G4" s="314"/>
      <c r="H4" s="314"/>
      <c r="I4" s="315"/>
      <c r="J4" s="316" t="s">
        <v>108</v>
      </c>
      <c r="K4" s="317"/>
      <c r="L4" s="317"/>
      <c r="M4" s="318"/>
      <c r="N4" s="319" t="s">
        <v>238</v>
      </c>
      <c r="O4" s="320"/>
      <c r="P4" s="320"/>
      <c r="Q4" s="320"/>
      <c r="R4" s="321" t="s">
        <v>183</v>
      </c>
      <c r="S4" s="322"/>
      <c r="T4" s="322"/>
      <c r="U4" s="323"/>
    </row>
    <row r="5" spans="1:21" s="240" customFormat="1" ht="22.9" customHeight="1">
      <c r="B5" s="324" t="s">
        <v>415</v>
      </c>
      <c r="C5" s="281"/>
      <c r="D5" s="281"/>
      <c r="E5" s="281"/>
      <c r="F5" s="321" t="s">
        <v>236</v>
      </c>
      <c r="G5" s="322"/>
      <c r="H5" s="322"/>
      <c r="I5" s="325"/>
      <c r="J5" s="326" t="s">
        <v>366</v>
      </c>
      <c r="K5" s="327"/>
      <c r="L5" s="327"/>
      <c r="M5" s="328"/>
      <c r="N5" s="321" t="s">
        <v>367</v>
      </c>
      <c r="O5" s="322"/>
      <c r="P5" s="322"/>
      <c r="Q5" s="322"/>
      <c r="R5" s="329" t="s">
        <v>368</v>
      </c>
      <c r="S5" s="330"/>
      <c r="T5" s="330"/>
      <c r="U5" s="331"/>
    </row>
    <row r="6" spans="1:21" s="240" customFormat="1" ht="22.9" customHeight="1">
      <c r="B6" s="332" t="s">
        <v>235</v>
      </c>
      <c r="C6" s="333"/>
      <c r="D6" s="333"/>
      <c r="E6" s="333"/>
      <c r="F6" s="334" t="s">
        <v>144</v>
      </c>
      <c r="G6" s="335"/>
      <c r="H6" s="335"/>
      <c r="I6" s="336"/>
      <c r="J6" s="321" t="s">
        <v>407</v>
      </c>
      <c r="K6" s="322"/>
      <c r="L6" s="322"/>
      <c r="M6" s="325"/>
      <c r="N6" s="280" t="s">
        <v>109</v>
      </c>
      <c r="O6" s="281"/>
      <c r="P6" s="281"/>
      <c r="Q6" s="281"/>
      <c r="R6" s="337" t="s">
        <v>416</v>
      </c>
      <c r="S6" s="338"/>
      <c r="T6" s="338"/>
      <c r="U6" s="339"/>
    </row>
    <row r="7" spans="1:21" s="239" customFormat="1" ht="22.9" customHeight="1">
      <c r="B7" s="340" t="s">
        <v>174</v>
      </c>
      <c r="C7" s="261"/>
      <c r="D7" s="261"/>
      <c r="E7" s="261"/>
      <c r="F7" s="260" t="s">
        <v>173</v>
      </c>
      <c r="G7" s="261"/>
      <c r="H7" s="261"/>
      <c r="I7" s="261"/>
      <c r="J7" s="341" t="s">
        <v>289</v>
      </c>
      <c r="K7" s="259"/>
      <c r="L7" s="259"/>
      <c r="M7" s="342"/>
      <c r="N7" s="260" t="s">
        <v>173</v>
      </c>
      <c r="O7" s="261"/>
      <c r="P7" s="261"/>
      <c r="Q7" s="261"/>
      <c r="R7" s="260" t="s">
        <v>173</v>
      </c>
      <c r="S7" s="261"/>
      <c r="T7" s="261"/>
      <c r="U7" s="262"/>
    </row>
    <row r="8" spans="1:21" s="239" customFormat="1" ht="22.9" customHeight="1">
      <c r="B8" s="241" t="s">
        <v>106</v>
      </c>
      <c r="C8" s="242"/>
      <c r="D8" s="242"/>
      <c r="E8" s="343"/>
      <c r="F8" s="244" t="s">
        <v>175</v>
      </c>
      <c r="G8" s="242"/>
      <c r="H8" s="242"/>
      <c r="I8" s="343"/>
      <c r="J8" s="244" t="s">
        <v>110</v>
      </c>
      <c r="K8" s="242"/>
      <c r="L8" s="242"/>
      <c r="M8" s="343"/>
      <c r="N8" s="244" t="s">
        <v>176</v>
      </c>
      <c r="O8" s="242"/>
      <c r="P8" s="242"/>
      <c r="Q8" s="242"/>
      <c r="R8" s="244" t="s">
        <v>145</v>
      </c>
      <c r="S8" s="242"/>
      <c r="T8" s="242"/>
      <c r="U8" s="247"/>
    </row>
    <row r="9" spans="1:21" s="116" customFormat="1" ht="12.95" customHeight="1">
      <c r="B9" s="165" t="s">
        <v>73</v>
      </c>
      <c r="C9" s="128">
        <f>第一週明細!W12</f>
        <v>744.6</v>
      </c>
      <c r="D9" s="129" t="s">
        <v>9</v>
      </c>
      <c r="E9" s="130">
        <f>第一週明細!W8</f>
        <v>23.8</v>
      </c>
      <c r="F9" s="119" t="s">
        <v>43</v>
      </c>
      <c r="G9" s="118">
        <f>第一週明細!W20</f>
        <v>769.2</v>
      </c>
      <c r="H9" s="119" t="s">
        <v>9</v>
      </c>
      <c r="I9" s="126">
        <f>第一週明細!W16</f>
        <v>24.8</v>
      </c>
      <c r="J9" s="117" t="s">
        <v>43</v>
      </c>
      <c r="K9" s="118">
        <f>第一週明細!W28</f>
        <v>763.6</v>
      </c>
      <c r="L9" s="119" t="s">
        <v>9</v>
      </c>
      <c r="M9" s="126">
        <f>第一週明細!W24</f>
        <v>24.8</v>
      </c>
      <c r="N9" s="117" t="s">
        <v>43</v>
      </c>
      <c r="O9" s="118">
        <f>第一週明細!W36</f>
        <v>749.30000000000007</v>
      </c>
      <c r="P9" s="119" t="s">
        <v>9</v>
      </c>
      <c r="Q9" s="126">
        <f>第一週明細!W32</f>
        <v>25.3</v>
      </c>
      <c r="R9" s="117" t="s">
        <v>43</v>
      </c>
      <c r="S9" s="118">
        <f>第一週明細!W44</f>
        <v>739</v>
      </c>
      <c r="T9" s="119" t="s">
        <v>9</v>
      </c>
      <c r="U9" s="121">
        <f>第一週明細!W40</f>
        <v>23</v>
      </c>
    </row>
    <row r="10" spans="1:21" s="116" customFormat="1" ht="12.95" customHeight="1" thickBot="1">
      <c r="B10" s="122" t="s">
        <v>7</v>
      </c>
      <c r="C10" s="123">
        <f>第一週明細!W6</f>
        <v>106.4</v>
      </c>
      <c r="D10" s="124" t="s">
        <v>11</v>
      </c>
      <c r="E10" s="123">
        <f>第一週明細!W10</f>
        <v>26.2</v>
      </c>
      <c r="F10" s="124" t="s">
        <v>7</v>
      </c>
      <c r="G10" s="123">
        <f>第一週明細!W14</f>
        <v>108.9</v>
      </c>
      <c r="H10" s="124" t="s">
        <v>11</v>
      </c>
      <c r="I10" s="127">
        <f>第一週明細!W18</f>
        <v>27.6</v>
      </c>
      <c r="J10" s="122" t="s">
        <v>7</v>
      </c>
      <c r="K10" s="123">
        <f>第一週明細!W22</f>
        <v>107.4</v>
      </c>
      <c r="L10" s="124" t="s">
        <v>11</v>
      </c>
      <c r="M10" s="127">
        <f>第一週明細!W26</f>
        <v>27.7</v>
      </c>
      <c r="N10" s="122" t="s">
        <v>7</v>
      </c>
      <c r="O10" s="123">
        <f>第一週明細!W30</f>
        <v>102.9</v>
      </c>
      <c r="P10" s="124" t="s">
        <v>11</v>
      </c>
      <c r="Q10" s="127">
        <f>第一週明細!W34</f>
        <v>27.5</v>
      </c>
      <c r="R10" s="122" t="s">
        <v>7</v>
      </c>
      <c r="S10" s="123">
        <f>第一週明細!W38</f>
        <v>106</v>
      </c>
      <c r="T10" s="124" t="s">
        <v>11</v>
      </c>
      <c r="U10" s="125">
        <f>第一週明細!W42</f>
        <v>27</v>
      </c>
    </row>
    <row r="11" spans="1:21" s="102" customFormat="1" ht="12" customHeight="1">
      <c r="B11" s="344" t="s">
        <v>215</v>
      </c>
      <c r="C11" s="345"/>
      <c r="D11" s="345"/>
      <c r="E11" s="290"/>
      <c r="F11" s="345" t="s">
        <v>216</v>
      </c>
      <c r="G11" s="345"/>
      <c r="H11" s="345"/>
      <c r="I11" s="345"/>
      <c r="J11" s="288" t="s">
        <v>217</v>
      </c>
      <c r="K11" s="287"/>
      <c r="L11" s="287"/>
      <c r="M11" s="289"/>
      <c r="N11" s="287" t="s">
        <v>218</v>
      </c>
      <c r="O11" s="287"/>
      <c r="P11" s="287"/>
      <c r="Q11" s="289"/>
      <c r="R11" s="346" t="s">
        <v>219</v>
      </c>
      <c r="S11" s="346"/>
      <c r="T11" s="346"/>
      <c r="U11" s="347"/>
    </row>
    <row r="12" spans="1:21" s="239" customFormat="1" ht="22.9" customHeight="1">
      <c r="B12" s="348" t="s">
        <v>57</v>
      </c>
      <c r="C12" s="349"/>
      <c r="D12" s="349"/>
      <c r="E12" s="301"/>
      <c r="F12" s="296" t="s">
        <v>243</v>
      </c>
      <c r="G12" s="297"/>
      <c r="H12" s="297"/>
      <c r="I12" s="298"/>
      <c r="J12" s="245" t="s">
        <v>57</v>
      </c>
      <c r="K12" s="246"/>
      <c r="L12" s="246"/>
      <c r="M12" s="246"/>
      <c r="N12" s="299" t="s">
        <v>249</v>
      </c>
      <c r="O12" s="300"/>
      <c r="P12" s="300"/>
      <c r="Q12" s="300"/>
      <c r="R12" s="296" t="s">
        <v>254</v>
      </c>
      <c r="S12" s="297"/>
      <c r="T12" s="297"/>
      <c r="U12" s="350"/>
    </row>
    <row r="13" spans="1:21" s="240" customFormat="1" ht="22.9" customHeight="1">
      <c r="A13" s="240">
        <v>0</v>
      </c>
      <c r="B13" s="351" t="s">
        <v>240</v>
      </c>
      <c r="C13" s="352"/>
      <c r="D13" s="352"/>
      <c r="E13" s="352"/>
      <c r="F13" s="265" t="s">
        <v>244</v>
      </c>
      <c r="G13" s="266"/>
      <c r="H13" s="266"/>
      <c r="I13" s="267"/>
      <c r="J13" s="268" t="s">
        <v>147</v>
      </c>
      <c r="K13" s="269"/>
      <c r="L13" s="269"/>
      <c r="M13" s="269"/>
      <c r="N13" s="353" t="s">
        <v>250</v>
      </c>
      <c r="O13" s="354"/>
      <c r="P13" s="354"/>
      <c r="Q13" s="354"/>
      <c r="R13" s="355" t="s">
        <v>255</v>
      </c>
      <c r="S13" s="356"/>
      <c r="T13" s="356"/>
      <c r="U13" s="357"/>
    </row>
    <row r="14" spans="1:21" s="240" customFormat="1" ht="22.9" customHeight="1">
      <c r="B14" s="358" t="s">
        <v>146</v>
      </c>
      <c r="C14" s="359"/>
      <c r="D14" s="359"/>
      <c r="E14" s="360"/>
      <c r="F14" s="277" t="s">
        <v>245</v>
      </c>
      <c r="G14" s="278"/>
      <c r="H14" s="278"/>
      <c r="I14" s="279"/>
      <c r="J14" s="280" t="s">
        <v>409</v>
      </c>
      <c r="K14" s="281"/>
      <c r="L14" s="281"/>
      <c r="M14" s="281"/>
      <c r="N14" s="361" t="s">
        <v>251</v>
      </c>
      <c r="O14" s="362"/>
      <c r="P14" s="362"/>
      <c r="Q14" s="362"/>
      <c r="R14" s="255" t="s">
        <v>256</v>
      </c>
      <c r="S14" s="256"/>
      <c r="T14" s="256"/>
      <c r="U14" s="257"/>
    </row>
    <row r="15" spans="1:21" s="240" customFormat="1" ht="22.9" customHeight="1">
      <c r="B15" s="363" t="s">
        <v>241</v>
      </c>
      <c r="C15" s="364"/>
      <c r="D15" s="364"/>
      <c r="E15" s="365"/>
      <c r="F15" s="366" t="s">
        <v>246</v>
      </c>
      <c r="G15" s="367"/>
      <c r="H15" s="367"/>
      <c r="I15" s="368"/>
      <c r="J15" s="369" t="s">
        <v>247</v>
      </c>
      <c r="K15" s="264"/>
      <c r="L15" s="264"/>
      <c r="M15" s="264"/>
      <c r="N15" s="370" t="s">
        <v>252</v>
      </c>
      <c r="O15" s="371"/>
      <c r="P15" s="371"/>
      <c r="Q15" s="371"/>
      <c r="R15" s="372" t="s">
        <v>258</v>
      </c>
      <c r="S15" s="373"/>
      <c r="T15" s="373"/>
      <c r="U15" s="374"/>
    </row>
    <row r="16" spans="1:21" s="239" customFormat="1" ht="22.9" customHeight="1">
      <c r="B16" s="340" t="s">
        <v>173</v>
      </c>
      <c r="C16" s="261"/>
      <c r="D16" s="261"/>
      <c r="E16" s="261"/>
      <c r="F16" s="260" t="s">
        <v>174</v>
      </c>
      <c r="G16" s="261"/>
      <c r="H16" s="261"/>
      <c r="I16" s="261"/>
      <c r="J16" s="260" t="s">
        <v>174</v>
      </c>
      <c r="K16" s="261"/>
      <c r="L16" s="261"/>
      <c r="M16" s="375"/>
      <c r="N16" s="341" t="s">
        <v>253</v>
      </c>
      <c r="O16" s="259"/>
      <c r="P16" s="259"/>
      <c r="Q16" s="259"/>
      <c r="R16" s="260" t="s">
        <v>288</v>
      </c>
      <c r="S16" s="261"/>
      <c r="T16" s="261"/>
      <c r="U16" s="262"/>
    </row>
    <row r="17" spans="2:21" s="239" customFormat="1" ht="22.9" customHeight="1">
      <c r="B17" s="376" t="s">
        <v>242</v>
      </c>
      <c r="C17" s="243"/>
      <c r="D17" s="243"/>
      <c r="E17" s="244"/>
      <c r="F17" s="243" t="s">
        <v>110</v>
      </c>
      <c r="G17" s="243"/>
      <c r="H17" s="243"/>
      <c r="I17" s="243"/>
      <c r="J17" s="243" t="s">
        <v>248</v>
      </c>
      <c r="K17" s="243"/>
      <c r="L17" s="243"/>
      <c r="M17" s="244"/>
      <c r="N17" s="244" t="s">
        <v>178</v>
      </c>
      <c r="O17" s="242"/>
      <c r="P17" s="242"/>
      <c r="Q17" s="242"/>
      <c r="R17" s="245" t="s">
        <v>257</v>
      </c>
      <c r="S17" s="246"/>
      <c r="T17" s="246"/>
      <c r="U17" s="377"/>
    </row>
    <row r="18" spans="2:21" s="116" customFormat="1" ht="12.95" customHeight="1">
      <c r="B18" s="165" t="s">
        <v>43</v>
      </c>
      <c r="C18" s="128">
        <f>第二週明細!W12</f>
        <v>765.1</v>
      </c>
      <c r="D18" s="129" t="s">
        <v>9</v>
      </c>
      <c r="E18" s="130">
        <f>第二週明細!W8</f>
        <v>24.3</v>
      </c>
      <c r="F18" s="119" t="s">
        <v>43</v>
      </c>
      <c r="G18" s="118">
        <f>第二週明細!W20</f>
        <v>763.6</v>
      </c>
      <c r="H18" s="119" t="s">
        <v>9</v>
      </c>
      <c r="I18" s="126">
        <f>第二週明細!W16</f>
        <v>24.8</v>
      </c>
      <c r="J18" s="117" t="s">
        <v>43</v>
      </c>
      <c r="K18" s="118">
        <f>第二週明細!W28</f>
        <v>757.00000000000011</v>
      </c>
      <c r="L18" s="119" t="s">
        <v>9</v>
      </c>
      <c r="M18" s="126">
        <f>第二週明細!W24</f>
        <v>25.8</v>
      </c>
      <c r="N18" s="119" t="s">
        <v>43</v>
      </c>
      <c r="O18" s="118">
        <f>第二週明細!W36</f>
        <v>762.1</v>
      </c>
      <c r="P18" s="119" t="s">
        <v>9</v>
      </c>
      <c r="Q18" s="126">
        <f>第二週明細!W32</f>
        <v>25.3</v>
      </c>
      <c r="R18" s="117" t="s">
        <v>43</v>
      </c>
      <c r="S18" s="118">
        <f>第二週明細!W44</f>
        <v>763.90000000000009</v>
      </c>
      <c r="T18" s="119" t="s">
        <v>9</v>
      </c>
      <c r="U18" s="121">
        <f>第二週明細!W40</f>
        <v>24.3</v>
      </c>
    </row>
    <row r="19" spans="2:21" s="116" customFormat="1" ht="12.95" customHeight="1" thickBot="1">
      <c r="B19" s="122" t="s">
        <v>7</v>
      </c>
      <c r="C19" s="123">
        <f>第二週明細!W6</f>
        <v>108.9</v>
      </c>
      <c r="D19" s="124" t="s">
        <v>11</v>
      </c>
      <c r="E19" s="123">
        <f>第二週明細!W10</f>
        <v>27.7</v>
      </c>
      <c r="F19" s="124" t="s">
        <v>7</v>
      </c>
      <c r="G19" s="123">
        <f>第二週明細!W14</f>
        <v>107.4</v>
      </c>
      <c r="H19" s="124" t="s">
        <v>11</v>
      </c>
      <c r="I19" s="127">
        <f>第二週明細!W18</f>
        <v>27.7</v>
      </c>
      <c r="J19" s="122" t="s">
        <v>7</v>
      </c>
      <c r="K19" s="123">
        <f>第二週明細!W22</f>
        <v>103.9</v>
      </c>
      <c r="L19" s="124" t="s">
        <v>11</v>
      </c>
      <c r="M19" s="127">
        <f>第二週明細!W26</f>
        <v>27.3</v>
      </c>
      <c r="N19" s="124" t="s">
        <v>7</v>
      </c>
      <c r="O19" s="123">
        <f>第二週明細!W30</f>
        <v>106.4</v>
      </c>
      <c r="P19" s="124" t="s">
        <v>11</v>
      </c>
      <c r="Q19" s="127">
        <f>第二週明細!W34</f>
        <v>27.2</v>
      </c>
      <c r="R19" s="122" t="s">
        <v>7</v>
      </c>
      <c r="S19" s="123">
        <f>第二週明細!W38</f>
        <v>108.4</v>
      </c>
      <c r="T19" s="124" t="s">
        <v>11</v>
      </c>
      <c r="U19" s="125">
        <f>第二週明細!W42</f>
        <v>27.9</v>
      </c>
    </row>
    <row r="20" spans="2:21" s="102" customFormat="1" ht="12" customHeight="1">
      <c r="B20" s="344" t="s">
        <v>220</v>
      </c>
      <c r="C20" s="345"/>
      <c r="D20" s="345"/>
      <c r="E20" s="345"/>
      <c r="F20" s="288" t="s">
        <v>221</v>
      </c>
      <c r="G20" s="287"/>
      <c r="H20" s="287"/>
      <c r="I20" s="287"/>
      <c r="J20" s="287" t="s">
        <v>222</v>
      </c>
      <c r="K20" s="287"/>
      <c r="L20" s="287"/>
      <c r="M20" s="289"/>
      <c r="N20" s="290" t="s">
        <v>223</v>
      </c>
      <c r="O20" s="286"/>
      <c r="P20" s="286"/>
      <c r="Q20" s="286"/>
      <c r="R20" s="290" t="s">
        <v>224</v>
      </c>
      <c r="S20" s="286"/>
      <c r="T20" s="286"/>
      <c r="U20" s="378"/>
    </row>
    <row r="21" spans="2:21" s="239" customFormat="1" ht="22.9" customHeight="1">
      <c r="B21" s="307" t="s">
        <v>179</v>
      </c>
      <c r="C21" s="246"/>
      <c r="D21" s="246"/>
      <c r="E21" s="379"/>
      <c r="F21" s="300" t="s">
        <v>74</v>
      </c>
      <c r="G21" s="300"/>
      <c r="H21" s="300"/>
      <c r="I21" s="308"/>
      <c r="J21" s="245" t="s">
        <v>179</v>
      </c>
      <c r="K21" s="246"/>
      <c r="L21" s="246"/>
      <c r="M21" s="246"/>
      <c r="N21" s="299" t="s">
        <v>75</v>
      </c>
      <c r="O21" s="300"/>
      <c r="P21" s="300"/>
      <c r="Q21" s="300"/>
      <c r="R21" s="299" t="s">
        <v>267</v>
      </c>
      <c r="S21" s="300"/>
      <c r="T21" s="300"/>
      <c r="U21" s="380"/>
    </row>
    <row r="22" spans="2:21" s="239" customFormat="1" ht="22.9" customHeight="1">
      <c r="B22" s="381" t="s">
        <v>148</v>
      </c>
      <c r="C22" s="382"/>
      <c r="D22" s="382"/>
      <c r="E22" s="383"/>
      <c r="F22" s="384" t="s">
        <v>150</v>
      </c>
      <c r="G22" s="384"/>
      <c r="H22" s="384"/>
      <c r="I22" s="385"/>
      <c r="J22" s="353" t="s">
        <v>177</v>
      </c>
      <c r="K22" s="354"/>
      <c r="L22" s="354"/>
      <c r="M22" s="386"/>
      <c r="N22" s="387" t="s">
        <v>151</v>
      </c>
      <c r="O22" s="388"/>
      <c r="P22" s="388"/>
      <c r="Q22" s="388"/>
      <c r="R22" s="353" t="s">
        <v>268</v>
      </c>
      <c r="S22" s="354"/>
      <c r="T22" s="354"/>
      <c r="U22" s="389"/>
    </row>
    <row r="23" spans="2:21" s="239" customFormat="1" ht="22.9" customHeight="1">
      <c r="B23" s="390" t="s">
        <v>259</v>
      </c>
      <c r="C23" s="371"/>
      <c r="D23" s="371"/>
      <c r="E23" s="391"/>
      <c r="F23" s="392" t="s">
        <v>346</v>
      </c>
      <c r="G23" s="392"/>
      <c r="H23" s="392"/>
      <c r="I23" s="393"/>
      <c r="J23" s="394" t="s">
        <v>369</v>
      </c>
      <c r="K23" s="249"/>
      <c r="L23" s="249"/>
      <c r="M23" s="395"/>
      <c r="N23" s="268" t="s">
        <v>181</v>
      </c>
      <c r="O23" s="269"/>
      <c r="P23" s="269"/>
      <c r="Q23" s="269"/>
      <c r="R23" s="396" t="s">
        <v>269</v>
      </c>
      <c r="S23" s="397"/>
      <c r="T23" s="397"/>
      <c r="U23" s="398"/>
    </row>
    <row r="24" spans="2:21" s="239" customFormat="1" ht="22.9" customHeight="1">
      <c r="B24" s="263" t="s">
        <v>260</v>
      </c>
      <c r="C24" s="264"/>
      <c r="D24" s="264"/>
      <c r="E24" s="399"/>
      <c r="F24" s="400" t="s">
        <v>417</v>
      </c>
      <c r="G24" s="400"/>
      <c r="H24" s="400"/>
      <c r="I24" s="401"/>
      <c r="J24" s="402" t="s">
        <v>261</v>
      </c>
      <c r="K24" s="402"/>
      <c r="L24" s="402"/>
      <c r="M24" s="402"/>
      <c r="N24" s="403" t="s">
        <v>264</v>
      </c>
      <c r="O24" s="404"/>
      <c r="P24" s="404"/>
      <c r="Q24" s="404"/>
      <c r="R24" s="268" t="s">
        <v>377</v>
      </c>
      <c r="S24" s="269"/>
      <c r="T24" s="269"/>
      <c r="U24" s="405"/>
    </row>
    <row r="25" spans="2:21" s="239" customFormat="1" ht="22.9" customHeight="1">
      <c r="B25" s="340" t="s">
        <v>173</v>
      </c>
      <c r="C25" s="261"/>
      <c r="D25" s="261"/>
      <c r="E25" s="261"/>
      <c r="F25" s="260" t="s">
        <v>174</v>
      </c>
      <c r="G25" s="261"/>
      <c r="H25" s="261"/>
      <c r="I25" s="261"/>
      <c r="J25" s="341" t="s">
        <v>262</v>
      </c>
      <c r="K25" s="259"/>
      <c r="L25" s="259"/>
      <c r="M25" s="259"/>
      <c r="N25" s="260" t="s">
        <v>173</v>
      </c>
      <c r="O25" s="261"/>
      <c r="P25" s="261"/>
      <c r="Q25" s="261"/>
      <c r="R25" s="260" t="s">
        <v>173</v>
      </c>
      <c r="S25" s="261"/>
      <c r="T25" s="261"/>
      <c r="U25" s="262"/>
    </row>
    <row r="26" spans="2:21" s="239" customFormat="1" ht="22.9" customHeight="1">
      <c r="B26" s="307" t="s">
        <v>110</v>
      </c>
      <c r="C26" s="246"/>
      <c r="D26" s="246"/>
      <c r="E26" s="379"/>
      <c r="F26" s="246" t="s">
        <v>149</v>
      </c>
      <c r="G26" s="246"/>
      <c r="H26" s="246"/>
      <c r="I26" s="379"/>
      <c r="J26" s="243" t="s">
        <v>263</v>
      </c>
      <c r="K26" s="243"/>
      <c r="L26" s="243"/>
      <c r="M26" s="243"/>
      <c r="N26" s="244" t="s">
        <v>265</v>
      </c>
      <c r="O26" s="242"/>
      <c r="P26" s="242"/>
      <c r="Q26" s="242"/>
      <c r="R26" s="244" t="s">
        <v>266</v>
      </c>
      <c r="S26" s="242"/>
      <c r="T26" s="242"/>
      <c r="U26" s="247"/>
    </row>
    <row r="27" spans="2:21" s="116" customFormat="1" ht="12.95" customHeight="1">
      <c r="B27" s="117" t="s">
        <v>43</v>
      </c>
      <c r="C27" s="118">
        <f>第三週明細!W12</f>
        <v>760.1</v>
      </c>
      <c r="D27" s="119" t="s">
        <v>9</v>
      </c>
      <c r="E27" s="120">
        <f>第三週明細!W8</f>
        <v>23.3</v>
      </c>
      <c r="F27" s="171" t="s">
        <v>76</v>
      </c>
      <c r="G27" s="118">
        <f>第三週明細!W20</f>
        <v>751.00000000000011</v>
      </c>
      <c r="H27" s="119" t="s">
        <v>9</v>
      </c>
      <c r="I27" s="120">
        <f>第三週明細!W16</f>
        <v>23.8</v>
      </c>
      <c r="J27" s="119" t="s">
        <v>76</v>
      </c>
      <c r="K27" s="118">
        <f>第三週明細!W28</f>
        <v>768.1</v>
      </c>
      <c r="L27" s="119" t="s">
        <v>9</v>
      </c>
      <c r="M27" s="120">
        <f>第三週明細!W24</f>
        <v>25.3</v>
      </c>
      <c r="N27" s="119" t="s">
        <v>76</v>
      </c>
      <c r="O27" s="118">
        <f>第三週明細!W36</f>
        <v>765.30000000000007</v>
      </c>
      <c r="P27" s="119" t="s">
        <v>9</v>
      </c>
      <c r="Q27" s="126">
        <f>第三週明細!W32</f>
        <v>25.3</v>
      </c>
      <c r="R27" s="119" t="s">
        <v>77</v>
      </c>
      <c r="S27" s="118">
        <f>第三週明細!W44</f>
        <v>749.30000000000007</v>
      </c>
      <c r="T27" s="119" t="s">
        <v>9</v>
      </c>
      <c r="U27" s="121">
        <f>第三週明細!W40</f>
        <v>25.3</v>
      </c>
    </row>
    <row r="28" spans="2:21" s="116" customFormat="1" ht="12.95" customHeight="1" thickBot="1">
      <c r="B28" s="122" t="s">
        <v>7</v>
      </c>
      <c r="C28" s="123">
        <f>第三週明細!W6</f>
        <v>109.9</v>
      </c>
      <c r="D28" s="124" t="s">
        <v>45</v>
      </c>
      <c r="E28" s="123">
        <f>第三週明細!W10</f>
        <v>27.7</v>
      </c>
      <c r="F28" s="166" t="s">
        <v>7</v>
      </c>
      <c r="G28" s="123">
        <f>第三週明細!W14</f>
        <v>106.9</v>
      </c>
      <c r="H28" s="124" t="s">
        <v>78</v>
      </c>
      <c r="I28" s="123">
        <f>第三週明細!W18</f>
        <v>27.3</v>
      </c>
      <c r="J28" s="124" t="s">
        <v>7</v>
      </c>
      <c r="K28" s="123">
        <f>第三週明細!W22</f>
        <v>107.4</v>
      </c>
      <c r="L28" s="124" t="s">
        <v>11</v>
      </c>
      <c r="M28" s="123">
        <f>第三週明細!W26</f>
        <v>27.7</v>
      </c>
      <c r="N28" s="124" t="s">
        <v>7</v>
      </c>
      <c r="O28" s="123">
        <f>第三週明細!W30</f>
        <v>107.4</v>
      </c>
      <c r="P28" s="124" t="s">
        <v>11</v>
      </c>
      <c r="Q28" s="127">
        <f>第三週明細!W34</f>
        <v>27</v>
      </c>
      <c r="R28" s="124" t="s">
        <v>7</v>
      </c>
      <c r="S28" s="123">
        <f>第三週明細!W38</f>
        <v>102.9</v>
      </c>
      <c r="T28" s="124" t="s">
        <v>11</v>
      </c>
      <c r="U28" s="125">
        <f>第三週明細!W42</f>
        <v>27.5</v>
      </c>
    </row>
    <row r="29" spans="2:21" s="102" customFormat="1" ht="12" customHeight="1">
      <c r="B29" s="285" t="s">
        <v>225</v>
      </c>
      <c r="C29" s="286"/>
      <c r="D29" s="286"/>
      <c r="E29" s="286"/>
      <c r="F29" s="287" t="s">
        <v>226</v>
      </c>
      <c r="G29" s="287"/>
      <c r="H29" s="287"/>
      <c r="I29" s="287"/>
      <c r="J29" s="287" t="s">
        <v>227</v>
      </c>
      <c r="K29" s="287"/>
      <c r="L29" s="287"/>
      <c r="M29" s="287"/>
      <c r="N29" s="290" t="s">
        <v>228</v>
      </c>
      <c r="O29" s="286"/>
      <c r="P29" s="286"/>
      <c r="Q29" s="286"/>
      <c r="R29" s="289" t="s">
        <v>229</v>
      </c>
      <c r="S29" s="406"/>
      <c r="T29" s="406"/>
      <c r="U29" s="407"/>
    </row>
    <row r="30" spans="2:21" s="239" customFormat="1" ht="22.9" customHeight="1">
      <c r="B30" s="307" t="s">
        <v>179</v>
      </c>
      <c r="C30" s="246"/>
      <c r="D30" s="246"/>
      <c r="E30" s="379"/>
      <c r="F30" s="296" t="s">
        <v>153</v>
      </c>
      <c r="G30" s="297"/>
      <c r="H30" s="297"/>
      <c r="I30" s="298"/>
      <c r="J30" s="245" t="s">
        <v>57</v>
      </c>
      <c r="K30" s="246"/>
      <c r="L30" s="246"/>
      <c r="M30" s="246"/>
      <c r="N30" s="296" t="s">
        <v>104</v>
      </c>
      <c r="O30" s="297"/>
      <c r="P30" s="297"/>
      <c r="Q30" s="297"/>
      <c r="R30" s="296" t="s">
        <v>279</v>
      </c>
      <c r="S30" s="297"/>
      <c r="T30" s="297"/>
      <c r="U30" s="350"/>
    </row>
    <row r="31" spans="2:21" s="239" customFormat="1" ht="22.9" customHeight="1">
      <c r="B31" s="408" t="s">
        <v>270</v>
      </c>
      <c r="C31" s="278"/>
      <c r="D31" s="278"/>
      <c r="E31" s="278"/>
      <c r="F31" s="387" t="s">
        <v>273</v>
      </c>
      <c r="G31" s="388"/>
      <c r="H31" s="388"/>
      <c r="I31" s="409"/>
      <c r="J31" s="410" t="s">
        <v>276</v>
      </c>
      <c r="K31" s="382"/>
      <c r="L31" s="382"/>
      <c r="M31" s="382"/>
      <c r="N31" s="411" t="s">
        <v>147</v>
      </c>
      <c r="O31" s="412"/>
      <c r="P31" s="412"/>
      <c r="Q31" s="412"/>
      <c r="R31" s="413" t="s">
        <v>280</v>
      </c>
      <c r="S31" s="414"/>
      <c r="T31" s="414"/>
      <c r="U31" s="415"/>
    </row>
    <row r="32" spans="2:21" s="239" customFormat="1" ht="22.9" customHeight="1">
      <c r="B32" s="324" t="s">
        <v>271</v>
      </c>
      <c r="C32" s="281"/>
      <c r="D32" s="281"/>
      <c r="E32" s="281"/>
      <c r="F32" s="365" t="s">
        <v>274</v>
      </c>
      <c r="G32" s="416"/>
      <c r="H32" s="416"/>
      <c r="I32" s="417"/>
      <c r="J32" s="418" t="s">
        <v>370</v>
      </c>
      <c r="K32" s="419"/>
      <c r="L32" s="419"/>
      <c r="M32" s="419"/>
      <c r="N32" s="365" t="s">
        <v>277</v>
      </c>
      <c r="O32" s="416"/>
      <c r="P32" s="416"/>
      <c r="Q32" s="416"/>
      <c r="R32" s="334" t="s">
        <v>418</v>
      </c>
      <c r="S32" s="335"/>
      <c r="T32" s="335"/>
      <c r="U32" s="420"/>
    </row>
    <row r="33" spans="2:21" s="239" customFormat="1" ht="22.9" customHeight="1">
      <c r="B33" s="421" t="s">
        <v>272</v>
      </c>
      <c r="C33" s="422"/>
      <c r="D33" s="422"/>
      <c r="E33" s="422"/>
      <c r="F33" s="334" t="s">
        <v>275</v>
      </c>
      <c r="G33" s="335"/>
      <c r="H33" s="335"/>
      <c r="I33" s="336"/>
      <c r="J33" s="423" t="s">
        <v>182</v>
      </c>
      <c r="K33" s="424"/>
      <c r="L33" s="424"/>
      <c r="M33" s="424"/>
      <c r="N33" s="280" t="s">
        <v>278</v>
      </c>
      <c r="O33" s="281"/>
      <c r="P33" s="281"/>
      <c r="Q33" s="281"/>
      <c r="R33" s="423" t="s">
        <v>281</v>
      </c>
      <c r="S33" s="424"/>
      <c r="T33" s="424"/>
      <c r="U33" s="425"/>
    </row>
    <row r="34" spans="2:21" s="239" customFormat="1" ht="22.9" customHeight="1">
      <c r="B34" s="340" t="s">
        <v>173</v>
      </c>
      <c r="C34" s="261"/>
      <c r="D34" s="261"/>
      <c r="E34" s="261"/>
      <c r="F34" s="260" t="s">
        <v>345</v>
      </c>
      <c r="G34" s="261"/>
      <c r="H34" s="261"/>
      <c r="I34" s="261"/>
      <c r="J34" s="260" t="s">
        <v>173</v>
      </c>
      <c r="K34" s="261"/>
      <c r="L34" s="261"/>
      <c r="M34" s="375"/>
      <c r="N34" s="341" t="s">
        <v>253</v>
      </c>
      <c r="O34" s="259"/>
      <c r="P34" s="259"/>
      <c r="Q34" s="259"/>
      <c r="R34" s="260" t="s">
        <v>174</v>
      </c>
      <c r="S34" s="261"/>
      <c r="T34" s="261"/>
      <c r="U34" s="262"/>
    </row>
    <row r="35" spans="2:21" s="239" customFormat="1" ht="22.9" customHeight="1">
      <c r="B35" s="241" t="s">
        <v>152</v>
      </c>
      <c r="C35" s="242"/>
      <c r="D35" s="242"/>
      <c r="E35" s="242"/>
      <c r="F35" s="244" t="s">
        <v>154</v>
      </c>
      <c r="G35" s="242"/>
      <c r="H35" s="242"/>
      <c r="I35" s="242"/>
      <c r="J35" s="244" t="s">
        <v>176</v>
      </c>
      <c r="K35" s="242"/>
      <c r="L35" s="242"/>
      <c r="M35" s="343"/>
      <c r="N35" s="244" t="s">
        <v>106</v>
      </c>
      <c r="O35" s="242"/>
      <c r="P35" s="242"/>
      <c r="Q35" s="242"/>
      <c r="R35" s="244" t="s">
        <v>282</v>
      </c>
      <c r="S35" s="242"/>
      <c r="T35" s="242"/>
      <c r="U35" s="247"/>
    </row>
    <row r="36" spans="2:21" s="116" customFormat="1" ht="12.95" customHeight="1">
      <c r="B36" s="154" t="s">
        <v>72</v>
      </c>
      <c r="C36" s="118">
        <f>第四週明細!W12</f>
        <v>742.40000000000009</v>
      </c>
      <c r="D36" s="155" t="s">
        <v>79</v>
      </c>
      <c r="E36" s="126">
        <f>第四週明細!W8</f>
        <v>24.8</v>
      </c>
      <c r="F36" s="119" t="s">
        <v>80</v>
      </c>
      <c r="G36" s="118">
        <f>第四週明細!W20</f>
        <v>762.30000000000007</v>
      </c>
      <c r="H36" s="119" t="s">
        <v>9</v>
      </c>
      <c r="I36" s="126">
        <f>第四週明細!W16</f>
        <v>24.3</v>
      </c>
      <c r="J36" s="119" t="s">
        <v>80</v>
      </c>
      <c r="K36" s="118">
        <f>第四週明細!W28</f>
        <v>754.1</v>
      </c>
      <c r="L36" s="119" t="s">
        <v>9</v>
      </c>
      <c r="M36" s="120">
        <f>第四週明細!W24</f>
        <v>23.3</v>
      </c>
      <c r="N36" s="119" t="s">
        <v>72</v>
      </c>
      <c r="O36" s="118">
        <f>第四週明細!W36</f>
        <v>754.40000000000009</v>
      </c>
      <c r="P36" s="119" t="s">
        <v>9</v>
      </c>
      <c r="Q36" s="120">
        <f>第四週明細!W32</f>
        <v>22.8</v>
      </c>
      <c r="R36" s="119" t="s">
        <v>43</v>
      </c>
      <c r="S36" s="118">
        <f>第四週明細!W44</f>
        <v>742.1</v>
      </c>
      <c r="T36" s="119" t="s">
        <v>9</v>
      </c>
      <c r="U36" s="121">
        <f>第四週明細!W40</f>
        <v>23.3</v>
      </c>
    </row>
    <row r="37" spans="2:21" s="116" customFormat="1" ht="12.95" customHeight="1" thickBot="1">
      <c r="B37" s="150" t="s">
        <v>81</v>
      </c>
      <c r="C37" s="152">
        <f>第四週明細!W6</f>
        <v>102.4</v>
      </c>
      <c r="D37" s="151" t="s">
        <v>82</v>
      </c>
      <c r="E37" s="153">
        <f>第四週明細!W10</f>
        <v>27.4</v>
      </c>
      <c r="F37" s="184" t="s">
        <v>7</v>
      </c>
      <c r="G37" s="185">
        <f>第四週明細!W14</f>
        <v>108.9</v>
      </c>
      <c r="H37" s="184" t="s">
        <v>11</v>
      </c>
      <c r="I37" s="186">
        <f>第四週明細!W18</f>
        <v>27</v>
      </c>
      <c r="J37" s="184" t="s">
        <v>7</v>
      </c>
      <c r="K37" s="185">
        <f>第四週明細!W22</f>
        <v>108.9</v>
      </c>
      <c r="L37" s="184" t="s">
        <v>11</v>
      </c>
      <c r="M37" s="185">
        <f>第四週明細!W26</f>
        <v>27.2</v>
      </c>
      <c r="N37" s="124" t="s">
        <v>7</v>
      </c>
      <c r="O37" s="123">
        <f>第四週明細!W30</f>
        <v>109.9</v>
      </c>
      <c r="P37" s="124" t="s">
        <v>11</v>
      </c>
      <c r="Q37" s="123">
        <f>第四週明細!W34</f>
        <v>27.4</v>
      </c>
      <c r="R37" s="184" t="s">
        <v>7</v>
      </c>
      <c r="S37" s="185">
        <f>第四週明細!W38</f>
        <v>105.9</v>
      </c>
      <c r="T37" s="184" t="s">
        <v>11</v>
      </c>
      <c r="U37" s="187">
        <f>第四週明細!W42</f>
        <v>27.2</v>
      </c>
    </row>
    <row r="38" spans="2:21" s="102" customFormat="1" ht="12" customHeight="1">
      <c r="B38" s="285" t="s">
        <v>230</v>
      </c>
      <c r="C38" s="286"/>
      <c r="D38" s="286"/>
      <c r="E38" s="286"/>
      <c r="F38" s="287" t="s">
        <v>231</v>
      </c>
      <c r="G38" s="287"/>
      <c r="H38" s="287"/>
      <c r="I38" s="287"/>
      <c r="J38" s="288" t="s">
        <v>232</v>
      </c>
      <c r="K38" s="287"/>
      <c r="L38" s="287"/>
      <c r="M38" s="289"/>
      <c r="N38" s="290" t="s">
        <v>373</v>
      </c>
      <c r="O38" s="286"/>
      <c r="P38" s="286"/>
      <c r="Q38" s="286"/>
      <c r="R38" s="291" t="s">
        <v>363</v>
      </c>
      <c r="S38" s="292"/>
      <c r="T38" s="292"/>
      <c r="U38" s="293"/>
    </row>
    <row r="39" spans="2:21" s="239" customFormat="1" ht="22.9" customHeight="1">
      <c r="B39" s="294" t="s">
        <v>57</v>
      </c>
      <c r="C39" s="295"/>
      <c r="D39" s="295"/>
      <c r="E39" s="295"/>
      <c r="F39" s="296" t="s">
        <v>74</v>
      </c>
      <c r="G39" s="297"/>
      <c r="H39" s="297"/>
      <c r="I39" s="298"/>
      <c r="J39" s="245" t="s">
        <v>57</v>
      </c>
      <c r="K39" s="246"/>
      <c r="L39" s="246"/>
      <c r="M39" s="246"/>
      <c r="N39" s="299" t="s">
        <v>233</v>
      </c>
      <c r="O39" s="300"/>
      <c r="P39" s="300"/>
      <c r="Q39" s="300"/>
      <c r="R39" s="301" t="s">
        <v>57</v>
      </c>
      <c r="S39" s="295"/>
      <c r="T39" s="295"/>
      <c r="U39" s="302"/>
    </row>
    <row r="40" spans="2:21" s="239" customFormat="1" ht="22.9" customHeight="1">
      <c r="B40" s="263" t="s">
        <v>283</v>
      </c>
      <c r="C40" s="264"/>
      <c r="D40" s="264"/>
      <c r="E40" s="264"/>
      <c r="F40" s="265" t="s">
        <v>284</v>
      </c>
      <c r="G40" s="266"/>
      <c r="H40" s="266"/>
      <c r="I40" s="267"/>
      <c r="J40" s="268" t="s">
        <v>285</v>
      </c>
      <c r="K40" s="269"/>
      <c r="L40" s="269"/>
      <c r="M40" s="269"/>
      <c r="N40" s="270"/>
      <c r="O40" s="271"/>
      <c r="P40" s="271"/>
      <c r="Q40" s="271"/>
      <c r="R40" s="272" t="s">
        <v>419</v>
      </c>
      <c r="S40" s="273"/>
      <c r="T40" s="273"/>
      <c r="U40" s="274"/>
    </row>
    <row r="41" spans="2:21" s="239" customFormat="1" ht="22.9" customHeight="1">
      <c r="B41" s="275" t="s">
        <v>375</v>
      </c>
      <c r="C41" s="276"/>
      <c r="D41" s="276"/>
      <c r="E41" s="276"/>
      <c r="F41" s="277" t="s">
        <v>301</v>
      </c>
      <c r="G41" s="278"/>
      <c r="H41" s="278"/>
      <c r="I41" s="279"/>
      <c r="J41" s="280" t="s">
        <v>286</v>
      </c>
      <c r="K41" s="281"/>
      <c r="L41" s="281"/>
      <c r="M41" s="281"/>
      <c r="N41" s="245"/>
      <c r="O41" s="246"/>
      <c r="P41" s="246"/>
      <c r="Q41" s="246"/>
      <c r="R41" s="282" t="s">
        <v>371</v>
      </c>
      <c r="S41" s="283"/>
      <c r="T41" s="283"/>
      <c r="U41" s="284"/>
    </row>
    <row r="42" spans="2:21" s="239" customFormat="1" ht="22.9" customHeight="1">
      <c r="B42" s="248" t="s">
        <v>376</v>
      </c>
      <c r="C42" s="249"/>
      <c r="D42" s="249"/>
      <c r="E42" s="249"/>
      <c r="F42" s="250" t="s">
        <v>374</v>
      </c>
      <c r="G42" s="251"/>
      <c r="H42" s="251"/>
      <c r="I42" s="252"/>
      <c r="J42" s="253" t="s">
        <v>408</v>
      </c>
      <c r="K42" s="254"/>
      <c r="L42" s="254"/>
      <c r="M42" s="254"/>
      <c r="N42" s="245"/>
      <c r="O42" s="246"/>
      <c r="P42" s="246"/>
      <c r="Q42" s="246"/>
      <c r="R42" s="255" t="s">
        <v>372</v>
      </c>
      <c r="S42" s="256"/>
      <c r="T42" s="256"/>
      <c r="U42" s="257"/>
    </row>
    <row r="43" spans="2:21" s="239" customFormat="1" ht="22.9" customHeight="1">
      <c r="B43" s="258" t="s">
        <v>253</v>
      </c>
      <c r="C43" s="259"/>
      <c r="D43" s="259"/>
      <c r="E43" s="259"/>
      <c r="F43" s="260" t="s">
        <v>174</v>
      </c>
      <c r="G43" s="261"/>
      <c r="H43" s="261"/>
      <c r="I43" s="261"/>
      <c r="J43" s="260" t="s">
        <v>174</v>
      </c>
      <c r="K43" s="261"/>
      <c r="L43" s="261"/>
      <c r="M43" s="261"/>
      <c r="N43" s="260"/>
      <c r="O43" s="261"/>
      <c r="P43" s="261"/>
      <c r="Q43" s="261"/>
      <c r="R43" s="260" t="s">
        <v>173</v>
      </c>
      <c r="S43" s="261"/>
      <c r="T43" s="261"/>
      <c r="U43" s="262"/>
    </row>
    <row r="44" spans="2:21" s="239" customFormat="1" ht="22.9" customHeight="1">
      <c r="B44" s="241" t="s">
        <v>155</v>
      </c>
      <c r="C44" s="242"/>
      <c r="D44" s="242"/>
      <c r="E44" s="242"/>
      <c r="F44" s="243" t="s">
        <v>180</v>
      </c>
      <c r="G44" s="243"/>
      <c r="H44" s="243"/>
      <c r="I44" s="244"/>
      <c r="J44" s="243" t="s">
        <v>287</v>
      </c>
      <c r="K44" s="243"/>
      <c r="L44" s="243"/>
      <c r="M44" s="243"/>
      <c r="N44" s="245"/>
      <c r="O44" s="246"/>
      <c r="P44" s="246"/>
      <c r="Q44" s="246"/>
      <c r="R44" s="244" t="s">
        <v>110</v>
      </c>
      <c r="S44" s="242"/>
      <c r="T44" s="242"/>
      <c r="U44" s="247"/>
    </row>
    <row r="45" spans="2:21" s="116" customFormat="1" ht="12.95" customHeight="1">
      <c r="B45" s="154" t="s">
        <v>72</v>
      </c>
      <c r="C45" s="118">
        <f>'第五週明細 '!W12</f>
        <v>742.1</v>
      </c>
      <c r="D45" s="155" t="s">
        <v>79</v>
      </c>
      <c r="E45" s="126">
        <f>'第五週明細 '!W8</f>
        <v>25.3</v>
      </c>
      <c r="F45" s="119" t="s">
        <v>43</v>
      </c>
      <c r="G45" s="118">
        <f>'第五週明細 '!W20</f>
        <v>751.40000000000009</v>
      </c>
      <c r="H45" s="119" t="s">
        <v>9</v>
      </c>
      <c r="I45" s="126">
        <f>'第五週明細 '!W16</f>
        <v>23.8</v>
      </c>
      <c r="J45" s="119" t="s">
        <v>43</v>
      </c>
      <c r="K45" s="118">
        <f>'第五週明細 '!W28</f>
        <v>759.80000000000007</v>
      </c>
      <c r="L45" s="119" t="s">
        <v>9</v>
      </c>
      <c r="M45" s="120">
        <f>'第五週明細 '!W24</f>
        <v>25.8</v>
      </c>
      <c r="N45" s="188"/>
      <c r="O45" s="180"/>
      <c r="P45" s="179"/>
      <c r="Q45" s="181"/>
      <c r="R45" s="119" t="s">
        <v>43</v>
      </c>
      <c r="S45" s="118">
        <f>'第五週明細 '!W12</f>
        <v>742.1</v>
      </c>
      <c r="T45" s="119" t="s">
        <v>9</v>
      </c>
      <c r="U45" s="121">
        <f>'第五週明細 '!W8</f>
        <v>25.3</v>
      </c>
    </row>
    <row r="46" spans="2:21" s="116" customFormat="1" ht="12.95" customHeight="1" thickBot="1">
      <c r="B46" s="150" t="s">
        <v>81</v>
      </c>
      <c r="C46" s="152">
        <f>'第五週明細 '!W6</f>
        <v>101.4</v>
      </c>
      <c r="D46" s="151" t="s">
        <v>82</v>
      </c>
      <c r="E46" s="153">
        <f>'第五週明細 '!W10</f>
        <v>27.2</v>
      </c>
      <c r="F46" s="124" t="s">
        <v>7</v>
      </c>
      <c r="G46" s="123">
        <f>'第五週明細 '!W14</f>
        <v>106.9</v>
      </c>
      <c r="H46" s="124" t="s">
        <v>11</v>
      </c>
      <c r="I46" s="127">
        <f>'第五週明細 '!W18</f>
        <v>27.4</v>
      </c>
      <c r="J46" s="124" t="s">
        <v>7</v>
      </c>
      <c r="K46" s="123">
        <f>'第五週明細 '!W22</f>
        <v>104.4</v>
      </c>
      <c r="L46" s="124" t="s">
        <v>11</v>
      </c>
      <c r="M46" s="123">
        <f>'第五週明細 '!W26</f>
        <v>27.5</v>
      </c>
      <c r="N46" s="151"/>
      <c r="O46" s="182"/>
      <c r="P46" s="183"/>
      <c r="Q46" s="182"/>
      <c r="R46" s="124" t="s">
        <v>7</v>
      </c>
      <c r="S46" s="123">
        <f>'第五週明細 '!W6</f>
        <v>101.4</v>
      </c>
      <c r="T46" s="124" t="s">
        <v>11</v>
      </c>
      <c r="U46" s="125">
        <f>'第五週明細 '!W10</f>
        <v>27.2</v>
      </c>
    </row>
  </sheetData>
  <mergeCells count="178">
    <mergeCell ref="B32:E32"/>
    <mergeCell ref="F32:I32"/>
    <mergeCell ref="J32:M32"/>
    <mergeCell ref="N32:Q32"/>
    <mergeCell ref="R32:U32"/>
    <mergeCell ref="B35:E35"/>
    <mergeCell ref="F35:I35"/>
    <mergeCell ref="J35:M35"/>
    <mergeCell ref="N35:Q35"/>
    <mergeCell ref="R35:U35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8:E8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6:E6"/>
    <mergeCell ref="F6:I6"/>
    <mergeCell ref="J6:M6"/>
    <mergeCell ref="N6:Q6"/>
    <mergeCell ref="R6:U6"/>
    <mergeCell ref="B7:E7"/>
    <mergeCell ref="F7:I7"/>
    <mergeCell ref="J7:M7"/>
    <mergeCell ref="N7:Q7"/>
    <mergeCell ref="R7:U7"/>
    <mergeCell ref="B4:E4"/>
    <mergeCell ref="F4:I4"/>
    <mergeCell ref="J4:M4"/>
    <mergeCell ref="N4:Q4"/>
    <mergeCell ref="R4:U4"/>
    <mergeCell ref="B5:E5"/>
    <mergeCell ref="F5:I5"/>
    <mergeCell ref="J5:M5"/>
    <mergeCell ref="N5:Q5"/>
    <mergeCell ref="R5:U5"/>
    <mergeCell ref="B1:F1"/>
    <mergeCell ref="J1:M1"/>
    <mergeCell ref="N1:P1"/>
    <mergeCell ref="B2:E2"/>
    <mergeCell ref="F2:I2"/>
    <mergeCell ref="J2:M2"/>
    <mergeCell ref="N2:Q2"/>
    <mergeCell ref="R2:U2"/>
    <mergeCell ref="B3:E3"/>
    <mergeCell ref="F3:I3"/>
    <mergeCell ref="J3:M3"/>
    <mergeCell ref="N3:Q3"/>
    <mergeCell ref="R3:U3"/>
    <mergeCell ref="B38:E38"/>
    <mergeCell ref="F38:I38"/>
    <mergeCell ref="J38:M38"/>
    <mergeCell ref="N38:Q38"/>
    <mergeCell ref="R38:U38"/>
    <mergeCell ref="B39:E39"/>
    <mergeCell ref="F39:I39"/>
    <mergeCell ref="J39:M39"/>
    <mergeCell ref="N39:Q39"/>
    <mergeCell ref="R39:U39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44:E44"/>
    <mergeCell ref="F44:I44"/>
    <mergeCell ref="J44:M44"/>
    <mergeCell ref="N44:Q44"/>
    <mergeCell ref="R44:U44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opLeftCell="D27" zoomScale="60" workbookViewId="0">
      <selection activeCell="W38" sqref="W38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11.25" style="45" customWidth="1"/>
    <col min="7" max="7" width="18.625" style="45" customWidth="1"/>
    <col min="8" max="8" width="5.625" style="84" customWidth="1"/>
    <col min="9" max="9" width="11.875" style="45" customWidth="1"/>
    <col min="10" max="10" width="18.625" style="45" customWidth="1"/>
    <col min="11" max="11" width="5.625" style="84" customWidth="1"/>
    <col min="12" max="12" width="11.75" style="45" customWidth="1"/>
    <col min="13" max="13" width="18.625" style="45" customWidth="1"/>
    <col min="14" max="14" width="5.625" style="84" customWidth="1"/>
    <col min="15" max="15" width="12.125" style="45" customWidth="1"/>
    <col min="16" max="16" width="18.625" style="45" customWidth="1"/>
    <col min="17" max="17" width="5.625" style="84" customWidth="1"/>
    <col min="18" max="18" width="11.75" style="45" customWidth="1"/>
    <col min="19" max="19" width="18.625" style="45" customWidth="1"/>
    <col min="20" max="20" width="5.625" style="84" customWidth="1"/>
    <col min="21" max="21" width="12.7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4" width="9" style="19"/>
    <col min="35" max="16384" width="9" style="45"/>
  </cols>
  <sheetData>
    <row r="1" spans="2:37" s="6" customFormat="1" ht="38.25">
      <c r="B1" s="437" t="s">
        <v>410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5"/>
      <c r="AB1" s="7"/>
    </row>
    <row r="2" spans="2:37" s="6" customFormat="1" ht="18.95" customHeight="1">
      <c r="B2" s="438"/>
      <c r="C2" s="439"/>
      <c r="D2" s="439"/>
      <c r="E2" s="439"/>
      <c r="F2" s="439"/>
      <c r="G2" s="439"/>
      <c r="H2" s="8"/>
      <c r="I2" s="5"/>
      <c r="J2" s="5"/>
      <c r="K2" s="8"/>
      <c r="L2" s="5"/>
      <c r="M2" s="5"/>
      <c r="N2" s="8"/>
      <c r="O2" s="5"/>
      <c r="P2" s="5"/>
      <c r="Q2" s="8"/>
      <c r="R2" s="5"/>
      <c r="S2" s="5"/>
      <c r="T2" s="8"/>
      <c r="U2" s="5"/>
      <c r="V2" s="9"/>
      <c r="W2" s="10"/>
      <c r="X2" s="11"/>
      <c r="Y2" s="10"/>
      <c r="Z2" s="5"/>
      <c r="AB2" s="7"/>
    </row>
    <row r="3" spans="2:37" s="19" customFormat="1" ht="30" customHeight="1" thickBot="1">
      <c r="B3" s="96" t="s">
        <v>42</v>
      </c>
      <c r="C3" s="96"/>
      <c r="D3" s="97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37" s="34" customFormat="1" ht="99">
      <c r="B4" s="21" t="s">
        <v>0</v>
      </c>
      <c r="C4" s="22" t="s">
        <v>1</v>
      </c>
      <c r="D4" s="23" t="s">
        <v>2</v>
      </c>
      <c r="E4" s="24" t="s">
        <v>40</v>
      </c>
      <c r="F4" s="23"/>
      <c r="G4" s="23" t="s">
        <v>3</v>
      </c>
      <c r="H4" s="24" t="s">
        <v>40</v>
      </c>
      <c r="I4" s="23"/>
      <c r="J4" s="23" t="s">
        <v>4</v>
      </c>
      <c r="K4" s="24" t="s">
        <v>40</v>
      </c>
      <c r="L4" s="23"/>
      <c r="M4" s="23" t="s">
        <v>4</v>
      </c>
      <c r="N4" s="24" t="s">
        <v>40</v>
      </c>
      <c r="O4" s="23"/>
      <c r="P4" s="23" t="s">
        <v>4</v>
      </c>
      <c r="Q4" s="24" t="s">
        <v>40</v>
      </c>
      <c r="R4" s="23"/>
      <c r="S4" s="26" t="s">
        <v>5</v>
      </c>
      <c r="T4" s="24" t="s">
        <v>40</v>
      </c>
      <c r="U4" s="23"/>
      <c r="V4" s="99" t="s">
        <v>46</v>
      </c>
      <c r="W4" s="27" t="s">
        <v>6</v>
      </c>
      <c r="X4" s="28" t="s">
        <v>13</v>
      </c>
      <c r="Y4" s="29" t="s">
        <v>14</v>
      </c>
      <c r="Z4" s="30"/>
      <c r="AA4" s="31"/>
      <c r="AB4" s="32"/>
      <c r="AC4" s="33"/>
      <c r="AD4" s="33"/>
      <c r="AE4" s="33"/>
      <c r="AF4" s="33"/>
      <c r="AG4" s="107"/>
      <c r="AH4" s="107"/>
      <c r="AI4" s="107"/>
      <c r="AJ4" s="107"/>
      <c r="AK4" s="107"/>
    </row>
    <row r="5" spans="2:37" s="40" customFormat="1" ht="42">
      <c r="B5" s="35">
        <v>8</v>
      </c>
      <c r="C5" s="432"/>
      <c r="D5" s="36" t="str">
        <f>'109.8.31-9月菜單'!B3</f>
        <v>香Q米飯</v>
      </c>
      <c r="E5" s="36" t="s">
        <v>60</v>
      </c>
      <c r="F5" s="1" t="s">
        <v>16</v>
      </c>
      <c r="G5" s="114" t="str">
        <f>'109.8.31-9月菜單'!B4</f>
        <v>黑胡椒肉排</v>
      </c>
      <c r="H5" s="36" t="s">
        <v>102</v>
      </c>
      <c r="I5" s="1" t="s">
        <v>16</v>
      </c>
      <c r="J5" s="36" t="str">
        <f>'109.8.31-9月菜單'!B5</f>
        <v>茄汁金雕卷(加)</v>
      </c>
      <c r="K5" s="36" t="s">
        <v>159</v>
      </c>
      <c r="L5" s="1" t="s">
        <v>16</v>
      </c>
      <c r="M5" s="36" t="str">
        <f>'109.8.31-9月菜單'!B6</f>
        <v>珍菇胡瓜</v>
      </c>
      <c r="N5" s="36" t="s">
        <v>17</v>
      </c>
      <c r="O5" s="1" t="s">
        <v>16</v>
      </c>
      <c r="P5" s="36" t="str">
        <f>'109.8.31-9月菜單'!B7</f>
        <v>淺色蔬菜</v>
      </c>
      <c r="Q5" s="36" t="s">
        <v>61</v>
      </c>
      <c r="R5" s="1" t="s">
        <v>16</v>
      </c>
      <c r="S5" s="36" t="str">
        <f>'109.8.31-9月菜單'!B8</f>
        <v>海芽薑絲湯</v>
      </c>
      <c r="T5" s="36" t="s">
        <v>17</v>
      </c>
      <c r="U5" s="1" t="s">
        <v>16</v>
      </c>
      <c r="V5" s="433"/>
      <c r="W5" s="37" t="s">
        <v>378</v>
      </c>
      <c r="X5" s="38" t="s">
        <v>19</v>
      </c>
      <c r="Y5" s="39">
        <v>5</v>
      </c>
      <c r="Z5" s="112"/>
      <c r="AA5" s="19"/>
      <c r="AB5" s="20"/>
      <c r="AC5" s="19"/>
      <c r="AD5" s="19"/>
      <c r="AE5" s="19"/>
      <c r="AF5" s="19"/>
      <c r="AG5" s="108"/>
      <c r="AH5" s="108"/>
      <c r="AI5" s="91"/>
      <c r="AJ5" s="4"/>
      <c r="AK5" s="109"/>
    </row>
    <row r="6" spans="2:37" ht="27.95" customHeight="1">
      <c r="B6" s="41" t="s">
        <v>8</v>
      </c>
      <c r="C6" s="432"/>
      <c r="D6" s="3" t="s">
        <v>290</v>
      </c>
      <c r="E6" s="3"/>
      <c r="F6" s="3">
        <v>100</v>
      </c>
      <c r="G6" s="2" t="s">
        <v>188</v>
      </c>
      <c r="H6" s="3"/>
      <c r="I6" s="2">
        <v>90</v>
      </c>
      <c r="J6" s="2" t="s">
        <v>420</v>
      </c>
      <c r="K6" s="2" t="s">
        <v>421</v>
      </c>
      <c r="L6" s="2">
        <v>30</v>
      </c>
      <c r="M6" s="2" t="s">
        <v>292</v>
      </c>
      <c r="N6" s="2"/>
      <c r="O6" s="2">
        <v>60</v>
      </c>
      <c r="P6" s="2" t="s">
        <v>187</v>
      </c>
      <c r="Q6" s="2"/>
      <c r="R6" s="2">
        <v>80</v>
      </c>
      <c r="S6" s="3" t="s">
        <v>99</v>
      </c>
      <c r="T6" s="2"/>
      <c r="U6" s="2">
        <v>30</v>
      </c>
      <c r="V6" s="434"/>
      <c r="W6" s="110">
        <v>106.4</v>
      </c>
      <c r="X6" s="42" t="s">
        <v>156</v>
      </c>
      <c r="Y6" s="43">
        <v>2.4</v>
      </c>
      <c r="Z6" s="18"/>
      <c r="AA6" s="44"/>
      <c r="AC6" s="20"/>
      <c r="AD6" s="20"/>
      <c r="AE6" s="20"/>
      <c r="AF6" s="20"/>
      <c r="AG6" s="110"/>
      <c r="AH6" s="110"/>
      <c r="AI6" s="111"/>
      <c r="AJ6" s="4"/>
      <c r="AK6" s="19"/>
    </row>
    <row r="7" spans="2:37" ht="27.95" customHeight="1">
      <c r="B7" s="41">
        <v>31</v>
      </c>
      <c r="C7" s="432"/>
      <c r="D7" s="3"/>
      <c r="E7" s="3"/>
      <c r="F7" s="3"/>
      <c r="G7" s="2"/>
      <c r="H7" s="2"/>
      <c r="I7" s="2"/>
      <c r="J7" s="2" t="s">
        <v>422</v>
      </c>
      <c r="K7" s="2"/>
      <c r="L7" s="2">
        <v>1</v>
      </c>
      <c r="M7" s="2" t="s">
        <v>293</v>
      </c>
      <c r="N7" s="101"/>
      <c r="O7" s="2">
        <v>10</v>
      </c>
      <c r="P7" s="2"/>
      <c r="Q7" s="2"/>
      <c r="R7" s="2"/>
      <c r="S7" s="3" t="s">
        <v>133</v>
      </c>
      <c r="T7" s="2"/>
      <c r="U7" s="2">
        <v>1</v>
      </c>
      <c r="V7" s="434"/>
      <c r="W7" s="46" t="s">
        <v>44</v>
      </c>
      <c r="X7" s="47" t="s">
        <v>26</v>
      </c>
      <c r="Y7" s="43">
        <v>1.8</v>
      </c>
      <c r="Z7" s="19"/>
      <c r="AA7" s="48"/>
      <c r="AC7" s="49"/>
      <c r="AD7" s="20"/>
      <c r="AE7" s="20"/>
      <c r="AF7" s="50"/>
      <c r="AG7" s="108"/>
      <c r="AH7" s="108"/>
      <c r="AI7" s="91"/>
      <c r="AJ7" s="4"/>
      <c r="AK7" s="19"/>
    </row>
    <row r="8" spans="2:37" ht="27.95" customHeight="1">
      <c r="B8" s="41" t="s">
        <v>10</v>
      </c>
      <c r="C8" s="432"/>
      <c r="D8" s="3"/>
      <c r="E8" s="3"/>
      <c r="F8" s="3"/>
      <c r="G8" s="2"/>
      <c r="H8" s="51"/>
      <c r="I8" s="2"/>
      <c r="J8" s="2"/>
      <c r="K8" s="2"/>
      <c r="L8" s="2"/>
      <c r="M8" s="2" t="s">
        <v>160</v>
      </c>
      <c r="N8" s="51"/>
      <c r="O8" s="2">
        <v>5</v>
      </c>
      <c r="P8" s="2"/>
      <c r="Q8" s="51"/>
      <c r="R8" s="2"/>
      <c r="S8" s="2"/>
      <c r="T8" s="3"/>
      <c r="U8" s="2"/>
      <c r="V8" s="434"/>
      <c r="W8" s="105">
        <v>23.8</v>
      </c>
      <c r="X8" s="47" t="s">
        <v>29</v>
      </c>
      <c r="Y8" s="43">
        <v>2</v>
      </c>
      <c r="Z8" s="18"/>
      <c r="AC8" s="20"/>
      <c r="AD8" s="20"/>
      <c r="AE8" s="20"/>
      <c r="AF8" s="20"/>
      <c r="AG8" s="110"/>
      <c r="AH8" s="110"/>
      <c r="AI8" s="91"/>
      <c r="AJ8" s="4"/>
      <c r="AK8" s="19"/>
    </row>
    <row r="9" spans="2:37" ht="27.95" customHeight="1">
      <c r="B9" s="440" t="s">
        <v>36</v>
      </c>
      <c r="C9" s="432"/>
      <c r="D9" s="3"/>
      <c r="E9" s="3"/>
      <c r="F9" s="3"/>
      <c r="G9" s="2"/>
      <c r="H9" s="51"/>
      <c r="I9" s="2"/>
      <c r="J9" s="2"/>
      <c r="K9" s="51"/>
      <c r="L9" s="2"/>
      <c r="M9" s="2"/>
      <c r="N9" s="51"/>
      <c r="O9" s="2"/>
      <c r="P9" s="2"/>
      <c r="Q9" s="51"/>
      <c r="R9" s="2"/>
      <c r="S9" s="3"/>
      <c r="T9" s="3"/>
      <c r="U9" s="3"/>
      <c r="V9" s="434"/>
      <c r="W9" s="46" t="s">
        <v>45</v>
      </c>
      <c r="X9" s="47" t="s">
        <v>32</v>
      </c>
      <c r="Y9" s="43">
        <v>0</v>
      </c>
      <c r="Z9" s="19"/>
      <c r="AC9" s="20"/>
      <c r="AD9" s="20"/>
      <c r="AE9" s="20"/>
      <c r="AF9" s="20"/>
      <c r="AG9" s="108"/>
      <c r="AH9" s="108"/>
      <c r="AI9" s="91"/>
      <c r="AJ9" s="4"/>
      <c r="AK9" s="19"/>
    </row>
    <row r="10" spans="2:37" ht="27.95" customHeight="1">
      <c r="B10" s="440"/>
      <c r="C10" s="432"/>
      <c r="D10" s="3"/>
      <c r="E10" s="3"/>
      <c r="F10" s="3"/>
      <c r="G10" s="2"/>
      <c r="H10" s="51"/>
      <c r="I10" s="2"/>
      <c r="J10" s="2"/>
      <c r="K10" s="51"/>
      <c r="L10" s="2"/>
      <c r="M10" s="3"/>
      <c r="N10" s="51"/>
      <c r="O10" s="2"/>
      <c r="P10" s="2"/>
      <c r="Q10" s="51"/>
      <c r="R10" s="2"/>
      <c r="S10" s="3"/>
      <c r="T10" s="51"/>
      <c r="U10" s="2"/>
      <c r="V10" s="434"/>
      <c r="W10" s="105">
        <v>26.2</v>
      </c>
      <c r="X10" s="95" t="s">
        <v>41</v>
      </c>
      <c r="Y10" s="52">
        <v>0</v>
      </c>
      <c r="Z10" s="18"/>
      <c r="AG10" s="110"/>
      <c r="AH10" s="110"/>
      <c r="AI10" s="17"/>
      <c r="AJ10" s="4"/>
      <c r="AK10" s="19"/>
    </row>
    <row r="11" spans="2:37" ht="27.95" customHeight="1">
      <c r="B11" s="53" t="s">
        <v>35</v>
      </c>
      <c r="C11" s="54"/>
      <c r="D11" s="3"/>
      <c r="E11" s="51"/>
      <c r="F11" s="3"/>
      <c r="G11" s="2"/>
      <c r="H11" s="51"/>
      <c r="I11" s="2"/>
      <c r="J11" s="2"/>
      <c r="K11" s="51"/>
      <c r="L11" s="2"/>
      <c r="M11" s="2"/>
      <c r="N11" s="51"/>
      <c r="O11" s="2"/>
      <c r="P11" s="2"/>
      <c r="Q11" s="51"/>
      <c r="R11" s="2"/>
      <c r="S11" s="2"/>
      <c r="T11" s="51"/>
      <c r="U11" s="2"/>
      <c r="V11" s="434"/>
      <c r="W11" s="46" t="s">
        <v>12</v>
      </c>
      <c r="X11" s="55"/>
      <c r="Y11" s="43"/>
      <c r="Z11" s="19"/>
      <c r="AG11" s="108"/>
      <c r="AH11" s="108"/>
      <c r="AI11" s="104"/>
      <c r="AJ11" s="4"/>
      <c r="AK11" s="19"/>
    </row>
    <row r="12" spans="2:37" ht="27.95" customHeight="1">
      <c r="B12" s="56"/>
      <c r="C12" s="57"/>
      <c r="D12" s="2"/>
      <c r="E12" s="51"/>
      <c r="F12" s="2"/>
      <c r="G12" s="2"/>
      <c r="H12" s="51"/>
      <c r="I12" s="2"/>
      <c r="J12" s="2"/>
      <c r="K12" s="51"/>
      <c r="L12" s="2"/>
      <c r="M12" s="2"/>
      <c r="N12" s="51"/>
      <c r="O12" s="2"/>
      <c r="P12" s="2"/>
      <c r="Q12" s="51"/>
      <c r="R12" s="2"/>
      <c r="S12" s="2"/>
      <c r="T12" s="51"/>
      <c r="U12" s="2"/>
      <c r="V12" s="435"/>
      <c r="W12" s="106">
        <f>W6*4+W10*4+W8*9</f>
        <v>744.6</v>
      </c>
      <c r="X12" s="59"/>
      <c r="Y12" s="60"/>
      <c r="Z12" s="18"/>
      <c r="AC12" s="58"/>
      <c r="AD12" s="58"/>
      <c r="AE12" s="58"/>
      <c r="AG12" s="113"/>
      <c r="AH12" s="113"/>
      <c r="AI12" s="16"/>
      <c r="AJ12" s="4"/>
      <c r="AK12" s="19"/>
    </row>
    <row r="13" spans="2:37" s="40" customFormat="1" ht="27.95" customHeight="1">
      <c r="B13" s="35">
        <v>9</v>
      </c>
      <c r="C13" s="432"/>
      <c r="D13" s="36" t="str">
        <f>'109.8.31-9月菜單'!F3</f>
        <v>糙米飯</v>
      </c>
      <c r="E13" s="36" t="s">
        <v>60</v>
      </c>
      <c r="F13" s="36"/>
      <c r="G13" s="36" t="str">
        <f>'109.8.31-9月菜單'!F4</f>
        <v>洋蔥鹹豬肉</v>
      </c>
      <c r="H13" s="36" t="s">
        <v>17</v>
      </c>
      <c r="I13" s="36"/>
      <c r="J13" s="36" t="str">
        <f>'109.8.31-9月菜單'!F5</f>
        <v>香酥魚條(海)(炸)</v>
      </c>
      <c r="K13" s="36" t="s">
        <v>168</v>
      </c>
      <c r="L13" s="36"/>
      <c r="M13" s="36" t="str">
        <f>'109.8.31-9月菜單'!F6</f>
        <v>什錦米粉</v>
      </c>
      <c r="N13" s="36" t="s">
        <v>61</v>
      </c>
      <c r="O13" s="36"/>
      <c r="P13" s="36" t="str">
        <f>'109.8.31-9月菜單'!F7</f>
        <v>深色蔬菜</v>
      </c>
      <c r="Q13" s="36" t="s">
        <v>61</v>
      </c>
      <c r="R13" s="36"/>
      <c r="S13" s="36" t="str">
        <f>'109.8.31-9月菜單'!F8</f>
        <v>酸辣湯(醃)(芡)(豆)</v>
      </c>
      <c r="T13" s="36" t="s">
        <v>59</v>
      </c>
      <c r="U13" s="36"/>
      <c r="V13" s="433"/>
      <c r="W13" s="37" t="s">
        <v>378</v>
      </c>
      <c r="X13" s="38" t="s">
        <v>19</v>
      </c>
      <c r="Y13" s="39">
        <v>5.5</v>
      </c>
      <c r="Z13" s="19"/>
      <c r="AA13" s="19"/>
      <c r="AB13" s="20"/>
      <c r="AC13" s="19" t="s">
        <v>20</v>
      </c>
      <c r="AD13" s="19" t="s">
        <v>21</v>
      </c>
      <c r="AE13" s="19" t="s">
        <v>22</v>
      </c>
      <c r="AF13" s="19" t="s">
        <v>23</v>
      </c>
      <c r="AG13" s="108"/>
      <c r="AH13" s="109"/>
      <c r="AI13" s="109"/>
      <c r="AJ13" s="109"/>
      <c r="AK13" s="109"/>
    </row>
    <row r="14" spans="2:37" ht="27.95" customHeight="1">
      <c r="B14" s="41" t="s">
        <v>8</v>
      </c>
      <c r="C14" s="432"/>
      <c r="D14" s="2" t="s">
        <v>111</v>
      </c>
      <c r="E14" s="2"/>
      <c r="F14" s="2">
        <v>40</v>
      </c>
      <c r="G14" s="2" t="s">
        <v>127</v>
      </c>
      <c r="H14" s="2"/>
      <c r="I14" s="2">
        <v>50</v>
      </c>
      <c r="J14" s="2" t="s">
        <v>294</v>
      </c>
      <c r="K14" s="2" t="s">
        <v>295</v>
      </c>
      <c r="L14" s="2">
        <v>60</v>
      </c>
      <c r="M14" s="3" t="s">
        <v>121</v>
      </c>
      <c r="N14" s="2"/>
      <c r="O14" s="2">
        <v>10</v>
      </c>
      <c r="P14" s="2" t="s">
        <v>187</v>
      </c>
      <c r="Q14" s="2"/>
      <c r="R14" s="2">
        <v>80</v>
      </c>
      <c r="S14" s="79" t="s">
        <v>192</v>
      </c>
      <c r="T14" s="2"/>
      <c r="U14" s="2">
        <v>30</v>
      </c>
      <c r="V14" s="434"/>
      <c r="W14" s="110">
        <v>108.9</v>
      </c>
      <c r="X14" s="42" t="s">
        <v>24</v>
      </c>
      <c r="Y14" s="43">
        <v>2.2999999999999998</v>
      </c>
      <c r="Z14" s="18"/>
      <c r="AA14" s="44" t="s">
        <v>25</v>
      </c>
      <c r="AB14" s="20">
        <v>6.2</v>
      </c>
      <c r="AC14" s="20">
        <f>AB14*2</f>
        <v>12.4</v>
      </c>
      <c r="AD14" s="20"/>
      <c r="AE14" s="20">
        <f>AB14*15</f>
        <v>93</v>
      </c>
      <c r="AF14" s="20">
        <f>AC14*4+AE14*4</f>
        <v>421.6</v>
      </c>
      <c r="AG14" s="110"/>
    </row>
    <row r="15" spans="2:37" ht="27.95" customHeight="1">
      <c r="B15" s="41">
        <v>1</v>
      </c>
      <c r="C15" s="432"/>
      <c r="D15" s="2" t="s">
        <v>290</v>
      </c>
      <c r="E15" s="2"/>
      <c r="F15" s="2">
        <v>60</v>
      </c>
      <c r="G15" s="2" t="s">
        <v>190</v>
      </c>
      <c r="H15" s="2"/>
      <c r="I15" s="2">
        <v>30</v>
      </c>
      <c r="J15" s="2"/>
      <c r="K15" s="2"/>
      <c r="L15" s="2"/>
      <c r="M15" s="2" t="s">
        <v>101</v>
      </c>
      <c r="N15" s="2"/>
      <c r="O15" s="2">
        <v>20</v>
      </c>
      <c r="P15" s="2"/>
      <c r="Q15" s="2"/>
      <c r="R15" s="2"/>
      <c r="S15" s="3" t="s">
        <v>64</v>
      </c>
      <c r="T15" s="2" t="s">
        <v>185</v>
      </c>
      <c r="U15" s="2">
        <v>20</v>
      </c>
      <c r="V15" s="434"/>
      <c r="W15" s="46" t="s">
        <v>44</v>
      </c>
      <c r="X15" s="47" t="s">
        <v>26</v>
      </c>
      <c r="Y15" s="43">
        <v>2.4</v>
      </c>
      <c r="Z15" s="19"/>
      <c r="AA15" s="48" t="s">
        <v>27</v>
      </c>
      <c r="AB15" s="20">
        <v>2</v>
      </c>
      <c r="AC15" s="49">
        <f>AB15*7</f>
        <v>14</v>
      </c>
      <c r="AD15" s="20">
        <f>AB15*5</f>
        <v>10</v>
      </c>
      <c r="AE15" s="20" t="s">
        <v>28</v>
      </c>
      <c r="AF15" s="50">
        <f>AC15*4+AD15*9</f>
        <v>146</v>
      </c>
      <c r="AG15" s="108"/>
    </row>
    <row r="16" spans="2:37" ht="27.95" customHeight="1">
      <c r="B16" s="41" t="s">
        <v>10</v>
      </c>
      <c r="C16" s="432"/>
      <c r="D16" s="51"/>
      <c r="E16" s="51"/>
      <c r="F16" s="2"/>
      <c r="G16" s="2" t="s">
        <v>139</v>
      </c>
      <c r="H16" s="101"/>
      <c r="I16" s="2">
        <v>1</v>
      </c>
      <c r="J16" s="2"/>
      <c r="K16" s="101"/>
      <c r="L16" s="2"/>
      <c r="M16" s="2" t="s">
        <v>67</v>
      </c>
      <c r="N16" s="2"/>
      <c r="O16" s="2">
        <v>20</v>
      </c>
      <c r="P16" s="2"/>
      <c r="Q16" s="51"/>
      <c r="R16" s="2"/>
      <c r="S16" s="3" t="s">
        <v>138</v>
      </c>
      <c r="T16" s="2"/>
      <c r="U16" s="2">
        <v>15</v>
      </c>
      <c r="V16" s="434"/>
      <c r="W16" s="105">
        <v>24.8</v>
      </c>
      <c r="X16" s="47" t="s">
        <v>29</v>
      </c>
      <c r="Y16" s="43">
        <v>2.5</v>
      </c>
      <c r="Z16" s="18"/>
      <c r="AA16" s="19" t="s">
        <v>30</v>
      </c>
      <c r="AB16" s="20">
        <v>1.6</v>
      </c>
      <c r="AC16" s="20">
        <f>AB16*1</f>
        <v>1.6</v>
      </c>
      <c r="AD16" s="20" t="s">
        <v>28</v>
      </c>
      <c r="AE16" s="20">
        <f>AB16*5</f>
        <v>8</v>
      </c>
      <c r="AF16" s="20">
        <f>AC16*4+AE16*4</f>
        <v>38.4</v>
      </c>
      <c r="AG16" s="110"/>
    </row>
    <row r="17" spans="2:34" ht="27.95" customHeight="1">
      <c r="B17" s="440" t="s">
        <v>37</v>
      </c>
      <c r="C17" s="432"/>
      <c r="D17" s="51"/>
      <c r="E17" s="51"/>
      <c r="F17" s="2"/>
      <c r="G17" s="2"/>
      <c r="H17" s="51"/>
      <c r="I17" s="2"/>
      <c r="J17" s="2"/>
      <c r="K17" s="51"/>
      <c r="L17" s="2"/>
      <c r="M17" s="3" t="s">
        <v>90</v>
      </c>
      <c r="N17" s="2"/>
      <c r="O17" s="2">
        <v>10</v>
      </c>
      <c r="P17" s="2"/>
      <c r="Q17" s="51"/>
      <c r="R17" s="2"/>
      <c r="S17" s="3" t="s">
        <v>161</v>
      </c>
      <c r="T17" s="101" t="s">
        <v>193</v>
      </c>
      <c r="U17" s="2">
        <v>30</v>
      </c>
      <c r="V17" s="434"/>
      <c r="W17" s="46" t="s">
        <v>45</v>
      </c>
      <c r="X17" s="47" t="s">
        <v>32</v>
      </c>
      <c r="Y17" s="43">
        <v>0</v>
      </c>
      <c r="Z17" s="19"/>
      <c r="AA17" s="19" t="s">
        <v>33</v>
      </c>
      <c r="AB17" s="20">
        <v>2.5</v>
      </c>
      <c r="AC17" s="20"/>
      <c r="AD17" s="20">
        <f>AB17*5</f>
        <v>12.5</v>
      </c>
      <c r="AE17" s="20" t="s">
        <v>28</v>
      </c>
      <c r="AF17" s="20">
        <f>AD17*9</f>
        <v>112.5</v>
      </c>
      <c r="AG17" s="108"/>
    </row>
    <row r="18" spans="2:34" ht="27.95" customHeight="1">
      <c r="B18" s="440"/>
      <c r="C18" s="432"/>
      <c r="D18" s="51"/>
      <c r="E18" s="51"/>
      <c r="F18" s="2"/>
      <c r="G18" s="2"/>
      <c r="H18" s="51"/>
      <c r="I18" s="2"/>
      <c r="J18" s="2"/>
      <c r="K18" s="51"/>
      <c r="L18" s="2"/>
      <c r="M18" s="3" t="s">
        <v>191</v>
      </c>
      <c r="N18" s="51"/>
      <c r="O18" s="2">
        <v>3</v>
      </c>
      <c r="P18" s="2"/>
      <c r="Q18" s="51"/>
      <c r="R18" s="2"/>
      <c r="S18" s="3"/>
      <c r="T18" s="51"/>
      <c r="U18" s="2"/>
      <c r="V18" s="434"/>
      <c r="W18" s="105">
        <v>27.6</v>
      </c>
      <c r="X18" s="95" t="s">
        <v>41</v>
      </c>
      <c r="Y18" s="52">
        <v>0</v>
      </c>
      <c r="Z18" s="18"/>
      <c r="AA18" s="19" t="s">
        <v>34</v>
      </c>
      <c r="AB18" s="20">
        <v>1</v>
      </c>
      <c r="AE18" s="19">
        <f>AB18*15</f>
        <v>15</v>
      </c>
      <c r="AG18" s="110"/>
    </row>
    <row r="19" spans="2:34" ht="27.95" customHeight="1">
      <c r="B19" s="53" t="s">
        <v>35</v>
      </c>
      <c r="C19" s="54"/>
      <c r="D19" s="51"/>
      <c r="E19" s="51"/>
      <c r="F19" s="2"/>
      <c r="G19" s="2"/>
      <c r="H19" s="51"/>
      <c r="I19" s="2"/>
      <c r="J19" s="2"/>
      <c r="K19" s="51"/>
      <c r="L19" s="2"/>
      <c r="M19" s="2"/>
      <c r="N19" s="51"/>
      <c r="O19" s="2"/>
      <c r="P19" s="2"/>
      <c r="Q19" s="51"/>
      <c r="R19" s="2"/>
      <c r="S19" s="2"/>
      <c r="T19" s="51"/>
      <c r="U19" s="2"/>
      <c r="V19" s="434"/>
      <c r="W19" s="46" t="s">
        <v>12</v>
      </c>
      <c r="X19" s="55"/>
      <c r="Y19" s="43"/>
      <c r="Z19" s="19"/>
      <c r="AC19" s="19">
        <f>SUM(AC14:AC18)</f>
        <v>28</v>
      </c>
      <c r="AD19" s="19">
        <f>SUM(AD14:AD18)</f>
        <v>22.5</v>
      </c>
      <c r="AE19" s="19">
        <f>SUM(AE14:AE18)</f>
        <v>116</v>
      </c>
      <c r="AF19" s="19">
        <f>AC19*4+AD19*9+AE19*4</f>
        <v>778.5</v>
      </c>
      <c r="AG19" s="108"/>
    </row>
    <row r="20" spans="2:34" ht="27.95" customHeight="1">
      <c r="B20" s="56"/>
      <c r="C20" s="57"/>
      <c r="D20" s="51"/>
      <c r="E20" s="51"/>
      <c r="F20" s="2"/>
      <c r="G20" s="2"/>
      <c r="H20" s="51"/>
      <c r="I20" s="2"/>
      <c r="J20" s="2"/>
      <c r="K20" s="51"/>
      <c r="L20" s="2"/>
      <c r="M20" s="2"/>
      <c r="N20" s="51"/>
      <c r="O20" s="2"/>
      <c r="P20" s="2"/>
      <c r="Q20" s="51"/>
      <c r="R20" s="2"/>
      <c r="S20" s="2"/>
      <c r="T20" s="51"/>
      <c r="U20" s="2"/>
      <c r="V20" s="435"/>
      <c r="W20" s="106">
        <f>W14*4+W18*4+W16*9</f>
        <v>769.2</v>
      </c>
      <c r="X20" s="59"/>
      <c r="Y20" s="60"/>
      <c r="Z20" s="18"/>
      <c r="AC20" s="58">
        <f>AC19*4/AF19</f>
        <v>0.14386640976236351</v>
      </c>
      <c r="AD20" s="58">
        <f>AD19*9/AF19</f>
        <v>0.26011560693641617</v>
      </c>
      <c r="AE20" s="58">
        <f>AE19*4/AF19</f>
        <v>0.59601798330122024</v>
      </c>
      <c r="AG20" s="113"/>
    </row>
    <row r="21" spans="2:34" s="40" customFormat="1" ht="27.95" customHeight="1">
      <c r="B21" s="61">
        <v>9</v>
      </c>
      <c r="C21" s="432"/>
      <c r="D21" s="36" t="str">
        <f>'109.8.31-9月菜單'!J3</f>
        <v>香Q米飯</v>
      </c>
      <c r="E21" s="36" t="s">
        <v>60</v>
      </c>
      <c r="F21" s="36"/>
      <c r="G21" s="36" t="str">
        <f>'109.8.31-9月菜單'!J4</f>
        <v>蒜泥白肉</v>
      </c>
      <c r="H21" s="36" t="s">
        <v>17</v>
      </c>
      <c r="I21" s="36"/>
      <c r="J21" s="36" t="str">
        <f>'109.8.31-9月菜單'!J5</f>
        <v>柴香豆腐(豆)</v>
      </c>
      <c r="K21" s="36" t="s">
        <v>17</v>
      </c>
      <c r="L21" s="36"/>
      <c r="M21" s="36" t="str">
        <f>'109.8.31-9月菜單'!J6</f>
        <v>鮮味竹筍</v>
      </c>
      <c r="N21" s="36" t="s">
        <v>59</v>
      </c>
      <c r="O21" s="36"/>
      <c r="P21" s="36" t="str">
        <f>'109.8.31-9月菜單'!J7</f>
        <v>有機淺色蔬菜</v>
      </c>
      <c r="Q21" s="36" t="s">
        <v>18</v>
      </c>
      <c r="R21" s="36"/>
      <c r="S21" s="36" t="str">
        <f>'109.8.31-9月菜單'!J8</f>
        <v>紫菜蛋花湯</v>
      </c>
      <c r="T21" s="36" t="s">
        <v>17</v>
      </c>
      <c r="U21" s="36"/>
      <c r="V21" s="433"/>
      <c r="W21" s="37" t="s">
        <v>378</v>
      </c>
      <c r="X21" s="38" t="s">
        <v>19</v>
      </c>
      <c r="Y21" s="39">
        <v>4.8</v>
      </c>
      <c r="Z21" s="19"/>
      <c r="AA21" s="19"/>
      <c r="AB21" s="20"/>
      <c r="AC21" s="19" t="s">
        <v>20</v>
      </c>
      <c r="AD21" s="19" t="s">
        <v>21</v>
      </c>
      <c r="AE21" s="19" t="s">
        <v>22</v>
      </c>
      <c r="AF21" s="19" t="s">
        <v>23</v>
      </c>
      <c r="AG21" s="108"/>
      <c r="AH21" s="109"/>
    </row>
    <row r="22" spans="2:34" s="66" customFormat="1" ht="27.75" customHeight="1">
      <c r="B22" s="62" t="s">
        <v>8</v>
      </c>
      <c r="C22" s="432"/>
      <c r="D22" s="2" t="s">
        <v>290</v>
      </c>
      <c r="E22" s="3"/>
      <c r="F22" s="2">
        <v>100</v>
      </c>
      <c r="G22" s="2" t="s">
        <v>194</v>
      </c>
      <c r="H22" s="2"/>
      <c r="I22" s="2">
        <v>50</v>
      </c>
      <c r="J22" s="2" t="s">
        <v>195</v>
      </c>
      <c r="K22" s="2" t="s">
        <v>208</v>
      </c>
      <c r="L22" s="2">
        <v>60</v>
      </c>
      <c r="M22" s="2" t="s">
        <v>196</v>
      </c>
      <c r="N22" s="2"/>
      <c r="O22" s="2">
        <v>60</v>
      </c>
      <c r="P22" s="2" t="s">
        <v>187</v>
      </c>
      <c r="Q22" s="2"/>
      <c r="R22" s="2">
        <v>80</v>
      </c>
      <c r="S22" s="2" t="s">
        <v>296</v>
      </c>
      <c r="T22" s="2"/>
      <c r="U22" s="2">
        <v>1</v>
      </c>
      <c r="V22" s="434"/>
      <c r="W22" s="110">
        <v>107.4</v>
      </c>
      <c r="X22" s="42" t="s">
        <v>156</v>
      </c>
      <c r="Y22" s="43">
        <v>2.5</v>
      </c>
      <c r="Z22" s="63"/>
      <c r="AA22" s="64" t="s">
        <v>25</v>
      </c>
      <c r="AB22" s="65">
        <v>6.2</v>
      </c>
      <c r="AC22" s="65">
        <f>AB22*2</f>
        <v>12.4</v>
      </c>
      <c r="AD22" s="65"/>
      <c r="AE22" s="65">
        <f>AB22*15</f>
        <v>93</v>
      </c>
      <c r="AF22" s="65">
        <f>AC22*4+AE22*4</f>
        <v>421.6</v>
      </c>
      <c r="AG22" s="110"/>
      <c r="AH22" s="67"/>
    </row>
    <row r="23" spans="2:34" s="66" customFormat="1" ht="27.95" customHeight="1">
      <c r="B23" s="62">
        <v>2</v>
      </c>
      <c r="C23" s="432"/>
      <c r="D23" s="2"/>
      <c r="E23" s="3"/>
      <c r="F23" s="2"/>
      <c r="G23" s="2" t="s">
        <v>140</v>
      </c>
      <c r="H23" s="2"/>
      <c r="I23" s="2">
        <v>1</v>
      </c>
      <c r="J23" s="2" t="s">
        <v>405</v>
      </c>
      <c r="K23" s="2"/>
      <c r="L23" s="2">
        <v>1</v>
      </c>
      <c r="M23" s="2" t="s">
        <v>93</v>
      </c>
      <c r="N23" s="2"/>
      <c r="O23" s="2">
        <v>10</v>
      </c>
      <c r="P23" s="2"/>
      <c r="Q23" s="2"/>
      <c r="R23" s="2"/>
      <c r="S23" s="2" t="s">
        <v>65</v>
      </c>
      <c r="T23" s="2"/>
      <c r="U23" s="2">
        <v>10</v>
      </c>
      <c r="V23" s="434"/>
      <c r="W23" s="46" t="s">
        <v>44</v>
      </c>
      <c r="X23" s="47" t="s">
        <v>26</v>
      </c>
      <c r="Y23" s="43">
        <v>2</v>
      </c>
      <c r="Z23" s="67"/>
      <c r="AA23" s="68" t="s">
        <v>27</v>
      </c>
      <c r="AB23" s="65">
        <v>2.2000000000000002</v>
      </c>
      <c r="AC23" s="69">
        <f>AB23*7</f>
        <v>15.400000000000002</v>
      </c>
      <c r="AD23" s="65">
        <f>AB23*5</f>
        <v>11</v>
      </c>
      <c r="AE23" s="65" t="s">
        <v>28</v>
      </c>
      <c r="AF23" s="70">
        <f>AC23*4+AD23*9</f>
        <v>160.60000000000002</v>
      </c>
      <c r="AG23" s="108"/>
      <c r="AH23" s="67"/>
    </row>
    <row r="24" spans="2:34" s="66" customFormat="1" ht="27.95" customHeight="1">
      <c r="B24" s="62" t="s">
        <v>10</v>
      </c>
      <c r="C24" s="432"/>
      <c r="D24" s="3"/>
      <c r="E24" s="3"/>
      <c r="F24" s="3"/>
      <c r="G24" s="2"/>
      <c r="H24" s="51"/>
      <c r="I24" s="2"/>
      <c r="J24" s="2"/>
      <c r="K24" s="2"/>
      <c r="L24" s="2"/>
      <c r="M24" s="2" t="s">
        <v>90</v>
      </c>
      <c r="N24" s="101"/>
      <c r="O24" s="2">
        <v>3</v>
      </c>
      <c r="P24" s="2"/>
      <c r="Q24" s="51"/>
      <c r="R24" s="2"/>
      <c r="S24" s="2" t="s">
        <v>94</v>
      </c>
      <c r="T24" s="101"/>
      <c r="U24" s="2">
        <v>1</v>
      </c>
      <c r="V24" s="434"/>
      <c r="W24" s="105">
        <v>24.8</v>
      </c>
      <c r="X24" s="47" t="s">
        <v>29</v>
      </c>
      <c r="Y24" s="43">
        <v>2.5</v>
      </c>
      <c r="Z24" s="63"/>
      <c r="AA24" s="71" t="s">
        <v>30</v>
      </c>
      <c r="AB24" s="65">
        <v>1.6</v>
      </c>
      <c r="AC24" s="65">
        <f>AB24*1</f>
        <v>1.6</v>
      </c>
      <c r="AD24" s="65" t="s">
        <v>28</v>
      </c>
      <c r="AE24" s="65">
        <f>AB24*5</f>
        <v>8</v>
      </c>
      <c r="AF24" s="65">
        <f>AC24*4+AE24*4</f>
        <v>38.4</v>
      </c>
      <c r="AG24" s="110"/>
      <c r="AH24" s="67"/>
    </row>
    <row r="25" spans="2:34" s="66" customFormat="1" ht="27.95" customHeight="1">
      <c r="B25" s="442" t="s">
        <v>38</v>
      </c>
      <c r="C25" s="432"/>
      <c r="D25" s="3"/>
      <c r="E25" s="3"/>
      <c r="F25" s="3"/>
      <c r="G25" s="2"/>
      <c r="H25" s="51"/>
      <c r="I25" s="2"/>
      <c r="J25" s="2"/>
      <c r="K25" s="51"/>
      <c r="L25" s="2"/>
      <c r="M25" s="2" t="s">
        <v>91</v>
      </c>
      <c r="N25" s="51"/>
      <c r="O25" s="2">
        <v>1</v>
      </c>
      <c r="P25" s="2"/>
      <c r="Q25" s="51"/>
      <c r="R25" s="2"/>
      <c r="S25" s="2"/>
      <c r="T25" s="101"/>
      <c r="U25" s="2"/>
      <c r="V25" s="434"/>
      <c r="W25" s="46" t="s">
        <v>45</v>
      </c>
      <c r="X25" s="47" t="s">
        <v>32</v>
      </c>
      <c r="Y25" s="43">
        <v>0</v>
      </c>
      <c r="Z25" s="67"/>
      <c r="AA25" s="71" t="s">
        <v>33</v>
      </c>
      <c r="AB25" s="65">
        <v>2.5</v>
      </c>
      <c r="AC25" s="65"/>
      <c r="AD25" s="65">
        <f>AB25*5</f>
        <v>12.5</v>
      </c>
      <c r="AE25" s="65" t="s">
        <v>28</v>
      </c>
      <c r="AF25" s="65">
        <f>AD25*9</f>
        <v>112.5</v>
      </c>
      <c r="AG25" s="108"/>
      <c r="AH25" s="67"/>
    </row>
    <row r="26" spans="2:34" s="66" customFormat="1" ht="27.95" customHeight="1">
      <c r="B26" s="442"/>
      <c r="C26" s="432"/>
      <c r="D26" s="3"/>
      <c r="E26" s="3"/>
      <c r="F26" s="3"/>
      <c r="G26" s="72"/>
      <c r="H26" s="51"/>
      <c r="I26" s="2"/>
      <c r="J26" s="2"/>
      <c r="K26" s="51"/>
      <c r="L26" s="2"/>
      <c r="M26" s="2"/>
      <c r="N26" s="51"/>
      <c r="O26" s="2"/>
      <c r="P26" s="2"/>
      <c r="Q26" s="51"/>
      <c r="R26" s="2"/>
      <c r="S26" s="2"/>
      <c r="T26" s="51"/>
      <c r="U26" s="2"/>
      <c r="V26" s="434"/>
      <c r="W26" s="105">
        <v>27.7</v>
      </c>
      <c r="X26" s="95" t="s">
        <v>41</v>
      </c>
      <c r="Y26" s="52">
        <v>0</v>
      </c>
      <c r="Z26" s="63"/>
      <c r="AA26" s="71" t="s">
        <v>34</v>
      </c>
      <c r="AB26" s="65"/>
      <c r="AC26" s="71"/>
      <c r="AD26" s="71"/>
      <c r="AE26" s="71">
        <f>AB26*15</f>
        <v>0</v>
      </c>
      <c r="AF26" s="71"/>
      <c r="AG26" s="110"/>
      <c r="AH26" s="67"/>
    </row>
    <row r="27" spans="2:34" s="66" customFormat="1" ht="27.95" customHeight="1">
      <c r="B27" s="73" t="s">
        <v>35</v>
      </c>
      <c r="C27" s="74"/>
      <c r="D27" s="3"/>
      <c r="E27" s="51"/>
      <c r="F27" s="3"/>
      <c r="G27" s="2"/>
      <c r="H27" s="51"/>
      <c r="I27" s="2"/>
      <c r="J27" s="2"/>
      <c r="K27" s="51"/>
      <c r="L27" s="2"/>
      <c r="M27" s="2"/>
      <c r="N27" s="51"/>
      <c r="O27" s="2"/>
      <c r="P27" s="2"/>
      <c r="Q27" s="51"/>
      <c r="R27" s="2"/>
      <c r="S27" s="2"/>
      <c r="T27" s="51"/>
      <c r="U27" s="2"/>
      <c r="V27" s="434"/>
      <c r="W27" s="46" t="s">
        <v>12</v>
      </c>
      <c r="X27" s="55"/>
      <c r="Y27" s="43"/>
      <c r="Z27" s="67"/>
      <c r="AA27" s="71"/>
      <c r="AB27" s="65"/>
      <c r="AC27" s="71">
        <f>SUM(AC22:AC26)</f>
        <v>29.400000000000006</v>
      </c>
      <c r="AD27" s="71">
        <f>SUM(AD22:AD26)</f>
        <v>23.5</v>
      </c>
      <c r="AE27" s="71">
        <f>SUM(AE22:AE26)</f>
        <v>101</v>
      </c>
      <c r="AF27" s="71">
        <f>AC27*4+AD27*9+AE27*4</f>
        <v>733.1</v>
      </c>
      <c r="AG27" s="108"/>
      <c r="AH27" s="67"/>
    </row>
    <row r="28" spans="2:34" s="66" customFormat="1" ht="27.95" customHeight="1" thickBot="1">
      <c r="B28" s="75"/>
      <c r="C28" s="76"/>
      <c r="D28" s="103"/>
      <c r="E28" s="51"/>
      <c r="F28" s="2"/>
      <c r="G28" s="2"/>
      <c r="H28" s="51"/>
      <c r="I28" s="2"/>
      <c r="J28" s="2"/>
      <c r="K28" s="51"/>
      <c r="L28" s="2"/>
      <c r="M28" s="2"/>
      <c r="N28" s="51"/>
      <c r="O28" s="2"/>
      <c r="P28" s="2"/>
      <c r="Q28" s="51"/>
      <c r="R28" s="2"/>
      <c r="S28" s="2"/>
      <c r="T28" s="51"/>
      <c r="U28" s="2"/>
      <c r="V28" s="435"/>
      <c r="W28" s="106">
        <f>W22*4+W26*4+W24*9</f>
        <v>763.6</v>
      </c>
      <c r="X28" s="59"/>
      <c r="Y28" s="60"/>
      <c r="Z28" s="63"/>
      <c r="AA28" s="67"/>
      <c r="AB28" s="77"/>
      <c r="AC28" s="78">
        <f>AC27*4/AF27</f>
        <v>0.16041467739735374</v>
      </c>
      <c r="AD28" s="78">
        <f>AD27*9/AF27</f>
        <v>0.28850088664575091</v>
      </c>
      <c r="AE28" s="78">
        <f>AE27*4/AF27</f>
        <v>0.55108443595689538</v>
      </c>
      <c r="AF28" s="67"/>
      <c r="AG28" s="113"/>
      <c r="AH28" s="67"/>
    </row>
    <row r="29" spans="2:34" s="40" customFormat="1" ht="27.95" customHeight="1">
      <c r="B29" s="157">
        <v>9</v>
      </c>
      <c r="C29" s="428"/>
      <c r="D29" s="132" t="str">
        <f>'109.8.31-9月菜單'!N3</f>
        <v>地瓜飯</v>
      </c>
      <c r="E29" s="132" t="s">
        <v>49</v>
      </c>
      <c r="F29" s="132"/>
      <c r="G29" s="132" t="str">
        <f>'109.8.31-9月菜單'!N4</f>
        <v>菲力雞排</v>
      </c>
      <c r="H29" s="132" t="s">
        <v>299</v>
      </c>
      <c r="I29" s="132"/>
      <c r="J29" s="132" t="str">
        <f>'109.8.31-9月菜單'!N5</f>
        <v>杏鮑菇百頁(豆)</v>
      </c>
      <c r="K29" s="132" t="s">
        <v>17</v>
      </c>
      <c r="L29" s="132"/>
      <c r="M29" s="132" t="str">
        <f>'109.8.31-9月菜單'!N6</f>
        <v>泡菜肉片</v>
      </c>
      <c r="N29" s="132" t="s">
        <v>17</v>
      </c>
      <c r="O29" s="132"/>
      <c r="P29" s="132" t="str">
        <f>'109.8.31-9月菜單'!N7</f>
        <v>深色蔬菜</v>
      </c>
      <c r="Q29" s="132" t="s">
        <v>61</v>
      </c>
      <c r="R29" s="132"/>
      <c r="S29" s="132" t="str">
        <f>'109.8.31-9月菜單'!N8</f>
        <v>日式豆腐湯(豆)</v>
      </c>
      <c r="T29" s="132" t="s">
        <v>17</v>
      </c>
      <c r="U29" s="132"/>
      <c r="V29" s="429"/>
      <c r="W29" s="37" t="s">
        <v>378</v>
      </c>
      <c r="X29" s="38" t="s">
        <v>19</v>
      </c>
      <c r="Y29" s="39">
        <v>5.3</v>
      </c>
      <c r="Z29" s="19"/>
      <c r="AA29" s="19"/>
      <c r="AB29" s="20"/>
      <c r="AC29" s="19" t="s">
        <v>20</v>
      </c>
      <c r="AD29" s="19" t="s">
        <v>21</v>
      </c>
      <c r="AE29" s="19" t="s">
        <v>22</v>
      </c>
      <c r="AF29" s="19" t="s">
        <v>23</v>
      </c>
      <c r="AG29" s="108"/>
      <c r="AH29" s="109"/>
    </row>
    <row r="30" spans="2:34" ht="27.95" customHeight="1">
      <c r="B30" s="158" t="s">
        <v>8</v>
      </c>
      <c r="C30" s="428"/>
      <c r="D30" s="135" t="s">
        <v>297</v>
      </c>
      <c r="E30" s="135"/>
      <c r="F30" s="133">
        <v>50</v>
      </c>
      <c r="G30" s="2" t="s">
        <v>300</v>
      </c>
      <c r="H30" s="3"/>
      <c r="I30" s="2">
        <v>90</v>
      </c>
      <c r="J30" s="3" t="s">
        <v>113</v>
      </c>
      <c r="K30" s="2"/>
      <c r="L30" s="3">
        <v>30</v>
      </c>
      <c r="M30" s="3" t="s">
        <v>112</v>
      </c>
      <c r="N30" s="2"/>
      <c r="O30" s="2">
        <v>10</v>
      </c>
      <c r="P30" s="2" t="s">
        <v>187</v>
      </c>
      <c r="Q30" s="2"/>
      <c r="R30" s="2">
        <v>80</v>
      </c>
      <c r="S30" s="2" t="s">
        <v>71</v>
      </c>
      <c r="T30" s="2"/>
      <c r="U30" s="2">
        <v>1</v>
      </c>
      <c r="V30" s="430"/>
      <c r="W30" s="110">
        <v>102.9</v>
      </c>
      <c r="X30" s="42" t="s">
        <v>156</v>
      </c>
      <c r="Y30" s="43">
        <v>2.5</v>
      </c>
      <c r="Z30" s="18"/>
      <c r="AA30" s="44" t="s">
        <v>25</v>
      </c>
      <c r="AB30" s="20">
        <v>6.3</v>
      </c>
      <c r="AC30" s="20">
        <f>AB30*2</f>
        <v>12.6</v>
      </c>
      <c r="AD30" s="20"/>
      <c r="AE30" s="20">
        <f>AB30*15</f>
        <v>94.5</v>
      </c>
      <c r="AF30" s="20">
        <f>AC30*4+AE30*4</f>
        <v>428.4</v>
      </c>
      <c r="AG30" s="110"/>
    </row>
    <row r="31" spans="2:34" ht="27.95" customHeight="1">
      <c r="B31" s="158">
        <v>3</v>
      </c>
      <c r="C31" s="428"/>
      <c r="D31" s="135" t="s">
        <v>298</v>
      </c>
      <c r="E31" s="135"/>
      <c r="F31" s="133">
        <v>90</v>
      </c>
      <c r="G31" s="2"/>
      <c r="H31" s="3"/>
      <c r="I31" s="2"/>
      <c r="J31" s="3" t="s">
        <v>379</v>
      </c>
      <c r="K31" s="2" t="s">
        <v>380</v>
      </c>
      <c r="L31" s="3">
        <v>30</v>
      </c>
      <c r="M31" s="3" t="s">
        <v>67</v>
      </c>
      <c r="N31" s="101"/>
      <c r="O31" s="2">
        <v>60</v>
      </c>
      <c r="P31" s="2"/>
      <c r="Q31" s="2"/>
      <c r="R31" s="2"/>
      <c r="S31" s="2" t="s">
        <v>64</v>
      </c>
      <c r="T31" s="2" t="s">
        <v>185</v>
      </c>
      <c r="U31" s="2">
        <v>50</v>
      </c>
      <c r="V31" s="430"/>
      <c r="W31" s="46" t="s">
        <v>44</v>
      </c>
      <c r="X31" s="47" t="s">
        <v>26</v>
      </c>
      <c r="Y31" s="43">
        <v>1.8</v>
      </c>
      <c r="Z31" s="19"/>
      <c r="AA31" s="48" t="s">
        <v>27</v>
      </c>
      <c r="AB31" s="20">
        <v>2</v>
      </c>
      <c r="AC31" s="49">
        <f>AB31*7</f>
        <v>14</v>
      </c>
      <c r="AD31" s="20">
        <f>AB31*5</f>
        <v>10</v>
      </c>
      <c r="AE31" s="20" t="s">
        <v>28</v>
      </c>
      <c r="AF31" s="50">
        <f>AC31*4+AD31*9</f>
        <v>146</v>
      </c>
      <c r="AG31" s="108"/>
    </row>
    <row r="32" spans="2:34" ht="27.95" customHeight="1">
      <c r="B32" s="158" t="s">
        <v>10</v>
      </c>
      <c r="C32" s="428"/>
      <c r="D32" s="135"/>
      <c r="E32" s="135"/>
      <c r="F32" s="133"/>
      <c r="G32" s="2"/>
      <c r="H32" s="51"/>
      <c r="I32" s="2"/>
      <c r="J32" s="3"/>
      <c r="K32" s="101"/>
      <c r="L32" s="3"/>
      <c r="M32" s="3" t="s">
        <v>197</v>
      </c>
      <c r="N32" s="101"/>
      <c r="O32" s="2">
        <v>15</v>
      </c>
      <c r="P32" s="2"/>
      <c r="Q32" s="51"/>
      <c r="R32" s="2"/>
      <c r="S32" s="3" t="s">
        <v>94</v>
      </c>
      <c r="T32" s="51"/>
      <c r="U32" s="2">
        <v>1</v>
      </c>
      <c r="V32" s="430"/>
      <c r="W32" s="105">
        <v>25.3</v>
      </c>
      <c r="X32" s="47" t="s">
        <v>29</v>
      </c>
      <c r="Y32" s="43">
        <v>2</v>
      </c>
      <c r="Z32" s="18"/>
      <c r="AA32" s="19" t="s">
        <v>30</v>
      </c>
      <c r="AB32" s="20">
        <v>1.7</v>
      </c>
      <c r="AC32" s="20">
        <f>AB32*1</f>
        <v>1.7</v>
      </c>
      <c r="AD32" s="20" t="s">
        <v>28</v>
      </c>
      <c r="AE32" s="20">
        <f>AB32*5</f>
        <v>8.5</v>
      </c>
      <c r="AF32" s="20">
        <f>AC32*4+AE32*4</f>
        <v>40.799999999999997</v>
      </c>
      <c r="AG32" s="110"/>
    </row>
    <row r="33" spans="2:34" ht="27.95" customHeight="1">
      <c r="B33" s="441" t="s">
        <v>39</v>
      </c>
      <c r="C33" s="428"/>
      <c r="D33" s="135"/>
      <c r="E33" s="135"/>
      <c r="F33" s="133"/>
      <c r="G33" s="2"/>
      <c r="H33" s="51"/>
      <c r="I33" s="2"/>
      <c r="J33" s="3"/>
      <c r="K33" s="51"/>
      <c r="L33" s="3"/>
      <c r="M33" s="3" t="s">
        <v>198</v>
      </c>
      <c r="N33" s="51"/>
      <c r="O33" s="2">
        <v>1</v>
      </c>
      <c r="P33" s="2"/>
      <c r="Q33" s="51"/>
      <c r="R33" s="2"/>
      <c r="S33" s="3"/>
      <c r="T33" s="103"/>
      <c r="U33" s="2"/>
      <c r="V33" s="430"/>
      <c r="W33" s="46" t="s">
        <v>45</v>
      </c>
      <c r="X33" s="47" t="s">
        <v>32</v>
      </c>
      <c r="Y33" s="43">
        <v>0</v>
      </c>
      <c r="Z33" s="19"/>
      <c r="AA33" s="19" t="s">
        <v>33</v>
      </c>
      <c r="AB33" s="20">
        <v>2.5</v>
      </c>
      <c r="AC33" s="20"/>
      <c r="AD33" s="20">
        <f>AB33*5</f>
        <v>12.5</v>
      </c>
      <c r="AE33" s="20" t="s">
        <v>28</v>
      </c>
      <c r="AF33" s="20">
        <f>AD33*9</f>
        <v>112.5</v>
      </c>
      <c r="AG33" s="108"/>
    </row>
    <row r="34" spans="2:34" ht="27.95" customHeight="1">
      <c r="B34" s="441"/>
      <c r="C34" s="428"/>
      <c r="D34" s="134"/>
      <c r="E34" s="134"/>
      <c r="F34" s="133"/>
      <c r="G34" s="2"/>
      <c r="H34" s="51"/>
      <c r="I34" s="2"/>
      <c r="J34" s="2"/>
      <c r="K34" s="51"/>
      <c r="L34" s="2"/>
      <c r="M34" s="3" t="s">
        <v>199</v>
      </c>
      <c r="N34" s="51"/>
      <c r="O34" s="2">
        <v>1</v>
      </c>
      <c r="P34" s="2"/>
      <c r="Q34" s="51"/>
      <c r="R34" s="2"/>
      <c r="S34" s="3"/>
      <c r="T34" s="51"/>
      <c r="U34" s="2"/>
      <c r="V34" s="430"/>
      <c r="W34" s="105">
        <v>27.5</v>
      </c>
      <c r="X34" s="95" t="s">
        <v>41</v>
      </c>
      <c r="Y34" s="52">
        <v>0</v>
      </c>
      <c r="Z34" s="167"/>
      <c r="AA34" s="19" t="s">
        <v>34</v>
      </c>
      <c r="AB34" s="20">
        <v>1</v>
      </c>
      <c r="AE34" s="19">
        <f>AB34*15</f>
        <v>15</v>
      </c>
      <c r="AG34" s="110"/>
    </row>
    <row r="35" spans="2:34" ht="27.95" customHeight="1">
      <c r="B35" s="136" t="s">
        <v>48</v>
      </c>
      <c r="C35" s="138"/>
      <c r="D35" s="134"/>
      <c r="E35" s="134"/>
      <c r="F35" s="133"/>
      <c r="G35" s="2"/>
      <c r="H35" s="51"/>
      <c r="I35" s="2"/>
      <c r="J35" s="2"/>
      <c r="K35" s="51"/>
      <c r="L35" s="2"/>
      <c r="M35" s="2"/>
      <c r="N35" s="51"/>
      <c r="O35" s="2"/>
      <c r="P35" s="2"/>
      <c r="Q35" s="51"/>
      <c r="R35" s="2"/>
      <c r="S35" s="2"/>
      <c r="T35" s="51"/>
      <c r="U35" s="2"/>
      <c r="V35" s="430"/>
      <c r="W35" s="46" t="s">
        <v>12</v>
      </c>
      <c r="X35" s="55"/>
      <c r="Y35" s="43"/>
      <c r="Z35" s="19"/>
      <c r="AC35" s="19">
        <f>SUM(AC30:AC34)</f>
        <v>28.3</v>
      </c>
      <c r="AD35" s="19">
        <f>SUM(AD30:AD34)</f>
        <v>22.5</v>
      </c>
      <c r="AE35" s="19">
        <f>SUM(AE30:AE34)</f>
        <v>118</v>
      </c>
      <c r="AF35" s="19">
        <f>AC35*4+AD35*9+AE35*4</f>
        <v>787.7</v>
      </c>
      <c r="AG35" s="108"/>
    </row>
    <row r="36" spans="2:34" ht="27.95" customHeight="1">
      <c r="B36" s="137"/>
      <c r="C36" s="139"/>
      <c r="D36" s="175"/>
      <c r="E36" s="175"/>
      <c r="F36" s="176"/>
      <c r="G36" s="176"/>
      <c r="H36" s="175"/>
      <c r="I36" s="176"/>
      <c r="J36" s="176"/>
      <c r="K36" s="175"/>
      <c r="L36" s="176"/>
      <c r="M36" s="176"/>
      <c r="N36" s="175"/>
      <c r="O36" s="176"/>
      <c r="P36" s="176"/>
      <c r="Q36" s="175"/>
      <c r="R36" s="176"/>
      <c r="S36" s="176"/>
      <c r="T36" s="175"/>
      <c r="U36" s="176"/>
      <c r="V36" s="431"/>
      <c r="W36" s="106">
        <f>W30*4+W34*4+W32*9</f>
        <v>749.30000000000007</v>
      </c>
      <c r="X36" s="59"/>
      <c r="Y36" s="60"/>
      <c r="Z36" s="18"/>
      <c r="AC36" s="58">
        <f>AC35*4/AF35</f>
        <v>0.14370953408658119</v>
      </c>
      <c r="AD36" s="58">
        <f>AD35*9/AF35</f>
        <v>0.25707756760187889</v>
      </c>
      <c r="AE36" s="58">
        <f>AE35*4/AF35</f>
        <v>0.5992128983115399</v>
      </c>
      <c r="AG36" s="113"/>
    </row>
    <row r="37" spans="2:34" s="40" customFormat="1" ht="27.95" customHeight="1">
      <c r="B37" s="157">
        <v>9</v>
      </c>
      <c r="C37" s="428"/>
      <c r="D37" s="174" t="str">
        <f>'109.8.31-9月菜單'!R3</f>
        <v>台式炒麵</v>
      </c>
      <c r="E37" s="174" t="s">
        <v>134</v>
      </c>
      <c r="F37" s="174"/>
      <c r="G37" s="174" t="str">
        <f>'109.8.31-9月菜單'!R4</f>
        <v>鹽酥雞(炸)</v>
      </c>
      <c r="H37" s="174" t="s">
        <v>88</v>
      </c>
      <c r="I37" s="174"/>
      <c r="J37" s="174" t="str">
        <f>'109.8.31-9月菜單'!R5</f>
        <v>台式香腸(加)</v>
      </c>
      <c r="K37" s="174" t="s">
        <v>89</v>
      </c>
      <c r="L37" s="174"/>
      <c r="M37" s="174" t="str">
        <f>'109.8.31-9月菜單'!R6</f>
        <v>壽喜燒</v>
      </c>
      <c r="N37" s="174" t="s">
        <v>17</v>
      </c>
      <c r="O37" s="174"/>
      <c r="P37" s="174" t="str">
        <f>'109.8.31-9月菜單'!R7</f>
        <v>深色蔬菜</v>
      </c>
      <c r="Q37" s="174" t="s">
        <v>61</v>
      </c>
      <c r="R37" s="174"/>
      <c r="S37" s="174" t="str">
        <f>'109.8.31-9月菜單'!R8</f>
        <v>玉米蛋花湯</v>
      </c>
      <c r="T37" s="174" t="s">
        <v>83</v>
      </c>
      <c r="U37" s="174"/>
      <c r="V37" s="429"/>
      <c r="W37" s="37" t="s">
        <v>378</v>
      </c>
      <c r="X37" s="38" t="s">
        <v>19</v>
      </c>
      <c r="Y37" s="39">
        <v>4.5999999999999996</v>
      </c>
      <c r="Z37" s="19"/>
      <c r="AA37" s="19"/>
      <c r="AB37" s="20"/>
      <c r="AC37" s="19" t="s">
        <v>20</v>
      </c>
      <c r="AD37" s="19" t="s">
        <v>21</v>
      </c>
      <c r="AE37" s="19" t="s">
        <v>22</v>
      </c>
      <c r="AF37" s="19" t="s">
        <v>23</v>
      </c>
      <c r="AG37" s="108"/>
      <c r="AH37" s="109"/>
    </row>
    <row r="38" spans="2:34" ht="27.95" customHeight="1">
      <c r="B38" s="158" t="s">
        <v>8</v>
      </c>
      <c r="C38" s="428"/>
      <c r="D38" s="135" t="s">
        <v>130</v>
      </c>
      <c r="E38" s="135"/>
      <c r="F38" s="133">
        <v>120</v>
      </c>
      <c r="G38" s="2" t="s">
        <v>200</v>
      </c>
      <c r="H38" s="3"/>
      <c r="I38" s="2">
        <v>80</v>
      </c>
      <c r="J38" s="3" t="s">
        <v>381</v>
      </c>
      <c r="K38" s="2" t="s">
        <v>315</v>
      </c>
      <c r="L38" s="3">
        <v>50</v>
      </c>
      <c r="M38" s="3" t="s">
        <v>423</v>
      </c>
      <c r="N38" s="2"/>
      <c r="O38" s="2">
        <v>20</v>
      </c>
      <c r="P38" s="2" t="s">
        <v>187</v>
      </c>
      <c r="Q38" s="2"/>
      <c r="R38" s="2">
        <v>80</v>
      </c>
      <c r="S38" s="2" t="s">
        <v>68</v>
      </c>
      <c r="T38" s="2"/>
      <c r="U38" s="2">
        <v>30</v>
      </c>
      <c r="V38" s="430"/>
      <c r="W38" s="110">
        <v>106</v>
      </c>
      <c r="X38" s="42" t="s">
        <v>156</v>
      </c>
      <c r="Y38" s="43">
        <v>2.4</v>
      </c>
      <c r="Z38" s="18"/>
      <c r="AA38" s="44" t="s">
        <v>25</v>
      </c>
      <c r="AB38" s="20">
        <v>6</v>
      </c>
      <c r="AC38" s="20">
        <f>AB38*2</f>
        <v>12</v>
      </c>
      <c r="AD38" s="20"/>
      <c r="AE38" s="20">
        <f>AB38*15</f>
        <v>90</v>
      </c>
      <c r="AF38" s="20">
        <f>AC38*4+AE38*4</f>
        <v>408</v>
      </c>
      <c r="AG38" s="110"/>
    </row>
    <row r="39" spans="2:34" ht="27.95" customHeight="1">
      <c r="B39" s="158">
        <v>4</v>
      </c>
      <c r="C39" s="428"/>
      <c r="D39" s="135" t="s">
        <v>101</v>
      </c>
      <c r="E39" s="135"/>
      <c r="F39" s="133">
        <v>50</v>
      </c>
      <c r="G39" s="2"/>
      <c r="H39" s="3"/>
      <c r="I39" s="2"/>
      <c r="J39" s="3"/>
      <c r="K39" s="2"/>
      <c r="L39" s="3"/>
      <c r="M39" s="3" t="s">
        <v>424</v>
      </c>
      <c r="N39" s="101"/>
      <c r="O39" s="2">
        <v>10</v>
      </c>
      <c r="P39" s="2"/>
      <c r="Q39" s="2"/>
      <c r="R39" s="2"/>
      <c r="S39" s="2" t="s">
        <v>69</v>
      </c>
      <c r="T39" s="2"/>
      <c r="U39" s="2">
        <v>10</v>
      </c>
      <c r="V39" s="430"/>
      <c r="W39" s="46" t="s">
        <v>44</v>
      </c>
      <c r="X39" s="47" t="s">
        <v>26</v>
      </c>
      <c r="Y39" s="43">
        <v>2</v>
      </c>
      <c r="Z39" s="19"/>
      <c r="AA39" s="48" t="s">
        <v>27</v>
      </c>
      <c r="AB39" s="20">
        <v>2.2999999999999998</v>
      </c>
      <c r="AC39" s="49">
        <f>AB39*7</f>
        <v>16.099999999999998</v>
      </c>
      <c r="AD39" s="20">
        <f>AB39*5</f>
        <v>11.5</v>
      </c>
      <c r="AE39" s="20" t="s">
        <v>28</v>
      </c>
      <c r="AF39" s="50">
        <f>AC39*4+AD39*9</f>
        <v>167.89999999999998</v>
      </c>
      <c r="AG39" s="108"/>
    </row>
    <row r="40" spans="2:34" ht="27.95" customHeight="1">
      <c r="B40" s="158" t="s">
        <v>10</v>
      </c>
      <c r="C40" s="428"/>
      <c r="D40" s="135" t="s">
        <v>191</v>
      </c>
      <c r="E40" s="135"/>
      <c r="F40" s="133">
        <v>5</v>
      </c>
      <c r="G40" s="2"/>
      <c r="H40" s="51"/>
      <c r="I40" s="2"/>
      <c r="J40" s="3"/>
      <c r="K40" s="101"/>
      <c r="L40" s="3"/>
      <c r="M40" s="3" t="s">
        <v>425</v>
      </c>
      <c r="N40" s="101"/>
      <c r="O40" s="2">
        <v>10</v>
      </c>
      <c r="P40" s="2"/>
      <c r="Q40" s="51"/>
      <c r="R40" s="2"/>
      <c r="S40" s="3" t="s">
        <v>90</v>
      </c>
      <c r="T40" s="51"/>
      <c r="U40" s="2">
        <v>3</v>
      </c>
      <c r="V40" s="430"/>
      <c r="W40" s="105">
        <v>23</v>
      </c>
      <c r="X40" s="47" t="s">
        <v>29</v>
      </c>
      <c r="Y40" s="43">
        <v>2.5</v>
      </c>
      <c r="Z40" s="18"/>
      <c r="AA40" s="19" t="s">
        <v>30</v>
      </c>
      <c r="AB40" s="20">
        <v>1.5</v>
      </c>
      <c r="AC40" s="20">
        <f>AB40*1</f>
        <v>1.5</v>
      </c>
      <c r="AD40" s="20" t="s">
        <v>28</v>
      </c>
      <c r="AE40" s="20">
        <f>AB40*5</f>
        <v>7.5</v>
      </c>
      <c r="AF40" s="20">
        <f>AC40*4+AE40*4</f>
        <v>36</v>
      </c>
      <c r="AG40" s="110"/>
    </row>
    <row r="41" spans="2:34" ht="27.95" customHeight="1">
      <c r="B41" s="441" t="s">
        <v>53</v>
      </c>
      <c r="C41" s="428"/>
      <c r="D41" s="135" t="s">
        <v>135</v>
      </c>
      <c r="E41" s="135"/>
      <c r="F41" s="133">
        <v>20</v>
      </c>
      <c r="G41" s="2"/>
      <c r="H41" s="51"/>
      <c r="I41" s="2"/>
      <c r="J41" s="3"/>
      <c r="K41" s="51"/>
      <c r="L41" s="3"/>
      <c r="M41" s="3" t="s">
        <v>426</v>
      </c>
      <c r="N41" s="51"/>
      <c r="O41" s="2">
        <v>10</v>
      </c>
      <c r="P41" s="2"/>
      <c r="Q41" s="51"/>
      <c r="R41" s="2"/>
      <c r="S41" s="3" t="s">
        <v>158</v>
      </c>
      <c r="T41" s="103"/>
      <c r="U41" s="2">
        <v>10</v>
      </c>
      <c r="V41" s="430"/>
      <c r="W41" s="46" t="s">
        <v>45</v>
      </c>
      <c r="X41" s="47" t="s">
        <v>32</v>
      </c>
      <c r="Y41" s="43">
        <v>0</v>
      </c>
      <c r="Z41" s="19"/>
      <c r="AA41" s="19" t="s">
        <v>33</v>
      </c>
      <c r="AB41" s="20">
        <v>2.5</v>
      </c>
      <c r="AC41" s="20"/>
      <c r="AD41" s="20">
        <f>AB41*5</f>
        <v>12.5</v>
      </c>
      <c r="AE41" s="20" t="s">
        <v>28</v>
      </c>
      <c r="AF41" s="20">
        <f>AD41*9</f>
        <v>112.5</v>
      </c>
      <c r="AG41" s="108"/>
    </row>
    <row r="42" spans="2:34" ht="27.95" customHeight="1">
      <c r="B42" s="441"/>
      <c r="C42" s="428"/>
      <c r="D42" s="134"/>
      <c r="E42" s="134"/>
      <c r="F42" s="133"/>
      <c r="G42" s="2"/>
      <c r="H42" s="51"/>
      <c r="I42" s="2"/>
      <c r="J42" s="2"/>
      <c r="K42" s="51"/>
      <c r="L42" s="2"/>
      <c r="M42" s="3"/>
      <c r="N42" s="51"/>
      <c r="O42" s="2"/>
      <c r="P42" s="2"/>
      <c r="Q42" s="51"/>
      <c r="R42" s="2"/>
      <c r="S42" s="3"/>
      <c r="T42" s="51"/>
      <c r="U42" s="2"/>
      <c r="V42" s="430"/>
      <c r="W42" s="105">
        <v>27</v>
      </c>
      <c r="X42" s="95" t="s">
        <v>41</v>
      </c>
      <c r="Y42" s="52">
        <v>0</v>
      </c>
      <c r="Z42" s="18"/>
      <c r="AA42" s="19" t="s">
        <v>34</v>
      </c>
      <c r="AE42" s="19">
        <f>AB42*15</f>
        <v>0</v>
      </c>
      <c r="AG42" s="110"/>
    </row>
    <row r="43" spans="2:34" ht="27.95" customHeight="1">
      <c r="B43" s="136" t="s">
        <v>48</v>
      </c>
      <c r="C43" s="138"/>
      <c r="D43" s="134"/>
      <c r="E43" s="134"/>
      <c r="F43" s="133"/>
      <c r="G43" s="2"/>
      <c r="H43" s="51"/>
      <c r="I43" s="2"/>
      <c r="J43" s="2"/>
      <c r="K43" s="51"/>
      <c r="L43" s="2"/>
      <c r="M43" s="2"/>
      <c r="N43" s="51"/>
      <c r="O43" s="2"/>
      <c r="P43" s="2"/>
      <c r="Q43" s="51"/>
      <c r="R43" s="2"/>
      <c r="S43" s="2"/>
      <c r="T43" s="51"/>
      <c r="U43" s="2"/>
      <c r="V43" s="430"/>
      <c r="W43" s="46" t="s">
        <v>12</v>
      </c>
      <c r="X43" s="55"/>
      <c r="Y43" s="43"/>
      <c r="Z43" s="19"/>
      <c r="AC43" s="19">
        <f>SUM(AC38:AC42)</f>
        <v>29.599999999999998</v>
      </c>
      <c r="AD43" s="19">
        <f>SUM(AD38:AD42)</f>
        <v>24</v>
      </c>
      <c r="AE43" s="19">
        <f>SUM(AE38:AE42)</f>
        <v>97.5</v>
      </c>
      <c r="AF43" s="19">
        <f>AC43*4+AD43*9+AE43*4</f>
        <v>724.4</v>
      </c>
      <c r="AG43" s="108"/>
    </row>
    <row r="44" spans="2:34" ht="27.95" customHeight="1" thickBot="1">
      <c r="B44" s="159"/>
      <c r="C44" s="139"/>
      <c r="D44" s="140"/>
      <c r="E44" s="140"/>
      <c r="F44" s="141"/>
      <c r="G44" s="141"/>
      <c r="H44" s="140"/>
      <c r="I44" s="141"/>
      <c r="J44" s="141"/>
      <c r="K44" s="140"/>
      <c r="L44" s="141"/>
      <c r="M44" s="141"/>
      <c r="N44" s="140"/>
      <c r="O44" s="141"/>
      <c r="P44" s="141"/>
      <c r="Q44" s="140"/>
      <c r="R44" s="141"/>
      <c r="S44" s="141"/>
      <c r="T44" s="140"/>
      <c r="U44" s="141"/>
      <c r="V44" s="431"/>
      <c r="W44" s="106">
        <f>W38*4+W42*4+W40*9</f>
        <v>739</v>
      </c>
      <c r="X44" s="59"/>
      <c r="Y44" s="60"/>
      <c r="Z44" s="18"/>
      <c r="AC44" s="58">
        <f>AC43*4/AF43</f>
        <v>0.16344561016013251</v>
      </c>
      <c r="AD44" s="58">
        <f>AD43*9/AF43</f>
        <v>0.29817780231916069</v>
      </c>
      <c r="AE44" s="58">
        <f>AE43*4/AF43</f>
        <v>0.53837658752070683</v>
      </c>
      <c r="AG44" s="113"/>
    </row>
    <row r="45" spans="2:34" s="86" customFormat="1" ht="21.75" customHeight="1">
      <c r="B45" s="83"/>
      <c r="C45" s="19"/>
      <c r="D45" s="45"/>
      <c r="E45" s="84"/>
      <c r="F45" s="45"/>
      <c r="G45" s="45"/>
      <c r="H45" s="84"/>
      <c r="I45" s="45"/>
      <c r="J45" s="436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85"/>
      <c r="AA45" s="71"/>
      <c r="AB45" s="65"/>
      <c r="AC45" s="71"/>
      <c r="AD45" s="71"/>
      <c r="AE45" s="71"/>
      <c r="AF45" s="71"/>
      <c r="AG45" s="71"/>
      <c r="AH45" s="71"/>
    </row>
    <row r="46" spans="2:34">
      <c r="B46" s="65"/>
      <c r="C46" s="86"/>
      <c r="D46" s="426"/>
      <c r="E46" s="426"/>
      <c r="F46" s="427"/>
      <c r="G46" s="427"/>
      <c r="H46" s="87"/>
      <c r="I46" s="19"/>
      <c r="J46" s="19"/>
      <c r="K46" s="87"/>
      <c r="L46" s="19"/>
      <c r="N46" s="87"/>
      <c r="O46" s="19"/>
      <c r="Q46" s="87"/>
      <c r="R46" s="19"/>
      <c r="T46" s="87"/>
      <c r="U46" s="19"/>
      <c r="V46" s="88"/>
      <c r="Y46" s="91"/>
    </row>
    <row r="47" spans="2:34">
      <c r="Y47" s="91"/>
    </row>
    <row r="48" spans="2:34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A29" zoomScale="60" workbookViewId="0">
      <selection activeCell="W42" sqref="W42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9.625" style="45" customWidth="1"/>
    <col min="7" max="7" width="18.625" style="45" customWidth="1"/>
    <col min="8" max="8" width="5.625" style="84" customWidth="1"/>
    <col min="9" max="9" width="9.625" style="45" customWidth="1"/>
    <col min="10" max="10" width="18.625" style="45" customWidth="1"/>
    <col min="11" max="11" width="5.625" style="84" customWidth="1"/>
    <col min="12" max="12" width="9.625" style="45" customWidth="1"/>
    <col min="13" max="13" width="18.625" style="45" customWidth="1"/>
    <col min="14" max="14" width="5.625" style="84" customWidth="1"/>
    <col min="15" max="15" width="9.625" style="45" customWidth="1"/>
    <col min="16" max="16" width="18.625" style="45" customWidth="1"/>
    <col min="17" max="17" width="5.625" style="84" customWidth="1"/>
    <col min="18" max="18" width="9.625" style="45" customWidth="1"/>
    <col min="19" max="19" width="18.625" style="45" customWidth="1"/>
    <col min="20" max="20" width="5.625" style="84" customWidth="1"/>
    <col min="21" max="21" width="9.62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3" width="9" style="19"/>
    <col min="34" max="16384" width="9" style="45"/>
  </cols>
  <sheetData>
    <row r="1" spans="2:34" s="6" customFormat="1" ht="38.25">
      <c r="B1" s="437" t="s">
        <v>411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5"/>
      <c r="AB1" s="7"/>
    </row>
    <row r="2" spans="2:34" s="6" customFormat="1" ht="9.75" customHeight="1">
      <c r="B2" s="438"/>
      <c r="C2" s="439"/>
      <c r="D2" s="439"/>
      <c r="E2" s="439"/>
      <c r="F2" s="439"/>
      <c r="G2" s="439"/>
      <c r="H2" s="8"/>
      <c r="I2" s="5"/>
      <c r="J2" s="5"/>
      <c r="K2" s="8"/>
      <c r="L2" s="5"/>
      <c r="M2" s="5"/>
      <c r="N2" s="8"/>
      <c r="O2" s="5"/>
      <c r="P2" s="5"/>
      <c r="Q2" s="8"/>
      <c r="R2" s="5"/>
      <c r="S2" s="5"/>
      <c r="T2" s="8"/>
      <c r="U2" s="5"/>
      <c r="V2" s="9"/>
      <c r="W2" s="10"/>
      <c r="X2" s="11"/>
      <c r="Y2" s="10"/>
      <c r="Z2" s="5"/>
      <c r="AB2" s="7"/>
    </row>
    <row r="3" spans="2:34" s="19" customFormat="1" ht="31.5" customHeight="1" thickBot="1">
      <c r="B3" s="96" t="s">
        <v>42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34" s="34" customFormat="1" ht="99">
      <c r="B4" s="21" t="s">
        <v>0</v>
      </c>
      <c r="C4" s="22" t="s">
        <v>1</v>
      </c>
      <c r="D4" s="23" t="s">
        <v>2</v>
      </c>
      <c r="E4" s="24" t="s">
        <v>40</v>
      </c>
      <c r="F4" s="23"/>
      <c r="G4" s="23" t="s">
        <v>3</v>
      </c>
      <c r="H4" s="24" t="s">
        <v>40</v>
      </c>
      <c r="I4" s="23"/>
      <c r="J4" s="23" t="s">
        <v>4</v>
      </c>
      <c r="K4" s="24" t="s">
        <v>40</v>
      </c>
      <c r="L4" s="25"/>
      <c r="M4" s="23" t="s">
        <v>4</v>
      </c>
      <c r="N4" s="24" t="s">
        <v>40</v>
      </c>
      <c r="O4" s="23"/>
      <c r="P4" s="23" t="s">
        <v>4</v>
      </c>
      <c r="Q4" s="24" t="s">
        <v>40</v>
      </c>
      <c r="R4" s="23"/>
      <c r="S4" s="26" t="s">
        <v>5</v>
      </c>
      <c r="T4" s="24" t="s">
        <v>40</v>
      </c>
      <c r="U4" s="23"/>
      <c r="V4" s="99" t="s">
        <v>46</v>
      </c>
      <c r="W4" s="27" t="s">
        <v>6</v>
      </c>
      <c r="X4" s="28" t="s">
        <v>13</v>
      </c>
      <c r="Y4" s="29" t="s">
        <v>14</v>
      </c>
      <c r="Z4" s="30"/>
      <c r="AA4" s="31"/>
      <c r="AB4" s="32"/>
      <c r="AC4" s="33"/>
      <c r="AD4" s="33"/>
      <c r="AE4" s="33"/>
      <c r="AF4" s="33"/>
      <c r="AG4" s="107"/>
    </row>
    <row r="5" spans="2:34" s="40" customFormat="1" ht="65.099999999999994" customHeight="1">
      <c r="B5" s="35">
        <v>9</v>
      </c>
      <c r="C5" s="432"/>
      <c r="D5" s="36" t="str">
        <f>'109.8.31-9月菜單'!B12</f>
        <v>香Q米飯</v>
      </c>
      <c r="E5" s="36" t="s">
        <v>15</v>
      </c>
      <c r="F5" s="1" t="s">
        <v>16</v>
      </c>
      <c r="G5" s="114" t="str">
        <f>'109.8.31-9月菜單'!B13</f>
        <v>夜市(炸)雞排</v>
      </c>
      <c r="H5" s="36" t="s">
        <v>88</v>
      </c>
      <c r="I5" s="1" t="s">
        <v>16</v>
      </c>
      <c r="J5" s="36" t="str">
        <f>'109.8.31-9月菜單'!B14</f>
        <v>日式大阪燒</v>
      </c>
      <c r="K5" s="36" t="s">
        <v>92</v>
      </c>
      <c r="L5" s="1" t="s">
        <v>16</v>
      </c>
      <c r="M5" s="36" t="str">
        <f>'109.8.31-9月菜單'!B15</f>
        <v>沙茶竹筍</v>
      </c>
      <c r="N5" s="36" t="s">
        <v>17</v>
      </c>
      <c r="O5" s="1" t="s">
        <v>16</v>
      </c>
      <c r="P5" s="36" t="str">
        <f>'109.8.31-9月菜單'!B16</f>
        <v>深色蔬菜</v>
      </c>
      <c r="Q5" s="36" t="s">
        <v>61</v>
      </c>
      <c r="R5" s="1" t="s">
        <v>16</v>
      </c>
      <c r="S5" s="36" t="str">
        <f>'109.8.31-9月菜單'!B17</f>
        <v>針菇蛋花湯</v>
      </c>
      <c r="T5" s="36" t="s">
        <v>59</v>
      </c>
      <c r="U5" s="1" t="s">
        <v>16</v>
      </c>
      <c r="V5" s="433"/>
      <c r="W5" s="37" t="s">
        <v>378</v>
      </c>
      <c r="X5" s="38" t="s">
        <v>19</v>
      </c>
      <c r="Y5" s="39">
        <v>5</v>
      </c>
      <c r="Z5" s="19"/>
      <c r="AA5" s="19"/>
      <c r="AB5" s="20"/>
      <c r="AC5" s="19"/>
      <c r="AD5" s="19"/>
      <c r="AE5" s="19"/>
      <c r="AF5" s="19"/>
      <c r="AG5" s="91"/>
    </row>
    <row r="6" spans="2:34" ht="27.95" customHeight="1">
      <c r="B6" s="41" t="s">
        <v>8</v>
      </c>
      <c r="C6" s="432"/>
      <c r="D6" s="3" t="s">
        <v>302</v>
      </c>
      <c r="E6" s="3"/>
      <c r="F6" s="3">
        <v>100</v>
      </c>
      <c r="G6" s="2" t="s">
        <v>189</v>
      </c>
      <c r="H6" s="3"/>
      <c r="I6" s="2">
        <v>80</v>
      </c>
      <c r="J6" s="2" t="s">
        <v>67</v>
      </c>
      <c r="K6" s="2"/>
      <c r="L6" s="2">
        <v>60</v>
      </c>
      <c r="M6" s="2" t="s">
        <v>196</v>
      </c>
      <c r="N6" s="2"/>
      <c r="O6" s="2">
        <v>60</v>
      </c>
      <c r="P6" s="2" t="s">
        <v>187</v>
      </c>
      <c r="Q6" s="2"/>
      <c r="R6" s="2">
        <v>80</v>
      </c>
      <c r="S6" s="3" t="s">
        <v>93</v>
      </c>
      <c r="T6" s="2"/>
      <c r="U6" s="2">
        <v>10</v>
      </c>
      <c r="V6" s="434"/>
      <c r="W6" s="110">
        <v>108.9</v>
      </c>
      <c r="X6" s="42" t="s">
        <v>156</v>
      </c>
      <c r="Y6" s="43">
        <v>2.4</v>
      </c>
      <c r="Z6" s="18"/>
      <c r="AA6" s="44"/>
      <c r="AC6" s="20"/>
      <c r="AD6" s="20"/>
      <c r="AE6" s="20"/>
      <c r="AF6" s="20"/>
      <c r="AG6" s="91"/>
    </row>
    <row r="7" spans="2:34" ht="27.95" customHeight="1">
      <c r="B7" s="41">
        <v>7</v>
      </c>
      <c r="C7" s="432"/>
      <c r="D7" s="3"/>
      <c r="E7" s="3"/>
      <c r="F7" s="3"/>
      <c r="G7" s="2"/>
      <c r="H7" s="2"/>
      <c r="I7" s="2"/>
      <c r="J7" s="2" t="s">
        <v>65</v>
      </c>
      <c r="K7" s="2"/>
      <c r="L7" s="2">
        <v>40</v>
      </c>
      <c r="M7" s="2" t="s">
        <v>93</v>
      </c>
      <c r="N7" s="101"/>
      <c r="O7" s="2">
        <v>10</v>
      </c>
      <c r="P7" s="2"/>
      <c r="Q7" s="2"/>
      <c r="R7" s="2"/>
      <c r="S7" s="3" t="s">
        <v>132</v>
      </c>
      <c r="T7" s="2"/>
      <c r="U7" s="2">
        <v>10</v>
      </c>
      <c r="V7" s="434"/>
      <c r="W7" s="46" t="s">
        <v>44</v>
      </c>
      <c r="X7" s="47" t="s">
        <v>26</v>
      </c>
      <c r="Y7" s="43">
        <v>2.2999999999999998</v>
      </c>
      <c r="Z7" s="19"/>
      <c r="AA7" s="48"/>
      <c r="AC7" s="49"/>
      <c r="AD7" s="20"/>
      <c r="AE7" s="20"/>
      <c r="AF7" s="50"/>
      <c r="AG7" s="91"/>
    </row>
    <row r="8" spans="2:34" ht="27.95" customHeight="1">
      <c r="B8" s="41" t="s">
        <v>10</v>
      </c>
      <c r="C8" s="432"/>
      <c r="D8" s="3"/>
      <c r="E8" s="3"/>
      <c r="F8" s="3"/>
      <c r="G8" s="2"/>
      <c r="H8" s="51"/>
      <c r="I8" s="2"/>
      <c r="J8" s="2" t="s">
        <v>98</v>
      </c>
      <c r="K8" s="2"/>
      <c r="L8" s="2">
        <v>1</v>
      </c>
      <c r="M8" s="2" t="s">
        <v>90</v>
      </c>
      <c r="N8" s="51"/>
      <c r="O8" s="2">
        <v>3</v>
      </c>
      <c r="P8" s="2"/>
      <c r="Q8" s="51"/>
      <c r="R8" s="2"/>
      <c r="S8" s="2" t="s">
        <v>303</v>
      </c>
      <c r="T8" s="3"/>
      <c r="U8" s="2">
        <v>10</v>
      </c>
      <c r="V8" s="434"/>
      <c r="W8" s="105">
        <v>24.3</v>
      </c>
      <c r="X8" s="47" t="s">
        <v>29</v>
      </c>
      <c r="Y8" s="43">
        <v>2.5</v>
      </c>
      <c r="Z8" s="18"/>
      <c r="AC8" s="20"/>
      <c r="AD8" s="20"/>
      <c r="AE8" s="20"/>
      <c r="AF8" s="20"/>
      <c r="AG8" s="91"/>
      <c r="AH8" s="156"/>
    </row>
    <row r="9" spans="2:34" ht="27.95" customHeight="1">
      <c r="B9" s="440" t="s">
        <v>36</v>
      </c>
      <c r="C9" s="432"/>
      <c r="D9" s="3"/>
      <c r="E9" s="3"/>
      <c r="F9" s="3"/>
      <c r="G9" s="2"/>
      <c r="H9" s="51"/>
      <c r="I9" s="2"/>
      <c r="J9" s="2" t="s">
        <v>162</v>
      </c>
      <c r="K9" s="51"/>
      <c r="L9" s="2">
        <v>1</v>
      </c>
      <c r="M9" s="2" t="s">
        <v>91</v>
      </c>
      <c r="N9" s="51"/>
      <c r="O9" s="2">
        <v>1</v>
      </c>
      <c r="P9" s="2"/>
      <c r="Q9" s="51"/>
      <c r="R9" s="2"/>
      <c r="S9" s="3" t="s">
        <v>304</v>
      </c>
      <c r="T9" s="3"/>
      <c r="U9" s="3">
        <v>3</v>
      </c>
      <c r="V9" s="434"/>
      <c r="W9" s="46" t="s">
        <v>45</v>
      </c>
      <c r="X9" s="47" t="s">
        <v>32</v>
      </c>
      <c r="Y9" s="43">
        <v>0</v>
      </c>
      <c r="Z9" s="19"/>
      <c r="AC9" s="20"/>
      <c r="AD9" s="20"/>
      <c r="AE9" s="20"/>
      <c r="AF9" s="20"/>
      <c r="AG9" s="108"/>
      <c r="AH9" s="156"/>
    </row>
    <row r="10" spans="2:34" ht="27.95" customHeight="1">
      <c r="B10" s="440"/>
      <c r="C10" s="432"/>
      <c r="D10" s="3"/>
      <c r="E10" s="3"/>
      <c r="F10" s="3"/>
      <c r="G10" s="2"/>
      <c r="H10" s="51"/>
      <c r="I10" s="2"/>
      <c r="J10" s="2"/>
      <c r="K10" s="51"/>
      <c r="L10" s="2"/>
      <c r="M10" s="3"/>
      <c r="N10" s="51"/>
      <c r="O10" s="2"/>
      <c r="P10" s="2"/>
      <c r="Q10" s="51"/>
      <c r="R10" s="2"/>
      <c r="S10" s="3"/>
      <c r="T10" s="51"/>
      <c r="U10" s="2"/>
      <c r="V10" s="434"/>
      <c r="W10" s="105">
        <v>27.7</v>
      </c>
      <c r="X10" s="95" t="s">
        <v>41</v>
      </c>
      <c r="Y10" s="52">
        <v>0</v>
      </c>
      <c r="Z10" s="18"/>
      <c r="AG10" s="110"/>
    </row>
    <row r="11" spans="2:34" ht="27.95" customHeight="1">
      <c r="B11" s="53" t="s">
        <v>35</v>
      </c>
      <c r="C11" s="54"/>
      <c r="D11" s="3"/>
      <c r="E11" s="51"/>
      <c r="F11" s="3"/>
      <c r="G11" s="2"/>
      <c r="H11" s="51"/>
      <c r="I11" s="2"/>
      <c r="J11" s="2"/>
      <c r="K11" s="51"/>
      <c r="L11" s="2"/>
      <c r="M11" s="2"/>
      <c r="N11" s="51"/>
      <c r="O11" s="2"/>
      <c r="P11" s="2"/>
      <c r="Q11" s="51"/>
      <c r="R11" s="2"/>
      <c r="S11" s="2"/>
      <c r="T11" s="51"/>
      <c r="U11" s="2"/>
      <c r="V11" s="434"/>
      <c r="W11" s="46" t="s">
        <v>12</v>
      </c>
      <c r="X11" s="55"/>
      <c r="Y11" s="43"/>
      <c r="Z11" s="19"/>
      <c r="AG11" s="108"/>
    </row>
    <row r="12" spans="2:34" ht="27.95" customHeight="1">
      <c r="B12" s="56"/>
      <c r="C12" s="57"/>
      <c r="D12" s="2"/>
      <c r="E12" s="51"/>
      <c r="F12" s="2"/>
      <c r="G12" s="2"/>
      <c r="H12" s="51"/>
      <c r="I12" s="2"/>
      <c r="J12" s="2"/>
      <c r="K12" s="51"/>
      <c r="L12" s="2"/>
      <c r="M12" s="2"/>
      <c r="N12" s="51"/>
      <c r="O12" s="2"/>
      <c r="P12" s="2"/>
      <c r="Q12" s="51"/>
      <c r="R12" s="2"/>
      <c r="S12" s="2"/>
      <c r="T12" s="51"/>
      <c r="U12" s="2"/>
      <c r="V12" s="435"/>
      <c r="W12" s="106">
        <f>W6*4+W10*4+W8*9</f>
        <v>765.1</v>
      </c>
      <c r="X12" s="59"/>
      <c r="Y12" s="60"/>
      <c r="Z12" s="18"/>
      <c r="AC12" s="58"/>
      <c r="AD12" s="58"/>
      <c r="AE12" s="58"/>
      <c r="AG12" s="113"/>
    </row>
    <row r="13" spans="2:34" s="40" customFormat="1" ht="27.95" customHeight="1">
      <c r="B13" s="35">
        <v>9</v>
      </c>
      <c r="C13" s="432"/>
      <c r="D13" s="36" t="str">
        <f>'109.8.31-9月菜單'!F12</f>
        <v>燕麥飯</v>
      </c>
      <c r="E13" s="36" t="s">
        <v>60</v>
      </c>
      <c r="F13" s="36"/>
      <c r="G13" s="36" t="str">
        <f>'109.8.31-9月菜單'!F13</f>
        <v>蜜汁排骨</v>
      </c>
      <c r="H13" s="36" t="s">
        <v>17</v>
      </c>
      <c r="I13" s="36"/>
      <c r="J13" s="36" t="str">
        <f>'109.8.31-9月菜單'!F14</f>
        <v>玉米鴿蛋</v>
      </c>
      <c r="K13" s="36" t="s">
        <v>17</v>
      </c>
      <c r="L13" s="36"/>
      <c r="M13" s="36" t="str">
        <f>'109.8.31-9月菜單'!F15</f>
        <v>烤甜不辣(加)</v>
      </c>
      <c r="N13" s="36" t="s">
        <v>89</v>
      </c>
      <c r="O13" s="36"/>
      <c r="P13" s="36" t="str">
        <f>'109.8.31-9月菜單'!F16</f>
        <v>淺色蔬菜</v>
      </c>
      <c r="Q13" s="36" t="s">
        <v>61</v>
      </c>
      <c r="R13" s="36"/>
      <c r="S13" s="36" t="str">
        <f>'109.8.31-9月菜單'!F17</f>
        <v>紫菜蛋花湯</v>
      </c>
      <c r="T13" s="36" t="s">
        <v>17</v>
      </c>
      <c r="U13" s="36"/>
      <c r="V13" s="433"/>
      <c r="W13" s="37" t="s">
        <v>378</v>
      </c>
      <c r="X13" s="38" t="s">
        <v>19</v>
      </c>
      <c r="Y13" s="39">
        <v>5.5</v>
      </c>
      <c r="Z13" s="19"/>
      <c r="AA13" s="19"/>
      <c r="AB13" s="20"/>
      <c r="AC13" s="19" t="s">
        <v>20</v>
      </c>
      <c r="AD13" s="19" t="s">
        <v>21</v>
      </c>
      <c r="AE13" s="19" t="s">
        <v>22</v>
      </c>
      <c r="AF13" s="19" t="s">
        <v>23</v>
      </c>
      <c r="AG13" s="108"/>
    </row>
    <row r="14" spans="2:34" ht="27.95" customHeight="1">
      <c r="B14" s="41" t="s">
        <v>8</v>
      </c>
      <c r="C14" s="432"/>
      <c r="D14" s="2" t="s">
        <v>305</v>
      </c>
      <c r="E14" s="2"/>
      <c r="F14" s="2">
        <v>40</v>
      </c>
      <c r="G14" s="2" t="s">
        <v>307</v>
      </c>
      <c r="H14" s="3"/>
      <c r="I14" s="2">
        <v>30</v>
      </c>
      <c r="J14" s="2" t="s">
        <v>311</v>
      </c>
      <c r="K14" s="2"/>
      <c r="L14" s="2">
        <v>35</v>
      </c>
      <c r="M14" s="3" t="s">
        <v>314</v>
      </c>
      <c r="N14" s="2" t="s">
        <v>315</v>
      </c>
      <c r="O14" s="2">
        <v>50</v>
      </c>
      <c r="P14" s="2" t="s">
        <v>187</v>
      </c>
      <c r="Q14" s="2"/>
      <c r="R14" s="2">
        <v>80</v>
      </c>
      <c r="S14" s="79" t="s">
        <v>122</v>
      </c>
      <c r="T14" s="2"/>
      <c r="U14" s="2">
        <v>1</v>
      </c>
      <c r="V14" s="434"/>
      <c r="W14" s="110">
        <v>107.4</v>
      </c>
      <c r="X14" s="42" t="s">
        <v>156</v>
      </c>
      <c r="Y14" s="43">
        <v>2.4</v>
      </c>
      <c r="Z14" s="18"/>
      <c r="AA14" s="44" t="s">
        <v>25</v>
      </c>
      <c r="AB14" s="20">
        <v>6.2</v>
      </c>
      <c r="AC14" s="20">
        <f>AB14*2</f>
        <v>12.4</v>
      </c>
      <c r="AD14" s="20"/>
      <c r="AE14" s="20">
        <f>AB14*15</f>
        <v>93</v>
      </c>
      <c r="AF14" s="20">
        <f>AC14*4+AE14*4</f>
        <v>421.6</v>
      </c>
      <c r="AG14" s="110"/>
    </row>
    <row r="15" spans="2:34" ht="27.95" customHeight="1">
      <c r="B15" s="41">
        <v>8</v>
      </c>
      <c r="C15" s="432"/>
      <c r="D15" s="3" t="s">
        <v>306</v>
      </c>
      <c r="E15" s="2"/>
      <c r="F15" s="2">
        <v>60</v>
      </c>
      <c r="G15" s="2" t="s">
        <v>308</v>
      </c>
      <c r="H15" s="3"/>
      <c r="I15" s="2">
        <v>30</v>
      </c>
      <c r="J15" s="2" t="s">
        <v>312</v>
      </c>
      <c r="K15" s="2"/>
      <c r="L15" s="2">
        <v>10</v>
      </c>
      <c r="M15" s="2"/>
      <c r="N15" s="2"/>
      <c r="O15" s="2"/>
      <c r="P15" s="2"/>
      <c r="Q15" s="2"/>
      <c r="R15" s="2"/>
      <c r="S15" s="3" t="s">
        <v>65</v>
      </c>
      <c r="T15" s="2"/>
      <c r="U15" s="2">
        <v>10</v>
      </c>
      <c r="V15" s="434"/>
      <c r="W15" s="46" t="s">
        <v>44</v>
      </c>
      <c r="X15" s="47" t="s">
        <v>26</v>
      </c>
      <c r="Y15" s="43">
        <v>1.5</v>
      </c>
      <c r="Z15" s="19"/>
      <c r="AA15" s="48" t="s">
        <v>27</v>
      </c>
      <c r="AB15" s="20">
        <v>2.1</v>
      </c>
      <c r="AC15" s="49">
        <f>AB15*7</f>
        <v>14.700000000000001</v>
      </c>
      <c r="AD15" s="20">
        <f>AB15*5</f>
        <v>10.5</v>
      </c>
      <c r="AE15" s="20" t="s">
        <v>28</v>
      </c>
      <c r="AF15" s="50">
        <f>AC15*4+AD15*9</f>
        <v>153.30000000000001</v>
      </c>
      <c r="AG15" s="108"/>
    </row>
    <row r="16" spans="2:34" ht="27.95" customHeight="1">
      <c r="B16" s="41" t="s">
        <v>10</v>
      </c>
      <c r="C16" s="432"/>
      <c r="D16" s="51"/>
      <c r="E16" s="51"/>
      <c r="F16" s="2"/>
      <c r="G16" s="2" t="s">
        <v>309</v>
      </c>
      <c r="H16" s="51"/>
      <c r="I16" s="2">
        <v>50</v>
      </c>
      <c r="J16" s="2" t="s">
        <v>313</v>
      </c>
      <c r="K16" s="101"/>
      <c r="L16" s="2">
        <v>5</v>
      </c>
      <c r="M16" s="2"/>
      <c r="N16" s="2"/>
      <c r="O16" s="2"/>
      <c r="P16" s="2"/>
      <c r="Q16" s="51"/>
      <c r="R16" s="2"/>
      <c r="S16" s="3" t="s">
        <v>316</v>
      </c>
      <c r="T16" s="2"/>
      <c r="U16" s="2">
        <v>1</v>
      </c>
      <c r="V16" s="434"/>
      <c r="W16" s="105">
        <v>24.8</v>
      </c>
      <c r="X16" s="47" t="s">
        <v>29</v>
      </c>
      <c r="Y16" s="43">
        <v>2</v>
      </c>
      <c r="Z16" s="18"/>
      <c r="AA16" s="19" t="s">
        <v>30</v>
      </c>
      <c r="AB16" s="20">
        <v>1.8</v>
      </c>
      <c r="AC16" s="20">
        <f>AB16*1</f>
        <v>1.8</v>
      </c>
      <c r="AD16" s="20" t="s">
        <v>28</v>
      </c>
      <c r="AE16" s="20">
        <f>AB16*5</f>
        <v>9</v>
      </c>
      <c r="AF16" s="20">
        <f>AC16*4+AE16*4</f>
        <v>43.2</v>
      </c>
      <c r="AG16" s="110"/>
    </row>
    <row r="17" spans="2:33" ht="27.95" customHeight="1">
      <c r="B17" s="440" t="s">
        <v>37</v>
      </c>
      <c r="C17" s="432"/>
      <c r="D17" s="51"/>
      <c r="E17" s="51"/>
      <c r="F17" s="2"/>
      <c r="G17" s="2" t="s">
        <v>310</v>
      </c>
      <c r="H17" s="51"/>
      <c r="I17" s="2">
        <v>10</v>
      </c>
      <c r="J17" s="2" t="s">
        <v>310</v>
      </c>
      <c r="K17" s="51"/>
      <c r="L17" s="2">
        <v>5</v>
      </c>
      <c r="M17" s="3"/>
      <c r="N17" s="2"/>
      <c r="O17" s="2"/>
      <c r="P17" s="2"/>
      <c r="Q17" s="51"/>
      <c r="R17" s="2"/>
      <c r="S17" s="3"/>
      <c r="T17" s="101"/>
      <c r="U17" s="2"/>
      <c r="V17" s="434"/>
      <c r="W17" s="46" t="s">
        <v>45</v>
      </c>
      <c r="X17" s="47" t="s">
        <v>32</v>
      </c>
      <c r="Y17" s="43">
        <v>0</v>
      </c>
      <c r="Z17" s="19"/>
      <c r="AA17" s="19" t="s">
        <v>33</v>
      </c>
      <c r="AB17" s="20">
        <v>2.5</v>
      </c>
      <c r="AC17" s="20"/>
      <c r="AD17" s="20">
        <f>AB17*5</f>
        <v>12.5</v>
      </c>
      <c r="AE17" s="20" t="s">
        <v>28</v>
      </c>
      <c r="AF17" s="20">
        <f>AD17*9</f>
        <v>112.5</v>
      </c>
      <c r="AG17" s="108"/>
    </row>
    <row r="18" spans="2:33" ht="27.95" customHeight="1">
      <c r="B18" s="440"/>
      <c r="C18" s="432"/>
      <c r="D18" s="51"/>
      <c r="E18" s="51"/>
      <c r="F18" s="2"/>
      <c r="G18" s="2"/>
      <c r="H18" s="51"/>
      <c r="I18" s="2"/>
      <c r="J18" s="2"/>
      <c r="K18" s="51"/>
      <c r="L18" s="2"/>
      <c r="M18" s="3"/>
      <c r="N18" s="51"/>
      <c r="O18" s="2"/>
      <c r="P18" s="2"/>
      <c r="Q18" s="51"/>
      <c r="R18" s="2"/>
      <c r="S18" s="3"/>
      <c r="T18" s="51"/>
      <c r="U18" s="2"/>
      <c r="V18" s="434"/>
      <c r="W18" s="105">
        <v>27.7</v>
      </c>
      <c r="X18" s="95" t="s">
        <v>41</v>
      </c>
      <c r="Y18" s="52">
        <v>0</v>
      </c>
      <c r="Z18" s="18"/>
      <c r="AA18" s="19" t="s">
        <v>34</v>
      </c>
      <c r="AB18" s="20">
        <v>1</v>
      </c>
      <c r="AE18" s="19">
        <f>AB18*15</f>
        <v>15</v>
      </c>
      <c r="AG18" s="110"/>
    </row>
    <row r="19" spans="2:33" ht="27.95" customHeight="1">
      <c r="B19" s="53" t="s">
        <v>35</v>
      </c>
      <c r="C19" s="54"/>
      <c r="D19" s="51"/>
      <c r="E19" s="51"/>
      <c r="F19" s="2"/>
      <c r="G19" s="2"/>
      <c r="H19" s="51"/>
      <c r="I19" s="2"/>
      <c r="J19" s="2"/>
      <c r="K19" s="51"/>
      <c r="L19" s="2"/>
      <c r="M19" s="2"/>
      <c r="N19" s="51"/>
      <c r="O19" s="2"/>
      <c r="P19" s="2"/>
      <c r="Q19" s="51"/>
      <c r="R19" s="2"/>
      <c r="S19" s="2"/>
      <c r="T19" s="51"/>
      <c r="U19" s="2"/>
      <c r="V19" s="434"/>
      <c r="W19" s="46" t="s">
        <v>12</v>
      </c>
      <c r="X19" s="55"/>
      <c r="Y19" s="43"/>
      <c r="Z19" s="19"/>
      <c r="AC19" s="19">
        <f>SUM(AC14:AC18)</f>
        <v>28.900000000000002</v>
      </c>
      <c r="AD19" s="19">
        <f>SUM(AD14:AD18)</f>
        <v>23</v>
      </c>
      <c r="AE19" s="19">
        <f>SUM(AE14:AE18)</f>
        <v>117</v>
      </c>
      <c r="AF19" s="19">
        <f>AC19*4+AD19*9+AE19*4</f>
        <v>790.6</v>
      </c>
      <c r="AG19" s="108"/>
    </row>
    <row r="20" spans="2:33" ht="27.95" customHeight="1">
      <c r="B20" s="56"/>
      <c r="C20" s="57"/>
      <c r="D20" s="51"/>
      <c r="E20" s="51"/>
      <c r="F20" s="2"/>
      <c r="G20" s="2"/>
      <c r="H20" s="51"/>
      <c r="I20" s="2"/>
      <c r="J20" s="2"/>
      <c r="K20" s="51"/>
      <c r="L20" s="2"/>
      <c r="M20" s="2"/>
      <c r="N20" s="51"/>
      <c r="O20" s="2"/>
      <c r="P20" s="2"/>
      <c r="Q20" s="51"/>
      <c r="R20" s="2"/>
      <c r="S20" s="2"/>
      <c r="T20" s="51"/>
      <c r="U20" s="2"/>
      <c r="V20" s="435"/>
      <c r="W20" s="106">
        <f>W14*4+W18*4+W16*9</f>
        <v>763.6</v>
      </c>
      <c r="X20" s="59"/>
      <c r="Y20" s="60"/>
      <c r="Z20" s="18"/>
      <c r="AC20" s="58">
        <f>AC19*4/AF19</f>
        <v>0.14621806223121681</v>
      </c>
      <c r="AD20" s="58">
        <f>AD19*9/AF19</f>
        <v>0.26182646091576017</v>
      </c>
      <c r="AE20" s="58">
        <f>AE19*4/AF19</f>
        <v>0.59195547685302297</v>
      </c>
      <c r="AG20" s="113"/>
    </row>
    <row r="21" spans="2:33" s="40" customFormat="1" ht="27.95" customHeight="1">
      <c r="B21" s="61">
        <v>9</v>
      </c>
      <c r="C21" s="432"/>
      <c r="D21" s="36" t="str">
        <f>'109.8.31-9月菜單'!J12</f>
        <v>香Q米飯</v>
      </c>
      <c r="E21" s="36" t="s">
        <v>136</v>
      </c>
      <c r="F21" s="36"/>
      <c r="G21" s="36" t="str">
        <f>'109.8.31-9月菜單'!J13</f>
        <v>香嫩雞排</v>
      </c>
      <c r="H21" s="36" t="s">
        <v>89</v>
      </c>
      <c r="I21" s="36"/>
      <c r="J21" s="36" t="str">
        <f>'109.8.31-9月菜單'!J14</f>
        <v>塔香海茸(深色)</v>
      </c>
      <c r="K21" s="36" t="s">
        <v>17</v>
      </c>
      <c r="L21" s="36"/>
      <c r="M21" s="36" t="str">
        <f>'109.8.31-9月菜單'!J15</f>
        <v>五彩蒸蛋</v>
      </c>
      <c r="N21" s="36" t="s">
        <v>15</v>
      </c>
      <c r="O21" s="36"/>
      <c r="P21" s="36" t="str">
        <f>'109.8.31-9月菜單'!J16</f>
        <v>淺色蔬菜</v>
      </c>
      <c r="Q21" s="36" t="s">
        <v>61</v>
      </c>
      <c r="R21" s="36"/>
      <c r="S21" s="36" t="str">
        <f>'109.8.31-9月菜單'!J17</f>
        <v>雙色豆腐湯(豆)</v>
      </c>
      <c r="T21" s="36" t="s">
        <v>17</v>
      </c>
      <c r="U21" s="36"/>
      <c r="V21" s="433"/>
      <c r="W21" s="37" t="s">
        <v>378</v>
      </c>
      <c r="X21" s="38" t="s">
        <v>19</v>
      </c>
      <c r="Y21" s="39">
        <v>5</v>
      </c>
      <c r="Z21" s="19"/>
      <c r="AA21" s="19"/>
      <c r="AB21" s="20"/>
      <c r="AC21" s="19" t="s">
        <v>20</v>
      </c>
      <c r="AD21" s="19" t="s">
        <v>21</v>
      </c>
      <c r="AE21" s="19" t="s">
        <v>22</v>
      </c>
      <c r="AF21" s="19" t="s">
        <v>23</v>
      </c>
      <c r="AG21" s="108"/>
    </row>
    <row r="22" spans="2:33" s="66" customFormat="1" ht="27.75" customHeight="1">
      <c r="B22" s="62" t="s">
        <v>8</v>
      </c>
      <c r="C22" s="432"/>
      <c r="D22" s="2" t="s">
        <v>290</v>
      </c>
      <c r="E22" s="3"/>
      <c r="F22" s="2">
        <v>100</v>
      </c>
      <c r="G22" s="2" t="s">
        <v>189</v>
      </c>
      <c r="H22" s="2"/>
      <c r="I22" s="2">
        <v>90</v>
      </c>
      <c r="J22" s="2" t="s">
        <v>317</v>
      </c>
      <c r="K22" s="2"/>
      <c r="L22" s="2">
        <v>50</v>
      </c>
      <c r="M22" s="2" t="s">
        <v>65</v>
      </c>
      <c r="N22" s="2"/>
      <c r="O22" s="2">
        <v>40</v>
      </c>
      <c r="P22" s="2" t="s">
        <v>187</v>
      </c>
      <c r="Q22" s="2"/>
      <c r="R22" s="2">
        <v>80</v>
      </c>
      <c r="S22" s="2" t="s">
        <v>64</v>
      </c>
      <c r="T22" s="2" t="s">
        <v>322</v>
      </c>
      <c r="U22" s="2">
        <v>30</v>
      </c>
      <c r="V22" s="434"/>
      <c r="W22" s="110">
        <v>103.9</v>
      </c>
      <c r="X22" s="42" t="s">
        <v>156</v>
      </c>
      <c r="Y22" s="43">
        <v>2.5</v>
      </c>
      <c r="Z22" s="63"/>
      <c r="AA22" s="64" t="s">
        <v>25</v>
      </c>
      <c r="AB22" s="65">
        <v>6.2</v>
      </c>
      <c r="AC22" s="65">
        <f>AB22*2</f>
        <v>12.4</v>
      </c>
      <c r="AD22" s="65"/>
      <c r="AE22" s="65">
        <f>AB22*15</f>
        <v>93</v>
      </c>
      <c r="AF22" s="65">
        <f>AC22*4+AE22*4</f>
        <v>421.6</v>
      </c>
      <c r="AG22" s="110"/>
    </row>
    <row r="23" spans="2:33" s="66" customFormat="1" ht="27.95" customHeight="1">
      <c r="B23" s="62">
        <v>9</v>
      </c>
      <c r="C23" s="432"/>
      <c r="D23" s="2"/>
      <c r="E23" s="3"/>
      <c r="F23" s="2"/>
      <c r="G23" s="2"/>
      <c r="H23" s="2"/>
      <c r="I23" s="2"/>
      <c r="J23" s="2" t="s">
        <v>318</v>
      </c>
      <c r="K23" s="2"/>
      <c r="L23" s="2">
        <v>10</v>
      </c>
      <c r="M23" s="2" t="s">
        <v>320</v>
      </c>
      <c r="N23" s="2"/>
      <c r="O23" s="2">
        <v>10</v>
      </c>
      <c r="P23" s="2"/>
      <c r="Q23" s="2"/>
      <c r="R23" s="2"/>
      <c r="S23" s="2" t="s">
        <v>98</v>
      </c>
      <c r="T23" s="2"/>
      <c r="U23" s="2">
        <v>1</v>
      </c>
      <c r="V23" s="434"/>
      <c r="W23" s="46" t="s">
        <v>44</v>
      </c>
      <c r="X23" s="47" t="s">
        <v>26</v>
      </c>
      <c r="Y23" s="43">
        <v>1.7</v>
      </c>
      <c r="Z23" s="67"/>
      <c r="AA23" s="68" t="s">
        <v>27</v>
      </c>
      <c r="AB23" s="65">
        <v>2.2000000000000002</v>
      </c>
      <c r="AC23" s="69">
        <f>AB23*7</f>
        <v>15.400000000000002</v>
      </c>
      <c r="AD23" s="65">
        <f>AB23*5</f>
        <v>11</v>
      </c>
      <c r="AE23" s="65" t="s">
        <v>28</v>
      </c>
      <c r="AF23" s="70">
        <f>AC23*4+AD23*9</f>
        <v>160.60000000000002</v>
      </c>
      <c r="AG23" s="108"/>
    </row>
    <row r="24" spans="2:33" s="66" customFormat="1" ht="27.95" customHeight="1">
      <c r="B24" s="62" t="s">
        <v>10</v>
      </c>
      <c r="C24" s="432"/>
      <c r="D24" s="3"/>
      <c r="E24" s="3"/>
      <c r="F24" s="3"/>
      <c r="G24" s="2"/>
      <c r="H24" s="51"/>
      <c r="I24" s="2"/>
      <c r="J24" s="2" t="s">
        <v>319</v>
      </c>
      <c r="K24" s="2"/>
      <c r="L24" s="2">
        <v>1</v>
      </c>
      <c r="M24" s="2" t="s">
        <v>90</v>
      </c>
      <c r="N24" s="101"/>
      <c r="O24" s="2">
        <v>5</v>
      </c>
      <c r="P24" s="2"/>
      <c r="Q24" s="51"/>
      <c r="R24" s="2"/>
      <c r="S24" s="2"/>
      <c r="T24" s="101"/>
      <c r="U24" s="2"/>
      <c r="V24" s="434"/>
      <c r="W24" s="105">
        <v>25.8</v>
      </c>
      <c r="X24" s="47" t="s">
        <v>29</v>
      </c>
      <c r="Y24" s="43">
        <v>2.5</v>
      </c>
      <c r="Z24" s="63"/>
      <c r="AA24" s="71" t="s">
        <v>30</v>
      </c>
      <c r="AB24" s="65">
        <v>1.6</v>
      </c>
      <c r="AC24" s="65">
        <f>AB24*1</f>
        <v>1.6</v>
      </c>
      <c r="AD24" s="65" t="s">
        <v>28</v>
      </c>
      <c r="AE24" s="65">
        <f>AB24*5</f>
        <v>8</v>
      </c>
      <c r="AF24" s="65">
        <f>AC24*4+AE24*4</f>
        <v>38.4</v>
      </c>
      <c r="AG24" s="110"/>
    </row>
    <row r="25" spans="2:33" s="66" customFormat="1" ht="27.95" customHeight="1">
      <c r="B25" s="442" t="s">
        <v>38</v>
      </c>
      <c r="C25" s="432"/>
      <c r="D25" s="3"/>
      <c r="E25" s="3"/>
      <c r="F25" s="3"/>
      <c r="G25" s="2"/>
      <c r="H25" s="51"/>
      <c r="I25" s="2"/>
      <c r="J25" s="2"/>
      <c r="K25" s="51"/>
      <c r="L25" s="2"/>
      <c r="M25" s="2" t="s">
        <v>321</v>
      </c>
      <c r="N25" s="51"/>
      <c r="O25" s="2">
        <v>5</v>
      </c>
      <c r="P25" s="2"/>
      <c r="Q25" s="51"/>
      <c r="R25" s="2"/>
      <c r="S25" s="2"/>
      <c r="T25" s="101"/>
      <c r="U25" s="2"/>
      <c r="V25" s="434"/>
      <c r="W25" s="46" t="s">
        <v>45</v>
      </c>
      <c r="X25" s="47" t="s">
        <v>32</v>
      </c>
      <c r="Y25" s="43">
        <v>0</v>
      </c>
      <c r="Z25" s="67"/>
      <c r="AA25" s="71" t="s">
        <v>33</v>
      </c>
      <c r="AB25" s="65">
        <v>2.5</v>
      </c>
      <c r="AC25" s="65"/>
      <c r="AD25" s="65">
        <f>AB25*5</f>
        <v>12.5</v>
      </c>
      <c r="AE25" s="65" t="s">
        <v>28</v>
      </c>
      <c r="AF25" s="65">
        <f>AD25*9</f>
        <v>112.5</v>
      </c>
      <c r="AG25" s="108"/>
    </row>
    <row r="26" spans="2:33" s="66" customFormat="1" ht="27.95" customHeight="1">
      <c r="B26" s="442"/>
      <c r="C26" s="432"/>
      <c r="D26" s="3"/>
      <c r="E26" s="3"/>
      <c r="F26" s="3"/>
      <c r="G26" s="72"/>
      <c r="H26" s="51"/>
      <c r="I26" s="2"/>
      <c r="J26" s="2"/>
      <c r="K26" s="51"/>
      <c r="L26" s="2"/>
      <c r="M26" s="2"/>
      <c r="N26" s="51"/>
      <c r="O26" s="2"/>
      <c r="P26" s="2"/>
      <c r="Q26" s="51"/>
      <c r="R26" s="2"/>
      <c r="S26" s="2"/>
      <c r="T26" s="51"/>
      <c r="U26" s="2"/>
      <c r="V26" s="434"/>
      <c r="W26" s="105">
        <v>27.3</v>
      </c>
      <c r="X26" s="95" t="s">
        <v>41</v>
      </c>
      <c r="Y26" s="52">
        <v>0</v>
      </c>
      <c r="Z26" s="63"/>
      <c r="AA26" s="71" t="s">
        <v>34</v>
      </c>
      <c r="AB26" s="65"/>
      <c r="AC26" s="71"/>
      <c r="AD26" s="71"/>
      <c r="AE26" s="71">
        <f>AB26*15</f>
        <v>0</v>
      </c>
      <c r="AF26" s="71"/>
      <c r="AG26" s="110"/>
    </row>
    <row r="27" spans="2:33" s="66" customFormat="1" ht="27.95" customHeight="1">
      <c r="B27" s="73" t="s">
        <v>35</v>
      </c>
      <c r="C27" s="74"/>
      <c r="D27" s="3"/>
      <c r="E27" s="51"/>
      <c r="F27" s="3"/>
      <c r="G27" s="2"/>
      <c r="H27" s="51"/>
      <c r="I27" s="2"/>
      <c r="J27" s="2"/>
      <c r="K27" s="51"/>
      <c r="L27" s="2"/>
      <c r="M27" s="2"/>
      <c r="N27" s="51"/>
      <c r="O27" s="2"/>
      <c r="P27" s="2"/>
      <c r="Q27" s="51"/>
      <c r="R27" s="2"/>
      <c r="S27" s="2"/>
      <c r="T27" s="51"/>
      <c r="U27" s="2"/>
      <c r="V27" s="434"/>
      <c r="W27" s="46" t="s">
        <v>12</v>
      </c>
      <c r="X27" s="55"/>
      <c r="Y27" s="43"/>
      <c r="Z27" s="67"/>
      <c r="AA27" s="71"/>
      <c r="AB27" s="65"/>
      <c r="AC27" s="71">
        <f>SUM(AC22:AC26)</f>
        <v>29.400000000000006</v>
      </c>
      <c r="AD27" s="71">
        <f>SUM(AD22:AD26)</f>
        <v>23.5</v>
      </c>
      <c r="AE27" s="71">
        <f>SUM(AE22:AE26)</f>
        <v>101</v>
      </c>
      <c r="AF27" s="71">
        <f>AC27*4+AD27*9+AE27*4</f>
        <v>733.1</v>
      </c>
      <c r="AG27" s="108"/>
    </row>
    <row r="28" spans="2:33" s="66" customFormat="1" ht="27.95" customHeight="1" thickBot="1">
      <c r="B28" s="75"/>
      <c r="C28" s="76"/>
      <c r="D28" s="103"/>
      <c r="E28" s="51"/>
      <c r="F28" s="2"/>
      <c r="G28" s="2"/>
      <c r="H28" s="51"/>
      <c r="I28" s="2"/>
      <c r="J28" s="2"/>
      <c r="K28" s="51"/>
      <c r="L28" s="2"/>
      <c r="M28" s="2"/>
      <c r="N28" s="51"/>
      <c r="O28" s="2"/>
      <c r="P28" s="2"/>
      <c r="Q28" s="51"/>
      <c r="R28" s="2"/>
      <c r="S28" s="2"/>
      <c r="T28" s="51"/>
      <c r="U28" s="2"/>
      <c r="V28" s="435"/>
      <c r="W28" s="106">
        <f>W22*4+W26*4+W24*9</f>
        <v>757.00000000000011</v>
      </c>
      <c r="X28" s="59"/>
      <c r="Y28" s="60"/>
      <c r="Z28" s="63"/>
      <c r="AA28" s="67"/>
      <c r="AB28" s="77"/>
      <c r="AC28" s="78">
        <f>AC27*4/AF27</f>
        <v>0.16041467739735374</v>
      </c>
      <c r="AD28" s="78">
        <f>AD27*9/AF27</f>
        <v>0.28850088664575091</v>
      </c>
      <c r="AE28" s="78">
        <f>AE27*4/AF27</f>
        <v>0.55108443595689538</v>
      </c>
      <c r="AF28" s="67"/>
      <c r="AG28" s="113"/>
    </row>
    <row r="29" spans="2:33" s="40" customFormat="1" ht="27.95" customHeight="1">
      <c r="B29" s="35">
        <v>9</v>
      </c>
      <c r="C29" s="432"/>
      <c r="D29" s="36" t="str">
        <f>'109.8.31-9月菜單'!N12</f>
        <v>南瓜飯</v>
      </c>
      <c r="E29" s="36" t="s">
        <v>15</v>
      </c>
      <c r="F29" s="36"/>
      <c r="G29" s="36" t="str">
        <f>'109.8.31-9月菜單'!N13</f>
        <v>沙嗲肉片</v>
      </c>
      <c r="H29" s="36" t="s">
        <v>54</v>
      </c>
      <c r="I29" s="36"/>
      <c r="J29" s="36" t="str">
        <f>'109.8.31-9月菜單'!N14</f>
        <v>清蒸四角豆腐(豆)</v>
      </c>
      <c r="K29" s="36" t="s">
        <v>15</v>
      </c>
      <c r="L29" s="36"/>
      <c r="M29" s="36" t="str">
        <f>'109.8.31-9月菜單'!N15</f>
        <v>卡啦翅小腿(炸)</v>
      </c>
      <c r="N29" s="36" t="s">
        <v>88</v>
      </c>
      <c r="O29" s="36"/>
      <c r="P29" s="36" t="str">
        <f>'109.8.31-9月菜單'!N16</f>
        <v>有機深色蔬菜</v>
      </c>
      <c r="Q29" s="36" t="s">
        <v>61</v>
      </c>
      <c r="R29" s="36"/>
      <c r="S29" s="36" t="str">
        <f>'109.8.31-9月菜單'!N17</f>
        <v>榨菜肉絲湯(醃)</v>
      </c>
      <c r="T29" s="36" t="s">
        <v>17</v>
      </c>
      <c r="U29" s="36"/>
      <c r="V29" s="433"/>
      <c r="W29" s="37" t="s">
        <v>378</v>
      </c>
      <c r="X29" s="38" t="s">
        <v>19</v>
      </c>
      <c r="Y29" s="39">
        <v>5</v>
      </c>
      <c r="Z29" s="19"/>
      <c r="AA29" s="19"/>
      <c r="AB29" s="20"/>
      <c r="AC29" s="19" t="s">
        <v>20</v>
      </c>
      <c r="AD29" s="19" t="s">
        <v>21</v>
      </c>
      <c r="AE29" s="19" t="s">
        <v>22</v>
      </c>
      <c r="AF29" s="19" t="s">
        <v>23</v>
      </c>
      <c r="AG29" s="108"/>
    </row>
    <row r="30" spans="2:33" ht="27.95" customHeight="1">
      <c r="B30" s="41" t="s">
        <v>8</v>
      </c>
      <c r="C30" s="432"/>
      <c r="D30" s="2" t="s">
        <v>66</v>
      </c>
      <c r="E30" s="2"/>
      <c r="F30" s="2">
        <v>50</v>
      </c>
      <c r="G30" s="66" t="s">
        <v>323</v>
      </c>
      <c r="H30" s="161"/>
      <c r="I30" s="142">
        <v>50</v>
      </c>
      <c r="J30" s="2" t="s">
        <v>324</v>
      </c>
      <c r="K30" s="3" t="s">
        <v>322</v>
      </c>
      <c r="L30" s="2">
        <v>60</v>
      </c>
      <c r="M30" s="2" t="s">
        <v>325</v>
      </c>
      <c r="N30" s="3"/>
      <c r="O30" s="2">
        <v>60</v>
      </c>
      <c r="P30" s="2" t="s">
        <v>187</v>
      </c>
      <c r="Q30" s="2"/>
      <c r="R30" s="2">
        <v>80</v>
      </c>
      <c r="S30" s="3" t="s">
        <v>97</v>
      </c>
      <c r="T30" s="2" t="s">
        <v>193</v>
      </c>
      <c r="U30" s="2">
        <v>30</v>
      </c>
      <c r="V30" s="434"/>
      <c r="W30" s="110">
        <v>106.4</v>
      </c>
      <c r="X30" s="42" t="s">
        <v>156</v>
      </c>
      <c r="Y30" s="43">
        <v>2.4</v>
      </c>
      <c r="Z30" s="18"/>
      <c r="AA30" s="44" t="s">
        <v>25</v>
      </c>
      <c r="AB30" s="20">
        <v>6.2</v>
      </c>
      <c r="AC30" s="20">
        <f>AB30*2</f>
        <v>12.4</v>
      </c>
      <c r="AD30" s="20"/>
      <c r="AE30" s="20">
        <f>AB30*15</f>
        <v>93</v>
      </c>
      <c r="AF30" s="20">
        <f>AC30*4+AE30*4</f>
        <v>421.6</v>
      </c>
      <c r="AG30" s="110"/>
    </row>
    <row r="31" spans="2:33" ht="27.95" customHeight="1">
      <c r="B31" s="41">
        <v>10</v>
      </c>
      <c r="C31" s="432"/>
      <c r="D31" s="2" t="s">
        <v>290</v>
      </c>
      <c r="E31" s="2"/>
      <c r="F31" s="2">
        <v>90</v>
      </c>
      <c r="G31" s="66" t="s">
        <v>127</v>
      </c>
      <c r="H31" s="161"/>
      <c r="I31" s="142">
        <v>70</v>
      </c>
      <c r="J31" s="2"/>
      <c r="K31" s="2"/>
      <c r="L31" s="2"/>
      <c r="M31" s="2"/>
      <c r="N31" s="101"/>
      <c r="O31" s="2"/>
      <c r="P31" s="2"/>
      <c r="Q31" s="2"/>
      <c r="R31" s="2"/>
      <c r="S31" s="3" t="s">
        <v>190</v>
      </c>
      <c r="T31" s="2"/>
      <c r="U31" s="2">
        <v>10</v>
      </c>
      <c r="V31" s="434"/>
      <c r="W31" s="46" t="s">
        <v>44</v>
      </c>
      <c r="X31" s="47" t="s">
        <v>26</v>
      </c>
      <c r="Y31" s="43">
        <v>1.8</v>
      </c>
      <c r="Z31" s="19"/>
      <c r="AA31" s="48" t="s">
        <v>27</v>
      </c>
      <c r="AB31" s="20">
        <v>2.1</v>
      </c>
      <c r="AC31" s="49">
        <f>AB31*7</f>
        <v>14.700000000000001</v>
      </c>
      <c r="AD31" s="20">
        <f>AB31*5</f>
        <v>10.5</v>
      </c>
      <c r="AE31" s="20" t="s">
        <v>28</v>
      </c>
      <c r="AF31" s="50">
        <f>AC31*4+AD31*9</f>
        <v>153.30000000000001</v>
      </c>
      <c r="AG31" s="108"/>
    </row>
    <row r="32" spans="2:33" ht="27.95" customHeight="1">
      <c r="B32" s="41" t="s">
        <v>10</v>
      </c>
      <c r="C32" s="432"/>
      <c r="D32" s="51"/>
      <c r="E32" s="51"/>
      <c r="F32" s="2"/>
      <c r="G32" s="66"/>
      <c r="H32" s="161"/>
      <c r="I32" s="142"/>
      <c r="J32" s="2"/>
      <c r="K32" s="51"/>
      <c r="L32" s="2"/>
      <c r="M32" s="2"/>
      <c r="N32" s="3"/>
      <c r="O32" s="2"/>
      <c r="P32" s="2"/>
      <c r="Q32" s="51"/>
      <c r="R32" s="2"/>
      <c r="S32" s="2" t="s">
        <v>94</v>
      </c>
      <c r="T32" s="3"/>
      <c r="U32" s="2">
        <v>1</v>
      </c>
      <c r="V32" s="434"/>
      <c r="W32" s="105">
        <v>25.3</v>
      </c>
      <c r="X32" s="47" t="s">
        <v>29</v>
      </c>
      <c r="Y32" s="43">
        <v>2.5</v>
      </c>
      <c r="Z32" s="18"/>
      <c r="AA32" s="19" t="s">
        <v>30</v>
      </c>
      <c r="AB32" s="20">
        <v>1.5</v>
      </c>
      <c r="AC32" s="20">
        <f>AB32*1</f>
        <v>1.5</v>
      </c>
      <c r="AD32" s="20" t="s">
        <v>28</v>
      </c>
      <c r="AE32" s="20">
        <f>AB32*5</f>
        <v>7.5</v>
      </c>
      <c r="AF32" s="20">
        <f>AC32*4+AE32*4</f>
        <v>36</v>
      </c>
      <c r="AG32" s="110"/>
    </row>
    <row r="33" spans="2:33" ht="27.95" customHeight="1">
      <c r="B33" s="440" t="s">
        <v>39</v>
      </c>
      <c r="C33" s="432"/>
      <c r="D33" s="51"/>
      <c r="E33" s="51"/>
      <c r="F33" s="2"/>
      <c r="G33" s="177"/>
      <c r="H33" s="161"/>
      <c r="I33" s="142"/>
      <c r="J33" s="2"/>
      <c r="K33" s="51"/>
      <c r="L33" s="2"/>
      <c r="M33" s="2"/>
      <c r="N33" s="3"/>
      <c r="O33" s="2"/>
      <c r="P33" s="2"/>
      <c r="Q33" s="51"/>
      <c r="R33" s="2"/>
      <c r="S33" s="3"/>
      <c r="T33" s="3"/>
      <c r="U33" s="3"/>
      <c r="V33" s="434"/>
      <c r="W33" s="46" t="s">
        <v>45</v>
      </c>
      <c r="X33" s="47" t="s">
        <v>32</v>
      </c>
      <c r="Y33" s="43">
        <v>0</v>
      </c>
      <c r="Z33" s="19"/>
      <c r="AA33" s="19" t="s">
        <v>33</v>
      </c>
      <c r="AB33" s="20">
        <v>2.5</v>
      </c>
      <c r="AC33" s="20"/>
      <c r="AD33" s="20">
        <f>AB33*5</f>
        <v>12.5</v>
      </c>
      <c r="AE33" s="20" t="s">
        <v>28</v>
      </c>
      <c r="AF33" s="20">
        <f>AD33*9</f>
        <v>112.5</v>
      </c>
      <c r="AG33" s="108"/>
    </row>
    <row r="34" spans="2:33" ht="27.95" customHeight="1">
      <c r="B34" s="440"/>
      <c r="C34" s="432"/>
      <c r="D34" s="51"/>
      <c r="E34" s="51"/>
      <c r="F34" s="2"/>
      <c r="G34" s="2"/>
      <c r="H34" s="51"/>
      <c r="I34" s="2"/>
      <c r="J34" s="2"/>
      <c r="K34" s="51"/>
      <c r="L34" s="2"/>
      <c r="M34" s="2"/>
      <c r="N34" s="101"/>
      <c r="O34" s="2"/>
      <c r="P34" s="2"/>
      <c r="Q34" s="51"/>
      <c r="R34" s="2"/>
      <c r="S34" s="3"/>
      <c r="T34" s="51"/>
      <c r="U34" s="2"/>
      <c r="V34" s="434"/>
      <c r="W34" s="105">
        <v>27.2</v>
      </c>
      <c r="X34" s="95" t="s">
        <v>41</v>
      </c>
      <c r="Y34" s="52">
        <v>0</v>
      </c>
      <c r="Z34" s="18"/>
      <c r="AA34" s="19" t="s">
        <v>34</v>
      </c>
      <c r="AB34" s="20">
        <v>1</v>
      </c>
      <c r="AE34" s="19">
        <f>AB34*15</f>
        <v>15</v>
      </c>
      <c r="AG34" s="110"/>
    </row>
    <row r="35" spans="2:33" ht="27.95" customHeight="1">
      <c r="B35" s="53" t="s">
        <v>35</v>
      </c>
      <c r="C35" s="54"/>
      <c r="D35" s="51"/>
      <c r="E35" s="51"/>
      <c r="F35" s="2"/>
      <c r="G35" s="2"/>
      <c r="H35" s="51"/>
      <c r="I35" s="2"/>
      <c r="J35" s="2"/>
      <c r="K35" s="103"/>
      <c r="L35" s="2"/>
      <c r="M35" s="2"/>
      <c r="N35" s="51"/>
      <c r="O35" s="2"/>
      <c r="P35" s="2"/>
      <c r="Q35" s="51"/>
      <c r="R35" s="2"/>
      <c r="S35" s="2"/>
      <c r="T35" s="2"/>
      <c r="U35" s="2"/>
      <c r="V35" s="434"/>
      <c r="W35" s="46" t="s">
        <v>12</v>
      </c>
      <c r="X35" s="55"/>
      <c r="Y35" s="43"/>
      <c r="Z35" s="19"/>
      <c r="AC35" s="19">
        <f>SUM(AC30:AC34)</f>
        <v>28.6</v>
      </c>
      <c r="AD35" s="19">
        <f>SUM(AD30:AD34)</f>
        <v>23</v>
      </c>
      <c r="AE35" s="19">
        <f>SUM(AE30:AE34)</f>
        <v>115.5</v>
      </c>
      <c r="AF35" s="19">
        <f>AC35*4+AD35*9+AE35*4</f>
        <v>783.4</v>
      </c>
      <c r="AG35" s="108"/>
    </row>
    <row r="36" spans="2:33" ht="27.95" customHeight="1">
      <c r="B36" s="56"/>
      <c r="C36" s="57"/>
      <c r="D36" s="51"/>
      <c r="E36" s="51"/>
      <c r="F36" s="2"/>
      <c r="G36" s="2"/>
      <c r="H36" s="51"/>
      <c r="I36" s="2"/>
      <c r="J36" s="2"/>
      <c r="K36" s="51"/>
      <c r="L36" s="2"/>
      <c r="M36" s="2"/>
      <c r="N36" s="51"/>
      <c r="O36" s="2"/>
      <c r="P36" s="2"/>
      <c r="Q36" s="51"/>
      <c r="R36" s="2"/>
      <c r="S36" s="2"/>
      <c r="T36" s="51"/>
      <c r="U36" s="2"/>
      <c r="V36" s="435"/>
      <c r="W36" s="106">
        <f>W30*4+W34*4+W32*9</f>
        <v>762.1</v>
      </c>
      <c r="X36" s="59"/>
      <c r="Y36" s="60"/>
      <c r="Z36" s="18"/>
      <c r="AC36" s="58">
        <f>AC35*4/AF35</f>
        <v>0.14603012509573654</v>
      </c>
      <c r="AD36" s="58">
        <f>AD35*9/AF35</f>
        <v>0.26423283124840441</v>
      </c>
      <c r="AE36" s="58">
        <f>AE35*4/AF35</f>
        <v>0.58973704365585911</v>
      </c>
      <c r="AG36" s="113"/>
    </row>
    <row r="37" spans="2:33" s="40" customFormat="1" ht="27.95" customHeight="1">
      <c r="B37" s="35">
        <v>9</v>
      </c>
      <c r="C37" s="432"/>
      <c r="D37" s="36" t="str">
        <f>'109.8.31-9月菜單'!R12</f>
        <v>燻雞肉飯</v>
      </c>
      <c r="E37" s="36" t="s">
        <v>326</v>
      </c>
      <c r="F37" s="36"/>
      <c r="G37" s="36" t="str">
        <f>'109.8.31-9月菜單'!R13</f>
        <v>招牌雞腿</v>
      </c>
      <c r="H37" s="36" t="s">
        <v>330</v>
      </c>
      <c r="I37" s="36"/>
      <c r="J37" s="36" t="str">
        <f>'109.8.31-9月菜單'!R14</f>
        <v>豆干炒魷魚(豆)(海)</v>
      </c>
      <c r="K37" s="36" t="s">
        <v>332</v>
      </c>
      <c r="L37" s="36"/>
      <c r="M37" s="36" t="str">
        <f>'109.8.31-9月菜單'!R15</f>
        <v>雙色饅頭(冷)</v>
      </c>
      <c r="N37" s="36" t="s">
        <v>336</v>
      </c>
      <c r="O37" s="36"/>
      <c r="P37" s="36" t="str">
        <f>'109.8.31-9月菜單'!R16</f>
        <v>淺色蔬菜</v>
      </c>
      <c r="Q37" s="36" t="s">
        <v>339</v>
      </c>
      <c r="R37" s="36"/>
      <c r="S37" s="36" t="str">
        <f>'109.8.31-9月菜單'!R17</f>
        <v>竹筍湯</v>
      </c>
      <c r="T37" s="36" t="s">
        <v>326</v>
      </c>
      <c r="U37" s="36"/>
      <c r="V37" s="433"/>
      <c r="W37" s="37" t="s">
        <v>378</v>
      </c>
      <c r="X37" s="38" t="s">
        <v>19</v>
      </c>
      <c r="Y37" s="39">
        <v>6</v>
      </c>
      <c r="Z37" s="19"/>
      <c r="AA37" s="19"/>
      <c r="AB37" s="20"/>
      <c r="AC37" s="19" t="s">
        <v>20</v>
      </c>
      <c r="AD37" s="19" t="s">
        <v>21</v>
      </c>
      <c r="AE37" s="19" t="s">
        <v>22</v>
      </c>
      <c r="AF37" s="19" t="s">
        <v>23</v>
      </c>
    </row>
    <row r="38" spans="2:33" ht="27.95" customHeight="1">
      <c r="B38" s="41" t="s">
        <v>8</v>
      </c>
      <c r="C38" s="432"/>
      <c r="D38" s="3" t="s">
        <v>327</v>
      </c>
      <c r="E38" s="2"/>
      <c r="F38" s="2">
        <v>100</v>
      </c>
      <c r="G38" s="2" t="s">
        <v>331</v>
      </c>
      <c r="H38" s="3"/>
      <c r="I38" s="2">
        <v>90</v>
      </c>
      <c r="J38" s="2" t="s">
        <v>333</v>
      </c>
      <c r="K38" s="3" t="s">
        <v>322</v>
      </c>
      <c r="L38" s="2">
        <v>30</v>
      </c>
      <c r="M38" s="2" t="s">
        <v>337</v>
      </c>
      <c r="N38" s="3" t="s">
        <v>338</v>
      </c>
      <c r="O38" s="2">
        <v>50</v>
      </c>
      <c r="P38" s="2" t="s">
        <v>340</v>
      </c>
      <c r="Q38" s="3"/>
      <c r="R38" s="2">
        <v>80</v>
      </c>
      <c r="S38" s="3" t="s">
        <v>341</v>
      </c>
      <c r="T38" s="2"/>
      <c r="U38" s="2">
        <v>50</v>
      </c>
      <c r="V38" s="434"/>
      <c r="W38" s="110">
        <v>108.4</v>
      </c>
      <c r="X38" s="42" t="s">
        <v>156</v>
      </c>
      <c r="Y38" s="43">
        <v>2.5</v>
      </c>
      <c r="Z38" s="18"/>
      <c r="AA38" s="44" t="s">
        <v>25</v>
      </c>
      <c r="AB38" s="20">
        <v>6</v>
      </c>
      <c r="AC38" s="20">
        <f>AB38*2</f>
        <v>12</v>
      </c>
      <c r="AD38" s="20"/>
      <c r="AE38" s="20">
        <f>AB38*15</f>
        <v>90</v>
      </c>
      <c r="AF38" s="20">
        <f>AC38*4+AE38*4</f>
        <v>408</v>
      </c>
    </row>
    <row r="39" spans="2:33" ht="27.95" customHeight="1">
      <c r="B39" s="41">
        <v>11</v>
      </c>
      <c r="C39" s="432"/>
      <c r="D39" s="2" t="s">
        <v>328</v>
      </c>
      <c r="E39" s="2"/>
      <c r="F39" s="2">
        <v>10</v>
      </c>
      <c r="G39" s="2"/>
      <c r="H39" s="2"/>
      <c r="I39" s="2"/>
      <c r="J39" s="2" t="s">
        <v>334</v>
      </c>
      <c r="K39" s="3" t="s">
        <v>335</v>
      </c>
      <c r="L39" s="2">
        <v>40</v>
      </c>
      <c r="M39" s="2"/>
      <c r="N39" s="101"/>
      <c r="O39" s="2"/>
      <c r="P39" s="2"/>
      <c r="Q39" s="3"/>
      <c r="R39" s="2"/>
      <c r="S39" s="3"/>
      <c r="T39" s="2"/>
      <c r="U39" s="2"/>
      <c r="V39" s="434"/>
      <c r="W39" s="46" t="s">
        <v>44</v>
      </c>
      <c r="X39" s="47" t="s">
        <v>26</v>
      </c>
      <c r="Y39" s="43">
        <v>1.8</v>
      </c>
      <c r="Z39" s="19"/>
      <c r="AA39" s="48" t="s">
        <v>27</v>
      </c>
      <c r="AB39" s="20">
        <v>2.2000000000000002</v>
      </c>
      <c r="AC39" s="49">
        <f>AB39*7</f>
        <v>15.400000000000002</v>
      </c>
      <c r="AD39" s="20">
        <f>AB39*5</f>
        <v>11</v>
      </c>
      <c r="AE39" s="20" t="s">
        <v>28</v>
      </c>
      <c r="AF39" s="50">
        <f>AC39*4+AD39*9</f>
        <v>160.60000000000002</v>
      </c>
    </row>
    <row r="40" spans="2:33" ht="27.95" customHeight="1">
      <c r="B40" s="41" t="s">
        <v>10</v>
      </c>
      <c r="C40" s="432"/>
      <c r="D40" s="3" t="s">
        <v>329</v>
      </c>
      <c r="E40" s="3"/>
      <c r="F40" s="2">
        <v>20</v>
      </c>
      <c r="G40" s="2"/>
      <c r="H40" s="51"/>
      <c r="I40" s="2"/>
      <c r="J40" s="2" t="s">
        <v>329</v>
      </c>
      <c r="K40" s="3"/>
      <c r="L40" s="2">
        <v>25</v>
      </c>
      <c r="M40" s="2"/>
      <c r="N40" s="3"/>
      <c r="O40" s="2"/>
      <c r="P40" s="2"/>
      <c r="Q40" s="3"/>
      <c r="R40" s="2"/>
      <c r="S40" s="2"/>
      <c r="T40" s="3"/>
      <c r="U40" s="2"/>
      <c r="V40" s="434"/>
      <c r="W40" s="105">
        <v>24.3</v>
      </c>
      <c r="X40" s="47" t="s">
        <v>29</v>
      </c>
      <c r="Y40" s="43">
        <v>2</v>
      </c>
      <c r="Z40" s="18"/>
      <c r="AA40" s="19" t="s">
        <v>30</v>
      </c>
      <c r="AB40" s="20">
        <v>1.7</v>
      </c>
      <c r="AC40" s="20">
        <f>AB40*1</f>
        <v>1.7</v>
      </c>
      <c r="AD40" s="20" t="s">
        <v>28</v>
      </c>
      <c r="AE40" s="20">
        <f>AB40*5</f>
        <v>8.5</v>
      </c>
      <c r="AF40" s="20">
        <f>AC40*4+AE40*4</f>
        <v>40.799999999999997</v>
      </c>
    </row>
    <row r="41" spans="2:33" ht="27.95" customHeight="1">
      <c r="B41" s="440" t="s">
        <v>31</v>
      </c>
      <c r="C41" s="432"/>
      <c r="D41" s="3"/>
      <c r="E41" s="3"/>
      <c r="F41" s="2"/>
      <c r="G41" s="2"/>
      <c r="H41" s="51"/>
      <c r="I41" s="2"/>
      <c r="J41" s="2"/>
      <c r="K41" s="51"/>
      <c r="L41" s="2"/>
      <c r="M41" s="2"/>
      <c r="N41" s="3"/>
      <c r="O41" s="2"/>
      <c r="P41" s="2"/>
      <c r="Q41" s="3"/>
      <c r="R41" s="2"/>
      <c r="S41" s="3"/>
      <c r="T41" s="3"/>
      <c r="U41" s="3"/>
      <c r="V41" s="434"/>
      <c r="W41" s="46" t="s">
        <v>45</v>
      </c>
      <c r="X41" s="47" t="s">
        <v>32</v>
      </c>
      <c r="Y41" s="43">
        <v>0</v>
      </c>
      <c r="Z41" s="19"/>
      <c r="AA41" s="19" t="s">
        <v>33</v>
      </c>
      <c r="AB41" s="20">
        <v>2.5</v>
      </c>
      <c r="AC41" s="20"/>
      <c r="AD41" s="20">
        <f>AB41*5</f>
        <v>12.5</v>
      </c>
      <c r="AE41" s="20" t="s">
        <v>28</v>
      </c>
      <c r="AF41" s="20">
        <f>AD41*9</f>
        <v>112.5</v>
      </c>
      <c r="AG41" s="108"/>
    </row>
    <row r="42" spans="2:33" ht="27.95" customHeight="1">
      <c r="B42" s="440"/>
      <c r="C42" s="432"/>
      <c r="D42" s="51"/>
      <c r="E42" s="51"/>
      <c r="F42" s="2"/>
      <c r="G42" s="2"/>
      <c r="H42" s="51"/>
      <c r="I42" s="2"/>
      <c r="J42" s="2"/>
      <c r="K42" s="51"/>
      <c r="L42" s="2"/>
      <c r="M42" s="2"/>
      <c r="N42" s="101"/>
      <c r="O42" s="2"/>
      <c r="P42" s="2"/>
      <c r="Q42" s="51"/>
      <c r="R42" s="2"/>
      <c r="S42" s="3"/>
      <c r="T42" s="51"/>
      <c r="U42" s="3"/>
      <c r="V42" s="434"/>
      <c r="W42" s="105">
        <v>27.9</v>
      </c>
      <c r="X42" s="95" t="s">
        <v>41</v>
      </c>
      <c r="Y42" s="52">
        <v>0</v>
      </c>
      <c r="Z42" s="18"/>
      <c r="AA42" s="19" t="s">
        <v>34</v>
      </c>
      <c r="AE42" s="19">
        <f>AB42*15</f>
        <v>0</v>
      </c>
      <c r="AG42" s="110"/>
    </row>
    <row r="43" spans="2:33" ht="27.95" customHeight="1">
      <c r="B43" s="53" t="s">
        <v>35</v>
      </c>
      <c r="C43" s="54"/>
      <c r="D43" s="51"/>
      <c r="E43" s="51"/>
      <c r="F43" s="2"/>
      <c r="G43" s="2"/>
      <c r="H43" s="51"/>
      <c r="I43" s="2"/>
      <c r="J43" s="2"/>
      <c r="K43" s="51"/>
      <c r="L43" s="2"/>
      <c r="M43" s="2"/>
      <c r="N43" s="51"/>
      <c r="O43" s="2"/>
      <c r="P43" s="2"/>
      <c r="Q43" s="51"/>
      <c r="R43" s="2"/>
      <c r="S43" s="3"/>
      <c r="T43" s="51"/>
      <c r="U43" s="3"/>
      <c r="V43" s="434"/>
      <c r="W43" s="46" t="s">
        <v>12</v>
      </c>
      <c r="X43" s="55"/>
      <c r="Y43" s="43"/>
      <c r="Z43" s="19"/>
      <c r="AC43" s="19">
        <f>SUM(AC38:AC42)</f>
        <v>29.1</v>
      </c>
      <c r="AD43" s="19">
        <f>SUM(AD38:AD42)</f>
        <v>23.5</v>
      </c>
      <c r="AE43" s="19">
        <f>SUM(AE38:AE42)</f>
        <v>98.5</v>
      </c>
      <c r="AF43" s="19">
        <f>AC43*4+AD43*9+AE43*4</f>
        <v>721.9</v>
      </c>
      <c r="AG43" s="108"/>
    </row>
    <row r="44" spans="2:33" ht="27.95" customHeight="1" thickBot="1">
      <c r="B44" s="80"/>
      <c r="C44" s="57"/>
      <c r="D44" s="81"/>
      <c r="E44" s="81"/>
      <c r="F44" s="82"/>
      <c r="G44" s="82"/>
      <c r="H44" s="81"/>
      <c r="I44" s="82"/>
      <c r="J44" s="82"/>
      <c r="K44" s="81"/>
      <c r="L44" s="82"/>
      <c r="M44" s="82"/>
      <c r="N44" s="81"/>
      <c r="O44" s="82"/>
      <c r="P44" s="82"/>
      <c r="Q44" s="81"/>
      <c r="R44" s="82"/>
      <c r="S44" s="82"/>
      <c r="T44" s="81"/>
      <c r="U44" s="82"/>
      <c r="V44" s="435"/>
      <c r="W44" s="106">
        <f>W38*4+W42*4+W40*9</f>
        <v>763.90000000000009</v>
      </c>
      <c r="X44" s="59"/>
      <c r="Y44" s="60"/>
      <c r="Z44" s="18"/>
      <c r="AC44" s="58">
        <f>AC43*4/AF43</f>
        <v>0.1612411691369996</v>
      </c>
      <c r="AD44" s="58">
        <f>AD43*9/AF43</f>
        <v>0.29297686660202243</v>
      </c>
      <c r="AE44" s="58">
        <f>AE43*4/AF43</f>
        <v>0.54578196426097803</v>
      </c>
      <c r="AG44" s="113"/>
    </row>
    <row r="45" spans="2:33" s="86" customFormat="1" ht="21.75" customHeight="1">
      <c r="B45" s="83"/>
      <c r="C45" s="19"/>
      <c r="D45" s="45"/>
      <c r="E45" s="84"/>
      <c r="F45" s="45"/>
      <c r="G45" s="45"/>
      <c r="H45" s="84"/>
      <c r="I45" s="45"/>
      <c r="J45" s="436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85"/>
      <c r="AA45" s="71"/>
      <c r="AB45" s="65"/>
      <c r="AC45" s="71"/>
      <c r="AD45" s="71"/>
      <c r="AE45" s="71"/>
      <c r="AF45" s="71"/>
      <c r="AG45" s="71"/>
    </row>
    <row r="46" spans="2:33">
      <c r="B46" s="65"/>
      <c r="C46" s="86"/>
      <c r="D46" s="426"/>
      <c r="E46" s="426"/>
      <c r="F46" s="426"/>
      <c r="G46" s="426"/>
      <c r="H46" s="87"/>
      <c r="I46" s="19"/>
      <c r="J46" s="19"/>
      <c r="K46" s="87"/>
      <c r="L46" s="19"/>
      <c r="N46" s="87"/>
      <c r="O46" s="19"/>
      <c r="Q46" s="87"/>
      <c r="R46" s="19"/>
      <c r="T46" s="87"/>
      <c r="U46" s="19"/>
      <c r="V46" s="88"/>
      <c r="Y46" s="91"/>
    </row>
    <row r="47" spans="2:33">
      <c r="Y47" s="91"/>
    </row>
    <row r="48" spans="2:33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19">
    <mergeCell ref="D46:G46"/>
    <mergeCell ref="J45:Y45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opLeftCell="B28" zoomScale="60" workbookViewId="0">
      <selection activeCell="W42" sqref="W42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9.625" style="45" customWidth="1"/>
    <col min="7" max="7" width="18.625" style="45" customWidth="1"/>
    <col min="8" max="8" width="5.625" style="84" customWidth="1"/>
    <col min="9" max="9" width="9.625" style="45" customWidth="1"/>
    <col min="10" max="10" width="18.625" style="45" customWidth="1"/>
    <col min="11" max="11" width="5.625" style="84" customWidth="1"/>
    <col min="12" max="12" width="9.625" style="45" customWidth="1"/>
    <col min="13" max="13" width="18.625" style="45" customWidth="1"/>
    <col min="14" max="14" width="5.625" style="84" customWidth="1"/>
    <col min="15" max="15" width="9.625" style="45" customWidth="1"/>
    <col min="16" max="16" width="18.625" style="45" customWidth="1"/>
    <col min="17" max="17" width="5.625" style="84" customWidth="1"/>
    <col min="18" max="18" width="9.625" style="45" customWidth="1"/>
    <col min="19" max="19" width="18.625" style="45" customWidth="1"/>
    <col min="20" max="20" width="5.625" style="84" customWidth="1"/>
    <col min="21" max="21" width="9.62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3" width="9" style="19"/>
    <col min="34" max="16384" width="9" style="45"/>
  </cols>
  <sheetData>
    <row r="1" spans="2:33" s="6" customFormat="1" ht="38.25">
      <c r="B1" s="437" t="s">
        <v>412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5"/>
      <c r="AB1" s="7"/>
    </row>
    <row r="2" spans="2:33" s="6" customFormat="1" ht="13.5" customHeight="1">
      <c r="B2" s="438"/>
      <c r="C2" s="439"/>
      <c r="D2" s="439"/>
      <c r="E2" s="439"/>
      <c r="F2" s="439"/>
      <c r="G2" s="439"/>
      <c r="H2" s="131"/>
      <c r="I2" s="5"/>
      <c r="J2" s="5"/>
      <c r="K2" s="131"/>
      <c r="L2" s="5"/>
      <c r="M2" s="5"/>
      <c r="N2" s="131"/>
      <c r="O2" s="5"/>
      <c r="P2" s="5"/>
      <c r="Q2" s="131"/>
      <c r="R2" s="5"/>
      <c r="S2" s="5"/>
      <c r="T2" s="131"/>
      <c r="U2" s="5"/>
      <c r="V2" s="9"/>
      <c r="W2" s="10"/>
      <c r="X2" s="11"/>
      <c r="Y2" s="10"/>
      <c r="Z2" s="5"/>
      <c r="AB2" s="7"/>
    </row>
    <row r="3" spans="2:33" s="19" customFormat="1" ht="32.25" customHeight="1" thickBot="1">
      <c r="B3" s="96" t="s">
        <v>42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33" s="34" customFormat="1" ht="99">
      <c r="B4" s="21" t="s">
        <v>0</v>
      </c>
      <c r="C4" s="22" t="s">
        <v>1</v>
      </c>
      <c r="D4" s="23" t="s">
        <v>2</v>
      </c>
      <c r="E4" s="24" t="s">
        <v>40</v>
      </c>
      <c r="F4" s="23"/>
      <c r="G4" s="23" t="s">
        <v>3</v>
      </c>
      <c r="H4" s="24" t="s">
        <v>40</v>
      </c>
      <c r="I4" s="23"/>
      <c r="J4" s="23" t="s">
        <v>4</v>
      </c>
      <c r="K4" s="24" t="s">
        <v>40</v>
      </c>
      <c r="L4" s="25"/>
      <c r="M4" s="23" t="s">
        <v>4</v>
      </c>
      <c r="N4" s="24" t="s">
        <v>40</v>
      </c>
      <c r="O4" s="23"/>
      <c r="P4" s="23" t="s">
        <v>4</v>
      </c>
      <c r="Q4" s="24" t="s">
        <v>40</v>
      </c>
      <c r="R4" s="23"/>
      <c r="S4" s="26" t="s">
        <v>5</v>
      </c>
      <c r="T4" s="24" t="s">
        <v>40</v>
      </c>
      <c r="U4" s="23"/>
      <c r="V4" s="99" t="s">
        <v>46</v>
      </c>
      <c r="W4" s="27" t="s">
        <v>6</v>
      </c>
      <c r="X4" s="28" t="s">
        <v>13</v>
      </c>
      <c r="Y4" s="29" t="s">
        <v>14</v>
      </c>
      <c r="Z4" s="30"/>
      <c r="AA4" s="31"/>
      <c r="AB4" s="32"/>
      <c r="AC4" s="33"/>
      <c r="AD4" s="33"/>
      <c r="AE4" s="33"/>
      <c r="AF4" s="33"/>
      <c r="AG4" s="107"/>
    </row>
    <row r="5" spans="2:33" s="40" customFormat="1" ht="65.099999999999994" customHeight="1">
      <c r="B5" s="35">
        <v>9</v>
      </c>
      <c r="C5" s="432"/>
      <c r="D5" s="36" t="str">
        <f>'109.8.31-9月菜單'!B21</f>
        <v>香Q米飯</v>
      </c>
      <c r="E5" s="36" t="s">
        <v>116</v>
      </c>
      <c r="F5" s="1" t="s">
        <v>16</v>
      </c>
      <c r="G5" s="36" t="str">
        <f>'109.8.31-9月菜單'!B22</f>
        <v>帶骨肉排</v>
      </c>
      <c r="H5" s="36" t="s">
        <v>117</v>
      </c>
      <c r="I5" s="1" t="s">
        <v>16</v>
      </c>
      <c r="J5" s="36" t="str">
        <f>'109.8.31-9月菜單'!B23</f>
        <v>洋蔥炒蛋</v>
      </c>
      <c r="K5" s="36" t="s">
        <v>118</v>
      </c>
      <c r="L5" s="1" t="s">
        <v>16</v>
      </c>
      <c r="M5" s="36" t="str">
        <f>'109.8.31-9月菜單'!B24</f>
        <v>咖哩洋芋</v>
      </c>
      <c r="N5" s="36" t="s">
        <v>17</v>
      </c>
      <c r="O5" s="1" t="s">
        <v>16</v>
      </c>
      <c r="P5" s="36" t="str">
        <f>'109.8.31-9月菜單'!B25</f>
        <v>深色蔬菜</v>
      </c>
      <c r="Q5" s="36" t="s">
        <v>61</v>
      </c>
      <c r="R5" s="1" t="s">
        <v>16</v>
      </c>
      <c r="S5" s="36" t="str">
        <f>'109.8.31-9月菜單'!B26</f>
        <v>紫菜蛋花湯</v>
      </c>
      <c r="T5" s="36" t="s">
        <v>120</v>
      </c>
      <c r="U5" s="1" t="s">
        <v>16</v>
      </c>
      <c r="V5" s="433"/>
      <c r="W5" s="37" t="s">
        <v>378</v>
      </c>
      <c r="X5" s="38" t="s">
        <v>19</v>
      </c>
      <c r="Y5" s="39">
        <v>5.5</v>
      </c>
      <c r="Z5" s="19"/>
      <c r="AA5" s="19"/>
      <c r="AB5" s="20"/>
      <c r="AC5" s="19" t="s">
        <v>20</v>
      </c>
      <c r="AD5" s="19" t="s">
        <v>21</v>
      </c>
      <c r="AE5" s="19" t="s">
        <v>22</v>
      </c>
      <c r="AF5" s="19" t="s">
        <v>23</v>
      </c>
      <c r="AG5" s="108"/>
    </row>
    <row r="6" spans="2:33" ht="27.95" customHeight="1">
      <c r="B6" s="41" t="s">
        <v>8</v>
      </c>
      <c r="C6" s="432"/>
      <c r="D6" s="2" t="s">
        <v>290</v>
      </c>
      <c r="E6" s="3"/>
      <c r="F6" s="2">
        <v>100</v>
      </c>
      <c r="G6" s="2" t="s">
        <v>203</v>
      </c>
      <c r="H6" s="2"/>
      <c r="I6" s="2">
        <v>90</v>
      </c>
      <c r="J6" s="2" t="s">
        <v>127</v>
      </c>
      <c r="K6" s="3"/>
      <c r="L6" s="2">
        <v>70</v>
      </c>
      <c r="M6" s="133" t="s">
        <v>169</v>
      </c>
      <c r="N6" s="135"/>
      <c r="O6" s="133">
        <v>45</v>
      </c>
      <c r="P6" s="2" t="s">
        <v>187</v>
      </c>
      <c r="Q6" s="2"/>
      <c r="R6" s="2">
        <v>80</v>
      </c>
      <c r="S6" s="135" t="s">
        <v>122</v>
      </c>
      <c r="T6" s="135"/>
      <c r="U6" s="135">
        <v>1</v>
      </c>
      <c r="V6" s="434"/>
      <c r="W6" s="110">
        <v>109.9</v>
      </c>
      <c r="X6" s="42" t="s">
        <v>156</v>
      </c>
      <c r="Y6" s="43">
        <v>2.5</v>
      </c>
      <c r="Z6" s="18"/>
      <c r="AA6" s="44" t="s">
        <v>25</v>
      </c>
      <c r="AB6" s="20">
        <v>6</v>
      </c>
      <c r="AC6" s="20">
        <f>AB6*2</f>
        <v>12</v>
      </c>
      <c r="AD6" s="20"/>
      <c r="AE6" s="20">
        <f>AB6*15</f>
        <v>90</v>
      </c>
      <c r="AF6" s="20">
        <f>AC6*4+AE6*4</f>
        <v>408</v>
      </c>
      <c r="AG6" s="110"/>
    </row>
    <row r="7" spans="2:33" ht="27.95" customHeight="1">
      <c r="B7" s="41">
        <v>14</v>
      </c>
      <c r="C7" s="432"/>
      <c r="D7" s="2"/>
      <c r="E7" s="3"/>
      <c r="F7" s="2"/>
      <c r="G7" s="2"/>
      <c r="H7" s="2"/>
      <c r="I7" s="2"/>
      <c r="J7" s="2" t="s">
        <v>65</v>
      </c>
      <c r="K7" s="2"/>
      <c r="L7" s="2">
        <v>40</v>
      </c>
      <c r="M7" s="3" t="s">
        <v>127</v>
      </c>
      <c r="N7" s="103"/>
      <c r="O7" s="2">
        <v>5</v>
      </c>
      <c r="P7" s="2"/>
      <c r="Q7" s="2"/>
      <c r="R7" s="2"/>
      <c r="S7" s="135" t="s">
        <v>123</v>
      </c>
      <c r="T7" s="135"/>
      <c r="U7" s="135">
        <v>10</v>
      </c>
      <c r="V7" s="434"/>
      <c r="W7" s="46" t="s">
        <v>44</v>
      </c>
      <c r="X7" s="47" t="s">
        <v>26</v>
      </c>
      <c r="Y7" s="43">
        <v>1.6</v>
      </c>
      <c r="Z7" s="19"/>
      <c r="AA7" s="48" t="s">
        <v>27</v>
      </c>
      <c r="AB7" s="20">
        <v>2</v>
      </c>
      <c r="AC7" s="49">
        <f>AB7*7</f>
        <v>14</v>
      </c>
      <c r="AD7" s="20">
        <f>AB7*5</f>
        <v>10</v>
      </c>
      <c r="AE7" s="20" t="s">
        <v>28</v>
      </c>
      <c r="AF7" s="50">
        <f>AC7*4+AD7*9</f>
        <v>146</v>
      </c>
      <c r="AG7" s="108"/>
    </row>
    <row r="8" spans="2:33" ht="27.95" customHeight="1">
      <c r="B8" s="41" t="s">
        <v>10</v>
      </c>
      <c r="C8" s="432"/>
      <c r="D8" s="2"/>
      <c r="E8" s="3"/>
      <c r="F8" s="2"/>
      <c r="G8" s="2"/>
      <c r="H8" s="51"/>
      <c r="I8" s="2"/>
      <c r="J8" s="2"/>
      <c r="K8" s="101"/>
      <c r="L8" s="2"/>
      <c r="M8" s="133" t="s">
        <v>69</v>
      </c>
      <c r="N8" s="135"/>
      <c r="O8" s="133">
        <v>5</v>
      </c>
      <c r="P8" s="2"/>
      <c r="Q8" s="51"/>
      <c r="R8" s="2"/>
      <c r="S8" s="2"/>
      <c r="T8" s="3"/>
      <c r="U8" s="2"/>
      <c r="V8" s="434"/>
      <c r="W8" s="105">
        <v>23.3</v>
      </c>
      <c r="X8" s="47" t="s">
        <v>29</v>
      </c>
      <c r="Y8" s="43">
        <v>2</v>
      </c>
      <c r="Z8" s="18"/>
      <c r="AA8" s="19" t="s">
        <v>30</v>
      </c>
      <c r="AB8" s="20">
        <v>1.5</v>
      </c>
      <c r="AC8" s="20">
        <f>AB8*1</f>
        <v>1.5</v>
      </c>
      <c r="AD8" s="20" t="s">
        <v>28</v>
      </c>
      <c r="AE8" s="20">
        <f>AB8*5</f>
        <v>7.5</v>
      </c>
      <c r="AF8" s="20">
        <f>AC8*4+AE8*4</f>
        <v>36</v>
      </c>
      <c r="AG8" s="110"/>
    </row>
    <row r="9" spans="2:33" ht="27.95" customHeight="1">
      <c r="B9" s="440" t="s">
        <v>36</v>
      </c>
      <c r="C9" s="432"/>
      <c r="D9" s="3"/>
      <c r="E9" s="3"/>
      <c r="F9" s="3"/>
      <c r="G9" s="2"/>
      <c r="H9" s="51"/>
      <c r="I9" s="2"/>
      <c r="J9" s="2"/>
      <c r="K9" s="101"/>
      <c r="L9" s="2"/>
      <c r="M9" s="133" t="s">
        <v>114</v>
      </c>
      <c r="N9" s="135"/>
      <c r="O9" s="133">
        <v>5</v>
      </c>
      <c r="P9" s="2"/>
      <c r="Q9" s="51"/>
      <c r="R9" s="2"/>
      <c r="S9" s="3"/>
      <c r="T9" s="3"/>
      <c r="U9" s="3"/>
      <c r="V9" s="434"/>
      <c r="W9" s="46" t="s">
        <v>45</v>
      </c>
      <c r="X9" s="47" t="s">
        <v>32</v>
      </c>
      <c r="Y9" s="43">
        <v>0</v>
      </c>
      <c r="Z9" s="19"/>
      <c r="AA9" s="19" t="s">
        <v>33</v>
      </c>
      <c r="AB9" s="20">
        <v>2.5</v>
      </c>
      <c r="AC9" s="20"/>
      <c r="AD9" s="20">
        <f>AB9*5</f>
        <v>12.5</v>
      </c>
      <c r="AE9" s="20" t="s">
        <v>28</v>
      </c>
      <c r="AF9" s="20">
        <f>AD9*9</f>
        <v>112.5</v>
      </c>
      <c r="AG9" s="108"/>
    </row>
    <row r="10" spans="2:33" ht="27.95" customHeight="1">
      <c r="B10" s="440"/>
      <c r="C10" s="432"/>
      <c r="D10" s="3"/>
      <c r="E10" s="3"/>
      <c r="F10" s="3"/>
      <c r="G10" s="2"/>
      <c r="H10" s="51"/>
      <c r="I10" s="2"/>
      <c r="J10" s="2"/>
      <c r="K10" s="51"/>
      <c r="L10" s="2"/>
      <c r="M10" s="2" t="s">
        <v>342</v>
      </c>
      <c r="N10" s="51"/>
      <c r="O10" s="2">
        <v>1</v>
      </c>
      <c r="P10" s="2"/>
      <c r="Q10" s="51"/>
      <c r="R10" s="2"/>
      <c r="S10" s="3"/>
      <c r="T10" s="101"/>
      <c r="U10" s="2"/>
      <c r="V10" s="434"/>
      <c r="W10" s="105">
        <v>27.7</v>
      </c>
      <c r="X10" s="95" t="s">
        <v>41</v>
      </c>
      <c r="Y10" s="52">
        <v>0</v>
      </c>
      <c r="Z10" s="18"/>
      <c r="AA10" s="19" t="s">
        <v>34</v>
      </c>
      <c r="AE10" s="19">
        <f>AB10*15</f>
        <v>0</v>
      </c>
      <c r="AG10" s="110"/>
    </row>
    <row r="11" spans="2:33" ht="27.95" customHeight="1">
      <c r="B11" s="53" t="s">
        <v>35</v>
      </c>
      <c r="C11" s="54"/>
      <c r="D11" s="3"/>
      <c r="E11" s="51"/>
      <c r="F11" s="3"/>
      <c r="G11" s="2"/>
      <c r="H11" s="51"/>
      <c r="I11" s="2"/>
      <c r="J11" s="2"/>
      <c r="K11" s="51"/>
      <c r="L11" s="2"/>
      <c r="M11" s="2"/>
      <c r="N11" s="51"/>
      <c r="O11" s="2"/>
      <c r="P11" s="2"/>
      <c r="Q11" s="51"/>
      <c r="R11" s="2"/>
      <c r="S11" s="2"/>
      <c r="T11" s="51"/>
      <c r="U11" s="2"/>
      <c r="V11" s="434"/>
      <c r="W11" s="46" t="s">
        <v>12</v>
      </c>
      <c r="X11" s="55"/>
      <c r="Y11" s="43"/>
      <c r="Z11" s="19"/>
      <c r="AC11" s="19">
        <f>SUM(AC6:AC10)</f>
        <v>27.5</v>
      </c>
      <c r="AD11" s="19">
        <f>SUM(AD6:AD10)</f>
        <v>22.5</v>
      </c>
      <c r="AE11" s="19">
        <f>SUM(AE6:AE10)</f>
        <v>97.5</v>
      </c>
      <c r="AF11" s="19">
        <f>AC11*4+AD11*9+AE11*4</f>
        <v>702.5</v>
      </c>
      <c r="AG11" s="108"/>
    </row>
    <row r="12" spans="2:33" ht="27.95" customHeight="1">
      <c r="B12" s="56"/>
      <c r="C12" s="57"/>
      <c r="D12" s="51"/>
      <c r="E12" s="51"/>
      <c r="F12" s="2"/>
      <c r="G12" s="2"/>
      <c r="H12" s="51"/>
      <c r="I12" s="2"/>
      <c r="J12" s="2"/>
      <c r="K12" s="51"/>
      <c r="L12" s="2"/>
      <c r="M12" s="2"/>
      <c r="N12" s="51"/>
      <c r="O12" s="2"/>
      <c r="P12" s="2"/>
      <c r="Q12" s="51"/>
      <c r="R12" s="2"/>
      <c r="S12" s="2"/>
      <c r="T12" s="51"/>
      <c r="U12" s="2"/>
      <c r="V12" s="435"/>
      <c r="W12" s="106">
        <f>W6*4+W10*4+W8*9</f>
        <v>760.1</v>
      </c>
      <c r="X12" s="59"/>
      <c r="Y12" s="60"/>
      <c r="Z12" s="18"/>
      <c r="AC12" s="58">
        <f>AC11*4/AF11</f>
        <v>0.15658362989323843</v>
      </c>
      <c r="AD12" s="58">
        <f>AD11*9/AF11</f>
        <v>0.28825622775800713</v>
      </c>
      <c r="AE12" s="58">
        <f>AE11*4/AF11</f>
        <v>0.55516014234875444</v>
      </c>
      <c r="AG12" s="113"/>
    </row>
    <row r="13" spans="2:33" s="40" customFormat="1" ht="27.95" customHeight="1">
      <c r="B13" s="35">
        <v>9</v>
      </c>
      <c r="C13" s="432"/>
      <c r="D13" s="36" t="str">
        <f>'109.8.31-9月菜單'!F21</f>
        <v>五穀飯</v>
      </c>
      <c r="E13" s="36" t="s">
        <v>62</v>
      </c>
      <c r="F13" s="36"/>
      <c r="G13" s="36" t="str">
        <f>'109.8.31-9月菜單'!F22</f>
        <v>芝麻雞排</v>
      </c>
      <c r="H13" s="36" t="s">
        <v>124</v>
      </c>
      <c r="I13" s="36"/>
      <c r="J13" s="36" t="str">
        <f>'109.8.31-9月菜單'!F23</f>
        <v>筍乾扣肉(醃)</v>
      </c>
      <c r="K13" s="36" t="s">
        <v>47</v>
      </c>
      <c r="L13" s="36"/>
      <c r="M13" s="36" t="str">
        <f>'109.8.31-9月菜單'!F24</f>
        <v>鮮蝦卷(加)</v>
      </c>
      <c r="N13" s="36" t="s">
        <v>118</v>
      </c>
      <c r="O13" s="36"/>
      <c r="P13" s="36" t="str">
        <f>'109.8.31-9月菜單'!F25</f>
        <v>淺色蔬菜</v>
      </c>
      <c r="Q13" s="36" t="s">
        <v>61</v>
      </c>
      <c r="R13" s="36"/>
      <c r="S13" s="36" t="str">
        <f>'109.8.31-9月菜單'!F26</f>
        <v>金茸三絲湯</v>
      </c>
      <c r="T13" s="36" t="s">
        <v>63</v>
      </c>
      <c r="U13" s="36"/>
      <c r="V13" s="433"/>
      <c r="W13" s="37" t="s">
        <v>378</v>
      </c>
      <c r="X13" s="38" t="s">
        <v>19</v>
      </c>
      <c r="Y13" s="39">
        <v>5</v>
      </c>
      <c r="Z13" s="19"/>
      <c r="AA13" s="19"/>
      <c r="AB13" s="20"/>
      <c r="AC13" s="19" t="s">
        <v>20</v>
      </c>
      <c r="AD13" s="19" t="s">
        <v>21</v>
      </c>
      <c r="AE13" s="19" t="s">
        <v>22</v>
      </c>
      <c r="AF13" s="19" t="s">
        <v>23</v>
      </c>
      <c r="AG13" s="108"/>
    </row>
    <row r="14" spans="2:33" ht="27.95" customHeight="1">
      <c r="B14" s="41" t="s">
        <v>8</v>
      </c>
      <c r="C14" s="432"/>
      <c r="D14" s="2" t="s">
        <v>56</v>
      </c>
      <c r="E14" s="2"/>
      <c r="F14" s="2">
        <v>40</v>
      </c>
      <c r="G14" s="2" t="s">
        <v>189</v>
      </c>
      <c r="H14" s="2"/>
      <c r="I14" s="2">
        <v>90</v>
      </c>
      <c r="J14" s="2" t="s">
        <v>347</v>
      </c>
      <c r="K14" s="2" t="s">
        <v>343</v>
      </c>
      <c r="L14" s="2">
        <v>30</v>
      </c>
      <c r="M14" s="133" t="s">
        <v>427</v>
      </c>
      <c r="N14" s="133" t="s">
        <v>421</v>
      </c>
      <c r="O14" s="133">
        <v>30</v>
      </c>
      <c r="P14" s="2" t="s">
        <v>187</v>
      </c>
      <c r="Q14" s="2"/>
      <c r="R14" s="2">
        <v>80</v>
      </c>
      <c r="S14" s="3" t="s">
        <v>112</v>
      </c>
      <c r="T14" s="2"/>
      <c r="U14" s="2">
        <v>50</v>
      </c>
      <c r="V14" s="434"/>
      <c r="W14" s="110">
        <v>106.9</v>
      </c>
      <c r="X14" s="42" t="s">
        <v>156</v>
      </c>
      <c r="Y14" s="43">
        <v>2.4</v>
      </c>
      <c r="Z14" s="18"/>
      <c r="AA14" s="44" t="s">
        <v>25</v>
      </c>
      <c r="AB14" s="20">
        <v>6.2</v>
      </c>
      <c r="AC14" s="20">
        <f>AB14*2</f>
        <v>12.4</v>
      </c>
      <c r="AD14" s="20"/>
      <c r="AE14" s="20">
        <f>AB14*15</f>
        <v>93</v>
      </c>
      <c r="AF14" s="20">
        <f>AC14*4+AE14*4</f>
        <v>421.6</v>
      </c>
      <c r="AG14" s="110"/>
    </row>
    <row r="15" spans="2:33" ht="27.95" customHeight="1">
      <c r="B15" s="41">
        <v>15</v>
      </c>
      <c r="C15" s="432"/>
      <c r="D15" s="3" t="s">
        <v>290</v>
      </c>
      <c r="E15" s="2"/>
      <c r="F15" s="2">
        <v>60</v>
      </c>
      <c r="G15" s="2" t="s">
        <v>125</v>
      </c>
      <c r="H15" s="2"/>
      <c r="I15" s="2">
        <v>3</v>
      </c>
      <c r="J15" s="2" t="s">
        <v>201</v>
      </c>
      <c r="K15" s="101"/>
      <c r="L15" s="2">
        <v>50</v>
      </c>
      <c r="M15" s="133"/>
      <c r="N15" s="133"/>
      <c r="O15" s="133"/>
      <c r="P15" s="2"/>
      <c r="Q15" s="2"/>
      <c r="R15" s="2"/>
      <c r="S15" s="3" t="s">
        <v>132</v>
      </c>
      <c r="T15" s="2"/>
      <c r="U15" s="2">
        <v>10</v>
      </c>
      <c r="V15" s="434"/>
      <c r="W15" s="46" t="s">
        <v>44</v>
      </c>
      <c r="X15" s="47" t="s">
        <v>26</v>
      </c>
      <c r="Y15" s="43">
        <v>1.9</v>
      </c>
      <c r="Z15" s="19"/>
      <c r="AA15" s="48" t="s">
        <v>27</v>
      </c>
      <c r="AB15" s="20">
        <v>2</v>
      </c>
      <c r="AC15" s="49">
        <f>AB15*7</f>
        <v>14</v>
      </c>
      <c r="AD15" s="20">
        <f>AB15*5</f>
        <v>10</v>
      </c>
      <c r="AE15" s="20" t="s">
        <v>28</v>
      </c>
      <c r="AF15" s="50">
        <f>AC15*4+AD15*9</f>
        <v>146</v>
      </c>
      <c r="AG15" s="108"/>
    </row>
    <row r="16" spans="2:33" ht="27.95" customHeight="1">
      <c r="B16" s="41" t="s">
        <v>10</v>
      </c>
      <c r="C16" s="432"/>
      <c r="D16" s="51"/>
      <c r="E16" s="51"/>
      <c r="F16" s="2"/>
      <c r="G16" s="2"/>
      <c r="H16" s="51"/>
      <c r="I16" s="2"/>
      <c r="J16" s="2"/>
      <c r="K16" s="101"/>
      <c r="L16" s="2"/>
      <c r="M16" s="2"/>
      <c r="N16" s="2"/>
      <c r="O16" s="2"/>
      <c r="P16" s="2"/>
      <c r="Q16" s="51"/>
      <c r="R16" s="2"/>
      <c r="S16" s="2" t="s">
        <v>95</v>
      </c>
      <c r="T16" s="3"/>
      <c r="U16" s="2">
        <v>10</v>
      </c>
      <c r="V16" s="434"/>
      <c r="W16" s="105">
        <v>23.8</v>
      </c>
      <c r="X16" s="47" t="s">
        <v>29</v>
      </c>
      <c r="Y16" s="43">
        <v>2</v>
      </c>
      <c r="Z16" s="18"/>
      <c r="AA16" s="19" t="s">
        <v>30</v>
      </c>
      <c r="AB16" s="20">
        <v>1.7</v>
      </c>
      <c r="AC16" s="20">
        <f>AB16*1</f>
        <v>1.7</v>
      </c>
      <c r="AD16" s="20" t="s">
        <v>28</v>
      </c>
      <c r="AE16" s="20">
        <f>AB16*5</f>
        <v>8.5</v>
      </c>
      <c r="AF16" s="20">
        <f>AC16*4+AE16*4</f>
        <v>40.799999999999997</v>
      </c>
      <c r="AG16" s="110"/>
    </row>
    <row r="17" spans="2:33" ht="27.95" customHeight="1">
      <c r="B17" s="440" t="s">
        <v>37</v>
      </c>
      <c r="C17" s="432"/>
      <c r="D17" s="51"/>
      <c r="E17" s="51"/>
      <c r="F17" s="2"/>
      <c r="G17" s="2"/>
      <c r="H17" s="51"/>
      <c r="I17" s="2"/>
      <c r="J17" s="2"/>
      <c r="K17" s="51"/>
      <c r="L17" s="2"/>
      <c r="M17" s="2"/>
      <c r="N17" s="101"/>
      <c r="O17" s="2"/>
      <c r="P17" s="2"/>
      <c r="Q17" s="51"/>
      <c r="R17" s="2"/>
      <c r="S17" s="3" t="s">
        <v>96</v>
      </c>
      <c r="T17" s="3"/>
      <c r="U17" s="3">
        <v>10</v>
      </c>
      <c r="V17" s="434"/>
      <c r="W17" s="46" t="s">
        <v>45</v>
      </c>
      <c r="X17" s="47" t="s">
        <v>32</v>
      </c>
      <c r="Y17" s="43">
        <v>0</v>
      </c>
      <c r="Z17" s="19"/>
      <c r="AA17" s="19" t="s">
        <v>33</v>
      </c>
      <c r="AB17" s="20">
        <v>2.5</v>
      </c>
      <c r="AC17" s="20"/>
      <c r="AD17" s="20">
        <f>AB17*5</f>
        <v>12.5</v>
      </c>
      <c r="AE17" s="20" t="s">
        <v>28</v>
      </c>
      <c r="AF17" s="20">
        <f>AD17*9</f>
        <v>112.5</v>
      </c>
      <c r="AG17" s="108"/>
    </row>
    <row r="18" spans="2:33" ht="27.95" customHeight="1">
      <c r="B18" s="440"/>
      <c r="C18" s="432"/>
      <c r="D18" s="51"/>
      <c r="E18" s="51"/>
      <c r="F18" s="2"/>
      <c r="G18" s="2"/>
      <c r="H18" s="51"/>
      <c r="I18" s="2"/>
      <c r="J18" s="2"/>
      <c r="K18" s="51"/>
      <c r="L18" s="2"/>
      <c r="M18" s="2"/>
      <c r="N18" s="2"/>
      <c r="O18" s="2"/>
      <c r="P18" s="2"/>
      <c r="Q18" s="51"/>
      <c r="R18" s="2"/>
      <c r="S18" s="148"/>
      <c r="T18" s="148"/>
      <c r="U18" s="148"/>
      <c r="V18" s="434"/>
      <c r="W18" s="105">
        <v>27.3</v>
      </c>
      <c r="X18" s="95" t="s">
        <v>41</v>
      </c>
      <c r="Y18" s="52">
        <v>0</v>
      </c>
      <c r="Z18" s="18"/>
      <c r="AA18" s="19" t="s">
        <v>34</v>
      </c>
      <c r="AB18" s="20">
        <v>1</v>
      </c>
      <c r="AE18" s="19">
        <f>AB18*15</f>
        <v>15</v>
      </c>
      <c r="AG18" s="110"/>
    </row>
    <row r="19" spans="2:33" ht="27.95" customHeight="1">
      <c r="B19" s="53" t="s">
        <v>35</v>
      </c>
      <c r="C19" s="54"/>
      <c r="D19" s="51"/>
      <c r="E19" s="51"/>
      <c r="F19" s="2"/>
      <c r="G19" s="2"/>
      <c r="H19" s="51"/>
      <c r="I19" s="2"/>
      <c r="J19" s="2"/>
      <c r="K19" s="51"/>
      <c r="L19" s="2"/>
      <c r="M19" s="2"/>
      <c r="N19" s="51"/>
      <c r="O19" s="2"/>
      <c r="P19" s="2"/>
      <c r="Q19" s="51"/>
      <c r="R19" s="2"/>
      <c r="S19" s="3"/>
      <c r="T19" s="94"/>
      <c r="U19" s="94"/>
      <c r="V19" s="434"/>
      <c r="W19" s="46" t="s">
        <v>12</v>
      </c>
      <c r="X19" s="55"/>
      <c r="Y19" s="43"/>
      <c r="Z19" s="19"/>
      <c r="AC19" s="19">
        <f>SUM(AC14:AC18)</f>
        <v>28.099999999999998</v>
      </c>
      <c r="AD19" s="19">
        <f>SUM(AD14:AD18)</f>
        <v>22.5</v>
      </c>
      <c r="AE19" s="19">
        <f>SUM(AE14:AE18)</f>
        <v>116.5</v>
      </c>
      <c r="AF19" s="19">
        <f>AC19*4+AD19*9+AE19*4</f>
        <v>780.9</v>
      </c>
      <c r="AG19" s="108"/>
    </row>
    <row r="20" spans="2:33" ht="27.95" customHeight="1">
      <c r="B20" s="56"/>
      <c r="C20" s="57"/>
      <c r="D20" s="51"/>
      <c r="E20" s="51"/>
      <c r="F20" s="2"/>
      <c r="G20" s="2"/>
      <c r="H20" s="51"/>
      <c r="I20" s="2"/>
      <c r="J20" s="2"/>
      <c r="K20" s="51"/>
      <c r="L20" s="2"/>
      <c r="M20" s="2"/>
      <c r="N20" s="51"/>
      <c r="O20" s="2"/>
      <c r="P20" s="2"/>
      <c r="Q20" s="51"/>
      <c r="R20" s="2"/>
      <c r="S20" s="2"/>
      <c r="T20" s="51"/>
      <c r="U20" s="2"/>
      <c r="V20" s="435"/>
      <c r="W20" s="106">
        <f>W14*4+W18*4+W16*9</f>
        <v>751.00000000000011</v>
      </c>
      <c r="X20" s="59"/>
      <c r="Y20" s="60"/>
      <c r="Z20" s="18"/>
      <c r="AC20" s="58">
        <f>AC19*4/AF19</f>
        <v>0.14393648354462799</v>
      </c>
      <c r="AD20" s="58">
        <f>AD19*9/AF19</f>
        <v>0.25931617364579335</v>
      </c>
      <c r="AE20" s="58">
        <f>AE19*4/AF19</f>
        <v>0.59674734280957875</v>
      </c>
      <c r="AG20" s="113"/>
    </row>
    <row r="21" spans="2:33" s="40" customFormat="1" ht="27.95" customHeight="1">
      <c r="B21" s="61">
        <v>9</v>
      </c>
      <c r="C21" s="432"/>
      <c r="D21" s="36" t="str">
        <f>'109.8.31-9月菜單'!J21</f>
        <v>香Q米飯</v>
      </c>
      <c r="E21" s="36" t="s">
        <v>136</v>
      </c>
      <c r="F21" s="36"/>
      <c r="G21" s="36" t="str">
        <f>'109.8.31-9月菜單'!J22</f>
        <v>雞米花(炸)</v>
      </c>
      <c r="H21" s="36" t="s">
        <v>88</v>
      </c>
      <c r="I21" s="36"/>
      <c r="J21" s="36" t="str">
        <f>'109.8.31-9月菜單'!J23</f>
        <v>瓜仔肉燥(醃)</v>
      </c>
      <c r="K21" s="36" t="s">
        <v>134</v>
      </c>
      <c r="L21" s="36"/>
      <c r="M21" s="36" t="str">
        <f>'109.8.31-9月菜單'!J24</f>
        <v>香滷米血糕(冷)</v>
      </c>
      <c r="N21" s="36" t="s">
        <v>92</v>
      </c>
      <c r="O21" s="36"/>
      <c r="P21" s="36" t="str">
        <f>'109.8.31-9月菜單'!J25</f>
        <v>有機淺色蔬菜</v>
      </c>
      <c r="Q21" s="36" t="s">
        <v>61</v>
      </c>
      <c r="R21" s="36"/>
      <c r="S21" s="36" t="str">
        <f>'109.8.31-9月菜單'!J26</f>
        <v>冬瓜湯</v>
      </c>
      <c r="T21" s="36" t="s">
        <v>17</v>
      </c>
      <c r="U21" s="36"/>
      <c r="V21" s="433"/>
      <c r="W21" s="37" t="s">
        <v>378</v>
      </c>
      <c r="X21" s="38" t="s">
        <v>19</v>
      </c>
      <c r="Y21" s="39">
        <v>5.5</v>
      </c>
      <c r="Z21" s="19"/>
      <c r="AA21" s="19"/>
      <c r="AB21" s="20"/>
      <c r="AC21" s="19" t="s">
        <v>20</v>
      </c>
      <c r="AD21" s="19" t="s">
        <v>21</v>
      </c>
      <c r="AE21" s="19" t="s">
        <v>22</v>
      </c>
      <c r="AF21" s="19" t="s">
        <v>23</v>
      </c>
      <c r="AG21" s="108"/>
    </row>
    <row r="22" spans="2:33" s="66" customFormat="1" ht="27.75" customHeight="1">
      <c r="B22" s="62" t="s">
        <v>8</v>
      </c>
      <c r="C22" s="432"/>
      <c r="D22" s="2" t="s">
        <v>290</v>
      </c>
      <c r="E22" s="3"/>
      <c r="F22" s="2">
        <v>100</v>
      </c>
      <c r="G22" s="2" t="s">
        <v>202</v>
      </c>
      <c r="H22" s="2"/>
      <c r="I22" s="2">
        <v>90</v>
      </c>
      <c r="J22" s="2" t="s">
        <v>382</v>
      </c>
      <c r="K22" s="2" t="s">
        <v>343</v>
      </c>
      <c r="L22" s="2">
        <v>30</v>
      </c>
      <c r="M22" s="135" t="s">
        <v>344</v>
      </c>
      <c r="N22" s="135" t="s">
        <v>338</v>
      </c>
      <c r="O22" s="135">
        <v>50</v>
      </c>
      <c r="P22" s="2" t="s">
        <v>187</v>
      </c>
      <c r="Q22" s="2"/>
      <c r="R22" s="2">
        <v>80</v>
      </c>
      <c r="S22" s="3" t="s">
        <v>166</v>
      </c>
      <c r="T22" s="2"/>
      <c r="U22" s="2">
        <v>50</v>
      </c>
      <c r="V22" s="434"/>
      <c r="W22" s="110">
        <v>107.4</v>
      </c>
      <c r="X22" s="42" t="s">
        <v>156</v>
      </c>
      <c r="Y22" s="43">
        <v>2.5</v>
      </c>
      <c r="Z22" s="63"/>
      <c r="AA22" s="64" t="s">
        <v>25</v>
      </c>
      <c r="AB22" s="65">
        <v>6.2</v>
      </c>
      <c r="AC22" s="65">
        <f>AB22*2</f>
        <v>12.4</v>
      </c>
      <c r="AD22" s="65"/>
      <c r="AE22" s="65">
        <f>AB22*15</f>
        <v>93</v>
      </c>
      <c r="AF22" s="65">
        <f>AC22*4+AE22*4</f>
        <v>421.6</v>
      </c>
      <c r="AG22" s="110"/>
    </row>
    <row r="23" spans="2:33" s="66" customFormat="1" ht="27.95" customHeight="1">
      <c r="B23" s="62">
        <v>16</v>
      </c>
      <c r="C23" s="432"/>
      <c r="D23" s="2"/>
      <c r="E23" s="3"/>
      <c r="F23" s="2"/>
      <c r="G23" s="2"/>
      <c r="H23" s="2"/>
      <c r="I23" s="2"/>
      <c r="J23" s="2" t="s">
        <v>383</v>
      </c>
      <c r="K23" s="2"/>
      <c r="L23" s="2">
        <v>40</v>
      </c>
      <c r="M23" s="135"/>
      <c r="N23" s="135"/>
      <c r="O23" s="135"/>
      <c r="P23" s="2"/>
      <c r="Q23" s="2"/>
      <c r="R23" s="2"/>
      <c r="S23" s="2" t="s">
        <v>94</v>
      </c>
      <c r="T23" s="51"/>
      <c r="U23" s="2">
        <v>1</v>
      </c>
      <c r="V23" s="434"/>
      <c r="W23" s="46" t="s">
        <v>44</v>
      </c>
      <c r="X23" s="47" t="s">
        <v>26</v>
      </c>
      <c r="Y23" s="43">
        <v>1.6</v>
      </c>
      <c r="Z23" s="67"/>
      <c r="AA23" s="68" t="s">
        <v>27</v>
      </c>
      <c r="AB23" s="65">
        <v>2.1</v>
      </c>
      <c r="AC23" s="69">
        <f>AB23*7</f>
        <v>14.700000000000001</v>
      </c>
      <c r="AD23" s="65">
        <f>AB23*5</f>
        <v>10.5</v>
      </c>
      <c r="AE23" s="65" t="s">
        <v>28</v>
      </c>
      <c r="AF23" s="70">
        <f>AC23*4+AD23*9</f>
        <v>153.30000000000001</v>
      </c>
      <c r="AG23" s="108"/>
    </row>
    <row r="24" spans="2:33" s="66" customFormat="1" ht="27.95" customHeight="1">
      <c r="B24" s="62" t="s">
        <v>10</v>
      </c>
      <c r="C24" s="432"/>
      <c r="D24" s="3"/>
      <c r="E24" s="3"/>
      <c r="F24" s="3"/>
      <c r="G24" s="2"/>
      <c r="H24" s="51"/>
      <c r="I24" s="2"/>
      <c r="J24" s="2"/>
      <c r="K24" s="2"/>
      <c r="L24" s="2"/>
      <c r="M24" s="2"/>
      <c r="N24" s="160"/>
      <c r="O24" s="135"/>
      <c r="P24" s="2"/>
      <c r="Q24" s="51"/>
      <c r="R24" s="2"/>
      <c r="S24" s="3"/>
      <c r="T24" s="2"/>
      <c r="U24" s="2"/>
      <c r="V24" s="434"/>
      <c r="W24" s="105">
        <v>25.3</v>
      </c>
      <c r="X24" s="47" t="s">
        <v>29</v>
      </c>
      <c r="Y24" s="43">
        <v>2.5</v>
      </c>
      <c r="Z24" s="63"/>
      <c r="AA24" s="71" t="s">
        <v>30</v>
      </c>
      <c r="AB24" s="65">
        <v>1.6</v>
      </c>
      <c r="AC24" s="65">
        <f>AB24*1</f>
        <v>1.6</v>
      </c>
      <c r="AD24" s="65" t="s">
        <v>28</v>
      </c>
      <c r="AE24" s="65">
        <f>AB24*5</f>
        <v>8</v>
      </c>
      <c r="AF24" s="65">
        <f>AC24*4+AE24*4</f>
        <v>38.4</v>
      </c>
      <c r="AG24" s="110"/>
    </row>
    <row r="25" spans="2:33" s="66" customFormat="1" ht="27.95" customHeight="1">
      <c r="B25" s="442" t="s">
        <v>38</v>
      </c>
      <c r="C25" s="432"/>
      <c r="D25" s="3"/>
      <c r="E25" s="3"/>
      <c r="F25" s="3"/>
      <c r="G25" s="2"/>
      <c r="H25" s="51"/>
      <c r="I25" s="2"/>
      <c r="J25" s="2"/>
      <c r="K25" s="2"/>
      <c r="L25" s="2"/>
      <c r="M25" s="3"/>
      <c r="N25" s="51"/>
      <c r="O25" s="3"/>
      <c r="P25" s="2"/>
      <c r="Q25" s="51"/>
      <c r="R25" s="2"/>
      <c r="S25" s="2"/>
      <c r="T25" s="51"/>
      <c r="U25" s="2"/>
      <c r="V25" s="434"/>
      <c r="W25" s="46" t="s">
        <v>45</v>
      </c>
      <c r="X25" s="47" t="s">
        <v>32</v>
      </c>
      <c r="Y25" s="43">
        <v>0</v>
      </c>
      <c r="Z25" s="67"/>
      <c r="AA25" s="71" t="s">
        <v>33</v>
      </c>
      <c r="AB25" s="65">
        <v>2.5</v>
      </c>
      <c r="AC25" s="65"/>
      <c r="AD25" s="65">
        <f>AB25*5</f>
        <v>12.5</v>
      </c>
      <c r="AE25" s="65" t="s">
        <v>28</v>
      </c>
      <c r="AF25" s="65">
        <f>AD25*9</f>
        <v>112.5</v>
      </c>
      <c r="AG25" s="108"/>
    </row>
    <row r="26" spans="2:33" s="66" customFormat="1" ht="27.95" customHeight="1">
      <c r="B26" s="442"/>
      <c r="C26" s="432"/>
      <c r="D26" s="3"/>
      <c r="E26" s="3"/>
      <c r="F26" s="3"/>
      <c r="G26" s="72"/>
      <c r="H26" s="51"/>
      <c r="I26" s="2"/>
      <c r="J26" s="2"/>
      <c r="K26" s="51"/>
      <c r="L26" s="2"/>
      <c r="M26" s="2"/>
      <c r="N26" s="51"/>
      <c r="O26" s="2"/>
      <c r="P26" s="2"/>
      <c r="Q26" s="51"/>
      <c r="R26" s="2"/>
      <c r="S26" s="2"/>
      <c r="T26" s="101"/>
      <c r="U26" s="2"/>
      <c r="V26" s="434"/>
      <c r="W26" s="105">
        <v>27.7</v>
      </c>
      <c r="X26" s="95" t="s">
        <v>41</v>
      </c>
      <c r="Y26" s="52">
        <v>0</v>
      </c>
      <c r="Z26" s="63"/>
      <c r="AA26" s="71" t="s">
        <v>34</v>
      </c>
      <c r="AB26" s="65"/>
      <c r="AC26" s="71"/>
      <c r="AD26" s="71"/>
      <c r="AE26" s="71">
        <f>AB26*15</f>
        <v>0</v>
      </c>
      <c r="AF26" s="71"/>
      <c r="AG26" s="110"/>
    </row>
    <row r="27" spans="2:33" s="66" customFormat="1" ht="27.95" customHeight="1">
      <c r="B27" s="73" t="s">
        <v>35</v>
      </c>
      <c r="C27" s="74"/>
      <c r="D27" s="3"/>
      <c r="E27" s="51"/>
      <c r="F27" s="3"/>
      <c r="G27" s="2"/>
      <c r="H27" s="51"/>
      <c r="I27" s="2"/>
      <c r="J27" s="2"/>
      <c r="K27" s="51"/>
      <c r="L27" s="2"/>
      <c r="M27" s="2"/>
      <c r="N27" s="51"/>
      <c r="O27" s="2"/>
      <c r="P27" s="2"/>
      <c r="Q27" s="51"/>
      <c r="R27" s="2"/>
      <c r="S27" s="2"/>
      <c r="T27" s="51"/>
      <c r="U27" s="2"/>
      <c r="V27" s="434"/>
      <c r="W27" s="46" t="s">
        <v>12</v>
      </c>
      <c r="X27" s="55"/>
      <c r="Y27" s="43"/>
      <c r="Z27" s="67"/>
      <c r="AA27" s="71"/>
      <c r="AB27" s="65"/>
      <c r="AC27" s="71">
        <f>SUM(AC22:AC26)</f>
        <v>28.700000000000003</v>
      </c>
      <c r="AD27" s="71">
        <f>SUM(AD22:AD26)</f>
        <v>23</v>
      </c>
      <c r="AE27" s="71">
        <f>SUM(AE22:AE26)</f>
        <v>101</v>
      </c>
      <c r="AF27" s="71">
        <f>AC27*4+AD27*9+AE27*4</f>
        <v>725.8</v>
      </c>
      <c r="AG27" s="108"/>
    </row>
    <row r="28" spans="2:33" s="66" customFormat="1" ht="27.95" customHeight="1" thickBot="1">
      <c r="B28" s="75"/>
      <c r="C28" s="76"/>
      <c r="D28" s="51"/>
      <c r="E28" s="51"/>
      <c r="F28" s="2"/>
      <c r="G28" s="2"/>
      <c r="H28" s="51"/>
      <c r="I28" s="2"/>
      <c r="J28" s="2"/>
      <c r="K28" s="51"/>
      <c r="L28" s="2"/>
      <c r="M28" s="2"/>
      <c r="N28" s="51"/>
      <c r="O28" s="2"/>
      <c r="P28" s="2"/>
      <c r="Q28" s="51"/>
      <c r="R28" s="2"/>
      <c r="S28" s="2"/>
      <c r="T28" s="51"/>
      <c r="U28" s="2"/>
      <c r="V28" s="435"/>
      <c r="W28" s="106">
        <f>W22*4+W26*4+W24*9</f>
        <v>768.1</v>
      </c>
      <c r="X28" s="59"/>
      <c r="Y28" s="60"/>
      <c r="Z28" s="63"/>
      <c r="AA28" s="67"/>
      <c r="AB28" s="77"/>
      <c r="AC28" s="78">
        <f>AC27*4/AF27</f>
        <v>0.15817029484706532</v>
      </c>
      <c r="AD28" s="78">
        <f>AD27*9/AF27</f>
        <v>0.28520253513364563</v>
      </c>
      <c r="AE28" s="78">
        <f>AE27*4/AF27</f>
        <v>0.55662717001928907</v>
      </c>
      <c r="AF28" s="67"/>
      <c r="AG28" s="113"/>
    </row>
    <row r="29" spans="2:33" s="40" customFormat="1" ht="27.95" customHeight="1">
      <c r="B29" s="35">
        <v>9</v>
      </c>
      <c r="C29" s="432"/>
      <c r="D29" s="36" t="str">
        <f>'109.8.31-9月菜單'!N21</f>
        <v>地瓜飯</v>
      </c>
      <c r="E29" s="36" t="s">
        <v>15</v>
      </c>
      <c r="F29" s="36"/>
      <c r="G29" s="36" t="str">
        <f>'109.8.31-9月菜單'!N22</f>
        <v>鹹豬肉</v>
      </c>
      <c r="H29" s="36" t="s">
        <v>103</v>
      </c>
      <c r="I29" s="36"/>
      <c r="J29" s="36" t="str">
        <f>'109.8.31-9月菜單'!N23</f>
        <v>可口魚條(海)(炸)</v>
      </c>
      <c r="K29" s="36" t="s">
        <v>88</v>
      </c>
      <c r="L29" s="36"/>
      <c r="M29" s="36" t="str">
        <f>'109.8.31-9月菜單'!N24</f>
        <v>玉米干丁(豆)</v>
      </c>
      <c r="N29" s="36" t="s">
        <v>92</v>
      </c>
      <c r="O29" s="36"/>
      <c r="P29" s="36" t="str">
        <f>'109.8.31-9月菜單'!N25</f>
        <v>深色蔬菜</v>
      </c>
      <c r="Q29" s="36" t="s">
        <v>61</v>
      </c>
      <c r="R29" s="36"/>
      <c r="S29" s="36" t="str">
        <f>'109.8.31-9月菜單'!N26</f>
        <v>鮮蔬蛋花湯</v>
      </c>
      <c r="T29" s="36" t="s">
        <v>47</v>
      </c>
      <c r="U29" s="36"/>
      <c r="V29" s="433"/>
      <c r="W29" s="37" t="s">
        <v>378</v>
      </c>
      <c r="X29" s="38" t="s">
        <v>19</v>
      </c>
      <c r="Y29" s="39">
        <v>5.4</v>
      </c>
      <c r="Z29" s="19"/>
      <c r="AA29" s="19"/>
      <c r="AB29" s="20"/>
      <c r="AC29" s="19" t="s">
        <v>20</v>
      </c>
      <c r="AD29" s="19" t="s">
        <v>21</v>
      </c>
      <c r="AE29" s="19" t="s">
        <v>22</v>
      </c>
      <c r="AF29" s="19" t="s">
        <v>23</v>
      </c>
    </row>
    <row r="30" spans="2:33" ht="27.95" customHeight="1">
      <c r="B30" s="41" t="s">
        <v>8</v>
      </c>
      <c r="C30" s="432"/>
      <c r="D30" s="2" t="s">
        <v>55</v>
      </c>
      <c r="E30" s="2"/>
      <c r="F30" s="2">
        <v>50</v>
      </c>
      <c r="G30" s="2" t="s">
        <v>190</v>
      </c>
      <c r="H30" s="2"/>
      <c r="I30" s="2">
        <v>60</v>
      </c>
      <c r="J30" s="2" t="s">
        <v>348</v>
      </c>
      <c r="K30" s="2" t="s">
        <v>204</v>
      </c>
      <c r="L30" s="2">
        <v>60</v>
      </c>
      <c r="M30" s="2" t="s">
        <v>128</v>
      </c>
      <c r="N30" s="3"/>
      <c r="O30" s="2">
        <v>30</v>
      </c>
      <c r="P30" s="2" t="s">
        <v>187</v>
      </c>
      <c r="Q30" s="2"/>
      <c r="R30" s="2">
        <v>80</v>
      </c>
      <c r="S30" s="2" t="s">
        <v>115</v>
      </c>
      <c r="T30" s="2"/>
      <c r="U30" s="2">
        <v>50</v>
      </c>
      <c r="V30" s="434"/>
      <c r="W30" s="110">
        <v>107.4</v>
      </c>
      <c r="X30" s="42" t="s">
        <v>156</v>
      </c>
      <c r="Y30" s="43">
        <v>2.4</v>
      </c>
      <c r="Z30" s="18"/>
      <c r="AA30" s="44" t="s">
        <v>25</v>
      </c>
      <c r="AB30" s="20">
        <v>6</v>
      </c>
      <c r="AC30" s="20">
        <f>AB30*2</f>
        <v>12</v>
      </c>
      <c r="AD30" s="20"/>
      <c r="AE30" s="20">
        <f>AB30*15</f>
        <v>90</v>
      </c>
      <c r="AF30" s="20">
        <f>AC30*4+AE30*4</f>
        <v>408</v>
      </c>
    </row>
    <row r="31" spans="2:33" ht="27.95" customHeight="1">
      <c r="B31" s="41">
        <v>17</v>
      </c>
      <c r="C31" s="432"/>
      <c r="D31" s="2" t="s">
        <v>290</v>
      </c>
      <c r="E31" s="2"/>
      <c r="F31" s="2">
        <v>80</v>
      </c>
      <c r="G31" s="2" t="s">
        <v>127</v>
      </c>
      <c r="H31" s="2"/>
      <c r="I31" s="2">
        <v>40</v>
      </c>
      <c r="J31" s="2"/>
      <c r="K31" s="2"/>
      <c r="L31" s="2"/>
      <c r="M31" s="2" t="s">
        <v>349</v>
      </c>
      <c r="N31" s="3" t="s">
        <v>322</v>
      </c>
      <c r="O31" s="2">
        <v>20</v>
      </c>
      <c r="P31" s="2"/>
      <c r="Q31" s="2"/>
      <c r="R31" s="2"/>
      <c r="S31" s="2" t="s">
        <v>65</v>
      </c>
      <c r="T31" s="103"/>
      <c r="U31" s="2">
        <v>10</v>
      </c>
      <c r="V31" s="434"/>
      <c r="W31" s="46" t="s">
        <v>44</v>
      </c>
      <c r="X31" s="47" t="s">
        <v>26</v>
      </c>
      <c r="Y31" s="43">
        <v>1.8</v>
      </c>
      <c r="Z31" s="19"/>
      <c r="AA31" s="48" t="s">
        <v>27</v>
      </c>
      <c r="AB31" s="20">
        <v>2</v>
      </c>
      <c r="AC31" s="49">
        <f>AB31*7</f>
        <v>14</v>
      </c>
      <c r="AD31" s="20">
        <f>AB31*5</f>
        <v>10</v>
      </c>
      <c r="AE31" s="20" t="s">
        <v>28</v>
      </c>
      <c r="AF31" s="50">
        <f>AC31*4+AD31*9</f>
        <v>146</v>
      </c>
    </row>
    <row r="32" spans="2:33" ht="27.95" customHeight="1">
      <c r="B32" s="41" t="s">
        <v>10</v>
      </c>
      <c r="C32" s="432"/>
      <c r="D32" s="51"/>
      <c r="E32" s="51"/>
      <c r="F32" s="2"/>
      <c r="G32" s="2" t="s">
        <v>139</v>
      </c>
      <c r="H32" s="51"/>
      <c r="I32" s="2">
        <v>1</v>
      </c>
      <c r="J32" s="2"/>
      <c r="K32" s="101"/>
      <c r="L32" s="2"/>
      <c r="M32" s="2" t="s">
        <v>114</v>
      </c>
      <c r="N32" s="3"/>
      <c r="O32" s="2">
        <v>10</v>
      </c>
      <c r="P32" s="2"/>
      <c r="Q32" s="51"/>
      <c r="R32" s="2"/>
      <c r="S32" s="2" t="s">
        <v>114</v>
      </c>
      <c r="T32" s="51"/>
      <c r="U32" s="2">
        <v>5</v>
      </c>
      <c r="V32" s="434"/>
      <c r="W32" s="105">
        <v>25.3</v>
      </c>
      <c r="X32" s="47" t="s">
        <v>29</v>
      </c>
      <c r="Y32" s="43">
        <v>2.5</v>
      </c>
      <c r="Z32" s="18"/>
      <c r="AA32" s="19" t="s">
        <v>30</v>
      </c>
      <c r="AB32" s="20">
        <v>1.8</v>
      </c>
      <c r="AC32" s="20">
        <f>AB32*1</f>
        <v>1.8</v>
      </c>
      <c r="AD32" s="20" t="s">
        <v>28</v>
      </c>
      <c r="AE32" s="20">
        <f>AB32*5</f>
        <v>9</v>
      </c>
      <c r="AF32" s="20">
        <f>AC32*4+AE32*4</f>
        <v>43.2</v>
      </c>
    </row>
    <row r="33" spans="2:36" ht="27.95" customHeight="1">
      <c r="B33" s="440" t="s">
        <v>39</v>
      </c>
      <c r="C33" s="432"/>
      <c r="D33" s="51"/>
      <c r="E33" s="51"/>
      <c r="F33" s="2"/>
      <c r="G33" s="2"/>
      <c r="H33" s="51"/>
      <c r="I33" s="2"/>
      <c r="J33" s="2"/>
      <c r="K33" s="51"/>
      <c r="L33" s="2"/>
      <c r="M33" s="2" t="s">
        <v>129</v>
      </c>
      <c r="N33" s="51"/>
      <c r="O33" s="2">
        <v>5</v>
      </c>
      <c r="P33" s="2"/>
      <c r="Q33" s="51"/>
      <c r="R33" s="2"/>
      <c r="S33" s="2" t="s">
        <v>126</v>
      </c>
      <c r="T33" s="51"/>
      <c r="U33" s="2">
        <v>3</v>
      </c>
      <c r="V33" s="434"/>
      <c r="W33" s="46" t="s">
        <v>45</v>
      </c>
      <c r="X33" s="47" t="s">
        <v>32</v>
      </c>
      <c r="Y33" s="43">
        <v>0</v>
      </c>
      <c r="Z33" s="19"/>
      <c r="AA33" s="19" t="s">
        <v>33</v>
      </c>
      <c r="AB33" s="20">
        <v>2.5</v>
      </c>
      <c r="AC33" s="20"/>
      <c r="AD33" s="20">
        <f>AB33*5</f>
        <v>12.5</v>
      </c>
      <c r="AE33" s="20" t="s">
        <v>28</v>
      </c>
      <c r="AF33" s="20">
        <f>AD33*9</f>
        <v>112.5</v>
      </c>
      <c r="AJ33" s="19"/>
    </row>
    <row r="34" spans="2:36" ht="27.95" customHeight="1">
      <c r="B34" s="440"/>
      <c r="C34" s="432"/>
      <c r="D34" s="51"/>
      <c r="E34" s="51"/>
      <c r="F34" s="2"/>
      <c r="G34" s="72"/>
      <c r="H34" s="51"/>
      <c r="I34" s="2"/>
      <c r="J34" s="3"/>
      <c r="K34" s="51"/>
      <c r="L34" s="3"/>
      <c r="M34" s="2"/>
      <c r="N34" s="51"/>
      <c r="O34" s="2"/>
      <c r="P34" s="2"/>
      <c r="Q34" s="51"/>
      <c r="R34" s="2"/>
      <c r="S34" s="3"/>
      <c r="T34" s="51"/>
      <c r="U34" s="2"/>
      <c r="V34" s="434"/>
      <c r="W34" s="105">
        <v>27</v>
      </c>
      <c r="X34" s="95" t="s">
        <v>41</v>
      </c>
      <c r="Y34" s="52">
        <v>0</v>
      </c>
      <c r="Z34" s="18"/>
      <c r="AA34" s="19" t="s">
        <v>34</v>
      </c>
      <c r="AB34" s="20">
        <v>1</v>
      </c>
      <c r="AE34" s="19">
        <f>AB34*15</f>
        <v>15</v>
      </c>
    </row>
    <row r="35" spans="2:36" ht="27.95" customHeight="1">
      <c r="B35" s="53" t="s">
        <v>35</v>
      </c>
      <c r="C35" s="54"/>
      <c r="D35" s="51"/>
      <c r="E35" s="51"/>
      <c r="F35" s="2"/>
      <c r="G35" s="2"/>
      <c r="H35" s="51"/>
      <c r="I35" s="2"/>
      <c r="J35" s="2"/>
      <c r="K35" s="51"/>
      <c r="L35" s="2"/>
      <c r="M35" s="2"/>
      <c r="N35" s="51"/>
      <c r="O35" s="2"/>
      <c r="P35" s="2"/>
      <c r="Q35" s="51"/>
      <c r="R35" s="2"/>
      <c r="S35" s="2"/>
      <c r="T35" s="51"/>
      <c r="U35" s="2"/>
      <c r="V35" s="434"/>
      <c r="W35" s="46" t="s">
        <v>12</v>
      </c>
      <c r="X35" s="55"/>
      <c r="Y35" s="43"/>
      <c r="Z35" s="19"/>
      <c r="AC35" s="19">
        <f>SUM(AC30:AC34)</f>
        <v>27.8</v>
      </c>
      <c r="AD35" s="19">
        <f>SUM(AD30:AD34)</f>
        <v>22.5</v>
      </c>
      <c r="AE35" s="19">
        <f>SUM(AE30:AE34)</f>
        <v>114</v>
      </c>
      <c r="AF35" s="19">
        <f>AC35*4+AD35*9+AE35*4</f>
        <v>769.7</v>
      </c>
      <c r="AG35" s="108"/>
    </row>
    <row r="36" spans="2:36" ht="27.95" customHeight="1">
      <c r="B36" s="56"/>
      <c r="C36" s="57"/>
      <c r="D36" s="51"/>
      <c r="E36" s="51"/>
      <c r="F36" s="2"/>
      <c r="G36" s="2"/>
      <c r="H36" s="51"/>
      <c r="I36" s="2"/>
      <c r="J36" s="2"/>
      <c r="K36" s="51"/>
      <c r="L36" s="2"/>
      <c r="M36" s="2"/>
      <c r="N36" s="51"/>
      <c r="O36" s="2"/>
      <c r="P36" s="2"/>
      <c r="Q36" s="51"/>
      <c r="R36" s="2"/>
      <c r="S36" s="2"/>
      <c r="T36" s="51"/>
      <c r="U36" s="2"/>
      <c r="V36" s="435"/>
      <c r="W36" s="106">
        <f>W30*4+W34*4+W32*9</f>
        <v>765.30000000000007</v>
      </c>
      <c r="X36" s="59"/>
      <c r="Y36" s="60"/>
      <c r="Z36" s="18"/>
      <c r="AC36" s="58">
        <f>AC35*4/AF35</f>
        <v>0.14447187215798363</v>
      </c>
      <c r="AD36" s="58">
        <f>AD35*9/AF35</f>
        <v>0.26308951539560865</v>
      </c>
      <c r="AE36" s="58">
        <f>AE35*4/AF35</f>
        <v>0.59243861244640761</v>
      </c>
      <c r="AG36" s="113"/>
    </row>
    <row r="37" spans="2:36" s="40" customFormat="1" ht="27.95" customHeight="1">
      <c r="B37" s="35">
        <v>9</v>
      </c>
      <c r="C37" s="432"/>
      <c r="D37" s="36" t="str">
        <f>'109.8.31-9月菜單'!R21</f>
        <v>義大利麵</v>
      </c>
      <c r="E37" s="36" t="s">
        <v>137</v>
      </c>
      <c r="F37" s="36"/>
      <c r="G37" s="36" t="str">
        <f>'109.8.31-9月菜單'!R22</f>
        <v>香嫩雞腿</v>
      </c>
      <c r="H37" s="36" t="s">
        <v>209</v>
      </c>
      <c r="I37" s="36"/>
      <c r="J37" s="36" t="str">
        <f>'109.8.31-9月菜單'!R23</f>
        <v>小肉包(冷)</v>
      </c>
      <c r="K37" s="36" t="s">
        <v>116</v>
      </c>
      <c r="L37" s="36"/>
      <c r="M37" s="36" t="str">
        <f>'109.8.31-9月菜單'!R24</f>
        <v>古早味肉羹</v>
      </c>
      <c r="N37" s="36" t="s">
        <v>118</v>
      </c>
      <c r="O37" s="36"/>
      <c r="P37" s="36" t="str">
        <f>'109.8.31-9月菜單'!R25</f>
        <v>深色蔬菜</v>
      </c>
      <c r="Q37" s="36" t="s">
        <v>61</v>
      </c>
      <c r="R37" s="36"/>
      <c r="S37" s="36" t="str">
        <f>'109.8.31-9月菜單'!R26</f>
        <v>海芽蛋花湯</v>
      </c>
      <c r="T37" s="36" t="s">
        <v>50</v>
      </c>
      <c r="U37" s="36"/>
      <c r="V37" s="433"/>
      <c r="W37" s="37" t="s">
        <v>378</v>
      </c>
      <c r="X37" s="38" t="s">
        <v>19</v>
      </c>
      <c r="Y37" s="39">
        <v>5</v>
      </c>
      <c r="Z37" s="19"/>
      <c r="AA37" s="19"/>
      <c r="AB37" s="20"/>
      <c r="AC37" s="19" t="s">
        <v>20</v>
      </c>
      <c r="AD37" s="19" t="s">
        <v>21</v>
      </c>
      <c r="AE37" s="19" t="s">
        <v>22</v>
      </c>
      <c r="AF37" s="19" t="s">
        <v>23</v>
      </c>
      <c r="AG37" s="108"/>
    </row>
    <row r="38" spans="2:36" ht="27.95" customHeight="1">
      <c r="B38" s="41" t="s">
        <v>8</v>
      </c>
      <c r="C38" s="432"/>
      <c r="D38" s="3" t="s">
        <v>205</v>
      </c>
      <c r="E38" s="3"/>
      <c r="F38" s="2">
        <v>120</v>
      </c>
      <c r="G38" s="2" t="s">
        <v>184</v>
      </c>
      <c r="H38" s="3"/>
      <c r="I38" s="2">
        <v>90</v>
      </c>
      <c r="J38" s="135" t="s">
        <v>351</v>
      </c>
      <c r="K38" s="135" t="s">
        <v>186</v>
      </c>
      <c r="L38" s="135">
        <v>50</v>
      </c>
      <c r="M38" s="135" t="s">
        <v>196</v>
      </c>
      <c r="N38" s="135"/>
      <c r="O38" s="135">
        <v>60</v>
      </c>
      <c r="P38" s="2" t="s">
        <v>187</v>
      </c>
      <c r="Q38" s="3"/>
      <c r="R38" s="2">
        <v>80</v>
      </c>
      <c r="S38" s="2" t="s">
        <v>99</v>
      </c>
      <c r="T38" s="2"/>
      <c r="U38" s="2">
        <v>30</v>
      </c>
      <c r="V38" s="434"/>
      <c r="W38" s="110">
        <v>102.9</v>
      </c>
      <c r="X38" s="42" t="s">
        <v>156</v>
      </c>
      <c r="Y38" s="43">
        <v>2.4</v>
      </c>
      <c r="Z38" s="18"/>
      <c r="AA38" s="44" t="s">
        <v>25</v>
      </c>
      <c r="AB38" s="20">
        <v>6</v>
      </c>
      <c r="AC38" s="20">
        <f>AB38*2</f>
        <v>12</v>
      </c>
      <c r="AD38" s="20"/>
      <c r="AE38" s="20">
        <f>AB38*15</f>
        <v>90</v>
      </c>
      <c r="AF38" s="20">
        <f>AC38*4+AE38*4</f>
        <v>408</v>
      </c>
      <c r="AG38" s="110"/>
    </row>
    <row r="39" spans="2:36" ht="27.95" customHeight="1">
      <c r="B39" s="41">
        <v>18</v>
      </c>
      <c r="C39" s="432"/>
      <c r="D39" s="3" t="s">
        <v>127</v>
      </c>
      <c r="E39" s="3"/>
      <c r="F39" s="2">
        <v>20</v>
      </c>
      <c r="G39" s="2"/>
      <c r="H39" s="3"/>
      <c r="I39" s="2"/>
      <c r="J39" s="135"/>
      <c r="K39" s="135"/>
      <c r="L39" s="135"/>
      <c r="M39" s="135" t="s">
        <v>93</v>
      </c>
      <c r="N39" s="135"/>
      <c r="O39" s="135">
        <v>20</v>
      </c>
      <c r="P39" s="2"/>
      <c r="Q39" s="3"/>
      <c r="R39" s="2"/>
      <c r="S39" s="2" t="s">
        <v>65</v>
      </c>
      <c r="T39" s="2"/>
      <c r="U39" s="2">
        <v>10</v>
      </c>
      <c r="V39" s="434"/>
      <c r="W39" s="46" t="s">
        <v>44</v>
      </c>
      <c r="X39" s="47" t="s">
        <v>26</v>
      </c>
      <c r="Y39" s="43">
        <v>2.1</v>
      </c>
      <c r="Z39" s="19"/>
      <c r="AA39" s="48" t="s">
        <v>27</v>
      </c>
      <c r="AB39" s="20">
        <v>2.2999999999999998</v>
      </c>
      <c r="AC39" s="49">
        <f>AB39*7</f>
        <v>16.099999999999998</v>
      </c>
      <c r="AD39" s="20">
        <f>AB39*5</f>
        <v>11.5</v>
      </c>
      <c r="AE39" s="20" t="s">
        <v>28</v>
      </c>
      <c r="AF39" s="50">
        <f>AC39*4+AD39*9</f>
        <v>167.89999999999998</v>
      </c>
      <c r="AG39" s="108"/>
    </row>
    <row r="40" spans="2:36" ht="27.95" customHeight="1">
      <c r="B40" s="41" t="s">
        <v>10</v>
      </c>
      <c r="C40" s="432"/>
      <c r="D40" s="3" t="s">
        <v>191</v>
      </c>
      <c r="E40" s="3"/>
      <c r="F40" s="2">
        <v>10</v>
      </c>
      <c r="G40" s="2"/>
      <c r="H40" s="3"/>
      <c r="I40" s="2"/>
      <c r="J40" s="2"/>
      <c r="K40" s="160"/>
      <c r="L40" s="135"/>
      <c r="M40" s="2" t="s">
        <v>190</v>
      </c>
      <c r="N40" s="160"/>
      <c r="O40" s="135">
        <v>10</v>
      </c>
      <c r="P40" s="2"/>
      <c r="Q40" s="3"/>
      <c r="R40" s="2"/>
      <c r="S40" s="2" t="s">
        <v>316</v>
      </c>
      <c r="T40" s="3"/>
      <c r="U40" s="2">
        <v>1</v>
      </c>
      <c r="V40" s="434"/>
      <c r="W40" s="105">
        <v>25.3</v>
      </c>
      <c r="X40" s="47" t="s">
        <v>29</v>
      </c>
      <c r="Y40" s="43">
        <v>2.5</v>
      </c>
      <c r="Z40" s="18"/>
      <c r="AA40" s="19" t="s">
        <v>30</v>
      </c>
      <c r="AB40" s="20">
        <v>1.6</v>
      </c>
      <c r="AC40" s="20">
        <f>AB40*1</f>
        <v>1.6</v>
      </c>
      <c r="AD40" s="20" t="s">
        <v>28</v>
      </c>
      <c r="AE40" s="20">
        <f>AB40*5</f>
        <v>8</v>
      </c>
      <c r="AF40" s="20">
        <f>AC40*4+AE40*4</f>
        <v>38.4</v>
      </c>
      <c r="AG40" s="110"/>
    </row>
    <row r="41" spans="2:36" ht="27.95" customHeight="1">
      <c r="B41" s="440" t="s">
        <v>31</v>
      </c>
      <c r="C41" s="432"/>
      <c r="D41" s="3" t="s">
        <v>350</v>
      </c>
      <c r="E41" s="3"/>
      <c r="F41" s="2">
        <v>10</v>
      </c>
      <c r="G41" s="2"/>
      <c r="H41" s="3"/>
      <c r="I41" s="2"/>
      <c r="J41" s="3"/>
      <c r="K41" s="2"/>
      <c r="L41" s="2"/>
      <c r="M41" s="3" t="s">
        <v>310</v>
      </c>
      <c r="N41" s="103"/>
      <c r="O41" s="3">
        <v>3</v>
      </c>
      <c r="P41" s="2"/>
      <c r="Q41" s="3"/>
      <c r="R41" s="2"/>
      <c r="S41" s="3"/>
      <c r="T41" s="3"/>
      <c r="U41" s="3"/>
      <c r="V41" s="434"/>
      <c r="W41" s="46" t="s">
        <v>45</v>
      </c>
      <c r="X41" s="47" t="s">
        <v>32</v>
      </c>
      <c r="Y41" s="43">
        <v>0</v>
      </c>
      <c r="Z41" s="19"/>
      <c r="AA41" s="19" t="s">
        <v>33</v>
      </c>
      <c r="AB41" s="20">
        <v>2.5</v>
      </c>
      <c r="AC41" s="20"/>
      <c r="AD41" s="20">
        <f>AB41*5</f>
        <v>12.5</v>
      </c>
      <c r="AE41" s="20" t="s">
        <v>28</v>
      </c>
      <c r="AF41" s="20">
        <f>AD41*9</f>
        <v>112.5</v>
      </c>
      <c r="AG41" s="108"/>
    </row>
    <row r="42" spans="2:36" ht="27.95" customHeight="1">
      <c r="B42" s="440"/>
      <c r="C42" s="432"/>
      <c r="D42" s="51"/>
      <c r="E42" s="51"/>
      <c r="F42" s="2"/>
      <c r="G42" s="2"/>
      <c r="H42" s="51"/>
      <c r="I42" s="2"/>
      <c r="J42" s="3"/>
      <c r="K42" s="51"/>
      <c r="L42" s="2"/>
      <c r="M42" s="2"/>
      <c r="N42" s="101"/>
      <c r="O42" s="2"/>
      <c r="P42" s="2"/>
      <c r="Q42" s="51"/>
      <c r="R42" s="2"/>
      <c r="S42" s="3"/>
      <c r="T42" s="51"/>
      <c r="U42" s="3"/>
      <c r="V42" s="434"/>
      <c r="W42" s="105">
        <v>27.5</v>
      </c>
      <c r="X42" s="95" t="s">
        <v>41</v>
      </c>
      <c r="Y42" s="52">
        <v>0</v>
      </c>
      <c r="Z42" s="18"/>
      <c r="AA42" s="19" t="s">
        <v>34</v>
      </c>
      <c r="AE42" s="19">
        <f>AB42*15</f>
        <v>0</v>
      </c>
      <c r="AG42" s="110"/>
    </row>
    <row r="43" spans="2:36" ht="27.95" customHeight="1">
      <c r="B43" s="53" t="s">
        <v>35</v>
      </c>
      <c r="C43" s="54"/>
      <c r="D43" s="51"/>
      <c r="E43" s="51"/>
      <c r="F43" s="2"/>
      <c r="G43" s="2"/>
      <c r="H43" s="51"/>
      <c r="I43" s="2"/>
      <c r="J43" s="3"/>
      <c r="K43" s="51"/>
      <c r="L43" s="3"/>
      <c r="M43" s="144"/>
      <c r="N43" s="162"/>
      <c r="O43" s="2"/>
      <c r="P43" s="2"/>
      <c r="Q43" s="51"/>
      <c r="R43" s="2"/>
      <c r="S43" s="3"/>
      <c r="T43" s="51"/>
      <c r="U43" s="3"/>
      <c r="V43" s="434"/>
      <c r="W43" s="46" t="s">
        <v>12</v>
      </c>
      <c r="X43" s="55"/>
      <c r="Y43" s="43"/>
      <c r="Z43" s="19"/>
      <c r="AC43" s="19">
        <f>SUM(AC38:AC42)</f>
        <v>29.7</v>
      </c>
      <c r="AD43" s="19">
        <f>SUM(AD38:AD42)</f>
        <v>24</v>
      </c>
      <c r="AE43" s="19">
        <f>SUM(AE38:AE42)</f>
        <v>98</v>
      </c>
      <c r="AF43" s="19">
        <f>AC43*4+AD43*9+AE43*4</f>
        <v>726.8</v>
      </c>
      <c r="AG43" s="108"/>
    </row>
    <row r="44" spans="2:36" ht="27.95" customHeight="1" thickBot="1">
      <c r="B44" s="80"/>
      <c r="C44" s="57"/>
      <c r="D44" s="81"/>
      <c r="E44" s="81"/>
      <c r="F44" s="82"/>
      <c r="G44" s="82"/>
      <c r="H44" s="81"/>
      <c r="I44" s="82"/>
      <c r="J44" s="82"/>
      <c r="K44" s="81"/>
      <c r="L44" s="82"/>
      <c r="M44" s="82"/>
      <c r="N44" s="81"/>
      <c r="O44" s="82"/>
      <c r="P44" s="82"/>
      <c r="Q44" s="81"/>
      <c r="R44" s="82"/>
      <c r="S44" s="82"/>
      <c r="T44" s="81"/>
      <c r="U44" s="82"/>
      <c r="V44" s="435"/>
      <c r="W44" s="106">
        <f>W38*4+W42*4+W40*9</f>
        <v>749.30000000000007</v>
      </c>
      <c r="X44" s="59"/>
      <c r="Y44" s="60"/>
      <c r="Z44" s="18"/>
      <c r="AC44" s="58">
        <f>AC43*4/AF43</f>
        <v>0.16345624656026417</v>
      </c>
      <c r="AD44" s="58">
        <f>AD43*9/AF43</f>
        <v>0.29719317556411667</v>
      </c>
      <c r="AE44" s="58">
        <f>AE43*4/AF43</f>
        <v>0.53935057787561924</v>
      </c>
      <c r="AG44" s="113"/>
    </row>
    <row r="45" spans="2:36" s="86" customFormat="1" ht="21.75" customHeight="1">
      <c r="B45" s="83"/>
      <c r="C45" s="19"/>
      <c r="D45" s="45"/>
      <c r="E45" s="84"/>
      <c r="F45" s="45"/>
      <c r="G45" s="45"/>
      <c r="H45" s="84"/>
      <c r="I45" s="45"/>
      <c r="J45" s="436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85"/>
      <c r="AA45" s="71"/>
      <c r="AB45" s="65"/>
      <c r="AC45" s="71"/>
      <c r="AD45" s="71"/>
      <c r="AE45" s="71"/>
      <c r="AF45" s="71"/>
      <c r="AG45" s="71"/>
    </row>
    <row r="46" spans="2:36" ht="27.75">
      <c r="B46" s="65"/>
      <c r="C46" s="86"/>
      <c r="D46" s="426"/>
      <c r="E46" s="426"/>
      <c r="F46" s="427"/>
      <c r="G46" s="427"/>
      <c r="H46" s="87"/>
      <c r="I46" s="19"/>
      <c r="J46" s="19"/>
      <c r="K46" s="87"/>
      <c r="L46" s="19"/>
      <c r="M46" s="163"/>
      <c r="N46" s="164"/>
      <c r="O46" s="164"/>
      <c r="P46" s="19"/>
      <c r="Q46" s="87"/>
      <c r="R46" s="19"/>
      <c r="T46" s="87"/>
      <c r="U46" s="19"/>
      <c r="V46" s="88"/>
      <c r="Y46" s="91"/>
    </row>
    <row r="47" spans="2:36" ht="27.75">
      <c r="L47" s="19"/>
      <c r="M47" s="163"/>
      <c r="N47" s="164"/>
      <c r="O47" s="164"/>
      <c r="P47" s="19"/>
      <c r="Y47" s="91"/>
    </row>
    <row r="48" spans="2:36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60"/>
  <sheetViews>
    <sheetView topLeftCell="A2" zoomScale="60" workbookViewId="0">
      <selection activeCell="W6" sqref="W6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9.625" style="45" customWidth="1"/>
    <col min="7" max="7" width="18.625" style="45" customWidth="1"/>
    <col min="8" max="8" width="5.625" style="84" customWidth="1"/>
    <col min="9" max="9" width="9.625" style="45" customWidth="1"/>
    <col min="10" max="10" width="18.625" style="45" customWidth="1"/>
    <col min="11" max="11" width="5.625" style="84" customWidth="1"/>
    <col min="12" max="12" width="9.625" style="45" customWidth="1"/>
    <col min="13" max="13" width="18.625" style="45" customWidth="1"/>
    <col min="14" max="14" width="5.625" style="84" customWidth="1"/>
    <col min="15" max="15" width="9.625" style="45" customWidth="1"/>
    <col min="16" max="16" width="18.625" style="45" customWidth="1"/>
    <col min="17" max="17" width="5.625" style="84" customWidth="1"/>
    <col min="18" max="18" width="9.625" style="45" customWidth="1"/>
    <col min="19" max="19" width="18.625" style="45" customWidth="1"/>
    <col min="20" max="20" width="5.625" style="84" customWidth="1"/>
    <col min="21" max="21" width="9.62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3" width="9" style="19"/>
    <col min="34" max="16384" width="9" style="45"/>
  </cols>
  <sheetData>
    <row r="1" spans="2:33" s="6" customFormat="1" ht="38.25">
      <c r="B1" s="437" t="s">
        <v>413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5"/>
      <c r="AB1" s="7"/>
    </row>
    <row r="2" spans="2:33" s="6" customFormat="1" ht="13.5" customHeight="1">
      <c r="B2" s="438"/>
      <c r="C2" s="439"/>
      <c r="D2" s="439"/>
      <c r="E2" s="439"/>
      <c r="F2" s="439"/>
      <c r="G2" s="439"/>
      <c r="H2" s="149"/>
      <c r="I2" s="5"/>
      <c r="J2" s="5"/>
      <c r="K2" s="149"/>
      <c r="L2" s="5"/>
      <c r="M2" s="5"/>
      <c r="N2" s="149"/>
      <c r="O2" s="5"/>
      <c r="P2" s="5"/>
      <c r="Q2" s="149"/>
      <c r="R2" s="5"/>
      <c r="S2" s="5"/>
      <c r="T2" s="149"/>
      <c r="U2" s="5"/>
      <c r="V2" s="9"/>
      <c r="W2" s="10"/>
      <c r="X2" s="11"/>
      <c r="Y2" s="10"/>
      <c r="Z2" s="5"/>
      <c r="AB2" s="7"/>
    </row>
    <row r="3" spans="2:33" s="19" customFormat="1" ht="32.25" customHeight="1" thickBot="1">
      <c r="B3" s="96" t="s">
        <v>42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33" s="34" customFormat="1" ht="99">
      <c r="B4" s="21" t="s">
        <v>0</v>
      </c>
      <c r="C4" s="22" t="s">
        <v>1</v>
      </c>
      <c r="D4" s="23" t="s">
        <v>2</v>
      </c>
      <c r="E4" s="24" t="s">
        <v>40</v>
      </c>
      <c r="F4" s="23"/>
      <c r="G4" s="23" t="s">
        <v>3</v>
      </c>
      <c r="H4" s="24" t="s">
        <v>40</v>
      </c>
      <c r="I4" s="23"/>
      <c r="J4" s="23" t="s">
        <v>4</v>
      </c>
      <c r="K4" s="24" t="s">
        <v>40</v>
      </c>
      <c r="L4" s="25"/>
      <c r="M4" s="23" t="s">
        <v>4</v>
      </c>
      <c r="N4" s="24" t="s">
        <v>40</v>
      </c>
      <c r="O4" s="23"/>
      <c r="P4" s="23" t="s">
        <v>4</v>
      </c>
      <c r="Q4" s="24" t="s">
        <v>40</v>
      </c>
      <c r="R4" s="23"/>
      <c r="S4" s="26" t="s">
        <v>5</v>
      </c>
      <c r="T4" s="24" t="s">
        <v>40</v>
      </c>
      <c r="U4" s="23"/>
      <c r="V4" s="99" t="s">
        <v>46</v>
      </c>
      <c r="W4" s="27" t="s">
        <v>6</v>
      </c>
      <c r="X4" s="28" t="s">
        <v>13</v>
      </c>
      <c r="Y4" s="29" t="s">
        <v>14</v>
      </c>
      <c r="Z4" s="30"/>
      <c r="AA4" s="31"/>
      <c r="AB4" s="32"/>
      <c r="AC4" s="33"/>
      <c r="AD4" s="33"/>
      <c r="AE4" s="33"/>
      <c r="AF4" s="33"/>
      <c r="AG4" s="107"/>
    </row>
    <row r="5" spans="2:33" s="40" customFormat="1" ht="65.099999999999994" customHeight="1">
      <c r="B5" s="35">
        <v>9</v>
      </c>
      <c r="C5" s="432"/>
      <c r="D5" s="36" t="str">
        <f>'109.8.31-9月菜單'!B30</f>
        <v>香Q米飯</v>
      </c>
      <c r="E5" s="36" t="s">
        <v>51</v>
      </c>
      <c r="F5" s="1" t="s">
        <v>16</v>
      </c>
      <c r="G5" s="36" t="str">
        <f>'109.8.31-9月菜單'!B31</f>
        <v>三杯雞</v>
      </c>
      <c r="H5" s="36" t="s">
        <v>87</v>
      </c>
      <c r="I5" s="1" t="s">
        <v>16</v>
      </c>
      <c r="J5" s="36" t="str">
        <f>'109.8.31-9月菜單'!B32</f>
        <v>吻魚炒蛋(海)</v>
      </c>
      <c r="K5" s="36" t="s">
        <v>118</v>
      </c>
      <c r="L5" s="1" t="s">
        <v>16</v>
      </c>
      <c r="M5" s="36" t="str">
        <f>'109.8.31-9月菜單'!B33</f>
        <v>地瓜條</v>
      </c>
      <c r="N5" s="36" t="s">
        <v>89</v>
      </c>
      <c r="O5" s="1" t="s">
        <v>16</v>
      </c>
      <c r="P5" s="36" t="str">
        <f>'109.8.31-9月菜單'!B34</f>
        <v>深色蔬菜</v>
      </c>
      <c r="Q5" s="36" t="s">
        <v>61</v>
      </c>
      <c r="R5" s="1" t="s">
        <v>16</v>
      </c>
      <c r="S5" s="36" t="str">
        <f>'109.8.31-9月菜單'!B35</f>
        <v>冬瓜豚骨湯</v>
      </c>
      <c r="T5" s="36" t="s">
        <v>52</v>
      </c>
      <c r="U5" s="1" t="s">
        <v>16</v>
      </c>
      <c r="V5" s="433"/>
      <c r="W5" s="37" t="s">
        <v>378</v>
      </c>
      <c r="X5" s="38" t="s">
        <v>19</v>
      </c>
      <c r="Y5" s="39">
        <v>5</v>
      </c>
      <c r="Z5" s="19"/>
      <c r="AA5" s="19"/>
      <c r="AB5" s="20"/>
      <c r="AC5" s="19" t="s">
        <v>20</v>
      </c>
      <c r="AD5" s="19" t="s">
        <v>21</v>
      </c>
      <c r="AE5" s="19" t="s">
        <v>22</v>
      </c>
      <c r="AF5" s="19" t="s">
        <v>23</v>
      </c>
      <c r="AG5" s="108"/>
    </row>
    <row r="6" spans="2:33" ht="27.95" customHeight="1">
      <c r="B6" s="41" t="s">
        <v>8</v>
      </c>
      <c r="C6" s="432"/>
      <c r="D6" s="2" t="s">
        <v>290</v>
      </c>
      <c r="E6" s="3"/>
      <c r="F6" s="2">
        <v>100</v>
      </c>
      <c r="G6" s="2" t="s">
        <v>352</v>
      </c>
      <c r="H6" s="2"/>
      <c r="I6" s="2">
        <v>90</v>
      </c>
      <c r="J6" s="2" t="s">
        <v>127</v>
      </c>
      <c r="K6" s="2"/>
      <c r="L6" s="2">
        <v>70</v>
      </c>
      <c r="M6" s="3" t="s">
        <v>272</v>
      </c>
      <c r="N6" s="2"/>
      <c r="O6" s="2">
        <v>60</v>
      </c>
      <c r="P6" s="2" t="s">
        <v>187</v>
      </c>
      <c r="Q6" s="2"/>
      <c r="R6" s="2">
        <v>80</v>
      </c>
      <c r="S6" s="3" t="s">
        <v>166</v>
      </c>
      <c r="T6" s="2"/>
      <c r="U6" s="2">
        <v>50</v>
      </c>
      <c r="V6" s="434"/>
      <c r="W6" s="110">
        <v>102.4</v>
      </c>
      <c r="X6" s="42" t="s">
        <v>156</v>
      </c>
      <c r="Y6" s="43">
        <v>2.4</v>
      </c>
      <c r="Z6" s="18"/>
      <c r="AA6" s="44" t="s">
        <v>25</v>
      </c>
      <c r="AB6" s="20">
        <v>6</v>
      </c>
      <c r="AC6" s="20">
        <f>AB6*2</f>
        <v>12</v>
      </c>
      <c r="AD6" s="20"/>
      <c r="AE6" s="20">
        <f>AB6*15</f>
        <v>90</v>
      </c>
      <c r="AF6" s="20">
        <f>AC6*4+AE6*4</f>
        <v>408</v>
      </c>
      <c r="AG6" s="110"/>
    </row>
    <row r="7" spans="2:33" ht="27.95" customHeight="1">
      <c r="B7" s="41">
        <v>21</v>
      </c>
      <c r="C7" s="432"/>
      <c r="D7" s="2"/>
      <c r="E7" s="3"/>
      <c r="F7" s="2"/>
      <c r="G7" s="2" t="s">
        <v>353</v>
      </c>
      <c r="H7" s="2"/>
      <c r="I7" s="2">
        <v>1</v>
      </c>
      <c r="J7" s="2" t="s">
        <v>65</v>
      </c>
      <c r="K7" s="2"/>
      <c r="L7" s="2">
        <v>40</v>
      </c>
      <c r="M7" s="3"/>
      <c r="N7" s="2"/>
      <c r="O7" s="2"/>
      <c r="P7" s="2"/>
      <c r="Q7" s="2"/>
      <c r="R7" s="2"/>
      <c r="S7" s="3" t="s">
        <v>206</v>
      </c>
      <c r="T7" s="2"/>
      <c r="U7" s="2">
        <v>10</v>
      </c>
      <c r="V7" s="434"/>
      <c r="W7" s="46" t="s">
        <v>44</v>
      </c>
      <c r="X7" s="47" t="s">
        <v>26</v>
      </c>
      <c r="Y7" s="43">
        <v>2</v>
      </c>
      <c r="Z7" s="19"/>
      <c r="AA7" s="48" t="s">
        <v>27</v>
      </c>
      <c r="AB7" s="20">
        <v>2</v>
      </c>
      <c r="AC7" s="49">
        <f>AB7*7</f>
        <v>14</v>
      </c>
      <c r="AD7" s="20">
        <f>AB7*5</f>
        <v>10</v>
      </c>
      <c r="AE7" s="20" t="s">
        <v>28</v>
      </c>
      <c r="AF7" s="50">
        <f>AC7*4+AD7*9</f>
        <v>146</v>
      </c>
      <c r="AG7" s="108"/>
    </row>
    <row r="8" spans="2:33" ht="27.95" customHeight="1">
      <c r="B8" s="41" t="s">
        <v>10</v>
      </c>
      <c r="C8" s="432"/>
      <c r="D8" s="2"/>
      <c r="E8" s="3"/>
      <c r="F8" s="2"/>
      <c r="G8" s="2" t="s">
        <v>94</v>
      </c>
      <c r="H8" s="51"/>
      <c r="I8" s="2">
        <v>1</v>
      </c>
      <c r="J8" s="2" t="s">
        <v>354</v>
      </c>
      <c r="K8" s="2" t="s">
        <v>335</v>
      </c>
      <c r="L8" s="2">
        <v>5</v>
      </c>
      <c r="M8" s="3"/>
      <c r="N8" s="101"/>
      <c r="O8" s="2"/>
      <c r="P8" s="2"/>
      <c r="Q8" s="51"/>
      <c r="R8" s="2"/>
      <c r="S8" s="3" t="s">
        <v>167</v>
      </c>
      <c r="T8" s="2"/>
      <c r="U8" s="2">
        <v>1</v>
      </c>
      <c r="V8" s="434"/>
      <c r="W8" s="105">
        <v>24.8</v>
      </c>
      <c r="X8" s="47" t="s">
        <v>29</v>
      </c>
      <c r="Y8" s="43">
        <v>2</v>
      </c>
      <c r="Z8" s="18"/>
      <c r="AA8" s="19" t="s">
        <v>30</v>
      </c>
      <c r="AB8" s="20">
        <v>1.5</v>
      </c>
      <c r="AC8" s="20">
        <f>AB8*1</f>
        <v>1.5</v>
      </c>
      <c r="AD8" s="20" t="s">
        <v>28</v>
      </c>
      <c r="AE8" s="20">
        <f>AB8*5</f>
        <v>7.5</v>
      </c>
      <c r="AF8" s="20">
        <f>AC8*4+AE8*4</f>
        <v>36</v>
      </c>
      <c r="AG8" s="110"/>
    </row>
    <row r="9" spans="2:33" ht="27.95" customHeight="1">
      <c r="B9" s="440" t="s">
        <v>36</v>
      </c>
      <c r="C9" s="432"/>
      <c r="D9" s="3"/>
      <c r="E9" s="3"/>
      <c r="F9" s="3"/>
      <c r="G9" s="2"/>
      <c r="H9" s="51"/>
      <c r="I9" s="2"/>
      <c r="J9" s="2"/>
      <c r="K9" s="101"/>
      <c r="L9" s="2"/>
      <c r="M9" s="3"/>
      <c r="N9" s="2"/>
      <c r="O9" s="2"/>
      <c r="P9" s="2"/>
      <c r="Q9" s="51"/>
      <c r="R9" s="2"/>
      <c r="S9" s="3"/>
      <c r="T9" s="2"/>
      <c r="U9" s="2"/>
      <c r="V9" s="434"/>
      <c r="W9" s="46" t="s">
        <v>45</v>
      </c>
      <c r="X9" s="47" t="s">
        <v>32</v>
      </c>
      <c r="Y9" s="43">
        <v>0</v>
      </c>
      <c r="Z9" s="19"/>
      <c r="AA9" s="19" t="s">
        <v>33</v>
      </c>
      <c r="AB9" s="20">
        <v>2.5</v>
      </c>
      <c r="AC9" s="20"/>
      <c r="AD9" s="20">
        <f>AB9*5</f>
        <v>12.5</v>
      </c>
      <c r="AE9" s="20" t="s">
        <v>28</v>
      </c>
      <c r="AF9" s="20">
        <f>AD9*9</f>
        <v>112.5</v>
      </c>
      <c r="AG9" s="108"/>
    </row>
    <row r="10" spans="2:33" ht="27.95" customHeight="1">
      <c r="B10" s="440"/>
      <c r="C10" s="432"/>
      <c r="D10" s="3"/>
      <c r="E10" s="3"/>
      <c r="F10" s="3"/>
      <c r="G10" s="2"/>
      <c r="H10" s="51"/>
      <c r="I10" s="2"/>
      <c r="J10" s="2"/>
      <c r="K10" s="51"/>
      <c r="L10" s="2"/>
      <c r="M10" s="3"/>
      <c r="N10" s="2"/>
      <c r="O10" s="2"/>
      <c r="P10" s="2"/>
      <c r="Q10" s="51"/>
      <c r="R10" s="2"/>
      <c r="S10" s="2"/>
      <c r="T10" s="51"/>
      <c r="U10" s="2"/>
      <c r="V10" s="434"/>
      <c r="W10" s="105">
        <v>27.4</v>
      </c>
      <c r="X10" s="95" t="s">
        <v>41</v>
      </c>
      <c r="Y10" s="52">
        <v>0</v>
      </c>
      <c r="Z10" s="18"/>
      <c r="AA10" s="19" t="s">
        <v>34</v>
      </c>
      <c r="AE10" s="19">
        <f>AB10*15</f>
        <v>0</v>
      </c>
      <c r="AG10" s="110"/>
    </row>
    <row r="11" spans="2:33" ht="27.95" customHeight="1">
      <c r="B11" s="53" t="s">
        <v>35</v>
      </c>
      <c r="C11" s="54"/>
      <c r="D11" s="3"/>
      <c r="E11" s="51"/>
      <c r="F11" s="3"/>
      <c r="G11" s="2"/>
      <c r="H11" s="51"/>
      <c r="I11" s="2"/>
      <c r="J11" s="2"/>
      <c r="K11" s="51"/>
      <c r="L11" s="2"/>
      <c r="M11" s="2"/>
      <c r="N11" s="51"/>
      <c r="O11" s="2"/>
      <c r="P11" s="2"/>
      <c r="Q11" s="51"/>
      <c r="R11" s="2"/>
      <c r="S11" s="2"/>
      <c r="T11" s="51"/>
      <c r="U11" s="2"/>
      <c r="V11" s="434"/>
      <c r="W11" s="46" t="s">
        <v>12</v>
      </c>
      <c r="X11" s="55"/>
      <c r="Y11" s="43"/>
      <c r="Z11" s="19"/>
      <c r="AC11" s="19">
        <f>SUM(AC6:AC10)</f>
        <v>27.5</v>
      </c>
      <c r="AD11" s="19">
        <f>SUM(AD6:AD10)</f>
        <v>22.5</v>
      </c>
      <c r="AE11" s="19">
        <f>SUM(AE6:AE10)</f>
        <v>97.5</v>
      </c>
      <c r="AF11" s="19">
        <f>AC11*4+AD11*9+AE11*4</f>
        <v>702.5</v>
      </c>
      <c r="AG11" s="108"/>
    </row>
    <row r="12" spans="2:33" ht="27.95" customHeight="1">
      <c r="B12" s="56"/>
      <c r="C12" s="57"/>
      <c r="D12" s="51"/>
      <c r="E12" s="51"/>
      <c r="F12" s="2"/>
      <c r="G12" s="2"/>
      <c r="H12" s="51"/>
      <c r="I12" s="2"/>
      <c r="J12" s="2"/>
      <c r="K12" s="51"/>
      <c r="L12" s="2"/>
      <c r="M12" s="2"/>
      <c r="N12" s="51"/>
      <c r="O12" s="2"/>
      <c r="P12" s="2"/>
      <c r="Q12" s="51"/>
      <c r="R12" s="2"/>
      <c r="S12" s="2"/>
      <c r="T12" s="51"/>
      <c r="U12" s="2"/>
      <c r="V12" s="435"/>
      <c r="W12" s="106">
        <f>W6*4+W10*4+W8*9</f>
        <v>742.40000000000009</v>
      </c>
      <c r="X12" s="59"/>
      <c r="Y12" s="60"/>
      <c r="Z12" s="18"/>
      <c r="AC12" s="58">
        <f>AC11*4/AF11</f>
        <v>0.15658362989323843</v>
      </c>
      <c r="AD12" s="58">
        <f>AD11*9/AF11</f>
        <v>0.28825622775800713</v>
      </c>
      <c r="AE12" s="58">
        <f>AE11*4/AF11</f>
        <v>0.55516014234875444</v>
      </c>
      <c r="AG12" s="113"/>
    </row>
    <row r="13" spans="2:33" s="40" customFormat="1" ht="27.95" customHeight="1">
      <c r="B13" s="35">
        <v>9</v>
      </c>
      <c r="C13" s="432"/>
      <c r="D13" s="36" t="str">
        <f>'109.8.31-9月菜單'!F30</f>
        <v>地瓜飯</v>
      </c>
      <c r="E13" s="36" t="s">
        <v>84</v>
      </c>
      <c r="F13" s="36"/>
      <c r="G13" s="36" t="str">
        <f>'109.8.31-9月菜單'!F31</f>
        <v>日式燒豬排</v>
      </c>
      <c r="H13" s="36" t="s">
        <v>102</v>
      </c>
      <c r="I13" s="36"/>
      <c r="J13" s="36" t="str">
        <f>'109.8.31-9月菜單'!F32</f>
        <v>香筍雞丁</v>
      </c>
      <c r="K13" s="36" t="s">
        <v>118</v>
      </c>
      <c r="L13" s="36"/>
      <c r="M13" s="36" t="str">
        <f>'109.8.31-9月菜單'!F33</f>
        <v>瓜瓜蟹絲(加)</v>
      </c>
      <c r="N13" s="36" t="s">
        <v>59</v>
      </c>
      <c r="O13" s="36"/>
      <c r="P13" s="36" t="str">
        <f>'109.8.31-9月菜單'!F34</f>
        <v>淺色蔬菜</v>
      </c>
      <c r="Q13" s="36" t="s">
        <v>61</v>
      </c>
      <c r="R13" s="36"/>
      <c r="S13" s="36" t="str">
        <f>'109.8.31-9月菜單'!F35</f>
        <v>針菇蛋花湯</v>
      </c>
      <c r="T13" s="36" t="s">
        <v>17</v>
      </c>
      <c r="U13" s="36"/>
      <c r="V13" s="433"/>
      <c r="W13" s="37" t="s">
        <v>378</v>
      </c>
      <c r="X13" s="38" t="s">
        <v>19</v>
      </c>
      <c r="Y13" s="39">
        <v>5.3</v>
      </c>
      <c r="Z13" s="19"/>
      <c r="AA13" s="19"/>
      <c r="AB13" s="20"/>
      <c r="AC13" s="19" t="s">
        <v>20</v>
      </c>
      <c r="AD13" s="19" t="s">
        <v>21</v>
      </c>
      <c r="AE13" s="19" t="s">
        <v>22</v>
      </c>
      <c r="AF13" s="19" t="s">
        <v>23</v>
      </c>
      <c r="AG13" s="108"/>
    </row>
    <row r="14" spans="2:33" ht="27.95" customHeight="1">
      <c r="B14" s="41" t="s">
        <v>8</v>
      </c>
      <c r="C14" s="432"/>
      <c r="D14" s="2" t="s">
        <v>163</v>
      </c>
      <c r="E14" s="2"/>
      <c r="F14" s="2">
        <v>50</v>
      </c>
      <c r="G14" s="66" t="s">
        <v>355</v>
      </c>
      <c r="H14" s="143"/>
      <c r="I14" s="142">
        <v>90</v>
      </c>
      <c r="J14" s="3" t="s">
        <v>202</v>
      </c>
      <c r="K14" s="3"/>
      <c r="L14" s="3">
        <v>40</v>
      </c>
      <c r="M14" s="3" t="s">
        <v>357</v>
      </c>
      <c r="N14" s="2"/>
      <c r="O14" s="3">
        <v>60</v>
      </c>
      <c r="P14" s="2" t="s">
        <v>187</v>
      </c>
      <c r="Q14" s="2"/>
      <c r="R14" s="2">
        <v>80</v>
      </c>
      <c r="S14" s="3" t="s">
        <v>112</v>
      </c>
      <c r="T14" s="2"/>
      <c r="U14" s="2">
        <v>30</v>
      </c>
      <c r="V14" s="434"/>
      <c r="W14" s="110">
        <v>108.9</v>
      </c>
      <c r="X14" s="42" t="s">
        <v>156</v>
      </c>
      <c r="Y14" s="43">
        <v>2.2000000000000002</v>
      </c>
      <c r="Z14" s="18"/>
      <c r="AA14" s="44" t="s">
        <v>25</v>
      </c>
      <c r="AB14" s="20">
        <v>6.2</v>
      </c>
      <c r="AC14" s="20">
        <f>AB14*2</f>
        <v>12.4</v>
      </c>
      <c r="AD14" s="20"/>
      <c r="AE14" s="20">
        <f>AB14*15</f>
        <v>93</v>
      </c>
      <c r="AF14" s="20">
        <f>AC14*4+AE14*4</f>
        <v>421.6</v>
      </c>
      <c r="AG14" s="110"/>
    </row>
    <row r="15" spans="2:33" ht="27.95" customHeight="1">
      <c r="B15" s="41">
        <v>22</v>
      </c>
      <c r="C15" s="432"/>
      <c r="D15" s="2" t="s">
        <v>290</v>
      </c>
      <c r="E15" s="2"/>
      <c r="F15" s="2">
        <v>90</v>
      </c>
      <c r="G15" s="144"/>
      <c r="H15" s="147"/>
      <c r="I15" s="145"/>
      <c r="J15" s="3" t="s">
        <v>356</v>
      </c>
      <c r="K15" s="3"/>
      <c r="L15" s="3">
        <v>40</v>
      </c>
      <c r="M15" s="3" t="s">
        <v>93</v>
      </c>
      <c r="N15" s="2"/>
      <c r="O15" s="3">
        <v>10</v>
      </c>
      <c r="P15" s="2"/>
      <c r="Q15" s="2"/>
      <c r="R15" s="2"/>
      <c r="S15" s="3" t="s">
        <v>132</v>
      </c>
      <c r="T15" s="2"/>
      <c r="U15" s="2">
        <v>15</v>
      </c>
      <c r="V15" s="434"/>
      <c r="W15" s="46" t="s">
        <v>44</v>
      </c>
      <c r="X15" s="47" t="s">
        <v>26</v>
      </c>
      <c r="Y15" s="43">
        <v>2.4</v>
      </c>
      <c r="Z15" s="19"/>
      <c r="AA15" s="48" t="s">
        <v>27</v>
      </c>
      <c r="AB15" s="20">
        <v>2</v>
      </c>
      <c r="AC15" s="49">
        <f>AB15*7</f>
        <v>14</v>
      </c>
      <c r="AD15" s="20">
        <f>AB15*5</f>
        <v>10</v>
      </c>
      <c r="AE15" s="20" t="s">
        <v>28</v>
      </c>
      <c r="AF15" s="50">
        <f>AC15*4+AD15*9</f>
        <v>146</v>
      </c>
      <c r="AG15" s="108"/>
    </row>
    <row r="16" spans="2:33" ht="27.95" customHeight="1">
      <c r="B16" s="41" t="s">
        <v>10</v>
      </c>
      <c r="C16" s="432"/>
      <c r="D16" s="51"/>
      <c r="E16" s="51"/>
      <c r="F16" s="2"/>
      <c r="G16" s="168"/>
      <c r="H16" s="146"/>
      <c r="I16" s="142"/>
      <c r="J16" s="3" t="s">
        <v>90</v>
      </c>
      <c r="K16" s="3"/>
      <c r="L16" s="3">
        <v>5</v>
      </c>
      <c r="M16" s="3" t="s">
        <v>170</v>
      </c>
      <c r="N16" s="101"/>
      <c r="O16" s="2">
        <v>10</v>
      </c>
      <c r="P16" s="2"/>
      <c r="Q16" s="51"/>
      <c r="R16" s="2"/>
      <c r="S16" s="2" t="s">
        <v>164</v>
      </c>
      <c r="T16" s="51"/>
      <c r="U16" s="2">
        <v>10</v>
      </c>
      <c r="V16" s="434"/>
      <c r="W16" s="105">
        <v>24.3</v>
      </c>
      <c r="X16" s="47" t="s">
        <v>29</v>
      </c>
      <c r="Y16" s="43">
        <v>2.5</v>
      </c>
      <c r="Z16" s="18"/>
      <c r="AA16" s="19" t="s">
        <v>30</v>
      </c>
      <c r="AB16" s="20">
        <v>1.7</v>
      </c>
      <c r="AC16" s="20">
        <f>AB16*1</f>
        <v>1.7</v>
      </c>
      <c r="AD16" s="20" t="s">
        <v>28</v>
      </c>
      <c r="AE16" s="20">
        <f>AB16*5</f>
        <v>8.5</v>
      </c>
      <c r="AF16" s="20">
        <f>AC16*4+AE16*4</f>
        <v>40.799999999999997</v>
      </c>
      <c r="AG16" s="110"/>
    </row>
    <row r="17" spans="2:33" ht="27.95" customHeight="1">
      <c r="B17" s="440" t="s">
        <v>37</v>
      </c>
      <c r="C17" s="432"/>
      <c r="D17" s="51"/>
      <c r="E17" s="51"/>
      <c r="F17" s="2"/>
      <c r="G17" s="2"/>
      <c r="H17" s="51"/>
      <c r="I17" s="2"/>
      <c r="J17" s="3"/>
      <c r="K17" s="2"/>
      <c r="L17" s="3"/>
      <c r="M17" s="3"/>
      <c r="N17" s="101"/>
      <c r="O17" s="2"/>
      <c r="P17" s="2"/>
      <c r="Q17" s="51"/>
      <c r="R17" s="2"/>
      <c r="S17" s="2" t="s">
        <v>171</v>
      </c>
      <c r="T17" s="51"/>
      <c r="U17" s="2">
        <v>5</v>
      </c>
      <c r="V17" s="434"/>
      <c r="W17" s="46" t="s">
        <v>45</v>
      </c>
      <c r="X17" s="47" t="s">
        <v>32</v>
      </c>
      <c r="Y17" s="43">
        <v>0</v>
      </c>
      <c r="Z17" s="19"/>
      <c r="AA17" s="19" t="s">
        <v>33</v>
      </c>
      <c r="AB17" s="20">
        <v>2.5</v>
      </c>
      <c r="AC17" s="20"/>
      <c r="AD17" s="20">
        <f>AB17*5</f>
        <v>12.5</v>
      </c>
      <c r="AE17" s="20" t="s">
        <v>28</v>
      </c>
      <c r="AF17" s="20">
        <f>AD17*9</f>
        <v>112.5</v>
      </c>
      <c r="AG17" s="108"/>
    </row>
    <row r="18" spans="2:33" ht="27.95" customHeight="1">
      <c r="B18" s="440"/>
      <c r="C18" s="432"/>
      <c r="D18" s="51"/>
      <c r="E18" s="51"/>
      <c r="F18" s="2"/>
      <c r="G18" s="2"/>
      <c r="H18" s="51"/>
      <c r="I18" s="2"/>
      <c r="J18" s="3"/>
      <c r="K18" s="2"/>
      <c r="L18" s="3"/>
      <c r="M18" s="3"/>
      <c r="N18" s="51"/>
      <c r="O18" s="2"/>
      <c r="P18" s="2"/>
      <c r="Q18" s="51"/>
      <c r="R18" s="2"/>
      <c r="S18" s="2"/>
      <c r="T18" s="148"/>
      <c r="U18" s="2"/>
      <c r="V18" s="434"/>
      <c r="W18" s="105">
        <v>27</v>
      </c>
      <c r="X18" s="95" t="s">
        <v>41</v>
      </c>
      <c r="Y18" s="52">
        <v>0</v>
      </c>
      <c r="Z18" s="18"/>
      <c r="AA18" s="19" t="s">
        <v>34</v>
      </c>
      <c r="AB18" s="20">
        <v>1</v>
      </c>
      <c r="AE18" s="19">
        <f>AB18*15</f>
        <v>15</v>
      </c>
      <c r="AG18" s="110"/>
    </row>
    <row r="19" spans="2:33" ht="27.95" customHeight="1">
      <c r="B19" s="53" t="s">
        <v>35</v>
      </c>
      <c r="C19" s="54"/>
      <c r="D19" s="51"/>
      <c r="E19" s="51"/>
      <c r="F19" s="2"/>
      <c r="G19" s="2"/>
      <c r="H19" s="51"/>
      <c r="I19" s="2"/>
      <c r="J19" s="2"/>
      <c r="K19" s="51"/>
      <c r="L19" s="2"/>
      <c r="M19" s="2"/>
      <c r="N19" s="51"/>
      <c r="O19" s="2"/>
      <c r="P19" s="2"/>
      <c r="Q19" s="51"/>
      <c r="R19" s="2"/>
      <c r="S19" s="3"/>
      <c r="T19" s="94"/>
      <c r="U19" s="94"/>
      <c r="V19" s="434"/>
      <c r="W19" s="46" t="s">
        <v>12</v>
      </c>
      <c r="X19" s="55"/>
      <c r="Y19" s="43"/>
      <c r="Z19" s="19"/>
      <c r="AC19" s="19">
        <f>SUM(AC14:AC18)</f>
        <v>28.099999999999998</v>
      </c>
      <c r="AD19" s="19">
        <f>SUM(AD14:AD18)</f>
        <v>22.5</v>
      </c>
      <c r="AE19" s="19">
        <f>SUM(AE14:AE18)</f>
        <v>116.5</v>
      </c>
      <c r="AF19" s="19">
        <f>AC19*4+AD19*9+AE19*4</f>
        <v>780.9</v>
      </c>
      <c r="AG19" s="108"/>
    </row>
    <row r="20" spans="2:33" ht="27.95" customHeight="1">
      <c r="B20" s="56"/>
      <c r="C20" s="57"/>
      <c r="D20" s="51"/>
      <c r="E20" s="51"/>
      <c r="F20" s="2"/>
      <c r="G20" s="2"/>
      <c r="H20" s="51"/>
      <c r="I20" s="2"/>
      <c r="J20" s="2"/>
      <c r="K20" s="51"/>
      <c r="L20" s="2"/>
      <c r="M20" s="2"/>
      <c r="N20" s="51"/>
      <c r="O20" s="2"/>
      <c r="P20" s="2"/>
      <c r="Q20" s="51"/>
      <c r="R20" s="2"/>
      <c r="S20" s="2"/>
      <c r="T20" s="51"/>
      <c r="U20" s="2"/>
      <c r="V20" s="435"/>
      <c r="W20" s="106">
        <f>W14*4+W18*4+W16*9</f>
        <v>762.30000000000007</v>
      </c>
      <c r="X20" s="59"/>
      <c r="Y20" s="60"/>
      <c r="Z20" s="18"/>
      <c r="AC20" s="58">
        <f>AC19*4/AF19</f>
        <v>0.14393648354462799</v>
      </c>
      <c r="AD20" s="58">
        <f>AD19*9/AF19</f>
        <v>0.25931617364579335</v>
      </c>
      <c r="AE20" s="58">
        <f>AE19*4/AF19</f>
        <v>0.59674734280957875</v>
      </c>
      <c r="AG20" s="113"/>
    </row>
    <row r="21" spans="2:33" s="40" customFormat="1" ht="27.95" customHeight="1">
      <c r="B21" s="35">
        <v>9</v>
      </c>
      <c r="C21" s="432"/>
      <c r="D21" s="36" t="str">
        <f>'109.8.31-9月菜單'!J30</f>
        <v>香Q米飯</v>
      </c>
      <c r="E21" s="36" t="s">
        <v>136</v>
      </c>
      <c r="F21" s="36"/>
      <c r="G21" s="36" t="str">
        <f>'109.8.31-9月菜單'!J31</f>
        <v>薄皮脆雞腿</v>
      </c>
      <c r="H21" s="36" t="s">
        <v>89</v>
      </c>
      <c r="I21" s="36"/>
      <c r="J21" s="36" t="str">
        <f>'109.8.31-9月菜單'!J32</f>
        <v>洋蔥豬柳</v>
      </c>
      <c r="K21" s="36" t="s">
        <v>118</v>
      </c>
      <c r="L21" s="36"/>
      <c r="M21" s="36" t="str">
        <f>'109.8.31-9月菜單'!J33</f>
        <v>客家板條</v>
      </c>
      <c r="N21" s="36" t="s">
        <v>85</v>
      </c>
      <c r="O21" s="36"/>
      <c r="P21" s="36" t="str">
        <f>'109.8.31-9月菜單'!J34</f>
        <v>深色蔬菜</v>
      </c>
      <c r="Q21" s="36" t="s">
        <v>61</v>
      </c>
      <c r="R21" s="36"/>
      <c r="S21" s="36" t="str">
        <f>'109.8.31-9月菜單'!J35</f>
        <v>日式豆腐湯(豆)</v>
      </c>
      <c r="T21" s="36" t="s">
        <v>17</v>
      </c>
      <c r="U21" s="36"/>
      <c r="V21" s="433"/>
      <c r="W21" s="37" t="s">
        <v>378</v>
      </c>
      <c r="X21" s="38" t="s">
        <v>19</v>
      </c>
      <c r="Y21" s="39">
        <v>5.2</v>
      </c>
      <c r="Z21" s="19"/>
      <c r="AA21" s="19"/>
      <c r="AB21" s="20"/>
      <c r="AC21" s="19" t="s">
        <v>20</v>
      </c>
      <c r="AD21" s="19" t="s">
        <v>21</v>
      </c>
      <c r="AE21" s="19" t="s">
        <v>22</v>
      </c>
      <c r="AF21" s="19" t="s">
        <v>23</v>
      </c>
      <c r="AG21" s="108"/>
    </row>
    <row r="22" spans="2:33" s="66" customFormat="1" ht="27.75" customHeight="1">
      <c r="B22" s="41" t="s">
        <v>8</v>
      </c>
      <c r="C22" s="432"/>
      <c r="D22" s="2" t="s">
        <v>306</v>
      </c>
      <c r="E22" s="3"/>
      <c r="F22" s="2">
        <v>100</v>
      </c>
      <c r="G22" s="66" t="s">
        <v>184</v>
      </c>
      <c r="H22" s="143"/>
      <c r="I22" s="142">
        <v>90</v>
      </c>
      <c r="J22" s="2" t="s">
        <v>190</v>
      </c>
      <c r="K22" s="2"/>
      <c r="L22" s="2">
        <v>35</v>
      </c>
      <c r="M22" s="144" t="s">
        <v>115</v>
      </c>
      <c r="N22" s="169"/>
      <c r="O22" s="172">
        <v>20</v>
      </c>
      <c r="P22" s="2" t="s">
        <v>187</v>
      </c>
      <c r="Q22" s="2"/>
      <c r="R22" s="2">
        <v>80</v>
      </c>
      <c r="S22" s="2" t="s">
        <v>86</v>
      </c>
      <c r="T22" s="2"/>
      <c r="U22" s="2">
        <v>1</v>
      </c>
      <c r="V22" s="434"/>
      <c r="W22" s="110">
        <v>108.9</v>
      </c>
      <c r="X22" s="42" t="s">
        <v>156</v>
      </c>
      <c r="Y22" s="43">
        <v>2.5</v>
      </c>
      <c r="Z22" s="63"/>
      <c r="AA22" s="64" t="s">
        <v>25</v>
      </c>
      <c r="AB22" s="65">
        <v>6.2</v>
      </c>
      <c r="AC22" s="65">
        <f>AB22*2</f>
        <v>12.4</v>
      </c>
      <c r="AD22" s="65"/>
      <c r="AE22" s="65">
        <f>AB22*15</f>
        <v>93</v>
      </c>
      <c r="AF22" s="65">
        <f>AC22*4+AE22*4</f>
        <v>421.6</v>
      </c>
      <c r="AG22" s="110"/>
    </row>
    <row r="23" spans="2:33" s="66" customFormat="1" ht="27.95" customHeight="1">
      <c r="B23" s="41">
        <v>23</v>
      </c>
      <c r="C23" s="432"/>
      <c r="D23" s="2"/>
      <c r="E23" s="3"/>
      <c r="F23" s="2"/>
      <c r="G23" s="2"/>
      <c r="H23" s="3"/>
      <c r="I23" s="2"/>
      <c r="J23" s="2" t="s">
        <v>127</v>
      </c>
      <c r="K23" s="2"/>
      <c r="L23" s="2">
        <v>40</v>
      </c>
      <c r="M23" s="66" t="s">
        <v>101</v>
      </c>
      <c r="N23" s="170"/>
      <c r="O23" s="173">
        <v>20</v>
      </c>
      <c r="P23" s="2"/>
      <c r="Q23" s="2"/>
      <c r="R23" s="2"/>
      <c r="S23" s="2" t="s">
        <v>64</v>
      </c>
      <c r="T23" s="2" t="s">
        <v>185</v>
      </c>
      <c r="U23" s="2">
        <v>30</v>
      </c>
      <c r="V23" s="434"/>
      <c r="W23" s="46" t="s">
        <v>44</v>
      </c>
      <c r="X23" s="47" t="s">
        <v>26</v>
      </c>
      <c r="Y23" s="43">
        <v>1.7</v>
      </c>
      <c r="Z23" s="67"/>
      <c r="AA23" s="68" t="s">
        <v>27</v>
      </c>
      <c r="AB23" s="65">
        <v>2.1</v>
      </c>
      <c r="AC23" s="69">
        <f>AB23*7</f>
        <v>14.700000000000001</v>
      </c>
      <c r="AD23" s="65">
        <f>AB23*5</f>
        <v>10.5</v>
      </c>
      <c r="AE23" s="65" t="s">
        <v>28</v>
      </c>
      <c r="AF23" s="70">
        <f>AC23*4+AD23*9</f>
        <v>153.30000000000001</v>
      </c>
      <c r="AG23" s="108"/>
    </row>
    <row r="24" spans="2:33" s="66" customFormat="1" ht="27.95" customHeight="1">
      <c r="B24" s="41" t="s">
        <v>10</v>
      </c>
      <c r="C24" s="432"/>
      <c r="D24" s="3"/>
      <c r="E24" s="3"/>
      <c r="F24" s="3"/>
      <c r="G24" s="2"/>
      <c r="H24" s="51"/>
      <c r="I24" s="2"/>
      <c r="J24" s="2"/>
      <c r="K24" s="2"/>
      <c r="L24" s="2"/>
      <c r="M24" s="66" t="s">
        <v>165</v>
      </c>
      <c r="N24" s="170"/>
      <c r="O24" s="173">
        <v>30</v>
      </c>
      <c r="P24" s="2"/>
      <c r="Q24" s="51"/>
      <c r="R24" s="2"/>
      <c r="S24" s="3" t="s">
        <v>167</v>
      </c>
      <c r="T24" s="51"/>
      <c r="U24" s="2">
        <v>1</v>
      </c>
      <c r="V24" s="434"/>
      <c r="W24" s="105">
        <v>23.3</v>
      </c>
      <c r="X24" s="47" t="s">
        <v>29</v>
      </c>
      <c r="Y24" s="43">
        <v>2</v>
      </c>
      <c r="Z24" s="63"/>
      <c r="AA24" s="71" t="s">
        <v>30</v>
      </c>
      <c r="AB24" s="65">
        <v>1.6</v>
      </c>
      <c r="AC24" s="65">
        <f>AB24*1</f>
        <v>1.6</v>
      </c>
      <c r="AD24" s="65" t="s">
        <v>28</v>
      </c>
      <c r="AE24" s="65">
        <f>AB24*5</f>
        <v>8</v>
      </c>
      <c r="AF24" s="65">
        <f>AC24*4+AE24*4</f>
        <v>38.4</v>
      </c>
      <c r="AG24" s="110"/>
    </row>
    <row r="25" spans="2:33" s="66" customFormat="1" ht="27.95" customHeight="1">
      <c r="B25" s="440" t="s">
        <v>58</v>
      </c>
      <c r="C25" s="432"/>
      <c r="D25" s="3"/>
      <c r="E25" s="3"/>
      <c r="F25" s="3"/>
      <c r="G25" s="2"/>
      <c r="H25" s="51"/>
      <c r="I25" s="2"/>
      <c r="J25" s="2"/>
      <c r="K25" s="2"/>
      <c r="L25" s="2"/>
      <c r="N25" s="170"/>
      <c r="O25" s="142"/>
      <c r="P25" s="2"/>
      <c r="Q25" s="51"/>
      <c r="R25" s="2"/>
      <c r="S25" s="2"/>
      <c r="T25" s="51"/>
      <c r="U25" s="2"/>
      <c r="V25" s="434"/>
      <c r="W25" s="46" t="s">
        <v>45</v>
      </c>
      <c r="X25" s="47" t="s">
        <v>32</v>
      </c>
      <c r="Y25" s="43">
        <v>0</v>
      </c>
      <c r="Z25" s="67"/>
      <c r="AA25" s="71" t="s">
        <v>33</v>
      </c>
      <c r="AB25" s="65">
        <v>2.5</v>
      </c>
      <c r="AC25" s="65"/>
      <c r="AD25" s="65">
        <f>AB25*5</f>
        <v>12.5</v>
      </c>
      <c r="AE25" s="65" t="s">
        <v>28</v>
      </c>
      <c r="AF25" s="65">
        <f>AD25*9</f>
        <v>112.5</v>
      </c>
      <c r="AG25" s="108"/>
    </row>
    <row r="26" spans="2:33" s="66" customFormat="1" ht="27.95" customHeight="1">
      <c r="B26" s="440"/>
      <c r="C26" s="432"/>
      <c r="D26" s="103"/>
      <c r="E26" s="51"/>
      <c r="F26" s="2"/>
      <c r="G26" s="72"/>
      <c r="H26" s="51"/>
      <c r="I26" s="2"/>
      <c r="J26" s="2"/>
      <c r="K26" s="51"/>
      <c r="L26" s="2"/>
      <c r="M26" s="2"/>
      <c r="N26" s="51"/>
      <c r="O26" s="2"/>
      <c r="P26" s="2"/>
      <c r="Q26" s="51"/>
      <c r="R26" s="2"/>
      <c r="S26" s="2"/>
      <c r="T26" s="51"/>
      <c r="U26" s="2"/>
      <c r="V26" s="434"/>
      <c r="W26" s="105">
        <v>27.2</v>
      </c>
      <c r="X26" s="95" t="s">
        <v>41</v>
      </c>
      <c r="Y26" s="52">
        <v>0</v>
      </c>
      <c r="Z26" s="63"/>
      <c r="AA26" s="71" t="s">
        <v>34</v>
      </c>
      <c r="AB26" s="65"/>
      <c r="AC26" s="71"/>
      <c r="AD26" s="71"/>
      <c r="AE26" s="71">
        <f>AB26*15</f>
        <v>0</v>
      </c>
      <c r="AF26" s="71"/>
      <c r="AG26" s="110"/>
    </row>
    <row r="27" spans="2:33" s="66" customFormat="1" ht="27.95" customHeight="1">
      <c r="B27" s="53" t="s">
        <v>35</v>
      </c>
      <c r="C27" s="74"/>
      <c r="D27" s="2"/>
      <c r="E27" s="51"/>
      <c r="F27" s="2"/>
      <c r="G27" s="2"/>
      <c r="H27" s="51"/>
      <c r="I27" s="2"/>
      <c r="J27" s="2"/>
      <c r="K27" s="51"/>
      <c r="L27" s="2"/>
      <c r="M27" s="2"/>
      <c r="N27" s="51"/>
      <c r="O27" s="2" t="s">
        <v>142</v>
      </c>
      <c r="P27" s="2"/>
      <c r="Q27" s="51"/>
      <c r="R27" s="2"/>
      <c r="S27" s="2"/>
      <c r="T27" s="51"/>
      <c r="U27" s="2"/>
      <c r="V27" s="434"/>
      <c r="W27" s="46" t="s">
        <v>12</v>
      </c>
      <c r="X27" s="55"/>
      <c r="Y27" s="43"/>
      <c r="Z27" s="67"/>
      <c r="AA27" s="71"/>
      <c r="AB27" s="65"/>
      <c r="AC27" s="71">
        <f>SUM(AC22:AC26)</f>
        <v>28.700000000000003</v>
      </c>
      <c r="AD27" s="71">
        <f>SUM(AD22:AD26)</f>
        <v>23</v>
      </c>
      <c r="AE27" s="71">
        <f>SUM(AE22:AE26)</f>
        <v>101</v>
      </c>
      <c r="AF27" s="71">
        <f>AC27*4+AD27*9+AE27*4</f>
        <v>725.8</v>
      </c>
      <c r="AG27" s="108"/>
    </row>
    <row r="28" spans="2:33" s="66" customFormat="1" ht="27.95" customHeight="1" thickBot="1">
      <c r="B28" s="56"/>
      <c r="C28" s="76"/>
      <c r="D28" s="51"/>
      <c r="E28" s="51"/>
      <c r="F28" s="2"/>
      <c r="G28" s="2"/>
      <c r="H28" s="51"/>
      <c r="I28" s="2"/>
      <c r="J28" s="2"/>
      <c r="K28" s="51"/>
      <c r="L28" s="2"/>
      <c r="M28" s="2"/>
      <c r="N28" s="51"/>
      <c r="O28" s="2"/>
      <c r="P28" s="2"/>
      <c r="Q28" s="51"/>
      <c r="R28" s="2"/>
      <c r="S28" s="2"/>
      <c r="T28" s="51"/>
      <c r="U28" s="2"/>
      <c r="V28" s="435"/>
      <c r="W28" s="106">
        <f>W22*4+W26*4+W24*9</f>
        <v>754.1</v>
      </c>
      <c r="X28" s="59"/>
      <c r="Y28" s="60"/>
      <c r="Z28" s="63"/>
      <c r="AA28" s="67"/>
      <c r="AB28" s="77"/>
      <c r="AC28" s="78">
        <f>AC27*4/AF27</f>
        <v>0.15817029484706532</v>
      </c>
      <c r="AD28" s="78">
        <f>AD27*9/AF27</f>
        <v>0.28520253513364563</v>
      </c>
      <c r="AE28" s="78">
        <f>AE27*4/AF27</f>
        <v>0.55662717001928907</v>
      </c>
      <c r="AF28" s="67"/>
      <c r="AG28" s="113"/>
    </row>
    <row r="29" spans="2:33" s="40" customFormat="1" ht="27.95" customHeight="1">
      <c r="B29" s="35">
        <v>9</v>
      </c>
      <c r="C29" s="432"/>
      <c r="D29" s="36" t="str">
        <f>'109.8.31-9月菜單'!N30</f>
        <v>糙米飯</v>
      </c>
      <c r="E29" s="36" t="s">
        <v>84</v>
      </c>
      <c r="F29" s="36"/>
      <c r="G29" s="36" t="str">
        <f>'109.8.31-9月菜單'!N31</f>
        <v>香嫩雞排</v>
      </c>
      <c r="H29" s="36" t="s">
        <v>89</v>
      </c>
      <c r="I29" s="36"/>
      <c r="J29" s="36" t="str">
        <f>'109.8.31-9月菜單'!N32</f>
        <v>咖哩肉丁</v>
      </c>
      <c r="K29" s="36" t="s">
        <v>85</v>
      </c>
      <c r="L29" s="36"/>
      <c r="M29" s="36" t="str">
        <f>'109.8.31-9月菜單'!N33</f>
        <v>沙茶中卷(海)</v>
      </c>
      <c r="N29" s="36" t="s">
        <v>119</v>
      </c>
      <c r="O29" s="36"/>
      <c r="P29" s="36" t="str">
        <f>'109.8.31-9月菜單'!N34</f>
        <v>有機深色蔬菜</v>
      </c>
      <c r="Q29" s="36" t="s">
        <v>61</v>
      </c>
      <c r="R29" s="36"/>
      <c r="S29" s="36" t="str">
        <f>'109.8.31-9月菜單'!N35</f>
        <v>海芽薑絲湯</v>
      </c>
      <c r="T29" s="36" t="s">
        <v>17</v>
      </c>
      <c r="U29" s="36"/>
      <c r="V29" s="433"/>
      <c r="W29" s="37" t="s">
        <v>378</v>
      </c>
      <c r="X29" s="38" t="s">
        <v>19</v>
      </c>
      <c r="Y29" s="39">
        <v>5.5</v>
      </c>
      <c r="Z29" s="19"/>
      <c r="AA29" s="19"/>
      <c r="AB29" s="20"/>
      <c r="AC29" s="19" t="s">
        <v>20</v>
      </c>
      <c r="AD29" s="19" t="s">
        <v>21</v>
      </c>
      <c r="AE29" s="19" t="s">
        <v>22</v>
      </c>
      <c r="AF29" s="19" t="s">
        <v>23</v>
      </c>
      <c r="AG29" s="108"/>
    </row>
    <row r="30" spans="2:33" ht="27.95" customHeight="1">
      <c r="B30" s="41" t="s">
        <v>8</v>
      </c>
      <c r="C30" s="432"/>
      <c r="D30" s="2" t="s">
        <v>111</v>
      </c>
      <c r="E30" s="2"/>
      <c r="F30" s="2">
        <v>40</v>
      </c>
      <c r="G30" s="168" t="s">
        <v>189</v>
      </c>
      <c r="H30" s="143"/>
      <c r="I30" s="142">
        <v>90</v>
      </c>
      <c r="J30" s="2" t="s">
        <v>169</v>
      </c>
      <c r="K30" s="2"/>
      <c r="L30" s="2">
        <v>45</v>
      </c>
      <c r="M30" s="144" t="s">
        <v>113</v>
      </c>
      <c r="N30" s="169"/>
      <c r="O30" s="172">
        <v>60</v>
      </c>
      <c r="P30" s="2" t="s">
        <v>187</v>
      </c>
      <c r="Q30" s="2"/>
      <c r="R30" s="2">
        <v>80</v>
      </c>
      <c r="S30" s="3" t="s">
        <v>99</v>
      </c>
      <c r="T30" s="2"/>
      <c r="U30" s="2">
        <v>30</v>
      </c>
      <c r="V30" s="434"/>
      <c r="W30" s="110">
        <v>109.9</v>
      </c>
      <c r="X30" s="42" t="s">
        <v>156</v>
      </c>
      <c r="Y30" s="43">
        <v>2.4</v>
      </c>
      <c r="Z30" s="18"/>
      <c r="AA30" s="44" t="s">
        <v>25</v>
      </c>
      <c r="AB30" s="20">
        <v>6</v>
      </c>
      <c r="AC30" s="20">
        <f>AB30*2</f>
        <v>12</v>
      </c>
      <c r="AD30" s="20"/>
      <c r="AE30" s="20">
        <f>AB30*15</f>
        <v>90</v>
      </c>
      <c r="AF30" s="20">
        <f>AC30*4+AE30*4</f>
        <v>408</v>
      </c>
      <c r="AG30" s="110"/>
    </row>
    <row r="31" spans="2:33" ht="27.95" customHeight="1">
      <c r="B31" s="41">
        <v>24</v>
      </c>
      <c r="C31" s="432"/>
      <c r="D31" s="2" t="s">
        <v>290</v>
      </c>
      <c r="E31" s="2"/>
      <c r="F31" s="2">
        <v>60</v>
      </c>
      <c r="G31" s="2" t="s">
        <v>172</v>
      </c>
      <c r="H31" s="3"/>
      <c r="I31" s="2">
        <v>3</v>
      </c>
      <c r="J31" s="2" t="s">
        <v>201</v>
      </c>
      <c r="K31" s="2"/>
      <c r="L31" s="2">
        <v>25</v>
      </c>
      <c r="M31" s="66" t="s">
        <v>359</v>
      </c>
      <c r="N31" s="170" t="s">
        <v>335</v>
      </c>
      <c r="O31" s="173">
        <v>40</v>
      </c>
      <c r="P31" s="2"/>
      <c r="Q31" s="2"/>
      <c r="R31" s="2"/>
      <c r="S31" s="3" t="s">
        <v>133</v>
      </c>
      <c r="T31" s="2"/>
      <c r="U31" s="2">
        <v>1</v>
      </c>
      <c r="V31" s="434"/>
      <c r="W31" s="46" t="s">
        <v>44</v>
      </c>
      <c r="X31" s="47" t="s">
        <v>26</v>
      </c>
      <c r="Y31" s="43">
        <v>2</v>
      </c>
      <c r="Z31" s="19"/>
      <c r="AA31" s="48" t="s">
        <v>27</v>
      </c>
      <c r="AB31" s="20">
        <v>2</v>
      </c>
      <c r="AC31" s="49">
        <f>AB31*7</f>
        <v>14</v>
      </c>
      <c r="AD31" s="20">
        <f>AB31*5</f>
        <v>10</v>
      </c>
      <c r="AE31" s="20" t="s">
        <v>28</v>
      </c>
      <c r="AF31" s="50">
        <f>AC31*4+AD31*9</f>
        <v>146</v>
      </c>
      <c r="AG31" s="108"/>
    </row>
    <row r="32" spans="2:33" ht="27.95" customHeight="1">
      <c r="B32" s="41" t="s">
        <v>10</v>
      </c>
      <c r="C32" s="432"/>
      <c r="D32" s="51"/>
      <c r="E32" s="51"/>
      <c r="F32" s="2"/>
      <c r="G32" s="66"/>
      <c r="H32" s="146"/>
      <c r="I32" s="142"/>
      <c r="J32" s="2" t="s">
        <v>90</v>
      </c>
      <c r="K32" s="2"/>
      <c r="L32" s="2">
        <v>5</v>
      </c>
      <c r="M32" s="66" t="s">
        <v>141</v>
      </c>
      <c r="N32" s="170"/>
      <c r="O32" s="173">
        <v>1</v>
      </c>
      <c r="P32" s="2"/>
      <c r="Q32" s="51"/>
      <c r="R32" s="2"/>
      <c r="S32" s="2"/>
      <c r="T32" s="3"/>
      <c r="U32" s="2"/>
      <c r="V32" s="434"/>
      <c r="W32" s="105">
        <v>22.8</v>
      </c>
      <c r="X32" s="47" t="s">
        <v>29</v>
      </c>
      <c r="Y32" s="43">
        <v>2</v>
      </c>
      <c r="Z32" s="18"/>
      <c r="AA32" s="19" t="s">
        <v>30</v>
      </c>
      <c r="AB32" s="20">
        <v>1.8</v>
      </c>
      <c r="AC32" s="20">
        <f>AB32*1</f>
        <v>1.8</v>
      </c>
      <c r="AD32" s="20" t="s">
        <v>28</v>
      </c>
      <c r="AE32" s="20">
        <f>AB32*5</f>
        <v>9</v>
      </c>
      <c r="AF32" s="20">
        <f>AC32*4+AE32*4</f>
        <v>43.2</v>
      </c>
      <c r="AG32" s="110"/>
    </row>
    <row r="33" spans="2:33" ht="27.95" customHeight="1">
      <c r="B33" s="440" t="s">
        <v>39</v>
      </c>
      <c r="C33" s="432"/>
      <c r="D33" s="51"/>
      <c r="E33" s="51"/>
      <c r="F33" s="2"/>
      <c r="G33" s="2"/>
      <c r="H33" s="2"/>
      <c r="I33" s="2"/>
      <c r="J33" s="2" t="s">
        <v>358</v>
      </c>
      <c r="K33" s="2"/>
      <c r="L33" s="2">
        <v>1</v>
      </c>
      <c r="M33" s="66"/>
      <c r="N33" s="170"/>
      <c r="O33" s="173"/>
      <c r="P33" s="2"/>
      <c r="Q33" s="51"/>
      <c r="R33" s="2"/>
      <c r="S33" s="3"/>
      <c r="T33" s="51"/>
      <c r="U33" s="2"/>
      <c r="V33" s="434"/>
      <c r="W33" s="46" t="s">
        <v>45</v>
      </c>
      <c r="X33" s="47" t="s">
        <v>32</v>
      </c>
      <c r="Y33" s="43">
        <v>0</v>
      </c>
      <c r="Z33" s="19"/>
      <c r="AA33" s="19" t="s">
        <v>33</v>
      </c>
      <c r="AB33" s="20">
        <v>2.5</v>
      </c>
      <c r="AC33" s="20"/>
      <c r="AD33" s="20">
        <f>AB33*5</f>
        <v>12.5</v>
      </c>
      <c r="AE33" s="20" t="s">
        <v>28</v>
      </c>
      <c r="AF33" s="20">
        <f>AD33*9</f>
        <v>112.5</v>
      </c>
      <c r="AG33" s="108"/>
    </row>
    <row r="34" spans="2:33" ht="27.95" customHeight="1">
      <c r="B34" s="440"/>
      <c r="C34" s="432"/>
      <c r="D34" s="51"/>
      <c r="E34" s="51"/>
      <c r="F34" s="2"/>
      <c r="G34" s="2"/>
      <c r="H34" s="51"/>
      <c r="I34" s="2"/>
      <c r="J34" s="3"/>
      <c r="K34" s="51"/>
      <c r="L34" s="3"/>
      <c r="M34" s="66"/>
      <c r="N34" s="170"/>
      <c r="O34" s="142"/>
      <c r="P34" s="2"/>
      <c r="Q34" s="51"/>
      <c r="R34" s="2"/>
      <c r="S34" s="3"/>
      <c r="T34" s="51"/>
      <c r="U34" s="2"/>
      <c r="V34" s="434"/>
      <c r="W34" s="105">
        <v>27.4</v>
      </c>
      <c r="X34" s="95" t="s">
        <v>41</v>
      </c>
      <c r="Y34" s="52">
        <v>0</v>
      </c>
      <c r="Z34" s="18"/>
      <c r="AA34" s="19" t="s">
        <v>34</v>
      </c>
      <c r="AB34" s="20">
        <v>1</v>
      </c>
      <c r="AE34" s="19">
        <f>AB34*15</f>
        <v>15</v>
      </c>
      <c r="AG34" s="110"/>
    </row>
    <row r="35" spans="2:33" ht="27.95" customHeight="1">
      <c r="B35" s="53" t="s">
        <v>35</v>
      </c>
      <c r="C35" s="54"/>
      <c r="D35" s="51"/>
      <c r="E35" s="51"/>
      <c r="F35" s="2"/>
      <c r="G35" s="2"/>
      <c r="H35" s="51"/>
      <c r="I35" s="2"/>
      <c r="J35" s="2"/>
      <c r="K35" s="51"/>
      <c r="L35" s="2"/>
      <c r="M35" s="2"/>
      <c r="N35" s="51"/>
      <c r="O35" s="2"/>
      <c r="P35" s="2"/>
      <c r="Q35" s="51"/>
      <c r="R35" s="2"/>
      <c r="S35" s="2"/>
      <c r="T35" s="51"/>
      <c r="U35" s="2"/>
      <c r="V35" s="434"/>
      <c r="W35" s="46" t="s">
        <v>12</v>
      </c>
      <c r="X35" s="55"/>
      <c r="Y35" s="43"/>
      <c r="Z35" s="19"/>
      <c r="AC35" s="19">
        <f>SUM(AC30:AC34)</f>
        <v>27.8</v>
      </c>
      <c r="AD35" s="19">
        <f>SUM(AD30:AD34)</f>
        <v>22.5</v>
      </c>
      <c r="AE35" s="19">
        <f>SUM(AE30:AE34)</f>
        <v>114</v>
      </c>
      <c r="AF35" s="19">
        <f>AC35*4+AD35*9+AE35*4</f>
        <v>769.7</v>
      </c>
      <c r="AG35" s="108"/>
    </row>
    <row r="36" spans="2:33" ht="27.95" customHeight="1">
      <c r="B36" s="56"/>
      <c r="C36" s="57"/>
      <c r="D36" s="51"/>
      <c r="E36" s="51"/>
      <c r="F36" s="2"/>
      <c r="G36" s="2"/>
      <c r="H36" s="51"/>
      <c r="I36" s="2"/>
      <c r="J36" s="2"/>
      <c r="K36" s="51"/>
      <c r="L36" s="2"/>
      <c r="M36" s="2"/>
      <c r="N36" s="51"/>
      <c r="O36" s="2"/>
      <c r="P36" s="2"/>
      <c r="Q36" s="51"/>
      <c r="R36" s="2"/>
      <c r="S36" s="2"/>
      <c r="T36" s="51"/>
      <c r="U36" s="2"/>
      <c r="V36" s="435"/>
      <c r="W36" s="106">
        <f>W30*4+W34*4+W32*9</f>
        <v>754.40000000000009</v>
      </c>
      <c r="X36" s="59"/>
      <c r="Y36" s="60"/>
      <c r="Z36" s="18"/>
      <c r="AC36" s="58">
        <f>AC35*4/AF35</f>
        <v>0.14447187215798363</v>
      </c>
      <c r="AD36" s="58">
        <f>AD35*9/AF35</f>
        <v>0.26308951539560865</v>
      </c>
      <c r="AE36" s="58">
        <f>AE35*4/AF35</f>
        <v>0.59243861244640761</v>
      </c>
      <c r="AG36" s="113"/>
    </row>
    <row r="37" spans="2:33" s="40" customFormat="1" ht="27.95" customHeight="1">
      <c r="B37" s="35">
        <v>9</v>
      </c>
      <c r="C37" s="432"/>
      <c r="D37" s="36" t="str">
        <f>'109.8.31-9月菜單'!R30</f>
        <v>家傳炒麵</v>
      </c>
      <c r="E37" s="36" t="s">
        <v>137</v>
      </c>
      <c r="F37" s="36"/>
      <c r="G37" s="36" t="str">
        <f>'109.8.31-9月菜單'!R31</f>
        <v>卜蜂雞排(炸)</v>
      </c>
      <c r="H37" s="36" t="s">
        <v>88</v>
      </c>
      <c r="I37" s="36"/>
      <c r="J37" s="36" t="str">
        <f>'109.8.31-9月菜單'!R32</f>
        <v>黑糖饅頭(冷)</v>
      </c>
      <c r="K37" s="36" t="s">
        <v>15</v>
      </c>
      <c r="L37" s="36"/>
      <c r="M37" s="36" t="str">
        <f>'109.8.31-9月菜單'!R33</f>
        <v>柴香豆腐(豆)</v>
      </c>
      <c r="N37" s="36" t="s">
        <v>124</v>
      </c>
      <c r="O37" s="36"/>
      <c r="P37" s="36" t="str">
        <f>'109.8.31-9月菜單'!R34</f>
        <v>淺色蔬菜</v>
      </c>
      <c r="Q37" s="36" t="s">
        <v>61</v>
      </c>
      <c r="R37" s="36"/>
      <c r="S37" s="36" t="str">
        <f>'109.8.31-9月菜單'!R35</f>
        <v>蘿蔔雞湯</v>
      </c>
      <c r="T37" s="36" t="s">
        <v>100</v>
      </c>
      <c r="U37" s="36"/>
      <c r="V37" s="433"/>
      <c r="W37" s="37" t="s">
        <v>378</v>
      </c>
      <c r="X37" s="38" t="s">
        <v>19</v>
      </c>
      <c r="Y37" s="39">
        <v>5</v>
      </c>
      <c r="Z37" s="19"/>
      <c r="AA37" s="19"/>
      <c r="AB37" s="20"/>
      <c r="AC37" s="19" t="s">
        <v>20</v>
      </c>
      <c r="AD37" s="19" t="s">
        <v>21</v>
      </c>
      <c r="AE37" s="19" t="s">
        <v>22</v>
      </c>
      <c r="AF37" s="19" t="s">
        <v>23</v>
      </c>
      <c r="AG37" s="108"/>
    </row>
    <row r="38" spans="2:33" ht="27.95" customHeight="1">
      <c r="B38" s="41" t="s">
        <v>8</v>
      </c>
      <c r="C38" s="432"/>
      <c r="D38" s="2" t="s">
        <v>205</v>
      </c>
      <c r="E38" s="3"/>
      <c r="F38" s="2">
        <v>120</v>
      </c>
      <c r="G38" s="133" t="s">
        <v>189</v>
      </c>
      <c r="H38" s="135"/>
      <c r="I38" s="133">
        <v>90</v>
      </c>
      <c r="J38" s="133" t="s">
        <v>428</v>
      </c>
      <c r="K38" s="135" t="s">
        <v>338</v>
      </c>
      <c r="L38" s="133">
        <v>50</v>
      </c>
      <c r="M38" s="133" t="s">
        <v>360</v>
      </c>
      <c r="N38" s="135" t="s">
        <v>384</v>
      </c>
      <c r="O38" s="133">
        <v>60</v>
      </c>
      <c r="P38" s="2" t="s">
        <v>187</v>
      </c>
      <c r="Q38" s="2"/>
      <c r="R38" s="2">
        <v>80</v>
      </c>
      <c r="S38" s="135" t="s">
        <v>70</v>
      </c>
      <c r="T38" s="135"/>
      <c r="U38" s="135">
        <v>50</v>
      </c>
      <c r="V38" s="434"/>
      <c r="W38" s="110">
        <v>105.9</v>
      </c>
      <c r="X38" s="42" t="s">
        <v>156</v>
      </c>
      <c r="Y38" s="43">
        <v>2.5</v>
      </c>
      <c r="Z38" s="18"/>
      <c r="AA38" s="44" t="s">
        <v>25</v>
      </c>
      <c r="AB38" s="20">
        <v>6</v>
      </c>
      <c r="AC38" s="20">
        <f>AB38*2</f>
        <v>12</v>
      </c>
      <c r="AD38" s="20"/>
      <c r="AE38" s="20">
        <f>AB38*15</f>
        <v>90</v>
      </c>
      <c r="AF38" s="20">
        <f>AC38*4+AE38*4</f>
        <v>408</v>
      </c>
      <c r="AG38" s="110"/>
    </row>
    <row r="39" spans="2:33" ht="27.95" customHeight="1">
      <c r="B39" s="41">
        <v>25</v>
      </c>
      <c r="C39" s="432"/>
      <c r="D39" s="2" t="s">
        <v>131</v>
      </c>
      <c r="E39" s="3"/>
      <c r="F39" s="2">
        <v>50</v>
      </c>
      <c r="G39" s="3"/>
      <c r="H39" s="51"/>
      <c r="I39" s="2"/>
      <c r="J39" s="133"/>
      <c r="K39" s="135"/>
      <c r="L39" s="133"/>
      <c r="M39" s="3" t="s">
        <v>361</v>
      </c>
      <c r="N39" s="103"/>
      <c r="O39" s="2">
        <v>1</v>
      </c>
      <c r="P39" s="133"/>
      <c r="Q39" s="135"/>
      <c r="R39" s="133"/>
      <c r="S39" s="135" t="s">
        <v>300</v>
      </c>
      <c r="T39" s="135"/>
      <c r="U39" s="135">
        <v>10</v>
      </c>
      <c r="V39" s="434"/>
      <c r="W39" s="46" t="s">
        <v>44</v>
      </c>
      <c r="X39" s="47" t="s">
        <v>26</v>
      </c>
      <c r="Y39" s="43">
        <v>2.1</v>
      </c>
      <c r="Z39" s="19"/>
      <c r="AA39" s="48" t="s">
        <v>27</v>
      </c>
      <c r="AB39" s="20">
        <v>2.2999999999999998</v>
      </c>
      <c r="AC39" s="49">
        <f>AB39*7</f>
        <v>16.099999999999998</v>
      </c>
      <c r="AD39" s="20">
        <f>AB39*5</f>
        <v>11.5</v>
      </c>
      <c r="AE39" s="20" t="s">
        <v>28</v>
      </c>
      <c r="AF39" s="50">
        <f>AC39*4+AD39*9</f>
        <v>167.89999999999998</v>
      </c>
      <c r="AG39" s="108"/>
    </row>
    <row r="40" spans="2:33" ht="27.95" customHeight="1">
      <c r="B40" s="41" t="s">
        <v>10</v>
      </c>
      <c r="C40" s="432"/>
      <c r="D40" s="3" t="s">
        <v>191</v>
      </c>
      <c r="E40" s="3"/>
      <c r="F40" s="3">
        <v>5</v>
      </c>
      <c r="G40" s="133"/>
      <c r="H40" s="135"/>
      <c r="I40" s="133"/>
      <c r="J40" s="135"/>
      <c r="K40" s="133"/>
      <c r="L40" s="135"/>
      <c r="M40" s="133"/>
      <c r="N40" s="135"/>
      <c r="O40" s="133"/>
      <c r="P40" s="133"/>
      <c r="Q40" s="135"/>
      <c r="R40" s="133"/>
      <c r="S40" s="135"/>
      <c r="T40" s="135"/>
      <c r="U40" s="135"/>
      <c r="V40" s="434"/>
      <c r="W40" s="105">
        <v>23.3</v>
      </c>
      <c r="X40" s="47" t="s">
        <v>29</v>
      </c>
      <c r="Y40" s="43">
        <v>2</v>
      </c>
      <c r="Z40" s="18"/>
      <c r="AA40" s="19" t="s">
        <v>30</v>
      </c>
      <c r="AB40" s="20">
        <v>1.6</v>
      </c>
      <c r="AC40" s="20">
        <f>AB40*1</f>
        <v>1.6</v>
      </c>
      <c r="AD40" s="20" t="s">
        <v>28</v>
      </c>
      <c r="AE40" s="20">
        <f>AB40*5</f>
        <v>8</v>
      </c>
      <c r="AF40" s="20">
        <f>AC40*4+AE40*4</f>
        <v>38.4</v>
      </c>
      <c r="AG40" s="110"/>
    </row>
    <row r="41" spans="2:33" ht="27.95" customHeight="1">
      <c r="B41" s="440" t="s">
        <v>53</v>
      </c>
      <c r="C41" s="432"/>
      <c r="D41" s="3" t="s">
        <v>127</v>
      </c>
      <c r="E41" s="3"/>
      <c r="F41" s="3">
        <v>20</v>
      </c>
      <c r="G41" s="133"/>
      <c r="H41" s="135"/>
      <c r="I41" s="133"/>
      <c r="J41" s="135"/>
      <c r="K41" s="133"/>
      <c r="L41" s="135"/>
      <c r="M41" s="133"/>
      <c r="N41" s="135"/>
      <c r="O41" s="133"/>
      <c r="P41" s="133"/>
      <c r="Q41" s="135"/>
      <c r="R41" s="133"/>
      <c r="S41" s="135"/>
      <c r="T41" s="135"/>
      <c r="U41" s="135"/>
      <c r="V41" s="434"/>
      <c r="W41" s="46" t="s">
        <v>45</v>
      </c>
      <c r="X41" s="47" t="s">
        <v>32</v>
      </c>
      <c r="Y41" s="43">
        <v>0</v>
      </c>
      <c r="Z41" s="19"/>
      <c r="AA41" s="19" t="s">
        <v>33</v>
      </c>
      <c r="AB41" s="20">
        <v>2.5</v>
      </c>
      <c r="AC41" s="20"/>
      <c r="AD41" s="20">
        <f>AB41*5</f>
        <v>12.5</v>
      </c>
      <c r="AE41" s="20" t="s">
        <v>28</v>
      </c>
      <c r="AF41" s="20">
        <f>AD41*9</f>
        <v>112.5</v>
      </c>
      <c r="AG41" s="108"/>
    </row>
    <row r="42" spans="2:33" ht="27.95" customHeight="1">
      <c r="B42" s="440"/>
      <c r="C42" s="432"/>
      <c r="D42" s="3"/>
      <c r="E42" s="51"/>
      <c r="F42" s="2"/>
      <c r="G42" s="133"/>
      <c r="H42" s="134"/>
      <c r="I42" s="133"/>
      <c r="J42" s="133"/>
      <c r="K42" s="134"/>
      <c r="L42" s="133"/>
      <c r="M42" s="133"/>
      <c r="N42" s="134"/>
      <c r="O42" s="133"/>
      <c r="P42" s="133"/>
      <c r="Q42" s="134"/>
      <c r="R42" s="133"/>
      <c r="S42" s="135"/>
      <c r="T42" s="134"/>
      <c r="U42" s="135"/>
      <c r="V42" s="434"/>
      <c r="W42" s="105">
        <v>27.2</v>
      </c>
      <c r="X42" s="95" t="s">
        <v>41</v>
      </c>
      <c r="Y42" s="52">
        <v>0</v>
      </c>
      <c r="Z42" s="18"/>
      <c r="AA42" s="19" t="s">
        <v>34</v>
      </c>
      <c r="AE42" s="19">
        <f>AB42*15</f>
        <v>0</v>
      </c>
      <c r="AG42" s="110"/>
    </row>
    <row r="43" spans="2:33" ht="27.95" customHeight="1">
      <c r="B43" s="53" t="s">
        <v>35</v>
      </c>
      <c r="C43" s="54"/>
      <c r="D43" s="3"/>
      <c r="E43" s="51"/>
      <c r="F43" s="2"/>
      <c r="G43" s="2"/>
      <c r="H43" s="51"/>
      <c r="I43" s="2"/>
      <c r="J43" s="3"/>
      <c r="K43" s="51"/>
      <c r="L43" s="3"/>
      <c r="M43" s="2"/>
      <c r="N43" s="51"/>
      <c r="O43" s="2"/>
      <c r="P43" s="2"/>
      <c r="Q43" s="51"/>
      <c r="R43" s="2"/>
      <c r="S43" s="3"/>
      <c r="T43" s="51"/>
      <c r="U43" s="3"/>
      <c r="V43" s="434"/>
      <c r="W43" s="46" t="s">
        <v>12</v>
      </c>
      <c r="X43" s="55"/>
      <c r="Y43" s="43"/>
      <c r="Z43" s="19"/>
      <c r="AC43" s="19">
        <f>SUM(AC38:AC42)</f>
        <v>29.7</v>
      </c>
      <c r="AD43" s="19">
        <f>SUM(AD38:AD42)</f>
        <v>24</v>
      </c>
      <c r="AE43" s="19">
        <f>SUM(AE38:AE42)</f>
        <v>98</v>
      </c>
      <c r="AF43" s="19">
        <f>AC43*4+AD43*9+AE43*4</f>
        <v>726.8</v>
      </c>
      <c r="AG43" s="108"/>
    </row>
    <row r="44" spans="2:33" ht="27.95" customHeight="1">
      <c r="B44" s="189"/>
      <c r="C44" s="190"/>
      <c r="D44" s="191"/>
      <c r="E44" s="191"/>
      <c r="F44" s="192"/>
      <c r="G44" s="192"/>
      <c r="H44" s="191"/>
      <c r="I44" s="192"/>
      <c r="J44" s="192"/>
      <c r="K44" s="191"/>
      <c r="L44" s="192"/>
      <c r="M44" s="192"/>
      <c r="N44" s="191"/>
      <c r="O44" s="192"/>
      <c r="P44" s="192"/>
      <c r="Q44" s="191"/>
      <c r="R44" s="192"/>
      <c r="S44" s="192"/>
      <c r="T44" s="191"/>
      <c r="U44" s="192"/>
      <c r="V44" s="443"/>
      <c r="W44" s="106">
        <f>W38*4+W42*4+W40*9</f>
        <v>742.1</v>
      </c>
      <c r="X44" s="193"/>
      <c r="Y44" s="194"/>
      <c r="Z44" s="18"/>
      <c r="AC44" s="58">
        <f>AC43*4/AF43</f>
        <v>0.16345624656026417</v>
      </c>
      <c r="AD44" s="58">
        <f>AD43*9/AF43</f>
        <v>0.29719317556411667</v>
      </c>
      <c r="AE44" s="58">
        <f>AE43*4/AF43</f>
        <v>0.53935057787561924</v>
      </c>
      <c r="AG44" s="113"/>
    </row>
    <row r="45" spans="2:33" s="40" customFormat="1" ht="27.95" customHeight="1">
      <c r="B45" s="195">
        <v>9</v>
      </c>
      <c r="C45" s="445"/>
      <c r="D45" s="196" t="str">
        <f>'109.8.31-9月菜單'!R39</f>
        <v>香Q米飯</v>
      </c>
      <c r="E45" s="196" t="s">
        <v>136</v>
      </c>
      <c r="F45" s="197"/>
      <c r="G45" s="196" t="str">
        <f>'109.8.31-9月菜單'!R40</f>
        <v>茄汁雞丁</v>
      </c>
      <c r="H45" s="196" t="s">
        <v>134</v>
      </c>
      <c r="I45" s="197"/>
      <c r="J45" s="196" t="str">
        <f>'109.8.31-9月菜單'!R41</f>
        <v>玉米絞肉</v>
      </c>
      <c r="K45" s="196" t="s">
        <v>17</v>
      </c>
      <c r="L45" s="197"/>
      <c r="M45" s="196" t="str">
        <f>'109.8.31-9月菜單'!R42</f>
        <v>蔬菜豆腐鍋(豆)</v>
      </c>
      <c r="N45" s="196" t="s">
        <v>17</v>
      </c>
      <c r="O45" s="197"/>
      <c r="P45" s="196" t="str">
        <f>'109.8.31-9月菜單'!R43</f>
        <v>深色蔬菜</v>
      </c>
      <c r="Q45" s="196" t="s">
        <v>61</v>
      </c>
      <c r="R45" s="197"/>
      <c r="S45" s="196" t="str">
        <f>'109.8.31-9月菜單'!R44</f>
        <v>紫菜蛋花湯</v>
      </c>
      <c r="T45" s="196" t="s">
        <v>17</v>
      </c>
      <c r="U45" s="197"/>
      <c r="V45" s="446"/>
      <c r="W45" s="231" t="s">
        <v>378</v>
      </c>
      <c r="X45" s="198" t="s">
        <v>19</v>
      </c>
      <c r="Y45" s="199">
        <v>5.5</v>
      </c>
      <c r="Z45" s="19"/>
      <c r="AA45" s="19"/>
      <c r="AB45" s="20"/>
      <c r="AC45" s="19" t="s">
        <v>20</v>
      </c>
      <c r="AD45" s="19" t="s">
        <v>21</v>
      </c>
      <c r="AE45" s="19" t="s">
        <v>22</v>
      </c>
      <c r="AF45" s="19" t="s">
        <v>23</v>
      </c>
      <c r="AG45" s="108"/>
    </row>
    <row r="46" spans="2:33" ht="27.95" customHeight="1">
      <c r="B46" s="41" t="s">
        <v>8</v>
      </c>
      <c r="C46" s="432"/>
      <c r="D46" s="2" t="s">
        <v>290</v>
      </c>
      <c r="E46" s="3"/>
      <c r="F46" s="2">
        <v>100</v>
      </c>
      <c r="G46" s="2" t="s">
        <v>352</v>
      </c>
      <c r="H46" s="2"/>
      <c r="I46" s="2">
        <v>90</v>
      </c>
      <c r="J46" s="2" t="s">
        <v>128</v>
      </c>
      <c r="K46" s="2"/>
      <c r="L46" s="2">
        <v>35</v>
      </c>
      <c r="M46" s="3" t="s">
        <v>127</v>
      </c>
      <c r="N46" s="2"/>
      <c r="O46" s="2">
        <v>30</v>
      </c>
      <c r="P46" s="2" t="s">
        <v>187</v>
      </c>
      <c r="Q46" s="2"/>
      <c r="R46" s="2">
        <v>80</v>
      </c>
      <c r="S46" s="3" t="s">
        <v>122</v>
      </c>
      <c r="T46" s="2"/>
      <c r="U46" s="2">
        <v>1</v>
      </c>
      <c r="V46" s="434"/>
      <c r="W46" s="232">
        <v>110.4</v>
      </c>
      <c r="X46" s="42" t="s">
        <v>156</v>
      </c>
      <c r="Y46" s="43">
        <v>2.2999999999999998</v>
      </c>
      <c r="Z46" s="18"/>
      <c r="AA46" s="44" t="s">
        <v>25</v>
      </c>
      <c r="AB46" s="20">
        <v>6</v>
      </c>
      <c r="AC46" s="20">
        <f>AB46*2</f>
        <v>12</v>
      </c>
      <c r="AD46" s="20"/>
      <c r="AE46" s="20">
        <f>AB46*15</f>
        <v>90</v>
      </c>
      <c r="AF46" s="20">
        <f>AC46*4+AE46*4</f>
        <v>408</v>
      </c>
      <c r="AG46" s="110"/>
    </row>
    <row r="47" spans="2:33" ht="27.95" customHeight="1">
      <c r="B47" s="41">
        <v>26</v>
      </c>
      <c r="C47" s="432"/>
      <c r="D47" s="2"/>
      <c r="E47" s="3"/>
      <c r="F47" s="2"/>
      <c r="G47" s="2" t="s">
        <v>385</v>
      </c>
      <c r="H47" s="2"/>
      <c r="I47" s="2">
        <v>1</v>
      </c>
      <c r="J47" s="2" t="s">
        <v>383</v>
      </c>
      <c r="K47" s="2"/>
      <c r="L47" s="2">
        <v>10</v>
      </c>
      <c r="M47" s="3" t="s">
        <v>207</v>
      </c>
      <c r="N47" s="2"/>
      <c r="O47" s="2">
        <v>20</v>
      </c>
      <c r="P47" s="2"/>
      <c r="Q47" s="2"/>
      <c r="R47" s="2"/>
      <c r="S47" s="3" t="s">
        <v>123</v>
      </c>
      <c r="T47" s="2"/>
      <c r="U47" s="2">
        <v>10</v>
      </c>
      <c r="V47" s="434"/>
      <c r="W47" s="233" t="s">
        <v>44</v>
      </c>
      <c r="X47" s="47" t="s">
        <v>26</v>
      </c>
      <c r="Y47" s="43">
        <v>1.5</v>
      </c>
      <c r="Z47" s="19"/>
      <c r="AA47" s="48" t="s">
        <v>27</v>
      </c>
      <c r="AB47" s="20">
        <v>2</v>
      </c>
      <c r="AC47" s="49">
        <f>AB47*7</f>
        <v>14</v>
      </c>
      <c r="AD47" s="20">
        <f>AB47*5</f>
        <v>10</v>
      </c>
      <c r="AE47" s="20" t="s">
        <v>28</v>
      </c>
      <c r="AF47" s="50">
        <f>AC47*4+AD47*9</f>
        <v>146</v>
      </c>
      <c r="AG47" s="108"/>
    </row>
    <row r="48" spans="2:33" ht="27.95" customHeight="1">
      <c r="B48" s="41" t="s">
        <v>10</v>
      </c>
      <c r="C48" s="432"/>
      <c r="D48" s="2"/>
      <c r="E48" s="3"/>
      <c r="F48" s="2"/>
      <c r="G48" s="2"/>
      <c r="H48" s="51"/>
      <c r="I48" s="2"/>
      <c r="J48" s="2" t="s">
        <v>160</v>
      </c>
      <c r="K48" s="2"/>
      <c r="L48" s="2">
        <v>5</v>
      </c>
      <c r="M48" s="3" t="s">
        <v>388</v>
      </c>
      <c r="N48" s="101"/>
      <c r="O48" s="2">
        <v>15</v>
      </c>
      <c r="P48" s="2"/>
      <c r="Q48" s="51"/>
      <c r="R48" s="2"/>
      <c r="S48" s="3" t="s">
        <v>167</v>
      </c>
      <c r="T48" s="2"/>
      <c r="U48" s="2">
        <v>1</v>
      </c>
      <c r="V48" s="434"/>
      <c r="W48" s="232">
        <v>22.3</v>
      </c>
      <c r="X48" s="47" t="s">
        <v>29</v>
      </c>
      <c r="Y48" s="43">
        <v>2</v>
      </c>
      <c r="Z48" s="18"/>
      <c r="AA48" s="19" t="s">
        <v>30</v>
      </c>
      <c r="AB48" s="20">
        <v>1.5</v>
      </c>
      <c r="AC48" s="20">
        <f>AB48*1</f>
        <v>1.5</v>
      </c>
      <c r="AD48" s="20" t="s">
        <v>28</v>
      </c>
      <c r="AE48" s="20">
        <f>AB48*5</f>
        <v>7.5</v>
      </c>
      <c r="AF48" s="20">
        <f>AC48*4+AE48*4</f>
        <v>36</v>
      </c>
      <c r="AG48" s="110"/>
    </row>
    <row r="49" spans="2:33" ht="27.95" customHeight="1">
      <c r="B49" s="440" t="s">
        <v>364</v>
      </c>
      <c r="C49" s="432"/>
      <c r="D49" s="3"/>
      <c r="E49" s="3"/>
      <c r="F49" s="3"/>
      <c r="G49" s="2"/>
      <c r="H49" s="51"/>
      <c r="I49" s="2"/>
      <c r="J49" s="2" t="s">
        <v>386</v>
      </c>
      <c r="K49" s="101"/>
      <c r="L49" s="2">
        <v>5</v>
      </c>
      <c r="M49" s="3" t="s">
        <v>387</v>
      </c>
      <c r="N49" s="2" t="s">
        <v>384</v>
      </c>
      <c r="O49" s="2">
        <v>10</v>
      </c>
      <c r="P49" s="2"/>
      <c r="Q49" s="51"/>
      <c r="R49" s="2"/>
      <c r="S49" s="3"/>
      <c r="T49" s="2"/>
      <c r="U49" s="2"/>
      <c r="V49" s="434"/>
      <c r="W49" s="233" t="s">
        <v>45</v>
      </c>
      <c r="X49" s="47" t="s">
        <v>32</v>
      </c>
      <c r="Y49" s="43">
        <v>0</v>
      </c>
      <c r="Z49" s="19"/>
      <c r="AA49" s="19" t="s">
        <v>33</v>
      </c>
      <c r="AB49" s="20">
        <v>2.5</v>
      </c>
      <c r="AC49" s="20"/>
      <c r="AD49" s="20">
        <f>AB49*5</f>
        <v>12.5</v>
      </c>
      <c r="AE49" s="20" t="s">
        <v>28</v>
      </c>
      <c r="AF49" s="20">
        <f>AD49*9</f>
        <v>112.5</v>
      </c>
      <c r="AG49" s="108"/>
    </row>
    <row r="50" spans="2:33" ht="27.95" customHeight="1">
      <c r="B50" s="440"/>
      <c r="C50" s="432"/>
      <c r="D50" s="3"/>
      <c r="E50" s="3"/>
      <c r="F50" s="3"/>
      <c r="G50" s="2"/>
      <c r="H50" s="51"/>
      <c r="I50" s="2"/>
      <c r="J50" s="2"/>
      <c r="K50" s="51"/>
      <c r="L50" s="2"/>
      <c r="M50" s="3"/>
      <c r="N50" s="2"/>
      <c r="O50" s="2"/>
      <c r="P50" s="2"/>
      <c r="Q50" s="51"/>
      <c r="R50" s="2"/>
      <c r="S50" s="2"/>
      <c r="T50" s="51"/>
      <c r="U50" s="2"/>
      <c r="V50" s="434"/>
      <c r="W50" s="232">
        <v>27.2</v>
      </c>
      <c r="X50" s="95" t="s">
        <v>41</v>
      </c>
      <c r="Y50" s="52">
        <v>0</v>
      </c>
      <c r="Z50" s="18"/>
      <c r="AA50" s="19" t="s">
        <v>34</v>
      </c>
      <c r="AE50" s="19">
        <f>AB50*15</f>
        <v>0</v>
      </c>
      <c r="AG50" s="110"/>
    </row>
    <row r="51" spans="2:33" ht="27.95" customHeight="1">
      <c r="B51" s="53" t="s">
        <v>35</v>
      </c>
      <c r="C51" s="54"/>
      <c r="D51" s="3"/>
      <c r="E51" s="51"/>
      <c r="F51" s="3"/>
      <c r="G51" s="2"/>
      <c r="H51" s="51"/>
      <c r="I51" s="2"/>
      <c r="J51" s="2"/>
      <c r="K51" s="51"/>
      <c r="L51" s="2"/>
      <c r="M51" s="2"/>
      <c r="N51" s="51"/>
      <c r="O51" s="2"/>
      <c r="P51" s="2"/>
      <c r="Q51" s="51"/>
      <c r="R51" s="2"/>
      <c r="S51" s="2"/>
      <c r="T51" s="51"/>
      <c r="U51" s="2"/>
      <c r="V51" s="434"/>
      <c r="W51" s="233" t="s">
        <v>12</v>
      </c>
      <c r="X51" s="55"/>
      <c r="Y51" s="43"/>
      <c r="Z51" s="19"/>
      <c r="AC51" s="19">
        <f>SUM(AC46:AC50)</f>
        <v>27.5</v>
      </c>
      <c r="AD51" s="19">
        <f>SUM(AD46:AD50)</f>
        <v>22.5</v>
      </c>
      <c r="AE51" s="19">
        <f>SUM(AE46:AE50)</f>
        <v>97.5</v>
      </c>
      <c r="AF51" s="19">
        <f>AC51*4+AD51*9+AE51*4</f>
        <v>702.5</v>
      </c>
      <c r="AG51" s="108"/>
    </row>
    <row r="52" spans="2:33" ht="27.95" customHeight="1" thickBot="1">
      <c r="B52" s="225"/>
      <c r="C52" s="226"/>
      <c r="D52" s="227"/>
      <c r="E52" s="227"/>
      <c r="F52" s="228"/>
      <c r="G52" s="228"/>
      <c r="H52" s="227"/>
      <c r="I52" s="228"/>
      <c r="J52" s="228"/>
      <c r="K52" s="227"/>
      <c r="L52" s="228"/>
      <c r="M52" s="228"/>
      <c r="N52" s="227"/>
      <c r="O52" s="228"/>
      <c r="P52" s="228"/>
      <c r="Q52" s="227"/>
      <c r="R52" s="228"/>
      <c r="S52" s="228"/>
      <c r="T52" s="227"/>
      <c r="U52" s="228"/>
      <c r="V52" s="447"/>
      <c r="W52" s="234">
        <f>W46*4+W50*4+W48*9</f>
        <v>751.1</v>
      </c>
      <c r="X52" s="229"/>
      <c r="Y52" s="230"/>
      <c r="Z52" s="18"/>
      <c r="AC52" s="58">
        <f>AC51*4/AF51</f>
        <v>0.15658362989323843</v>
      </c>
      <c r="AD52" s="58">
        <f>AD51*9/AF51</f>
        <v>0.28825622775800713</v>
      </c>
      <c r="AE52" s="58">
        <f>AE51*4/AF51</f>
        <v>0.55516014234875444</v>
      </c>
      <c r="AG52" s="113"/>
    </row>
    <row r="53" spans="2:33" s="86" customFormat="1" ht="21.75" customHeight="1">
      <c r="B53" s="83"/>
      <c r="C53" s="19"/>
      <c r="D53" s="45"/>
      <c r="E53" s="84"/>
      <c r="F53" s="45"/>
      <c r="G53" s="45"/>
      <c r="H53" s="84"/>
      <c r="I53" s="45"/>
      <c r="J53" s="444"/>
      <c r="K53" s="444"/>
      <c r="L53" s="444"/>
      <c r="M53" s="444"/>
      <c r="N53" s="444"/>
      <c r="O53" s="444"/>
      <c r="P53" s="444"/>
      <c r="Q53" s="444"/>
      <c r="R53" s="444"/>
      <c r="S53" s="444"/>
      <c r="T53" s="444"/>
      <c r="U53" s="444"/>
      <c r="V53" s="444"/>
      <c r="W53" s="444"/>
      <c r="X53" s="444"/>
      <c r="Y53" s="444"/>
      <c r="Z53" s="85"/>
      <c r="AA53" s="71"/>
      <c r="AB53" s="65"/>
      <c r="AC53" s="71"/>
      <c r="AD53" s="71"/>
      <c r="AE53" s="71"/>
      <c r="AF53" s="71"/>
      <c r="AG53" s="71"/>
    </row>
    <row r="54" spans="2:33">
      <c r="B54" s="65"/>
      <c r="C54" s="86"/>
      <c r="D54" s="426"/>
      <c r="E54" s="426"/>
      <c r="F54" s="427"/>
      <c r="G54" s="427"/>
      <c r="H54" s="87"/>
      <c r="I54" s="19"/>
      <c r="J54" s="19"/>
      <c r="K54" s="87"/>
      <c r="L54" s="19"/>
      <c r="N54" s="87"/>
      <c r="O54" s="19"/>
      <c r="Q54" s="87"/>
      <c r="R54" s="19"/>
      <c r="T54" s="87"/>
      <c r="U54" s="19"/>
      <c r="V54" s="88"/>
      <c r="Y54" s="91"/>
    </row>
    <row r="55" spans="2:33">
      <c r="Y55" s="91"/>
    </row>
    <row r="56" spans="2:33">
      <c r="Y56" s="91"/>
    </row>
    <row r="57" spans="2:33">
      <c r="Y57" s="91"/>
    </row>
    <row r="58" spans="2:33">
      <c r="Y58" s="91"/>
    </row>
    <row r="59" spans="2:33">
      <c r="Y59" s="91"/>
    </row>
    <row r="60" spans="2:33">
      <c r="Y60" s="91"/>
    </row>
  </sheetData>
  <mergeCells count="22">
    <mergeCell ref="C37:C42"/>
    <mergeCell ref="V37:V44"/>
    <mergeCell ref="B41:B42"/>
    <mergeCell ref="J53:Y53"/>
    <mergeCell ref="D54:G54"/>
    <mergeCell ref="C45:C50"/>
    <mergeCell ref="V45:V52"/>
    <mergeCell ref="B49:B50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3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1"/>
  <sheetViews>
    <sheetView topLeftCell="A14" zoomScale="60" workbookViewId="0">
      <selection activeCell="W24" sqref="W24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9.625" style="45" customWidth="1"/>
    <col min="7" max="7" width="18.625" style="45" customWidth="1"/>
    <col min="8" max="8" width="5.625" style="84" customWidth="1"/>
    <col min="9" max="9" width="9.625" style="45" customWidth="1"/>
    <col min="10" max="10" width="18.625" style="45" customWidth="1"/>
    <col min="11" max="11" width="5.625" style="84" customWidth="1"/>
    <col min="12" max="12" width="9.625" style="45" customWidth="1"/>
    <col min="13" max="13" width="18.625" style="45" customWidth="1"/>
    <col min="14" max="14" width="5.625" style="84" customWidth="1"/>
    <col min="15" max="15" width="9.625" style="45" customWidth="1"/>
    <col min="16" max="16" width="18.625" style="45" customWidth="1"/>
    <col min="17" max="17" width="5.625" style="84" customWidth="1"/>
    <col min="18" max="18" width="9.625" style="45" customWidth="1"/>
    <col min="19" max="19" width="18.625" style="45" customWidth="1"/>
    <col min="20" max="20" width="5.625" style="84" customWidth="1"/>
    <col min="21" max="21" width="9.62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3" width="9" style="19"/>
    <col min="34" max="16384" width="9" style="45"/>
  </cols>
  <sheetData>
    <row r="1" spans="2:33" s="6" customFormat="1" ht="38.25">
      <c r="B1" s="437" t="s">
        <v>414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5"/>
      <c r="AB1" s="7"/>
    </row>
    <row r="2" spans="2:33" s="6" customFormat="1" ht="13.5" customHeight="1">
      <c r="B2" s="438"/>
      <c r="C2" s="439"/>
      <c r="D2" s="439"/>
      <c r="E2" s="439"/>
      <c r="F2" s="439"/>
      <c r="G2" s="439"/>
      <c r="H2" s="200"/>
      <c r="I2" s="5"/>
      <c r="J2" s="5"/>
      <c r="K2" s="200"/>
      <c r="L2" s="5"/>
      <c r="M2" s="5"/>
      <c r="N2" s="200"/>
      <c r="O2" s="5"/>
      <c r="P2" s="5"/>
      <c r="Q2" s="200"/>
      <c r="R2" s="5"/>
      <c r="S2" s="5"/>
      <c r="T2" s="200"/>
      <c r="U2" s="5"/>
      <c r="V2" s="9"/>
      <c r="W2" s="10"/>
      <c r="X2" s="11"/>
      <c r="Y2" s="10"/>
      <c r="Z2" s="5"/>
      <c r="AB2" s="7"/>
    </row>
    <row r="3" spans="2:33" s="19" customFormat="1" ht="32.25" customHeight="1" thickBot="1">
      <c r="B3" s="96" t="s">
        <v>42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33" s="34" customFormat="1" ht="99">
      <c r="B4" s="201" t="s">
        <v>0</v>
      </c>
      <c r="C4" s="202" t="s">
        <v>1</v>
      </c>
      <c r="D4" s="203" t="s">
        <v>2</v>
      </c>
      <c r="E4" s="204" t="s">
        <v>40</v>
      </c>
      <c r="F4" s="203"/>
      <c r="G4" s="203" t="s">
        <v>3</v>
      </c>
      <c r="H4" s="204" t="s">
        <v>40</v>
      </c>
      <c r="I4" s="203"/>
      <c r="J4" s="203" t="s">
        <v>4</v>
      </c>
      <c r="K4" s="204" t="s">
        <v>40</v>
      </c>
      <c r="L4" s="205"/>
      <c r="M4" s="203" t="s">
        <v>4</v>
      </c>
      <c r="N4" s="204" t="s">
        <v>40</v>
      </c>
      <c r="O4" s="203"/>
      <c r="P4" s="203" t="s">
        <v>4</v>
      </c>
      <c r="Q4" s="204" t="s">
        <v>40</v>
      </c>
      <c r="R4" s="203"/>
      <c r="S4" s="206" t="s">
        <v>5</v>
      </c>
      <c r="T4" s="204" t="s">
        <v>40</v>
      </c>
      <c r="U4" s="203"/>
      <c r="V4" s="207" t="s">
        <v>46</v>
      </c>
      <c r="W4" s="208" t="s">
        <v>6</v>
      </c>
      <c r="X4" s="209" t="s">
        <v>13</v>
      </c>
      <c r="Y4" s="210" t="s">
        <v>14</v>
      </c>
      <c r="Z4" s="30"/>
      <c r="AA4" s="31"/>
      <c r="AB4" s="32"/>
      <c r="AC4" s="33"/>
      <c r="AD4" s="33"/>
      <c r="AE4" s="33"/>
      <c r="AF4" s="33"/>
      <c r="AG4" s="107"/>
    </row>
    <row r="5" spans="2:33" s="40" customFormat="1" ht="51" customHeight="1">
      <c r="B5" s="213">
        <v>9</v>
      </c>
      <c r="C5" s="432"/>
      <c r="D5" s="36" t="str">
        <f>'109.8.31-9月菜單'!B39</f>
        <v>香Q米飯</v>
      </c>
      <c r="E5" s="36" t="s">
        <v>49</v>
      </c>
      <c r="F5" s="223" t="s">
        <v>16</v>
      </c>
      <c r="G5" s="36" t="str">
        <f>'109.8.31-9月菜單'!B40</f>
        <v>豬大排</v>
      </c>
      <c r="H5" s="36" t="s">
        <v>406</v>
      </c>
      <c r="I5" s="223" t="s">
        <v>16</v>
      </c>
      <c r="J5" s="36" t="str">
        <f>'109.8.31-9月菜單'!B41</f>
        <v>蒸蛋</v>
      </c>
      <c r="K5" s="36" t="s">
        <v>136</v>
      </c>
      <c r="L5" s="223" t="s">
        <v>16</v>
      </c>
      <c r="M5" s="36" t="str">
        <f>'109.8.31-9月菜單'!B42</f>
        <v>元祖肉羹(加)</v>
      </c>
      <c r="N5" s="36" t="s">
        <v>17</v>
      </c>
      <c r="O5" s="223" t="s">
        <v>16</v>
      </c>
      <c r="P5" s="36" t="str">
        <f>'109.8.31-9月菜單'!B43</f>
        <v>有機深色蔬菜</v>
      </c>
      <c r="Q5" s="36" t="s">
        <v>61</v>
      </c>
      <c r="R5" s="223" t="s">
        <v>16</v>
      </c>
      <c r="S5" s="36" t="str">
        <f>'109.8.31-9月菜單'!B44</f>
        <v>日式海芽湯</v>
      </c>
      <c r="T5" s="36" t="s">
        <v>17</v>
      </c>
      <c r="U5" s="223" t="s">
        <v>16</v>
      </c>
      <c r="V5" s="433"/>
      <c r="W5" s="37" t="s">
        <v>378</v>
      </c>
      <c r="X5" s="38" t="s">
        <v>19</v>
      </c>
      <c r="Y5" s="212">
        <v>5</v>
      </c>
      <c r="Z5" s="19"/>
      <c r="AA5" s="19"/>
      <c r="AB5" s="20"/>
      <c r="AC5" s="19" t="s">
        <v>20</v>
      </c>
      <c r="AD5" s="19" t="s">
        <v>21</v>
      </c>
      <c r="AE5" s="19" t="s">
        <v>22</v>
      </c>
      <c r="AF5" s="19" t="s">
        <v>23</v>
      </c>
      <c r="AG5" s="108"/>
    </row>
    <row r="6" spans="2:33" ht="27.95" customHeight="1">
      <c r="B6" s="213" t="s">
        <v>8</v>
      </c>
      <c r="C6" s="432"/>
      <c r="D6" s="2" t="s">
        <v>290</v>
      </c>
      <c r="E6" s="3"/>
      <c r="F6" s="2">
        <v>100</v>
      </c>
      <c r="G6" s="220" t="s">
        <v>362</v>
      </c>
      <c r="H6" s="143"/>
      <c r="I6" s="219">
        <v>90</v>
      </c>
      <c r="J6" s="2" t="s">
        <v>392</v>
      </c>
      <c r="K6" s="2"/>
      <c r="L6" s="2">
        <v>1</v>
      </c>
      <c r="M6" s="144" t="s">
        <v>196</v>
      </c>
      <c r="N6" s="169"/>
      <c r="O6" s="172">
        <v>70</v>
      </c>
      <c r="P6" s="2" t="s">
        <v>187</v>
      </c>
      <c r="Q6" s="2"/>
      <c r="R6" s="2">
        <v>80</v>
      </c>
      <c r="S6" s="2" t="s">
        <v>395</v>
      </c>
      <c r="T6" s="2"/>
      <c r="U6" s="2">
        <v>1</v>
      </c>
      <c r="V6" s="434"/>
      <c r="W6" s="110">
        <v>101.4</v>
      </c>
      <c r="X6" s="42" t="s">
        <v>156</v>
      </c>
      <c r="Y6" s="214">
        <v>2.4</v>
      </c>
      <c r="Z6" s="18"/>
      <c r="AA6" s="44" t="s">
        <v>25</v>
      </c>
      <c r="AB6" s="20">
        <v>6</v>
      </c>
      <c r="AC6" s="20">
        <f>AB6*2</f>
        <v>12</v>
      </c>
      <c r="AD6" s="20"/>
      <c r="AE6" s="20">
        <f>AB6*15</f>
        <v>90</v>
      </c>
      <c r="AF6" s="20">
        <f>AC6*4+AE6*4</f>
        <v>408</v>
      </c>
      <c r="AG6" s="110"/>
    </row>
    <row r="7" spans="2:33" ht="27.95" customHeight="1">
      <c r="B7" s="213">
        <v>28</v>
      </c>
      <c r="C7" s="432"/>
      <c r="D7" s="2"/>
      <c r="E7" s="3"/>
      <c r="F7" s="2"/>
      <c r="G7" s="2"/>
      <c r="H7" s="3"/>
      <c r="I7" s="2"/>
      <c r="J7" s="2" t="s">
        <v>393</v>
      </c>
      <c r="K7" s="2"/>
      <c r="L7" s="2">
        <v>55</v>
      </c>
      <c r="M7" s="67" t="s">
        <v>394</v>
      </c>
      <c r="N7" s="170"/>
      <c r="O7" s="221">
        <v>20</v>
      </c>
      <c r="P7" s="2"/>
      <c r="Q7" s="2"/>
      <c r="R7" s="2"/>
      <c r="S7" s="2" t="s">
        <v>99</v>
      </c>
      <c r="T7" s="2"/>
      <c r="U7" s="2">
        <v>30</v>
      </c>
      <c r="V7" s="434"/>
      <c r="W7" s="46" t="s">
        <v>44</v>
      </c>
      <c r="X7" s="47" t="s">
        <v>26</v>
      </c>
      <c r="Y7" s="214">
        <v>1.8</v>
      </c>
      <c r="Z7" s="19"/>
      <c r="AA7" s="48" t="s">
        <v>27</v>
      </c>
      <c r="AB7" s="20">
        <v>2.2999999999999998</v>
      </c>
      <c r="AC7" s="49">
        <f>AB7*7</f>
        <v>16.099999999999998</v>
      </c>
      <c r="AD7" s="20">
        <f>AB7*5</f>
        <v>11.5</v>
      </c>
      <c r="AE7" s="20" t="s">
        <v>28</v>
      </c>
      <c r="AF7" s="50">
        <f>AC7*4+AD7*9</f>
        <v>167.89999999999998</v>
      </c>
      <c r="AG7" s="108"/>
    </row>
    <row r="8" spans="2:33" ht="27.95" customHeight="1">
      <c r="B8" s="213" t="s">
        <v>10</v>
      </c>
      <c r="C8" s="432"/>
      <c r="D8" s="3"/>
      <c r="E8" s="3"/>
      <c r="F8" s="3"/>
      <c r="G8" s="2"/>
      <c r="H8" s="51"/>
      <c r="I8" s="2"/>
      <c r="J8" s="2"/>
      <c r="K8" s="2"/>
      <c r="L8" s="2"/>
      <c r="M8" s="67" t="s">
        <v>160</v>
      </c>
      <c r="N8" s="170"/>
      <c r="O8" s="221">
        <v>5</v>
      </c>
      <c r="P8" s="2"/>
      <c r="Q8" s="51"/>
      <c r="R8" s="2"/>
      <c r="S8" s="3" t="s">
        <v>365</v>
      </c>
      <c r="T8" s="51"/>
      <c r="U8" s="2">
        <v>1</v>
      </c>
      <c r="V8" s="434"/>
      <c r="W8" s="105">
        <v>25.3</v>
      </c>
      <c r="X8" s="47" t="s">
        <v>29</v>
      </c>
      <c r="Y8" s="214">
        <v>2.5</v>
      </c>
      <c r="Z8" s="18"/>
      <c r="AA8" s="19" t="s">
        <v>30</v>
      </c>
      <c r="AB8" s="20">
        <v>1.6</v>
      </c>
      <c r="AC8" s="20">
        <f>AB8*1</f>
        <v>1.6</v>
      </c>
      <c r="AD8" s="20" t="s">
        <v>28</v>
      </c>
      <c r="AE8" s="20">
        <f>AB8*5</f>
        <v>8</v>
      </c>
      <c r="AF8" s="20">
        <f>AC8*4+AE8*4</f>
        <v>38.4</v>
      </c>
      <c r="AG8" s="110"/>
    </row>
    <row r="9" spans="2:33" ht="27.95" customHeight="1">
      <c r="B9" s="448" t="s">
        <v>389</v>
      </c>
      <c r="C9" s="432"/>
      <c r="D9" s="3"/>
      <c r="E9" s="3"/>
      <c r="F9" s="3"/>
      <c r="G9" s="2"/>
      <c r="H9" s="51"/>
      <c r="I9" s="2"/>
      <c r="J9" s="2"/>
      <c r="K9" s="2"/>
      <c r="L9" s="2"/>
      <c r="M9" s="67" t="s">
        <v>126</v>
      </c>
      <c r="N9" s="170"/>
      <c r="O9" s="219">
        <v>2</v>
      </c>
      <c r="P9" s="2"/>
      <c r="Q9" s="51"/>
      <c r="R9" s="2"/>
      <c r="S9" s="2"/>
      <c r="T9" s="51"/>
      <c r="U9" s="2"/>
      <c r="V9" s="434"/>
      <c r="W9" s="46" t="s">
        <v>45</v>
      </c>
      <c r="X9" s="47" t="s">
        <v>32</v>
      </c>
      <c r="Y9" s="214">
        <v>0</v>
      </c>
      <c r="Z9" s="19"/>
      <c r="AA9" s="19" t="s">
        <v>33</v>
      </c>
      <c r="AB9" s="20">
        <v>2.5</v>
      </c>
      <c r="AC9" s="20"/>
      <c r="AD9" s="20">
        <f>AB9*5</f>
        <v>12.5</v>
      </c>
      <c r="AE9" s="20" t="s">
        <v>28</v>
      </c>
      <c r="AF9" s="20">
        <f>AD9*9</f>
        <v>112.5</v>
      </c>
      <c r="AG9" s="108"/>
    </row>
    <row r="10" spans="2:33" ht="27.95" customHeight="1">
      <c r="B10" s="448"/>
      <c r="C10" s="432"/>
      <c r="D10" s="103"/>
      <c r="E10" s="51"/>
      <c r="F10" s="2"/>
      <c r="G10" s="72"/>
      <c r="H10" s="51"/>
      <c r="I10" s="2"/>
      <c r="J10" s="2"/>
      <c r="K10" s="51"/>
      <c r="L10" s="2"/>
      <c r="M10" s="2"/>
      <c r="N10" s="51"/>
      <c r="O10" s="2"/>
      <c r="P10" s="2"/>
      <c r="Q10" s="51"/>
      <c r="R10" s="2"/>
      <c r="S10" s="2"/>
      <c r="T10" s="51"/>
      <c r="U10" s="2"/>
      <c r="V10" s="434"/>
      <c r="W10" s="105">
        <v>27.2</v>
      </c>
      <c r="X10" s="95" t="s">
        <v>41</v>
      </c>
      <c r="Y10" s="215">
        <v>0</v>
      </c>
      <c r="Z10" s="18"/>
      <c r="AA10" s="19" t="s">
        <v>34</v>
      </c>
      <c r="AE10" s="19">
        <f>AB10*15</f>
        <v>0</v>
      </c>
      <c r="AG10" s="110"/>
    </row>
    <row r="11" spans="2:33" ht="27.95" customHeight="1">
      <c r="B11" s="216" t="s">
        <v>35</v>
      </c>
      <c r="C11" s="54"/>
      <c r="D11" s="2"/>
      <c r="E11" s="51"/>
      <c r="F11" s="2"/>
      <c r="G11" s="2"/>
      <c r="H11" s="51"/>
      <c r="I11" s="2"/>
      <c r="J11" s="2"/>
      <c r="K11" s="51"/>
      <c r="L11" s="2"/>
      <c r="M11" s="2"/>
      <c r="N11" s="51"/>
      <c r="O11" s="2" t="s">
        <v>142</v>
      </c>
      <c r="P11" s="2"/>
      <c r="Q11" s="51"/>
      <c r="R11" s="2"/>
      <c r="S11" s="2"/>
      <c r="T11" s="51"/>
      <c r="U11" s="2"/>
      <c r="V11" s="434"/>
      <c r="W11" s="46" t="s">
        <v>12</v>
      </c>
      <c r="X11" s="55"/>
      <c r="Y11" s="214"/>
      <c r="Z11" s="19"/>
      <c r="AC11" s="19">
        <f>SUM(AC6:AC10)</f>
        <v>29.7</v>
      </c>
      <c r="AD11" s="19">
        <f>SUM(AD6:AD10)</f>
        <v>24</v>
      </c>
      <c r="AE11" s="19">
        <f>SUM(AE6:AE10)</f>
        <v>98</v>
      </c>
      <c r="AF11" s="19">
        <f>AC11*4+AD11*9+AE11*4</f>
        <v>726.8</v>
      </c>
      <c r="AG11" s="108"/>
    </row>
    <row r="12" spans="2:33" ht="27.95" customHeight="1">
      <c r="B12" s="235"/>
      <c r="C12" s="190"/>
      <c r="D12" s="191"/>
      <c r="E12" s="191"/>
      <c r="F12" s="192"/>
      <c r="G12" s="192"/>
      <c r="H12" s="191"/>
      <c r="I12" s="192"/>
      <c r="J12" s="192"/>
      <c r="K12" s="191"/>
      <c r="L12" s="192"/>
      <c r="M12" s="192"/>
      <c r="N12" s="191"/>
      <c r="O12" s="192"/>
      <c r="P12" s="192"/>
      <c r="Q12" s="191"/>
      <c r="R12" s="192"/>
      <c r="S12" s="192"/>
      <c r="T12" s="191"/>
      <c r="U12" s="192"/>
      <c r="V12" s="443"/>
      <c r="W12" s="106">
        <f>W6*4+W10*4+W8*9</f>
        <v>742.1</v>
      </c>
      <c r="X12" s="193"/>
      <c r="Y12" s="224"/>
      <c r="Z12" s="18"/>
      <c r="AC12" s="58">
        <f>AC11*4/AF11</f>
        <v>0.16345624656026417</v>
      </c>
      <c r="AD12" s="58">
        <f>AD11*9/AF11</f>
        <v>0.29719317556411667</v>
      </c>
      <c r="AE12" s="58">
        <f>AE11*4/AF11</f>
        <v>0.53935057787561924</v>
      </c>
      <c r="AG12" s="113"/>
    </row>
    <row r="13" spans="2:33" s="40" customFormat="1" ht="27.95" customHeight="1">
      <c r="B13" s="213">
        <v>9</v>
      </c>
      <c r="C13" s="449"/>
      <c r="D13" s="222" t="str">
        <f>'109.8.31-9月菜單'!F39</f>
        <v>五穀飯</v>
      </c>
      <c r="E13" s="222" t="s">
        <v>51</v>
      </c>
      <c r="F13" s="223"/>
      <c r="G13" s="222" t="str">
        <f>'109.8.31-9月菜單'!F40</f>
        <v>塔香雞腿</v>
      </c>
      <c r="H13" s="222" t="s">
        <v>124</v>
      </c>
      <c r="I13" s="223"/>
      <c r="J13" s="222" t="str">
        <f>'109.8.31-9月菜單'!F41</f>
        <v>胡蘿蔔炒蛋</v>
      </c>
      <c r="K13" s="222" t="s">
        <v>61</v>
      </c>
      <c r="L13" s="223"/>
      <c r="M13" s="222" t="str">
        <f>'109.8.31-9月菜單'!F42</f>
        <v>海結豆頁(豆)</v>
      </c>
      <c r="N13" s="222" t="s">
        <v>398</v>
      </c>
      <c r="O13" s="223"/>
      <c r="P13" s="222" t="str">
        <f>'109.8.31-9月菜單'!F43</f>
        <v>淺色蔬菜</v>
      </c>
      <c r="Q13" s="222" t="s">
        <v>61</v>
      </c>
      <c r="R13" s="223"/>
      <c r="S13" s="222" t="str">
        <f>'109.8.31-9月菜單'!F44</f>
        <v>玉米濃湯(芡)</v>
      </c>
      <c r="T13" s="222" t="s">
        <v>52</v>
      </c>
      <c r="U13" s="223"/>
      <c r="V13" s="434"/>
      <c r="W13" s="37" t="s">
        <v>378</v>
      </c>
      <c r="X13" s="47" t="s">
        <v>19</v>
      </c>
      <c r="Y13" s="214">
        <v>5.4</v>
      </c>
      <c r="Z13" s="19"/>
      <c r="AA13" s="19"/>
      <c r="AB13" s="20"/>
      <c r="AC13" s="19" t="s">
        <v>20</v>
      </c>
      <c r="AD13" s="19" t="s">
        <v>21</v>
      </c>
      <c r="AE13" s="19" t="s">
        <v>22</v>
      </c>
      <c r="AF13" s="19" t="s">
        <v>23</v>
      </c>
      <c r="AG13" s="108"/>
    </row>
    <row r="14" spans="2:33" ht="27.95" customHeight="1">
      <c r="B14" s="213" t="s">
        <v>8</v>
      </c>
      <c r="C14" s="432"/>
      <c r="D14" s="2" t="s">
        <v>157</v>
      </c>
      <c r="E14" s="3"/>
      <c r="F14" s="2">
        <v>40</v>
      </c>
      <c r="G14" s="2" t="s">
        <v>184</v>
      </c>
      <c r="H14" s="2"/>
      <c r="I14" s="2">
        <v>90</v>
      </c>
      <c r="J14" s="2" t="s">
        <v>160</v>
      </c>
      <c r="K14" s="2"/>
      <c r="L14" s="2">
        <v>60</v>
      </c>
      <c r="M14" s="3" t="s">
        <v>291</v>
      </c>
      <c r="N14" s="2"/>
      <c r="O14" s="2">
        <v>30</v>
      </c>
      <c r="P14" s="2" t="s">
        <v>187</v>
      </c>
      <c r="Q14" s="2"/>
      <c r="R14" s="2">
        <v>80</v>
      </c>
      <c r="S14" s="3" t="s">
        <v>128</v>
      </c>
      <c r="T14" s="2"/>
      <c r="U14" s="2">
        <v>20</v>
      </c>
      <c r="V14" s="434"/>
      <c r="W14" s="110">
        <v>106.9</v>
      </c>
      <c r="X14" s="42" t="s">
        <v>156</v>
      </c>
      <c r="Y14" s="214">
        <v>2.4</v>
      </c>
      <c r="Z14" s="18"/>
      <c r="AA14" s="44" t="s">
        <v>25</v>
      </c>
      <c r="AB14" s="20">
        <v>6</v>
      </c>
      <c r="AC14" s="20">
        <f>AB14*2</f>
        <v>12</v>
      </c>
      <c r="AD14" s="20"/>
      <c r="AE14" s="20">
        <f>AB14*15</f>
        <v>90</v>
      </c>
      <c r="AF14" s="20">
        <f>AC14*4+AE14*4</f>
        <v>408</v>
      </c>
      <c r="AG14" s="110"/>
    </row>
    <row r="15" spans="2:33" ht="27.95" customHeight="1">
      <c r="B15" s="213">
        <v>29</v>
      </c>
      <c r="C15" s="432"/>
      <c r="D15" s="2" t="s">
        <v>396</v>
      </c>
      <c r="E15" s="3"/>
      <c r="F15" s="2">
        <v>60</v>
      </c>
      <c r="G15" s="2" t="s">
        <v>397</v>
      </c>
      <c r="H15" s="2"/>
      <c r="I15" s="2">
        <v>1</v>
      </c>
      <c r="J15" s="2" t="s">
        <v>65</v>
      </c>
      <c r="K15" s="2"/>
      <c r="L15" s="2">
        <v>30</v>
      </c>
      <c r="M15" s="3" t="s">
        <v>379</v>
      </c>
      <c r="N15" s="2" t="s">
        <v>384</v>
      </c>
      <c r="O15" s="2">
        <v>20</v>
      </c>
      <c r="P15" s="2"/>
      <c r="Q15" s="2"/>
      <c r="R15" s="2"/>
      <c r="S15" s="3" t="s">
        <v>123</v>
      </c>
      <c r="T15" s="2"/>
      <c r="U15" s="2">
        <v>10</v>
      </c>
      <c r="V15" s="434"/>
      <c r="W15" s="46" t="s">
        <v>44</v>
      </c>
      <c r="X15" s="47" t="s">
        <v>26</v>
      </c>
      <c r="Y15" s="214">
        <v>1.7</v>
      </c>
      <c r="Z15" s="19"/>
      <c r="AA15" s="48" t="s">
        <v>27</v>
      </c>
      <c r="AB15" s="20">
        <v>2</v>
      </c>
      <c r="AC15" s="49">
        <f>AB15*7</f>
        <v>14</v>
      </c>
      <c r="AD15" s="20">
        <f>AB15*5</f>
        <v>10</v>
      </c>
      <c r="AE15" s="20" t="s">
        <v>28</v>
      </c>
      <c r="AF15" s="50">
        <f>AC15*4+AD15*9</f>
        <v>146</v>
      </c>
      <c r="AG15" s="108"/>
    </row>
    <row r="16" spans="2:33" ht="27.95" customHeight="1">
      <c r="B16" s="213" t="s">
        <v>10</v>
      </c>
      <c r="C16" s="432"/>
      <c r="D16" s="2"/>
      <c r="E16" s="3"/>
      <c r="F16" s="2"/>
      <c r="G16" s="2"/>
      <c r="H16" s="51"/>
      <c r="I16" s="2"/>
      <c r="J16" s="2"/>
      <c r="K16" s="2"/>
      <c r="L16" s="2"/>
      <c r="M16" s="3" t="s">
        <v>360</v>
      </c>
      <c r="N16" s="101" t="s">
        <v>384</v>
      </c>
      <c r="O16" s="2">
        <v>20</v>
      </c>
      <c r="P16" s="2"/>
      <c r="Q16" s="51"/>
      <c r="R16" s="2"/>
      <c r="S16" s="3" t="s">
        <v>399</v>
      </c>
      <c r="T16" s="2"/>
      <c r="U16" s="2">
        <v>5</v>
      </c>
      <c r="V16" s="434"/>
      <c r="W16" s="105">
        <v>23.8</v>
      </c>
      <c r="X16" s="47" t="s">
        <v>29</v>
      </c>
      <c r="Y16" s="214">
        <v>2</v>
      </c>
      <c r="Z16" s="18"/>
      <c r="AA16" s="19" t="s">
        <v>30</v>
      </c>
      <c r="AB16" s="20">
        <v>1.5</v>
      </c>
      <c r="AC16" s="20">
        <f>AB16*1</f>
        <v>1.5</v>
      </c>
      <c r="AD16" s="20" t="s">
        <v>28</v>
      </c>
      <c r="AE16" s="20">
        <f>AB16*5</f>
        <v>7.5</v>
      </c>
      <c r="AF16" s="20">
        <f>AC16*4+AE16*4</f>
        <v>36</v>
      </c>
      <c r="AG16" s="110"/>
    </row>
    <row r="17" spans="2:33" ht="27.95" customHeight="1">
      <c r="B17" s="448" t="s">
        <v>390</v>
      </c>
      <c r="C17" s="432"/>
      <c r="D17" s="3"/>
      <c r="E17" s="3"/>
      <c r="F17" s="3"/>
      <c r="G17" s="2"/>
      <c r="H17" s="51"/>
      <c r="I17" s="2"/>
      <c r="J17" s="2"/>
      <c r="K17" s="101"/>
      <c r="L17" s="2"/>
      <c r="M17" s="3"/>
      <c r="N17" s="2"/>
      <c r="O17" s="2"/>
      <c r="P17" s="2"/>
      <c r="Q17" s="51"/>
      <c r="R17" s="2"/>
      <c r="S17" s="3" t="s">
        <v>400</v>
      </c>
      <c r="T17" s="2"/>
      <c r="U17" s="2">
        <v>5</v>
      </c>
      <c r="V17" s="434"/>
      <c r="W17" s="46" t="s">
        <v>45</v>
      </c>
      <c r="X17" s="47" t="s">
        <v>32</v>
      </c>
      <c r="Y17" s="214">
        <v>0</v>
      </c>
      <c r="Z17" s="19"/>
      <c r="AA17" s="19" t="s">
        <v>33</v>
      </c>
      <c r="AB17" s="20">
        <v>2.5</v>
      </c>
      <c r="AC17" s="20"/>
      <c r="AD17" s="20">
        <f>AB17*5</f>
        <v>12.5</v>
      </c>
      <c r="AE17" s="20" t="s">
        <v>28</v>
      </c>
      <c r="AF17" s="20">
        <f>AD17*9</f>
        <v>112.5</v>
      </c>
      <c r="AG17" s="108"/>
    </row>
    <row r="18" spans="2:33" ht="27.95" customHeight="1">
      <c r="B18" s="448"/>
      <c r="C18" s="432"/>
      <c r="D18" s="3"/>
      <c r="E18" s="3"/>
      <c r="F18" s="3"/>
      <c r="G18" s="2"/>
      <c r="H18" s="51"/>
      <c r="I18" s="2"/>
      <c r="J18" s="2"/>
      <c r="K18" s="51"/>
      <c r="L18" s="2"/>
      <c r="M18" s="3"/>
      <c r="N18" s="2"/>
      <c r="O18" s="2"/>
      <c r="P18" s="2"/>
      <c r="Q18" s="51"/>
      <c r="R18" s="2"/>
      <c r="S18" s="2"/>
      <c r="T18" s="51"/>
      <c r="U18" s="2"/>
      <c r="V18" s="434"/>
      <c r="W18" s="105">
        <v>27.4</v>
      </c>
      <c r="X18" s="95" t="s">
        <v>41</v>
      </c>
      <c r="Y18" s="215">
        <v>0</v>
      </c>
      <c r="Z18" s="18"/>
      <c r="AA18" s="19" t="s">
        <v>34</v>
      </c>
      <c r="AE18" s="19">
        <f>AB18*15</f>
        <v>0</v>
      </c>
      <c r="AG18" s="110"/>
    </row>
    <row r="19" spans="2:33" ht="27.95" customHeight="1">
      <c r="B19" s="216" t="s">
        <v>35</v>
      </c>
      <c r="C19" s="54"/>
      <c r="D19" s="3"/>
      <c r="E19" s="51"/>
      <c r="F19" s="3"/>
      <c r="G19" s="2"/>
      <c r="H19" s="51"/>
      <c r="I19" s="2"/>
      <c r="J19" s="2"/>
      <c r="K19" s="51"/>
      <c r="L19" s="2"/>
      <c r="M19" s="2"/>
      <c r="N19" s="51"/>
      <c r="O19" s="2"/>
      <c r="P19" s="2"/>
      <c r="Q19" s="51"/>
      <c r="R19" s="2"/>
      <c r="S19" s="2"/>
      <c r="T19" s="51"/>
      <c r="U19" s="2"/>
      <c r="V19" s="434"/>
      <c r="W19" s="46" t="s">
        <v>12</v>
      </c>
      <c r="X19" s="55"/>
      <c r="Y19" s="214"/>
      <c r="Z19" s="19"/>
      <c r="AC19" s="19">
        <f>SUM(AC14:AC18)</f>
        <v>27.5</v>
      </c>
      <c r="AD19" s="19">
        <f>SUM(AD14:AD18)</f>
        <v>22.5</v>
      </c>
      <c r="AE19" s="19">
        <f>SUM(AE14:AE18)</f>
        <v>97.5</v>
      </c>
      <c r="AF19" s="19">
        <f>AC19*4+AD19*9+AE19*4</f>
        <v>702.5</v>
      </c>
      <c r="AG19" s="108"/>
    </row>
    <row r="20" spans="2:33" ht="27.95" customHeight="1">
      <c r="B20" s="217"/>
      <c r="C20" s="57"/>
      <c r="D20" s="51"/>
      <c r="E20" s="51"/>
      <c r="F20" s="2"/>
      <c r="G20" s="2"/>
      <c r="H20" s="51"/>
      <c r="I20" s="2"/>
      <c r="J20" s="2"/>
      <c r="K20" s="51"/>
      <c r="L20" s="2"/>
      <c r="M20" s="2"/>
      <c r="N20" s="51"/>
      <c r="O20" s="2"/>
      <c r="P20" s="2"/>
      <c r="Q20" s="51"/>
      <c r="R20" s="2"/>
      <c r="S20" s="2"/>
      <c r="T20" s="51"/>
      <c r="U20" s="2"/>
      <c r="V20" s="435"/>
      <c r="W20" s="106">
        <f>W14*4+W18*4+W16*9</f>
        <v>751.40000000000009</v>
      </c>
      <c r="X20" s="59"/>
      <c r="Y20" s="218"/>
      <c r="Z20" s="18"/>
      <c r="AC20" s="58">
        <f>AC19*4/AF19</f>
        <v>0.15658362989323843</v>
      </c>
      <c r="AD20" s="58">
        <f>AD19*9/AF19</f>
        <v>0.28825622775800713</v>
      </c>
      <c r="AE20" s="58">
        <f>AE19*4/AF19</f>
        <v>0.55516014234875444</v>
      </c>
      <c r="AG20" s="113"/>
    </row>
    <row r="21" spans="2:33" s="40" customFormat="1" ht="27.95" customHeight="1">
      <c r="B21" s="211">
        <v>9</v>
      </c>
      <c r="C21" s="432"/>
      <c r="D21" s="36" t="str">
        <f>'109.8.31-9月菜單'!J39</f>
        <v>香Q米飯</v>
      </c>
      <c r="E21" s="36" t="s">
        <v>15</v>
      </c>
      <c r="F21" s="36"/>
      <c r="G21" s="36" t="str">
        <f>'109.8.31-9月菜單'!J40</f>
        <v>沙茶魷魚(海)(豆)</v>
      </c>
      <c r="H21" s="36" t="s">
        <v>134</v>
      </c>
      <c r="I21" s="36"/>
      <c r="J21" s="36" t="str">
        <f>'109.8.31-9月菜單'!J41</f>
        <v>卡啦雞排(炸)</v>
      </c>
      <c r="K21" s="36" t="s">
        <v>168</v>
      </c>
      <c r="L21" s="36"/>
      <c r="M21" s="36" t="str">
        <f>'109.8.31-9月菜單'!J42</f>
        <v>鮮菇花椰菜(深色)</v>
      </c>
      <c r="N21" s="36" t="s">
        <v>59</v>
      </c>
      <c r="O21" s="36"/>
      <c r="P21" s="36" t="str">
        <f>'109.8.31-9月菜單'!J43</f>
        <v>淺色蔬菜</v>
      </c>
      <c r="Q21" s="36" t="s">
        <v>61</v>
      </c>
      <c r="R21" s="36"/>
      <c r="S21" s="36" t="str">
        <f>'109.8.31-9月菜單'!J44</f>
        <v>竹筍湯</v>
      </c>
      <c r="T21" s="36" t="s">
        <v>17</v>
      </c>
      <c r="U21" s="36"/>
      <c r="V21" s="433"/>
      <c r="W21" s="37" t="s">
        <v>378</v>
      </c>
      <c r="X21" s="38" t="s">
        <v>19</v>
      </c>
      <c r="Y21" s="212">
        <v>5</v>
      </c>
      <c r="Z21" s="19"/>
      <c r="AA21" s="19"/>
      <c r="AB21" s="20"/>
      <c r="AC21" s="19" t="s">
        <v>20</v>
      </c>
      <c r="AD21" s="19" t="s">
        <v>21</v>
      </c>
      <c r="AE21" s="19" t="s">
        <v>22</v>
      </c>
      <c r="AF21" s="19" t="s">
        <v>23</v>
      </c>
      <c r="AG21" s="108"/>
    </row>
    <row r="22" spans="2:33" ht="27.95" customHeight="1">
      <c r="B22" s="213" t="s">
        <v>8</v>
      </c>
      <c r="C22" s="432"/>
      <c r="D22" s="2" t="s">
        <v>290</v>
      </c>
      <c r="E22" s="2"/>
      <c r="F22" s="2">
        <v>100</v>
      </c>
      <c r="G22" s="67" t="s">
        <v>333</v>
      </c>
      <c r="H22" s="143" t="s">
        <v>384</v>
      </c>
      <c r="I22" s="219">
        <v>30</v>
      </c>
      <c r="J22" s="3" t="s">
        <v>189</v>
      </c>
      <c r="K22" s="3"/>
      <c r="L22" s="3">
        <v>90</v>
      </c>
      <c r="M22" s="3" t="s">
        <v>404</v>
      </c>
      <c r="N22" s="2"/>
      <c r="O22" s="3">
        <v>80</v>
      </c>
      <c r="P22" s="2" t="s">
        <v>187</v>
      </c>
      <c r="Q22" s="2"/>
      <c r="R22" s="2">
        <v>80</v>
      </c>
      <c r="S22" s="3" t="s">
        <v>196</v>
      </c>
      <c r="T22" s="2"/>
      <c r="U22" s="2">
        <v>50</v>
      </c>
      <c r="V22" s="434"/>
      <c r="W22" s="110">
        <v>104.4</v>
      </c>
      <c r="X22" s="42" t="s">
        <v>156</v>
      </c>
      <c r="Y22" s="214">
        <v>2.5</v>
      </c>
      <c r="Z22" s="18"/>
      <c r="AA22" s="44" t="s">
        <v>25</v>
      </c>
      <c r="AB22" s="20">
        <v>6.2</v>
      </c>
      <c r="AC22" s="20">
        <f>AB22*2</f>
        <v>12.4</v>
      </c>
      <c r="AD22" s="20"/>
      <c r="AE22" s="20">
        <f>AB22*15</f>
        <v>93</v>
      </c>
      <c r="AF22" s="20">
        <f>AC22*4+AE22*4</f>
        <v>421.6</v>
      </c>
      <c r="AG22" s="110"/>
    </row>
    <row r="23" spans="2:33" ht="27.95" customHeight="1">
      <c r="B23" s="213">
        <v>30</v>
      </c>
      <c r="C23" s="432"/>
      <c r="D23" s="2"/>
      <c r="E23" s="2"/>
      <c r="F23" s="2"/>
      <c r="G23" s="144" t="s">
        <v>334</v>
      </c>
      <c r="H23" s="147" t="s">
        <v>403</v>
      </c>
      <c r="I23" s="145">
        <v>40</v>
      </c>
      <c r="J23" s="3"/>
      <c r="K23" s="3"/>
      <c r="L23" s="3"/>
      <c r="M23" s="3" t="s">
        <v>320</v>
      </c>
      <c r="N23" s="2"/>
      <c r="O23" s="3">
        <v>10</v>
      </c>
      <c r="P23" s="2"/>
      <c r="Q23" s="2"/>
      <c r="R23" s="2"/>
      <c r="S23" s="3"/>
      <c r="T23" s="2"/>
      <c r="U23" s="2"/>
      <c r="V23" s="434"/>
      <c r="W23" s="46" t="s">
        <v>44</v>
      </c>
      <c r="X23" s="47" t="s">
        <v>26</v>
      </c>
      <c r="Y23" s="214">
        <v>2.4</v>
      </c>
      <c r="Z23" s="19"/>
      <c r="AA23" s="48" t="s">
        <v>27</v>
      </c>
      <c r="AB23" s="20">
        <v>2</v>
      </c>
      <c r="AC23" s="49">
        <f>AB23*7</f>
        <v>14</v>
      </c>
      <c r="AD23" s="20">
        <f>AB23*5</f>
        <v>10</v>
      </c>
      <c r="AE23" s="20" t="s">
        <v>28</v>
      </c>
      <c r="AF23" s="50">
        <f>AC23*4+AD23*9</f>
        <v>146</v>
      </c>
      <c r="AG23" s="108"/>
    </row>
    <row r="24" spans="2:33" ht="27.95" customHeight="1">
      <c r="B24" s="213" t="s">
        <v>10</v>
      </c>
      <c r="C24" s="432"/>
      <c r="D24" s="51"/>
      <c r="E24" s="51"/>
      <c r="F24" s="2"/>
      <c r="G24" s="67" t="s">
        <v>401</v>
      </c>
      <c r="H24" s="146"/>
      <c r="I24" s="219">
        <v>15</v>
      </c>
      <c r="J24" s="3"/>
      <c r="K24" s="3"/>
      <c r="L24" s="3"/>
      <c r="M24" s="3" t="s">
        <v>400</v>
      </c>
      <c r="N24" s="101"/>
      <c r="O24" s="2">
        <v>10</v>
      </c>
      <c r="P24" s="2"/>
      <c r="Q24" s="51"/>
      <c r="R24" s="2"/>
      <c r="S24" s="2"/>
      <c r="T24" s="51"/>
      <c r="U24" s="2"/>
      <c r="V24" s="434"/>
      <c r="W24" s="105">
        <v>25.8</v>
      </c>
      <c r="X24" s="47" t="s">
        <v>29</v>
      </c>
      <c r="Y24" s="214">
        <v>2.5</v>
      </c>
      <c r="Z24" s="18"/>
      <c r="AA24" s="19" t="s">
        <v>30</v>
      </c>
      <c r="AB24" s="20">
        <v>1.7</v>
      </c>
      <c r="AC24" s="20">
        <f>AB24*1</f>
        <v>1.7</v>
      </c>
      <c r="AD24" s="20" t="s">
        <v>28</v>
      </c>
      <c r="AE24" s="20">
        <f>AB24*5</f>
        <v>8.5</v>
      </c>
      <c r="AF24" s="20">
        <f>AC24*4+AE24*4</f>
        <v>40.799999999999997</v>
      </c>
      <c r="AG24" s="110"/>
    </row>
    <row r="25" spans="2:33" ht="27.95" customHeight="1">
      <c r="B25" s="448" t="s">
        <v>391</v>
      </c>
      <c r="C25" s="432"/>
      <c r="D25" s="51"/>
      <c r="E25" s="51"/>
      <c r="F25" s="2"/>
      <c r="G25" s="2" t="s">
        <v>402</v>
      </c>
      <c r="H25" s="51"/>
      <c r="I25" s="2">
        <v>1</v>
      </c>
      <c r="J25" s="3"/>
      <c r="K25" s="2"/>
      <c r="L25" s="3"/>
      <c r="M25" s="3"/>
      <c r="N25" s="101"/>
      <c r="O25" s="2"/>
      <c r="P25" s="2"/>
      <c r="Q25" s="51"/>
      <c r="R25" s="2"/>
      <c r="S25" s="2"/>
      <c r="T25" s="51"/>
      <c r="U25" s="2"/>
      <c r="V25" s="434"/>
      <c r="W25" s="46" t="s">
        <v>45</v>
      </c>
      <c r="X25" s="47" t="s">
        <v>32</v>
      </c>
      <c r="Y25" s="214">
        <v>0</v>
      </c>
      <c r="Z25" s="19"/>
      <c r="AA25" s="19" t="s">
        <v>33</v>
      </c>
      <c r="AB25" s="20">
        <v>2.5</v>
      </c>
      <c r="AC25" s="20"/>
      <c r="AD25" s="20">
        <f>AB25*5</f>
        <v>12.5</v>
      </c>
      <c r="AE25" s="20" t="s">
        <v>28</v>
      </c>
      <c r="AF25" s="20">
        <f>AD25*9</f>
        <v>112.5</v>
      </c>
      <c r="AG25" s="108"/>
    </row>
    <row r="26" spans="2:33" ht="27.95" customHeight="1">
      <c r="B26" s="448"/>
      <c r="C26" s="432"/>
      <c r="D26" s="51"/>
      <c r="E26" s="51"/>
      <c r="F26" s="2"/>
      <c r="G26" s="2"/>
      <c r="H26" s="51"/>
      <c r="I26" s="2"/>
      <c r="J26" s="3"/>
      <c r="K26" s="2"/>
      <c r="L26" s="3"/>
      <c r="M26" s="3"/>
      <c r="N26" s="51"/>
      <c r="O26" s="2"/>
      <c r="P26" s="2"/>
      <c r="Q26" s="51"/>
      <c r="R26" s="2"/>
      <c r="S26" s="2"/>
      <c r="T26" s="148"/>
      <c r="U26" s="2"/>
      <c r="V26" s="434"/>
      <c r="W26" s="105">
        <v>27.5</v>
      </c>
      <c r="X26" s="95" t="s">
        <v>41</v>
      </c>
      <c r="Y26" s="215">
        <v>0</v>
      </c>
      <c r="Z26" s="18"/>
      <c r="AA26" s="19" t="s">
        <v>34</v>
      </c>
      <c r="AB26" s="20">
        <v>1</v>
      </c>
      <c r="AE26" s="19">
        <f>AB26*15</f>
        <v>15</v>
      </c>
      <c r="AG26" s="110"/>
    </row>
    <row r="27" spans="2:33" ht="27.95" customHeight="1">
      <c r="B27" s="216" t="s">
        <v>35</v>
      </c>
      <c r="C27" s="54"/>
      <c r="D27" s="51"/>
      <c r="E27" s="51"/>
      <c r="F27" s="2"/>
      <c r="G27" s="2"/>
      <c r="H27" s="51"/>
      <c r="I27" s="2"/>
      <c r="J27" s="2"/>
      <c r="K27" s="51"/>
      <c r="L27" s="2"/>
      <c r="M27" s="2"/>
      <c r="N27" s="51"/>
      <c r="O27" s="2"/>
      <c r="P27" s="2"/>
      <c r="Q27" s="51"/>
      <c r="R27" s="2"/>
      <c r="S27" s="3"/>
      <c r="T27" s="94"/>
      <c r="U27" s="94"/>
      <c r="V27" s="434"/>
      <c r="W27" s="46" t="s">
        <v>12</v>
      </c>
      <c r="X27" s="55"/>
      <c r="Y27" s="214"/>
      <c r="Z27" s="19"/>
      <c r="AC27" s="19">
        <f>SUM(AC22:AC26)</f>
        <v>28.099999999999998</v>
      </c>
      <c r="AD27" s="19">
        <f>SUM(AD22:AD26)</f>
        <v>22.5</v>
      </c>
      <c r="AE27" s="19">
        <f>SUM(AE22:AE26)</f>
        <v>116.5</v>
      </c>
      <c r="AF27" s="19">
        <f>AC27*4+AD27*9+AE27*4</f>
        <v>780.9</v>
      </c>
      <c r="AG27" s="108"/>
    </row>
    <row r="28" spans="2:33" ht="27.95" customHeight="1">
      <c r="B28" s="217"/>
      <c r="C28" s="57"/>
      <c r="D28" s="51"/>
      <c r="E28" s="51"/>
      <c r="F28" s="2"/>
      <c r="G28" s="2"/>
      <c r="H28" s="51"/>
      <c r="I28" s="2"/>
      <c r="J28" s="2"/>
      <c r="K28" s="51"/>
      <c r="L28" s="2"/>
      <c r="M28" s="2"/>
      <c r="N28" s="51"/>
      <c r="O28" s="2"/>
      <c r="P28" s="2"/>
      <c r="Q28" s="51"/>
      <c r="R28" s="2"/>
      <c r="S28" s="2"/>
      <c r="T28" s="51"/>
      <c r="U28" s="2"/>
      <c r="V28" s="435"/>
      <c r="W28" s="106">
        <f>W22*4+W26*4+W24*9</f>
        <v>759.80000000000007</v>
      </c>
      <c r="X28" s="59"/>
      <c r="Y28" s="218"/>
      <c r="Z28" s="18"/>
      <c r="AC28" s="58">
        <f>AC27*4/AF27</f>
        <v>0.14393648354462799</v>
      </c>
      <c r="AD28" s="58">
        <f>AD27*9/AF27</f>
        <v>0.25931617364579335</v>
      </c>
      <c r="AE28" s="58">
        <f>AE27*4/AF27</f>
        <v>0.59674734280957875</v>
      </c>
      <c r="AG28" s="113"/>
    </row>
    <row r="29" spans="2:33" s="40" customFormat="1" ht="27.95" customHeight="1">
      <c r="B29" s="211"/>
      <c r="C29" s="432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433"/>
      <c r="W29" s="37"/>
      <c r="X29" s="38"/>
      <c r="Y29" s="212"/>
      <c r="Z29" s="19"/>
      <c r="AA29" s="19"/>
      <c r="AB29" s="20"/>
      <c r="AC29" s="19" t="s">
        <v>20</v>
      </c>
      <c r="AD29" s="19" t="s">
        <v>21</v>
      </c>
      <c r="AE29" s="19" t="s">
        <v>22</v>
      </c>
      <c r="AF29" s="19" t="s">
        <v>23</v>
      </c>
      <c r="AG29" s="108"/>
    </row>
    <row r="30" spans="2:33" s="66" customFormat="1" ht="27.75" customHeight="1">
      <c r="B30" s="213"/>
      <c r="C30" s="432"/>
      <c r="D30" s="2"/>
      <c r="E30" s="3"/>
      <c r="F30" s="2"/>
      <c r="G30" s="67"/>
      <c r="H30" s="143"/>
      <c r="I30" s="219"/>
      <c r="J30" s="2"/>
      <c r="K30" s="2"/>
      <c r="L30" s="2"/>
      <c r="M30" s="144"/>
      <c r="N30" s="169"/>
      <c r="O30" s="172"/>
      <c r="P30" s="2"/>
      <c r="Q30" s="2"/>
      <c r="R30" s="2"/>
      <c r="S30" s="2"/>
      <c r="T30" s="2"/>
      <c r="U30" s="2"/>
      <c r="V30" s="434"/>
      <c r="W30" s="110"/>
      <c r="X30" s="42"/>
      <c r="Y30" s="214"/>
      <c r="Z30" s="63"/>
      <c r="AA30" s="64" t="s">
        <v>25</v>
      </c>
      <c r="AB30" s="65">
        <v>6.2</v>
      </c>
      <c r="AC30" s="65">
        <f>AB30*2</f>
        <v>12.4</v>
      </c>
      <c r="AD30" s="65"/>
      <c r="AE30" s="65">
        <f>AB30*15</f>
        <v>93</v>
      </c>
      <c r="AF30" s="65">
        <f>AC30*4+AE30*4</f>
        <v>421.6</v>
      </c>
      <c r="AG30" s="110"/>
    </row>
    <row r="31" spans="2:33" s="66" customFormat="1" ht="27.95" customHeight="1">
      <c r="B31" s="213"/>
      <c r="C31" s="432"/>
      <c r="D31" s="2"/>
      <c r="E31" s="3"/>
      <c r="F31" s="2"/>
      <c r="G31" s="2"/>
      <c r="H31" s="3"/>
      <c r="I31" s="2"/>
      <c r="J31" s="2"/>
      <c r="K31" s="2"/>
      <c r="L31" s="2"/>
      <c r="M31" s="67"/>
      <c r="N31" s="170"/>
      <c r="O31" s="221"/>
      <c r="P31" s="2"/>
      <c r="Q31" s="2"/>
      <c r="R31" s="2"/>
      <c r="S31" s="2"/>
      <c r="T31" s="2"/>
      <c r="U31" s="2"/>
      <c r="V31" s="434"/>
      <c r="W31" s="46"/>
      <c r="X31" s="47"/>
      <c r="Y31" s="214"/>
      <c r="Z31" s="67"/>
      <c r="AA31" s="68" t="s">
        <v>27</v>
      </c>
      <c r="AB31" s="65">
        <v>2.1</v>
      </c>
      <c r="AC31" s="69">
        <f>AB31*7</f>
        <v>14.700000000000001</v>
      </c>
      <c r="AD31" s="65">
        <f>AB31*5</f>
        <v>10.5</v>
      </c>
      <c r="AE31" s="65" t="s">
        <v>28</v>
      </c>
      <c r="AF31" s="70">
        <f>AC31*4+AD31*9</f>
        <v>153.30000000000001</v>
      </c>
      <c r="AG31" s="108"/>
    </row>
    <row r="32" spans="2:33" s="66" customFormat="1" ht="27.95" customHeight="1">
      <c r="B32" s="213"/>
      <c r="C32" s="432"/>
      <c r="D32" s="3"/>
      <c r="E32" s="3"/>
      <c r="F32" s="3"/>
      <c r="G32" s="2"/>
      <c r="H32" s="51"/>
      <c r="I32" s="2"/>
      <c r="J32" s="2"/>
      <c r="K32" s="2"/>
      <c r="L32" s="2"/>
      <c r="M32" s="67"/>
      <c r="N32" s="170"/>
      <c r="O32" s="221"/>
      <c r="P32" s="2"/>
      <c r="Q32" s="51"/>
      <c r="R32" s="2"/>
      <c r="S32" s="3"/>
      <c r="T32" s="51"/>
      <c r="U32" s="2"/>
      <c r="V32" s="434"/>
      <c r="W32" s="105"/>
      <c r="X32" s="47"/>
      <c r="Y32" s="214"/>
      <c r="Z32" s="63"/>
      <c r="AA32" s="71" t="s">
        <v>30</v>
      </c>
      <c r="AB32" s="65">
        <v>1.6</v>
      </c>
      <c r="AC32" s="65">
        <f>AB32*1</f>
        <v>1.6</v>
      </c>
      <c r="AD32" s="65" t="s">
        <v>28</v>
      </c>
      <c r="AE32" s="65">
        <f>AB32*5</f>
        <v>8</v>
      </c>
      <c r="AF32" s="65">
        <f>AC32*4+AE32*4</f>
        <v>38.4</v>
      </c>
      <c r="AG32" s="110"/>
    </row>
    <row r="33" spans="2:33" s="66" customFormat="1" ht="27.95" customHeight="1">
      <c r="B33" s="448"/>
      <c r="C33" s="432"/>
      <c r="D33" s="3"/>
      <c r="E33" s="3"/>
      <c r="F33" s="3"/>
      <c r="G33" s="2"/>
      <c r="H33" s="51"/>
      <c r="I33" s="2"/>
      <c r="J33" s="2"/>
      <c r="K33" s="2"/>
      <c r="L33" s="2"/>
      <c r="M33" s="67"/>
      <c r="N33" s="170"/>
      <c r="O33" s="219"/>
      <c r="P33" s="2"/>
      <c r="Q33" s="51"/>
      <c r="R33" s="2"/>
      <c r="S33" s="2"/>
      <c r="T33" s="51"/>
      <c r="U33" s="2"/>
      <c r="V33" s="434"/>
      <c r="W33" s="46"/>
      <c r="X33" s="47"/>
      <c r="Y33" s="214"/>
      <c r="Z33" s="67"/>
      <c r="AA33" s="71" t="s">
        <v>33</v>
      </c>
      <c r="AB33" s="65">
        <v>2.5</v>
      </c>
      <c r="AC33" s="65"/>
      <c r="AD33" s="65">
        <f>AB33*5</f>
        <v>12.5</v>
      </c>
      <c r="AE33" s="65" t="s">
        <v>28</v>
      </c>
      <c r="AF33" s="65">
        <f>AD33*9</f>
        <v>112.5</v>
      </c>
      <c r="AG33" s="108"/>
    </row>
    <row r="34" spans="2:33" s="66" customFormat="1" ht="27.95" customHeight="1">
      <c r="B34" s="448"/>
      <c r="C34" s="432"/>
      <c r="D34" s="103"/>
      <c r="E34" s="51"/>
      <c r="F34" s="2"/>
      <c r="G34" s="72"/>
      <c r="H34" s="51"/>
      <c r="I34" s="2"/>
      <c r="J34" s="2"/>
      <c r="K34" s="51"/>
      <c r="L34" s="2"/>
      <c r="M34" s="2"/>
      <c r="N34" s="51"/>
      <c r="O34" s="2"/>
      <c r="P34" s="2"/>
      <c r="Q34" s="51"/>
      <c r="R34" s="2"/>
      <c r="S34" s="2"/>
      <c r="T34" s="51"/>
      <c r="U34" s="2"/>
      <c r="V34" s="434"/>
      <c r="W34" s="105"/>
      <c r="X34" s="95"/>
      <c r="Y34" s="215"/>
      <c r="Z34" s="63"/>
      <c r="AA34" s="71" t="s">
        <v>34</v>
      </c>
      <c r="AB34" s="65"/>
      <c r="AC34" s="71"/>
      <c r="AD34" s="71"/>
      <c r="AE34" s="71">
        <f>AB34*15</f>
        <v>0</v>
      </c>
      <c r="AF34" s="71"/>
      <c r="AG34" s="110"/>
    </row>
    <row r="35" spans="2:33" s="66" customFormat="1" ht="27.95" customHeight="1">
      <c r="B35" s="216"/>
      <c r="C35" s="74"/>
      <c r="D35" s="2"/>
      <c r="E35" s="51"/>
      <c r="F35" s="2"/>
      <c r="G35" s="2"/>
      <c r="H35" s="51"/>
      <c r="I35" s="2"/>
      <c r="J35" s="2"/>
      <c r="K35" s="51"/>
      <c r="L35" s="2"/>
      <c r="M35" s="2"/>
      <c r="N35" s="51"/>
      <c r="O35" s="2"/>
      <c r="P35" s="2"/>
      <c r="Q35" s="51"/>
      <c r="R35" s="2"/>
      <c r="S35" s="2"/>
      <c r="T35" s="51"/>
      <c r="U35" s="2"/>
      <c r="V35" s="434"/>
      <c r="W35" s="46"/>
      <c r="X35" s="55"/>
      <c r="Y35" s="214"/>
      <c r="Z35" s="67"/>
      <c r="AA35" s="71"/>
      <c r="AB35" s="65"/>
      <c r="AC35" s="71">
        <f>SUM(AC30:AC34)</f>
        <v>28.700000000000003</v>
      </c>
      <c r="AD35" s="71">
        <f>SUM(AD30:AD34)</f>
        <v>23</v>
      </c>
      <c r="AE35" s="71">
        <f>SUM(AE30:AE34)</f>
        <v>101</v>
      </c>
      <c r="AF35" s="71">
        <f>AC35*4+AD35*9+AE35*4</f>
        <v>725.8</v>
      </c>
      <c r="AG35" s="108"/>
    </row>
    <row r="36" spans="2:33" s="66" customFormat="1" ht="27.95" customHeight="1" thickBot="1">
      <c r="B36" s="217"/>
      <c r="C36" s="76"/>
      <c r="D36" s="51"/>
      <c r="E36" s="51"/>
      <c r="F36" s="2"/>
      <c r="G36" s="2"/>
      <c r="H36" s="51"/>
      <c r="I36" s="2"/>
      <c r="J36" s="2"/>
      <c r="K36" s="51"/>
      <c r="L36" s="2"/>
      <c r="M36" s="2"/>
      <c r="N36" s="51"/>
      <c r="O36" s="2"/>
      <c r="P36" s="2"/>
      <c r="Q36" s="51"/>
      <c r="R36" s="2"/>
      <c r="S36" s="2"/>
      <c r="T36" s="51"/>
      <c r="U36" s="2"/>
      <c r="V36" s="435"/>
      <c r="W36" s="106"/>
      <c r="X36" s="59"/>
      <c r="Y36" s="218"/>
      <c r="Z36" s="63"/>
      <c r="AA36" s="67"/>
      <c r="AB36" s="77"/>
      <c r="AC36" s="78">
        <f>AC35*4/AF35</f>
        <v>0.15817029484706532</v>
      </c>
      <c r="AD36" s="78">
        <f>AD35*9/AF35</f>
        <v>0.28520253513364563</v>
      </c>
      <c r="AE36" s="78">
        <f>AE35*4/AF35</f>
        <v>0.55662717001928907</v>
      </c>
      <c r="AF36" s="67"/>
      <c r="AG36" s="113"/>
    </row>
    <row r="37" spans="2:33" s="40" customFormat="1" ht="27.95" customHeight="1">
      <c r="B37" s="211"/>
      <c r="C37" s="432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433"/>
      <c r="W37" s="37"/>
      <c r="X37" s="38"/>
      <c r="Y37" s="212"/>
      <c r="Z37" s="19"/>
      <c r="AA37" s="19"/>
      <c r="AB37" s="20"/>
      <c r="AC37" s="19" t="s">
        <v>20</v>
      </c>
      <c r="AD37" s="19" t="s">
        <v>21</v>
      </c>
      <c r="AE37" s="19" t="s">
        <v>22</v>
      </c>
      <c r="AF37" s="19" t="s">
        <v>23</v>
      </c>
      <c r="AG37" s="108"/>
    </row>
    <row r="38" spans="2:33" ht="27.95" customHeight="1">
      <c r="B38" s="213"/>
      <c r="C38" s="432"/>
      <c r="D38" s="2"/>
      <c r="E38" s="2"/>
      <c r="F38" s="2"/>
      <c r="G38" s="220"/>
      <c r="H38" s="143"/>
      <c r="I38" s="219"/>
      <c r="J38" s="2"/>
      <c r="K38" s="2"/>
      <c r="L38" s="2"/>
      <c r="M38" s="144"/>
      <c r="N38" s="169"/>
      <c r="O38" s="172"/>
      <c r="P38" s="2"/>
      <c r="Q38" s="2"/>
      <c r="R38" s="2"/>
      <c r="S38" s="3"/>
      <c r="T38" s="2"/>
      <c r="U38" s="2"/>
      <c r="V38" s="434"/>
      <c r="W38" s="110"/>
      <c r="X38" s="42"/>
      <c r="Y38" s="214"/>
      <c r="Z38" s="18"/>
      <c r="AA38" s="44" t="s">
        <v>25</v>
      </c>
      <c r="AB38" s="20">
        <v>6</v>
      </c>
      <c r="AC38" s="20">
        <f>AB38*2</f>
        <v>12</v>
      </c>
      <c r="AD38" s="20"/>
      <c r="AE38" s="20">
        <f>AB38*15</f>
        <v>90</v>
      </c>
      <c r="AF38" s="20">
        <f>AC38*4+AE38*4</f>
        <v>408</v>
      </c>
      <c r="AG38" s="110"/>
    </row>
    <row r="39" spans="2:33" ht="27.95" customHeight="1">
      <c r="B39" s="213"/>
      <c r="C39" s="432"/>
      <c r="D39" s="2"/>
      <c r="E39" s="2"/>
      <c r="F39" s="2"/>
      <c r="G39" s="2"/>
      <c r="H39" s="3"/>
      <c r="I39" s="2"/>
      <c r="J39" s="2"/>
      <c r="K39" s="2"/>
      <c r="L39" s="2"/>
      <c r="M39" s="67"/>
      <c r="N39" s="170"/>
      <c r="O39" s="221"/>
      <c r="P39" s="2"/>
      <c r="Q39" s="2"/>
      <c r="R39" s="2"/>
      <c r="S39" s="3"/>
      <c r="T39" s="2"/>
      <c r="U39" s="2"/>
      <c r="V39" s="434"/>
      <c r="W39" s="46"/>
      <c r="X39" s="47"/>
      <c r="Y39" s="214"/>
      <c r="Z39" s="19"/>
      <c r="AA39" s="48" t="s">
        <v>27</v>
      </c>
      <c r="AB39" s="20">
        <v>2</v>
      </c>
      <c r="AC39" s="49">
        <f>AB39*7</f>
        <v>14</v>
      </c>
      <c r="AD39" s="20">
        <f>AB39*5</f>
        <v>10</v>
      </c>
      <c r="AE39" s="20" t="s">
        <v>28</v>
      </c>
      <c r="AF39" s="50">
        <f>AC39*4+AD39*9</f>
        <v>146</v>
      </c>
      <c r="AG39" s="108"/>
    </row>
    <row r="40" spans="2:33" ht="27.95" customHeight="1">
      <c r="B40" s="213"/>
      <c r="C40" s="432"/>
      <c r="D40" s="51"/>
      <c r="E40" s="51"/>
      <c r="F40" s="2"/>
      <c r="G40" s="67"/>
      <c r="H40" s="146"/>
      <c r="I40" s="219"/>
      <c r="J40" s="2"/>
      <c r="K40" s="2"/>
      <c r="L40" s="2"/>
      <c r="M40" s="67"/>
      <c r="N40" s="170"/>
      <c r="O40" s="221"/>
      <c r="P40" s="2"/>
      <c r="Q40" s="51"/>
      <c r="R40" s="2"/>
      <c r="S40" s="2"/>
      <c r="T40" s="3"/>
      <c r="U40" s="2"/>
      <c r="V40" s="434"/>
      <c r="W40" s="105"/>
      <c r="X40" s="47"/>
      <c r="Y40" s="214"/>
      <c r="Z40" s="18"/>
      <c r="AA40" s="19" t="s">
        <v>30</v>
      </c>
      <c r="AB40" s="20">
        <v>1.8</v>
      </c>
      <c r="AC40" s="20">
        <f>AB40*1</f>
        <v>1.8</v>
      </c>
      <c r="AD40" s="20" t="s">
        <v>28</v>
      </c>
      <c r="AE40" s="20">
        <f>AB40*5</f>
        <v>9</v>
      </c>
      <c r="AF40" s="20">
        <f>AC40*4+AE40*4</f>
        <v>43.2</v>
      </c>
      <c r="AG40" s="110"/>
    </row>
    <row r="41" spans="2:33" ht="27.95" customHeight="1">
      <c r="B41" s="448"/>
      <c r="C41" s="432"/>
      <c r="D41" s="51"/>
      <c r="E41" s="51"/>
      <c r="F41" s="2"/>
      <c r="G41" s="2"/>
      <c r="H41" s="2"/>
      <c r="I41" s="2"/>
      <c r="J41" s="2"/>
      <c r="K41" s="2"/>
      <c r="L41" s="2"/>
      <c r="M41" s="67"/>
      <c r="N41" s="170"/>
      <c r="O41" s="221"/>
      <c r="P41" s="2"/>
      <c r="Q41" s="51"/>
      <c r="R41" s="2"/>
      <c r="S41" s="3"/>
      <c r="T41" s="51"/>
      <c r="U41" s="2"/>
      <c r="V41" s="434"/>
      <c r="W41" s="46"/>
      <c r="X41" s="47"/>
      <c r="Y41" s="214"/>
      <c r="Z41" s="19"/>
      <c r="AA41" s="19" t="s">
        <v>33</v>
      </c>
      <c r="AB41" s="20">
        <v>2.5</v>
      </c>
      <c r="AC41" s="20"/>
      <c r="AD41" s="20">
        <f>AB41*5</f>
        <v>12.5</v>
      </c>
      <c r="AE41" s="20" t="s">
        <v>28</v>
      </c>
      <c r="AF41" s="20">
        <f>AD41*9</f>
        <v>112.5</v>
      </c>
      <c r="AG41" s="108"/>
    </row>
    <row r="42" spans="2:33" ht="27.95" customHeight="1">
      <c r="B42" s="448"/>
      <c r="C42" s="432"/>
      <c r="D42" s="51"/>
      <c r="E42" s="51"/>
      <c r="F42" s="2"/>
      <c r="G42" s="2"/>
      <c r="H42" s="51"/>
      <c r="I42" s="2"/>
      <c r="J42" s="3"/>
      <c r="K42" s="51"/>
      <c r="L42" s="3"/>
      <c r="M42" s="67"/>
      <c r="N42" s="170"/>
      <c r="O42" s="219"/>
      <c r="P42" s="2"/>
      <c r="Q42" s="51"/>
      <c r="R42" s="2"/>
      <c r="S42" s="3"/>
      <c r="T42" s="51"/>
      <c r="U42" s="2"/>
      <c r="V42" s="434"/>
      <c r="W42" s="105"/>
      <c r="X42" s="95"/>
      <c r="Y42" s="215"/>
      <c r="Z42" s="18"/>
      <c r="AA42" s="19" t="s">
        <v>34</v>
      </c>
      <c r="AB42" s="20">
        <v>1</v>
      </c>
      <c r="AE42" s="19">
        <f>AB42*15</f>
        <v>15</v>
      </c>
      <c r="AG42" s="110"/>
    </row>
    <row r="43" spans="2:33" ht="27.95" customHeight="1">
      <c r="B43" s="216"/>
      <c r="C43" s="54"/>
      <c r="D43" s="51"/>
      <c r="E43" s="51"/>
      <c r="F43" s="2"/>
      <c r="G43" s="2"/>
      <c r="H43" s="51"/>
      <c r="I43" s="2"/>
      <c r="J43" s="2"/>
      <c r="K43" s="51"/>
      <c r="L43" s="2"/>
      <c r="M43" s="2"/>
      <c r="N43" s="51"/>
      <c r="O43" s="2"/>
      <c r="P43" s="2"/>
      <c r="Q43" s="51"/>
      <c r="R43" s="2"/>
      <c r="S43" s="2"/>
      <c r="T43" s="51"/>
      <c r="U43" s="2"/>
      <c r="V43" s="434"/>
      <c r="W43" s="46"/>
      <c r="X43" s="55"/>
      <c r="Y43" s="214"/>
      <c r="Z43" s="19"/>
      <c r="AC43" s="19">
        <f>SUM(AC38:AC42)</f>
        <v>27.8</v>
      </c>
      <c r="AD43" s="19">
        <f>SUM(AD38:AD42)</f>
        <v>22.5</v>
      </c>
      <c r="AE43" s="19">
        <f>SUM(AE38:AE42)</f>
        <v>114</v>
      </c>
      <c r="AF43" s="19">
        <f>AC43*4+AD43*9+AE43*4</f>
        <v>769.7</v>
      </c>
      <c r="AG43" s="108"/>
    </row>
    <row r="44" spans="2:33" ht="27.95" customHeight="1" thickBot="1">
      <c r="B44" s="236"/>
      <c r="C44" s="226"/>
      <c r="D44" s="227"/>
      <c r="E44" s="227"/>
      <c r="F44" s="228"/>
      <c r="G44" s="228"/>
      <c r="H44" s="227"/>
      <c r="I44" s="228"/>
      <c r="J44" s="228"/>
      <c r="K44" s="227"/>
      <c r="L44" s="228"/>
      <c r="M44" s="228"/>
      <c r="N44" s="227"/>
      <c r="O44" s="228"/>
      <c r="P44" s="228"/>
      <c r="Q44" s="227"/>
      <c r="R44" s="228"/>
      <c r="S44" s="228"/>
      <c r="T44" s="227"/>
      <c r="U44" s="228"/>
      <c r="V44" s="447"/>
      <c r="W44" s="237"/>
      <c r="X44" s="229"/>
      <c r="Y44" s="238"/>
      <c r="Z44" s="18"/>
      <c r="AC44" s="58">
        <f>AC43*4/AF43</f>
        <v>0.14447187215798363</v>
      </c>
      <c r="AD44" s="58">
        <f>AD43*9/AF43</f>
        <v>0.26308951539560865</v>
      </c>
      <c r="AE44" s="58">
        <f>AE43*4/AF43</f>
        <v>0.59243861244640761</v>
      </c>
      <c r="AG44" s="113"/>
    </row>
    <row r="45" spans="2:33">
      <c r="B45" s="65"/>
      <c r="C45" s="86"/>
      <c r="D45" s="426"/>
      <c r="E45" s="426"/>
      <c r="F45" s="427"/>
      <c r="G45" s="427"/>
      <c r="H45" s="87"/>
      <c r="I45" s="19"/>
      <c r="J45" s="19"/>
      <c r="K45" s="87"/>
      <c r="L45" s="19"/>
      <c r="N45" s="87"/>
      <c r="O45" s="19"/>
      <c r="Q45" s="87"/>
      <c r="R45" s="19"/>
      <c r="T45" s="87"/>
      <c r="U45" s="19"/>
      <c r="V45" s="88"/>
      <c r="Y45" s="91"/>
    </row>
    <row r="46" spans="2:33">
      <c r="Y46" s="91"/>
    </row>
    <row r="47" spans="2:33">
      <c r="Y47" s="91"/>
    </row>
    <row r="48" spans="2:33">
      <c r="Y48" s="91"/>
    </row>
    <row r="49" spans="25:25">
      <c r="Y49" s="91"/>
    </row>
    <row r="50" spans="25:25">
      <c r="Y50" s="91"/>
    </row>
    <row r="51" spans="25:25">
      <c r="Y51" s="91"/>
    </row>
  </sheetData>
  <mergeCells count="18">
    <mergeCell ref="B1:Y1"/>
    <mergeCell ref="B2:G2"/>
    <mergeCell ref="C13:C18"/>
    <mergeCell ref="V13:V20"/>
    <mergeCell ref="B17:B18"/>
    <mergeCell ref="D45:G45"/>
    <mergeCell ref="C5:C10"/>
    <mergeCell ref="V5:V12"/>
    <mergeCell ref="B9:B10"/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109.8.31-9月菜單</vt:lpstr>
      <vt:lpstr>第一週明細</vt:lpstr>
      <vt:lpstr>第二週明細</vt:lpstr>
      <vt:lpstr>第三週明細</vt:lpstr>
      <vt:lpstr>第四週明細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2020-08-17T06:48:02Z</cp:lastPrinted>
  <dcterms:created xsi:type="dcterms:W3CDTF">2013-10-17T10:44:48Z</dcterms:created>
  <dcterms:modified xsi:type="dcterms:W3CDTF">2020-08-24T02:11:12Z</dcterms:modified>
</cp:coreProperties>
</file>