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280" windowHeight="6540"/>
  </bookViews>
  <sheets>
    <sheet name="109.7月菜單" sheetId="20" r:id="rId1"/>
    <sheet name="7月第一週明細 " sheetId="40" r:id="rId2"/>
    <sheet name="7月第二週明細" sheetId="25" r:id="rId3"/>
    <sheet name="7月第三週明細 " sheetId="37" r:id="rId4"/>
  </sheets>
  <calcPr calcId="152511"/>
</workbook>
</file>

<file path=xl/calcChain.xml><?xml version="1.0" encoding="utf-8"?>
<calcChain xmlns="http://schemas.openxmlformats.org/spreadsheetml/2006/main">
  <c r="D37" i="25" l="1"/>
  <c r="G37" i="25"/>
  <c r="J37" i="25"/>
  <c r="M37" i="25"/>
  <c r="S37" i="40" l="1"/>
  <c r="P37" i="40"/>
  <c r="M37" i="40"/>
  <c r="J37" i="40"/>
  <c r="G37" i="40"/>
  <c r="D37" i="40"/>
  <c r="S29" i="40"/>
  <c r="P29" i="40"/>
  <c r="M29" i="40"/>
  <c r="J29" i="40"/>
  <c r="G29" i="40"/>
  <c r="D29" i="40"/>
  <c r="S21" i="40" l="1"/>
  <c r="P21" i="40"/>
  <c r="M21" i="40"/>
  <c r="J21" i="40"/>
  <c r="G21" i="40"/>
  <c r="D21" i="40"/>
  <c r="AE42" i="40" l="1"/>
  <c r="U13" i="20"/>
  <c r="AD41" i="40"/>
  <c r="AE40" i="40"/>
  <c r="AC40" i="40"/>
  <c r="U12" i="20"/>
  <c r="AD39" i="40"/>
  <c r="AC39" i="40"/>
  <c r="AE38" i="40"/>
  <c r="AC38" i="40"/>
  <c r="S13" i="20"/>
  <c r="AE34" i="40"/>
  <c r="Q13" i="20"/>
  <c r="AD33" i="40"/>
  <c r="AF33" i="40" s="1"/>
  <c r="AE32" i="40"/>
  <c r="AC32" i="40"/>
  <c r="Q12" i="20"/>
  <c r="AD31" i="40"/>
  <c r="AD35" i="40" s="1"/>
  <c r="AC31" i="40"/>
  <c r="AE30" i="40"/>
  <c r="AC30" i="40"/>
  <c r="O13" i="20"/>
  <c r="AE26" i="40"/>
  <c r="M13" i="20"/>
  <c r="AD25" i="40"/>
  <c r="AF25" i="40" s="1"/>
  <c r="AE24" i="40"/>
  <c r="AC24" i="40"/>
  <c r="M12" i="20"/>
  <c r="AD23" i="40"/>
  <c r="AD27" i="40" s="1"/>
  <c r="AC23" i="40"/>
  <c r="AE22" i="40"/>
  <c r="AC22" i="40"/>
  <c r="K13" i="20"/>
  <c r="AE18" i="40"/>
  <c r="AD17" i="40"/>
  <c r="AF17" i="40" s="1"/>
  <c r="AE16" i="40"/>
  <c r="AC16" i="40"/>
  <c r="AD15" i="40"/>
  <c r="AC15" i="40"/>
  <c r="AE14" i="40"/>
  <c r="AC14" i="40"/>
  <c r="AE10" i="40"/>
  <c r="AD9" i="40"/>
  <c r="AE8" i="40"/>
  <c r="AC8" i="40"/>
  <c r="AD7" i="40"/>
  <c r="AC7" i="40"/>
  <c r="AE6" i="40"/>
  <c r="AC6" i="40"/>
  <c r="AC11" i="40" l="1"/>
  <c r="AF8" i="40"/>
  <c r="AC19" i="40"/>
  <c r="AF16" i="40"/>
  <c r="AE11" i="40"/>
  <c r="AE19" i="40"/>
  <c r="AF15" i="40"/>
  <c r="AD43" i="40"/>
  <c r="AC35" i="40"/>
  <c r="AC43" i="40"/>
  <c r="AF32" i="40"/>
  <c r="AE43" i="40"/>
  <c r="AF40" i="40"/>
  <c r="W44" i="40"/>
  <c r="W36" i="40"/>
  <c r="AE27" i="40"/>
  <c r="AF6" i="40"/>
  <c r="AD19" i="40"/>
  <c r="W28" i="40"/>
  <c r="AF38" i="40"/>
  <c r="AD11" i="40"/>
  <c r="AF7" i="40"/>
  <c r="AC27" i="40"/>
  <c r="AF31" i="40"/>
  <c r="AE35" i="40"/>
  <c r="AF35" i="40" s="1"/>
  <c r="AC36" i="40" s="1"/>
  <c r="AF39" i="40"/>
  <c r="AF11" i="40"/>
  <c r="AD12" i="40" s="1"/>
  <c r="AF9" i="40"/>
  <c r="AF24" i="40"/>
  <c r="AF41" i="40"/>
  <c r="AF22" i="40"/>
  <c r="AF14" i="40"/>
  <c r="AF23" i="40"/>
  <c r="AF30" i="40"/>
  <c r="AF27" i="40" l="1"/>
  <c r="AD28" i="40" s="1"/>
  <c r="AF19" i="40"/>
  <c r="AE20" i="40" s="1"/>
  <c r="AF43" i="40"/>
  <c r="AC44" i="40" s="1"/>
  <c r="AE12" i="40"/>
  <c r="AC12" i="40"/>
  <c r="S12" i="20"/>
  <c r="O12" i="20"/>
  <c r="K12" i="20"/>
  <c r="AD44" i="40"/>
  <c r="AD36" i="40"/>
  <c r="AE28" i="40"/>
  <c r="AC28" i="40"/>
  <c r="AC20" i="40"/>
  <c r="AE36" i="40"/>
  <c r="AE44" i="40" l="1"/>
  <c r="AD20" i="40"/>
  <c r="AE42" i="37" l="1"/>
  <c r="AD41" i="37"/>
  <c r="AF41" i="37" s="1"/>
  <c r="AE40" i="37"/>
  <c r="AC40" i="37"/>
  <c r="AD39" i="37"/>
  <c r="AC39" i="37"/>
  <c r="AE38" i="37"/>
  <c r="AE43" i="37" s="1"/>
  <c r="AC38" i="37"/>
  <c r="AE34" i="37"/>
  <c r="AD33" i="37"/>
  <c r="AE32" i="37"/>
  <c r="AC32" i="37"/>
  <c r="AD31" i="37"/>
  <c r="AC31" i="37"/>
  <c r="AE30" i="37"/>
  <c r="AE35" i="37" s="1"/>
  <c r="AC30" i="37"/>
  <c r="AE26" i="37"/>
  <c r="AD25" i="37"/>
  <c r="AF25" i="37" s="1"/>
  <c r="AE24" i="37"/>
  <c r="AC24" i="37"/>
  <c r="AD23" i="37"/>
  <c r="AC23" i="37"/>
  <c r="AE22" i="37"/>
  <c r="AE27" i="37" s="1"/>
  <c r="AC22" i="37"/>
  <c r="AE18" i="37"/>
  <c r="AD17" i="37"/>
  <c r="AF17" i="37" s="1"/>
  <c r="AE16" i="37"/>
  <c r="AC16" i="37"/>
  <c r="AD15" i="37"/>
  <c r="AC15" i="37"/>
  <c r="AF15" i="37" s="1"/>
  <c r="AE14" i="37"/>
  <c r="AC14" i="37"/>
  <c r="S13" i="37"/>
  <c r="P13" i="37"/>
  <c r="M13" i="37"/>
  <c r="J13" i="37"/>
  <c r="G13" i="37"/>
  <c r="D13" i="37"/>
  <c r="AE10" i="37"/>
  <c r="E31" i="20"/>
  <c r="AD9" i="37"/>
  <c r="AF9" i="37" s="1"/>
  <c r="AE8" i="37"/>
  <c r="AC8" i="37"/>
  <c r="AD7" i="37"/>
  <c r="AC7" i="37"/>
  <c r="AE6" i="37"/>
  <c r="AC6" i="37"/>
  <c r="S5" i="37"/>
  <c r="P5" i="37"/>
  <c r="M5" i="37"/>
  <c r="J5" i="37"/>
  <c r="G5" i="37"/>
  <c r="D5" i="37"/>
  <c r="AE42" i="25"/>
  <c r="U22" i="20"/>
  <c r="AD41" i="25"/>
  <c r="AF41" i="25" s="1"/>
  <c r="AE40" i="25"/>
  <c r="AC40" i="25"/>
  <c r="AD39" i="25"/>
  <c r="AD43" i="25" s="1"/>
  <c r="AC39" i="25"/>
  <c r="AE38" i="25"/>
  <c r="AC38" i="25"/>
  <c r="S37" i="25"/>
  <c r="P37" i="25"/>
  <c r="AE34" i="25"/>
  <c r="Q22" i="20"/>
  <c r="AD33" i="25"/>
  <c r="AF33" i="25" s="1"/>
  <c r="AE32" i="25"/>
  <c r="AC32" i="25"/>
  <c r="AD31" i="25"/>
  <c r="AF31" i="25" s="1"/>
  <c r="AC31" i="25"/>
  <c r="AE30" i="25"/>
  <c r="AC30" i="25"/>
  <c r="S29" i="25"/>
  <c r="P29" i="25"/>
  <c r="M29" i="25"/>
  <c r="J29" i="25"/>
  <c r="G29" i="25"/>
  <c r="D29" i="25"/>
  <c r="AD27" i="25"/>
  <c r="AE26" i="25"/>
  <c r="AF25" i="25"/>
  <c r="AD25" i="25"/>
  <c r="AE24" i="25"/>
  <c r="AC24" i="25"/>
  <c r="M21" i="20"/>
  <c r="AD23" i="25"/>
  <c r="AC23" i="25"/>
  <c r="AF23" i="25" s="1"/>
  <c r="AE22" i="25"/>
  <c r="AC22" i="25"/>
  <c r="K22" i="20"/>
  <c r="S21" i="25"/>
  <c r="P21" i="25"/>
  <c r="M21" i="25"/>
  <c r="J21" i="25"/>
  <c r="G21" i="25"/>
  <c r="D21" i="25"/>
  <c r="AE18" i="25"/>
  <c r="AD17" i="25"/>
  <c r="AF17" i="25" s="1"/>
  <c r="AE16" i="25"/>
  <c r="AC16" i="25"/>
  <c r="AD15" i="25"/>
  <c r="AC15" i="25"/>
  <c r="AE14" i="25"/>
  <c r="AC14" i="25"/>
  <c r="S13" i="25"/>
  <c r="P13" i="25"/>
  <c r="M13" i="25"/>
  <c r="J13" i="25"/>
  <c r="G13" i="25"/>
  <c r="D13" i="25"/>
  <c r="AE10" i="25"/>
  <c r="E22" i="20"/>
  <c r="AD9" i="25"/>
  <c r="AF9" i="25" s="1"/>
  <c r="AE8" i="25"/>
  <c r="AC8" i="25"/>
  <c r="E21" i="20"/>
  <c r="AD7" i="25"/>
  <c r="AD11" i="25" s="1"/>
  <c r="AC7" i="25"/>
  <c r="AE6" i="25"/>
  <c r="AE11" i="25" s="1"/>
  <c r="AC6" i="25"/>
  <c r="S5" i="25"/>
  <c r="P5" i="25"/>
  <c r="M5" i="25"/>
  <c r="J5" i="25"/>
  <c r="G5" i="25"/>
  <c r="D5" i="25"/>
  <c r="U21" i="20"/>
  <c r="AF16" i="37" l="1"/>
  <c r="AF14" i="37"/>
  <c r="AC35" i="37"/>
  <c r="AF32" i="37"/>
  <c r="AF40" i="37"/>
  <c r="AC11" i="37"/>
  <c r="AC43" i="25"/>
  <c r="AF40" i="25"/>
  <c r="AC27" i="37"/>
  <c r="AF31" i="37"/>
  <c r="AF39" i="37"/>
  <c r="AF22" i="37"/>
  <c r="AF24" i="37"/>
  <c r="AE19" i="25"/>
  <c r="AE43" i="25"/>
  <c r="AD19" i="25"/>
  <c r="AF32" i="25"/>
  <c r="AD35" i="25"/>
  <c r="AC19" i="37"/>
  <c r="AD35" i="37"/>
  <c r="AF35" i="37" s="1"/>
  <c r="AC11" i="25"/>
  <c r="AF11" i="25" s="1"/>
  <c r="AD12" i="25" s="1"/>
  <c r="AF15" i="25"/>
  <c r="AE27" i="25"/>
  <c r="AF24" i="25"/>
  <c r="AE35" i="25"/>
  <c r="AD11" i="37"/>
  <c r="AD19" i="37"/>
  <c r="AF6" i="25"/>
  <c r="AF8" i="25"/>
  <c r="AF16" i="25"/>
  <c r="AF8" i="37"/>
  <c r="AE19" i="37"/>
  <c r="AC43" i="37"/>
  <c r="AC19" i="25"/>
  <c r="AF14" i="25"/>
  <c r="AF6" i="37"/>
  <c r="AE11" i="37"/>
  <c r="AD27" i="37"/>
  <c r="AD43" i="37"/>
  <c r="AC27" i="25"/>
  <c r="AF22" i="25"/>
  <c r="AF23" i="37"/>
  <c r="AF38" i="37"/>
  <c r="AC35" i="25"/>
  <c r="AF30" i="25"/>
  <c r="AF7" i="25"/>
  <c r="AF38" i="25"/>
  <c r="AF39" i="25"/>
  <c r="AF7" i="37"/>
  <c r="AF30" i="37"/>
  <c r="AF33" i="37"/>
  <c r="Q21" i="20"/>
  <c r="I21" i="20"/>
  <c r="I22" i="20"/>
  <c r="W20" i="25"/>
  <c r="G22" i="20"/>
  <c r="C22" i="20"/>
  <c r="W12" i="25"/>
  <c r="W20" i="37"/>
  <c r="I30" i="20"/>
  <c r="G31" i="20"/>
  <c r="I31" i="20"/>
  <c r="C31" i="20"/>
  <c r="W12" i="37"/>
  <c r="E30" i="20"/>
  <c r="S22" i="20"/>
  <c r="W44" i="25"/>
  <c r="W36" i="25"/>
  <c r="O22" i="20"/>
  <c r="M22" i="20"/>
  <c r="W28" i="25"/>
  <c r="K21" i="20" s="1"/>
  <c r="AD36" i="37" l="1"/>
  <c r="AE36" i="37"/>
  <c r="AF19" i="37"/>
  <c r="AE20" i="37" s="1"/>
  <c r="AF43" i="25"/>
  <c r="AD44" i="25" s="1"/>
  <c r="AC44" i="25"/>
  <c r="AF43" i="37"/>
  <c r="AE44" i="37" s="1"/>
  <c r="AC44" i="37"/>
  <c r="AF19" i="25"/>
  <c r="AC20" i="25" s="1"/>
  <c r="G21" i="20"/>
  <c r="AF35" i="25"/>
  <c r="AF27" i="25"/>
  <c r="AC28" i="25" s="1"/>
  <c r="AE44" i="25"/>
  <c r="AC36" i="37"/>
  <c r="AC12" i="25"/>
  <c r="AE12" i="25"/>
  <c r="AF11" i="37"/>
  <c r="AF27" i="37"/>
  <c r="C21" i="20"/>
  <c r="G30" i="20"/>
  <c r="C30" i="20"/>
  <c r="S21" i="20"/>
  <c r="O21" i="20"/>
  <c r="AD44" i="37" l="1"/>
  <c r="AD20" i="37"/>
  <c r="AC20" i="37"/>
  <c r="AE28" i="37"/>
  <c r="AC28" i="37"/>
  <c r="AE20" i="25"/>
  <c r="AD20" i="25"/>
  <c r="AD36" i="25"/>
  <c r="AE36" i="25"/>
  <c r="AD28" i="37"/>
  <c r="AC36" i="25"/>
  <c r="AC12" i="37"/>
  <c r="AD12" i="37"/>
  <c r="AE12" i="37"/>
  <c r="AD28" i="25"/>
  <c r="AE28" i="25"/>
</calcChain>
</file>

<file path=xl/sharedStrings.xml><?xml version="1.0" encoding="utf-8"?>
<sst xmlns="http://schemas.openxmlformats.org/spreadsheetml/2006/main" count="711" uniqueCount="257">
  <si>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</si>
  <si>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</si>
  <si>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</si>
  <si>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</si>
  <si>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</si>
  <si>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</si>
  <si>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</si>
  <si>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</si>
  <si>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</si>
  <si>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</si>
  <si>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</si>
  <si>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</si>
  <si>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</si>
  <si>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</si>
  <si>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</si>
  <si>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</si>
  <si>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</si>
  <si>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</si>
  <si>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</si>
  <si>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</si>
  <si>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</si>
  <si>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</si>
  <si>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</si>
  <si>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</si>
  <si>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</si>
  <si>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</si>
  <si>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</si>
  <si>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</si>
  <si>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</si>
  <si>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</si>
  <si>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</si>
  <si>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</si>
  <si>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</si>
  <si>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</si>
  <si>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</si>
  <si>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</si>
  <si>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</si>
  <si>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</si>
  <si>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</si>
  <si>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</si>
  <si>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</si>
  <si>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</si>
  <si>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</si>
  <si>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</si>
  <si>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</si>
  <si>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</si>
  <si>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香Q米飯</t>
    <phoneticPr fontId="19" type="noConversion"/>
  </si>
  <si>
    <t>洋蔥</t>
    <phoneticPr fontId="19" type="noConversion"/>
  </si>
  <si>
    <t>生鮮豬絞肉</t>
    <phoneticPr fontId="19" type="noConversion"/>
  </si>
  <si>
    <t>雞蛋</t>
    <phoneticPr fontId="19" type="noConversion"/>
  </si>
  <si>
    <t>麵條</t>
    <phoneticPr fontId="19" type="noConversion"/>
  </si>
  <si>
    <t>生鮮豬肉</t>
    <phoneticPr fontId="19" type="noConversion"/>
  </si>
  <si>
    <t>白米</t>
    <phoneticPr fontId="19" type="noConversion"/>
  </si>
  <si>
    <t>蔬菜</t>
    <phoneticPr fontId="19" type="noConversion"/>
  </si>
  <si>
    <t>地瓜飯</t>
    <phoneticPr fontId="19" type="noConversion"/>
  </si>
  <si>
    <t>金針菇</t>
    <phoneticPr fontId="19" type="noConversion"/>
  </si>
  <si>
    <t>紅蘿蔔</t>
    <phoneticPr fontId="19" type="noConversion"/>
  </si>
  <si>
    <t>星期三</t>
    <phoneticPr fontId="19" type="noConversion"/>
  </si>
  <si>
    <t>星期四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</si>
  <si>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</si>
  <si>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</si>
  <si>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</si>
  <si>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</si>
  <si>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</si>
  <si>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</si>
  <si>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</si>
  <si>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生鮮雞肉</t>
    <phoneticPr fontId="19" type="noConversion"/>
  </si>
  <si>
    <t>地瓜</t>
    <phoneticPr fontId="19" type="noConversion"/>
  </si>
  <si>
    <t>烤</t>
    <phoneticPr fontId="19" type="noConversion"/>
  </si>
  <si>
    <t>深色蔬菜</t>
    <phoneticPr fontId="19" type="noConversion"/>
  </si>
  <si>
    <t>星期五</t>
    <phoneticPr fontId="19" type="noConversion"/>
  </si>
  <si>
    <t>蔬菜</t>
    <phoneticPr fontId="19" type="noConversion"/>
  </si>
  <si>
    <t>煮</t>
    <phoneticPr fontId="19" type="noConversion"/>
  </si>
  <si>
    <t>川燙</t>
    <phoneticPr fontId="19" type="noConversion"/>
  </si>
  <si>
    <t>炸</t>
    <phoneticPr fontId="19" type="noConversion"/>
  </si>
  <si>
    <t>蒜泥白肉</t>
    <phoneticPr fontId="19" type="noConversion"/>
  </si>
  <si>
    <t>海芽</t>
    <phoneticPr fontId="19" type="noConversion"/>
  </si>
  <si>
    <t>薑</t>
    <phoneticPr fontId="19" type="noConversion"/>
  </si>
  <si>
    <t>洋芋</t>
    <phoneticPr fontId="19" type="noConversion"/>
  </si>
  <si>
    <t>青豆仁</t>
    <phoneticPr fontId="19" type="noConversion"/>
  </si>
  <si>
    <t>玉米粒</t>
    <phoneticPr fontId="19" type="noConversion"/>
  </si>
  <si>
    <t>香Q米飯</t>
    <phoneticPr fontId="19" type="noConversion"/>
  </si>
  <si>
    <t>麥片飯</t>
    <phoneticPr fontId="19" type="noConversion"/>
  </si>
  <si>
    <t>深色蔬菜</t>
    <phoneticPr fontId="19" type="noConversion"/>
  </si>
  <si>
    <t>熱量:</t>
    <phoneticPr fontId="19" type="noConversion"/>
  </si>
  <si>
    <t>地瓜飯</t>
    <phoneticPr fontId="19" type="noConversion"/>
  </si>
  <si>
    <t>海芽蛋花湯</t>
    <phoneticPr fontId="19" type="noConversion"/>
  </si>
  <si>
    <t>麥片</t>
    <phoneticPr fontId="19" type="noConversion"/>
  </si>
  <si>
    <t>冷</t>
    <phoneticPr fontId="19" type="noConversion"/>
  </si>
  <si>
    <t>美味魚條(海)(炸)</t>
    <phoneticPr fontId="19" type="noConversion"/>
  </si>
  <si>
    <t>炸</t>
    <phoneticPr fontId="19" type="noConversion"/>
  </si>
  <si>
    <t>生鮮雞肉</t>
    <phoneticPr fontId="19" type="noConversion"/>
  </si>
  <si>
    <t>生鮮魚肉</t>
    <phoneticPr fontId="19" type="noConversion"/>
  </si>
  <si>
    <t>海</t>
    <phoneticPr fontId="19" type="noConversion"/>
  </si>
  <si>
    <t>白米</t>
    <phoneticPr fontId="19" type="noConversion"/>
  </si>
  <si>
    <t>蔬菜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</si>
  <si>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</si>
  <si>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</si>
  <si>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</si>
  <si>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</si>
  <si>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</si>
  <si>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</si>
  <si>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</si>
  <si>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</si>
  <si>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</si>
  <si>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金針菇</t>
    <phoneticPr fontId="19" type="noConversion"/>
  </si>
  <si>
    <t>美白菇</t>
    <phoneticPr fontId="19" type="noConversion"/>
  </si>
  <si>
    <t>雞蛋</t>
    <phoneticPr fontId="19" type="noConversion"/>
  </si>
  <si>
    <t>紅蘿蔔</t>
    <phoneticPr fontId="19" type="noConversion"/>
  </si>
  <si>
    <t>星期二</t>
    <phoneticPr fontId="19" type="noConversion"/>
  </si>
  <si>
    <t>星期一</t>
    <phoneticPr fontId="19" type="noConversion"/>
  </si>
  <si>
    <t>綠花椰菜</t>
    <phoneticPr fontId="19" type="noConversion"/>
  </si>
  <si>
    <t>炒</t>
    <phoneticPr fontId="19" type="noConversion"/>
  </si>
  <si>
    <t>花生米血糕(冷)</t>
    <phoneticPr fontId="19" type="noConversion"/>
  </si>
  <si>
    <t>小米飯</t>
    <phoneticPr fontId="19" type="noConversion"/>
  </si>
  <si>
    <t>豆</t>
    <phoneticPr fontId="19" type="noConversion"/>
  </si>
  <si>
    <t>米血糕</t>
    <phoneticPr fontId="19" type="noConversion"/>
  </si>
  <si>
    <t>花生粉</t>
    <phoneticPr fontId="19" type="noConversion"/>
  </si>
  <si>
    <t>木耳</t>
    <phoneticPr fontId="19" type="noConversion"/>
  </si>
  <si>
    <t>冷</t>
    <phoneticPr fontId="19" type="noConversion"/>
  </si>
  <si>
    <t>蒜</t>
    <phoneticPr fontId="19" type="noConversion"/>
  </si>
  <si>
    <t>杏鮑菇</t>
    <phoneticPr fontId="19" type="noConversion"/>
  </si>
  <si>
    <t>咖哩粉</t>
    <phoneticPr fontId="19" type="noConversion"/>
  </si>
  <si>
    <t>甜不辣</t>
    <phoneticPr fontId="19" type="noConversion"/>
  </si>
  <si>
    <t>小米</t>
    <phoneticPr fontId="19" type="noConversion"/>
  </si>
  <si>
    <t>加</t>
    <phoneticPr fontId="19" type="noConversion"/>
  </si>
  <si>
    <t>蝦卷</t>
    <phoneticPr fontId="19" type="noConversion"/>
  </si>
  <si>
    <t>玉米粒</t>
    <phoneticPr fontId="19" type="noConversion"/>
  </si>
  <si>
    <t>雞蛋</t>
    <phoneticPr fontId="19" type="noConversion"/>
  </si>
  <si>
    <t>青豆仁</t>
    <phoneticPr fontId="19" type="noConversion"/>
  </si>
  <si>
    <t>紅蘿蔔</t>
    <phoneticPr fontId="19" type="noConversion"/>
  </si>
  <si>
    <t>玉米蛋花湯</t>
    <phoneticPr fontId="19" type="noConversion"/>
  </si>
  <si>
    <t>7月1日(三)</t>
    <phoneticPr fontId="19" type="noConversion"/>
  </si>
  <si>
    <t>7月2日(四)</t>
    <phoneticPr fontId="19" type="noConversion"/>
  </si>
  <si>
    <t>7月3日(五)</t>
    <phoneticPr fontId="19" type="noConversion"/>
  </si>
  <si>
    <t>7月13日(一)</t>
    <phoneticPr fontId="19" type="noConversion"/>
  </si>
  <si>
    <t>7月14日(二)</t>
    <phoneticPr fontId="19" type="noConversion"/>
  </si>
  <si>
    <t>7月6日(一)</t>
    <phoneticPr fontId="19" type="noConversion"/>
  </si>
  <si>
    <t>7月7日(二)</t>
    <phoneticPr fontId="19" type="noConversion"/>
  </si>
  <si>
    <t>7月8日(三)</t>
    <phoneticPr fontId="19" type="noConversion"/>
  </si>
  <si>
    <t>7月9日(四)</t>
    <phoneticPr fontId="19" type="noConversion"/>
  </si>
  <si>
    <t>7月10日(五)</t>
    <phoneticPr fontId="19" type="noConversion"/>
  </si>
  <si>
    <t>蝦卷拌綠花(加)</t>
    <phoneticPr fontId="19" type="noConversion"/>
  </si>
  <si>
    <t>味噌海芽湯</t>
    <phoneticPr fontId="19" type="noConversion"/>
  </si>
  <si>
    <t>紫菜蛋花湯</t>
    <phoneticPr fontId="19" type="noConversion"/>
  </si>
  <si>
    <t>豆干</t>
    <phoneticPr fontId="19" type="noConversion"/>
  </si>
  <si>
    <t>生鮮魷魚圈</t>
    <phoneticPr fontId="19" type="noConversion"/>
  </si>
  <si>
    <t>海</t>
    <phoneticPr fontId="19" type="noConversion"/>
  </si>
  <si>
    <t>雞蛋</t>
    <phoneticPr fontId="19" type="noConversion"/>
  </si>
  <si>
    <t>薑</t>
    <phoneticPr fontId="19" type="noConversion"/>
  </si>
  <si>
    <t>紫菜</t>
    <phoneticPr fontId="19" type="noConversion"/>
  </si>
  <si>
    <t>生鮮雞肉</t>
    <phoneticPr fontId="19" type="noConversion"/>
  </si>
  <si>
    <t>蔬菜</t>
    <phoneticPr fontId="19" type="noConversion"/>
  </si>
  <si>
    <t>冬瓜</t>
    <phoneticPr fontId="19" type="noConversion"/>
  </si>
  <si>
    <t>豆芽菜</t>
    <phoneticPr fontId="19" type="noConversion"/>
  </si>
  <si>
    <t>烤</t>
    <phoneticPr fontId="19" type="noConversion"/>
  </si>
  <si>
    <t>豆</t>
    <phoneticPr fontId="19" type="noConversion"/>
  </si>
  <si>
    <t>海芽</t>
    <phoneticPr fontId="19" type="noConversion"/>
  </si>
  <si>
    <t>味噌</t>
    <phoneticPr fontId="19" type="noConversion"/>
  </si>
  <si>
    <t>海</t>
    <phoneticPr fontId="19" type="noConversion"/>
  </si>
  <si>
    <t>香Q米飯</t>
    <phoneticPr fontId="19" type="noConversion"/>
  </si>
  <si>
    <t>義大利麵</t>
    <phoneticPr fontId="19" type="noConversion"/>
  </si>
  <si>
    <t>香Q米飯</t>
    <phoneticPr fontId="19" type="noConversion"/>
  </si>
  <si>
    <t>菲力雞排</t>
    <phoneticPr fontId="19" type="noConversion"/>
  </si>
  <si>
    <t>炸</t>
    <phoneticPr fontId="19" type="noConversion"/>
  </si>
  <si>
    <t>滷</t>
    <phoneticPr fontId="19" type="noConversion"/>
  </si>
  <si>
    <t>煮</t>
    <phoneticPr fontId="19" type="noConversion"/>
  </si>
  <si>
    <t>叻嗲豬肉片</t>
    <phoneticPr fontId="19" type="noConversion"/>
  </si>
  <si>
    <t>蜜糖四分乾(豆)</t>
    <phoneticPr fontId="19" type="noConversion"/>
  </si>
  <si>
    <t>生鮮豬肉</t>
    <phoneticPr fontId="19" type="noConversion"/>
  </si>
  <si>
    <t>鮮嫩豬排</t>
    <phoneticPr fontId="19" type="noConversion"/>
  </si>
  <si>
    <t>蕃茄莎莎雞</t>
    <phoneticPr fontId="19" type="noConversion"/>
  </si>
  <si>
    <t>燒烤雞腿</t>
    <phoneticPr fontId="19" type="noConversion"/>
  </si>
  <si>
    <t>燻雞肉飯</t>
    <phoneticPr fontId="19" type="noConversion"/>
  </si>
  <si>
    <t>蕃茄</t>
    <phoneticPr fontId="19" type="noConversion"/>
  </si>
  <si>
    <t>板條</t>
    <phoneticPr fontId="19" type="noConversion"/>
  </si>
  <si>
    <t>杏鮑菇</t>
    <phoneticPr fontId="19" type="noConversion"/>
  </si>
  <si>
    <t>洋蔥</t>
    <phoneticPr fontId="19" type="noConversion"/>
  </si>
  <si>
    <t>紅蘿蔔</t>
    <phoneticPr fontId="19" type="noConversion"/>
  </si>
  <si>
    <t>菜脯</t>
    <phoneticPr fontId="19" type="noConversion"/>
  </si>
  <si>
    <t>醃</t>
    <phoneticPr fontId="19" type="noConversion"/>
  </si>
  <si>
    <t>菜脯蛋(醃)</t>
    <phoneticPr fontId="19" type="noConversion"/>
  </si>
  <si>
    <t>玉米乾丁(豆)</t>
    <phoneticPr fontId="19" type="noConversion"/>
  </si>
  <si>
    <t>豆腐</t>
    <phoneticPr fontId="19" type="noConversion"/>
  </si>
  <si>
    <t>豆</t>
    <phoneticPr fontId="19" type="noConversion"/>
  </si>
  <si>
    <t>雙色豆腐湯(豆)</t>
    <phoneticPr fontId="19" type="noConversion"/>
  </si>
  <si>
    <t>玉米粒</t>
    <phoneticPr fontId="19" type="noConversion"/>
  </si>
  <si>
    <t>小黃瓜</t>
    <phoneticPr fontId="19" type="noConversion"/>
  </si>
  <si>
    <t>豆</t>
    <phoneticPr fontId="19" type="noConversion"/>
  </si>
  <si>
    <t>新鮮竹筍</t>
    <phoneticPr fontId="19" type="noConversion"/>
  </si>
  <si>
    <t>鮪魚冬瓜(海)</t>
    <phoneticPr fontId="19" type="noConversion"/>
  </si>
  <si>
    <t>珍菇蛋花湯</t>
    <phoneticPr fontId="19" type="noConversion"/>
  </si>
  <si>
    <t>吻魚炒蛋(海)</t>
    <phoneticPr fontId="19" type="noConversion"/>
  </si>
  <si>
    <t>豆腐鍋(豆)</t>
    <phoneticPr fontId="19" type="noConversion"/>
  </si>
  <si>
    <t>生鮮雞翅</t>
    <phoneticPr fontId="19" type="noConversion"/>
  </si>
  <si>
    <t>吻仔魚</t>
    <phoneticPr fontId="19" type="noConversion"/>
  </si>
  <si>
    <t>洋蔥</t>
    <phoneticPr fontId="19" type="noConversion"/>
  </si>
  <si>
    <t>雞蛋</t>
    <phoneticPr fontId="19" type="noConversion"/>
  </si>
  <si>
    <t>蕃茄</t>
    <phoneticPr fontId="19" type="noConversion"/>
  </si>
  <si>
    <t>九層塔</t>
    <phoneticPr fontId="19" type="noConversion"/>
  </si>
  <si>
    <t>泰式打拋豬</t>
    <phoneticPr fontId="19" type="noConversion"/>
  </si>
  <si>
    <t>加</t>
    <phoneticPr fontId="19" type="noConversion"/>
  </si>
  <si>
    <t>高麗菜</t>
    <phoneticPr fontId="19" type="noConversion"/>
  </si>
  <si>
    <t>沙茶海帶根</t>
    <phoneticPr fontId="19" type="noConversion"/>
  </si>
  <si>
    <t>海帶根</t>
    <phoneticPr fontId="19" type="noConversion"/>
  </si>
  <si>
    <t>豆腐</t>
    <phoneticPr fontId="19" type="noConversion"/>
  </si>
  <si>
    <t>木耳</t>
    <phoneticPr fontId="19" type="noConversion"/>
  </si>
  <si>
    <t>鹽酥雞(炸)</t>
    <phoneticPr fontId="19" type="noConversion"/>
  </si>
  <si>
    <t>生鮮雞肉</t>
    <phoneticPr fontId="19" type="noConversion"/>
  </si>
  <si>
    <t>炸</t>
    <phoneticPr fontId="19" type="noConversion"/>
  </si>
  <si>
    <t>滷</t>
    <phoneticPr fontId="19" type="noConversion"/>
  </si>
  <si>
    <t>洋蔥</t>
    <phoneticPr fontId="19" type="noConversion"/>
  </si>
  <si>
    <t>新竹板條</t>
    <phoneticPr fontId="19" type="noConversion"/>
  </si>
  <si>
    <t>茄香骰子豬</t>
    <phoneticPr fontId="19" type="noConversion"/>
  </si>
  <si>
    <t>雞堡肉(加)</t>
    <phoneticPr fontId="19" type="noConversion"/>
  </si>
  <si>
    <t>雞米花(炸)</t>
    <phoneticPr fontId="19" type="noConversion"/>
  </si>
  <si>
    <t>深色蔬菜</t>
    <phoneticPr fontId="19" type="noConversion"/>
  </si>
  <si>
    <t>酸辣湯(芡)(豆)(醃)</t>
    <phoneticPr fontId="19" type="noConversion"/>
  </si>
  <si>
    <t>筍片湯</t>
    <phoneticPr fontId="19" type="noConversion"/>
  </si>
  <si>
    <t>烤</t>
    <phoneticPr fontId="19" type="noConversion"/>
  </si>
  <si>
    <t>雞堡肉</t>
    <phoneticPr fontId="19" type="noConversion"/>
  </si>
  <si>
    <t>加</t>
    <phoneticPr fontId="19" type="noConversion"/>
  </si>
  <si>
    <t>酸菜絲</t>
    <phoneticPr fontId="19" type="noConversion"/>
  </si>
  <si>
    <t>醃</t>
    <phoneticPr fontId="19" type="noConversion"/>
  </si>
  <si>
    <t>新鮮竹筍</t>
    <phoneticPr fontId="19" type="noConversion"/>
  </si>
  <si>
    <t>豆腐</t>
    <phoneticPr fontId="19" type="noConversion"/>
  </si>
  <si>
    <t>生鮮雞肉</t>
    <phoneticPr fontId="19" type="noConversion"/>
  </si>
  <si>
    <t>滷</t>
    <phoneticPr fontId="19" type="noConversion"/>
  </si>
  <si>
    <t>生鮮豬肉</t>
    <phoneticPr fontId="19" type="noConversion"/>
  </si>
  <si>
    <t>竹筍湯</t>
    <phoneticPr fontId="19" type="noConversion"/>
  </si>
  <si>
    <t>冬瓜湯</t>
    <phoneticPr fontId="19" type="noConversion"/>
  </si>
  <si>
    <t>新鮮竹筍</t>
    <phoneticPr fontId="19" type="noConversion"/>
  </si>
  <si>
    <t>冬瓜</t>
    <phoneticPr fontId="19" type="noConversion"/>
  </si>
  <si>
    <t>薑</t>
    <phoneticPr fontId="19" type="noConversion"/>
  </si>
  <si>
    <t>椒鹽甜不辣(加)</t>
    <phoneticPr fontId="19" type="noConversion"/>
  </si>
  <si>
    <t>香酥雞翅(炸)</t>
    <phoneticPr fontId="19" type="noConversion"/>
  </si>
  <si>
    <t>滷</t>
    <phoneticPr fontId="19" type="noConversion"/>
  </si>
  <si>
    <t>淺色蔬菜</t>
    <phoneticPr fontId="19" type="noConversion"/>
  </si>
  <si>
    <t>哈燒肉排</t>
    <phoneticPr fontId="19" type="noConversion"/>
  </si>
  <si>
    <t>紅蘿蔔</t>
    <phoneticPr fontId="19" type="noConversion"/>
  </si>
  <si>
    <t>什錦黃瓜</t>
    <phoneticPr fontId="19" type="noConversion"/>
  </si>
  <si>
    <t>咖哩雞丁</t>
    <phoneticPr fontId="19" type="noConversion"/>
  </si>
  <si>
    <t>大黃瓜</t>
    <phoneticPr fontId="19" type="noConversion"/>
  </si>
  <si>
    <t>鮮菇</t>
    <phoneticPr fontId="19" type="noConversion"/>
  </si>
  <si>
    <t>木耳</t>
    <phoneticPr fontId="19" type="noConversion"/>
  </si>
  <si>
    <t>鮪魚</t>
    <phoneticPr fontId="19" type="noConversion"/>
  </si>
  <si>
    <t>魷魚圈(海)(炸)</t>
    <phoneticPr fontId="19" type="noConversion"/>
  </si>
  <si>
    <t>叉燒包(冷)</t>
    <phoneticPr fontId="19" type="noConversion"/>
  </si>
  <si>
    <t>叉燒包</t>
    <phoneticPr fontId="19" type="noConversion"/>
  </si>
  <si>
    <t>小肉包(冷)</t>
    <phoneticPr fontId="19" type="noConversion"/>
  </si>
  <si>
    <t>蒸</t>
    <phoneticPr fontId="19" type="noConversion"/>
  </si>
  <si>
    <t>小肉包</t>
    <phoneticPr fontId="19" type="noConversion"/>
  </si>
  <si>
    <t>冷</t>
    <phoneticPr fontId="19" type="noConversion"/>
  </si>
  <si>
    <t>109年7月13日-7月14日第三週菜單明細(永靖國小--承富)</t>
    <phoneticPr fontId="19" type="noConversion"/>
  </si>
  <si>
    <t>109年7月6日-7月10日第二週菜單明細(永靖國小--承富)</t>
    <phoneticPr fontId="19" type="noConversion"/>
  </si>
  <si>
    <t>109年7月1日-7月3日第一週菜單明細(永靖國小--承富)</t>
    <phoneticPr fontId="19" type="noConversion"/>
  </si>
  <si>
    <r>
      <rPr>
        <b/>
        <sz val="26"/>
        <color theme="1"/>
        <rFont val="標楷體"/>
        <family val="4"/>
        <charset val="136"/>
      </rPr>
      <t>有機</t>
    </r>
    <r>
      <rPr>
        <sz val="26"/>
        <color theme="1"/>
        <rFont val="標楷體"/>
        <family val="4"/>
        <charset val="136"/>
      </rPr>
      <t>淺色蔬菜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</si>
</sst>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2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24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24"/>
      <color theme="1"/>
      <name val="新細明體"/>
      <family val="1"/>
      <charset val="136"/>
    </font>
    <font>
      <b/>
      <sz val="24"/>
      <color theme="1"/>
      <name val="標楷體"/>
      <family val="4"/>
      <charset val="136"/>
    </font>
    <font>
      <sz val="24"/>
      <color theme="1"/>
      <name val="華康棒棒體W5(P)"/>
      <family val="5"/>
      <charset val="136"/>
    </font>
    <font>
      <b/>
      <sz val="28"/>
      <color theme="1"/>
      <name val="華康墨字體(P)"/>
      <family val="5"/>
      <charset val="136"/>
    </font>
    <font>
      <b/>
      <sz val="28"/>
      <color theme="1"/>
      <name val="華康流隸體(P)"/>
      <family val="4"/>
      <charset val="136"/>
    </font>
    <font>
      <b/>
      <sz val="28"/>
      <color theme="1"/>
      <name val="華康棒棒體W5(P)"/>
      <family val="5"/>
      <charset val="136"/>
    </font>
    <font>
      <sz val="28"/>
      <color theme="1"/>
      <name val="華康墨字體(P)"/>
      <family val="5"/>
      <charset val="136"/>
    </font>
    <font>
      <sz val="28"/>
      <color theme="1"/>
      <name val="華康棒棒體W5(P)"/>
      <family val="5"/>
      <charset val="136"/>
    </font>
    <font>
      <sz val="28"/>
      <color theme="1"/>
      <name val="華康流隸體(P)"/>
      <family val="4"/>
      <charset val="136"/>
    </font>
    <font>
      <sz val="2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b/>
      <sz val="2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2" fillId="0" borderId="23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2" fillId="0" borderId="27" xfId="0" applyFont="1" applyFill="1" applyBorder="1" applyAlignment="1">
      <alignment vertical="center" textRotation="180" shrinkToFit="1"/>
    </xf>
    <xf numFmtId="0" fontId="22" fillId="0" borderId="27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2" fillId="0" borderId="11" xfId="0" applyFont="1" applyFill="1" applyBorder="1" applyAlignment="1">
      <alignment horizontal="center" vertical="center" textRotation="255"/>
    </xf>
    <xf numFmtId="0" fontId="22" fillId="0" borderId="20" xfId="0" applyFont="1" applyFill="1" applyBorder="1" applyAlignment="1">
      <alignment vertical="center" textRotation="255" shrinkToFit="1"/>
    </xf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29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5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7" xfId="0" applyFont="1" applyBorder="1" applyAlignment="1">
      <alignment vertical="center" shrinkToFit="1"/>
    </xf>
    <xf numFmtId="0" fontId="22" fillId="0" borderId="57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textRotation="255" shrinkToFit="1"/>
    </xf>
    <xf numFmtId="0" fontId="34" fillId="0" borderId="0" xfId="0" applyFont="1">
      <alignment vertical="center"/>
    </xf>
    <xf numFmtId="0" fontId="28" fillId="0" borderId="7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vertical="center" shrinkToFit="1"/>
    </xf>
    <xf numFmtId="0" fontId="35" fillId="0" borderId="0" xfId="0" applyFont="1">
      <alignment vertical="center"/>
    </xf>
    <xf numFmtId="0" fontId="22" fillId="0" borderId="0" xfId="0" applyFont="1" applyBorder="1" applyAlignment="1">
      <alignment horizontal="left" shrinkToFit="1"/>
    </xf>
    <xf numFmtId="0" fontId="28" fillId="0" borderId="71" xfId="0" applyFont="1" applyBorder="1" applyAlignment="1">
      <alignment horizontal="right"/>
    </xf>
    <xf numFmtId="0" fontId="22" fillId="0" borderId="72" xfId="0" applyFont="1" applyFill="1" applyBorder="1" applyAlignment="1">
      <alignment vertical="center" textRotation="180" shrinkToFit="1"/>
    </xf>
    <xf numFmtId="0" fontId="22" fillId="0" borderId="72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shrinkToFit="1"/>
    </xf>
    <xf numFmtId="0" fontId="22" fillId="24" borderId="25" xfId="0" applyFont="1" applyFill="1" applyBorder="1" applyAlignment="1">
      <alignment horizontal="center" vertical="center" shrinkToFit="1"/>
    </xf>
    <xf numFmtId="0" fontId="22" fillId="0" borderId="28" xfId="0" applyFont="1" applyBorder="1" applyAlignment="1">
      <alignment horizontal="left" vertical="center" shrinkToFit="1"/>
    </xf>
    <xf numFmtId="0" fontId="22" fillId="0" borderId="28" xfId="0" applyFont="1" applyFill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74" xfId="0" applyFont="1" applyBorder="1" applyAlignment="1">
      <alignment horizontal="left" vertical="center"/>
    </xf>
    <xf numFmtId="0" fontId="33" fillId="0" borderId="28" xfId="0" applyFont="1" applyFill="1" applyBorder="1" applyAlignment="1">
      <alignment vertical="center" textRotation="255" shrinkToFit="1"/>
    </xf>
    <xf numFmtId="0" fontId="22" fillId="0" borderId="75" xfId="0" applyFont="1" applyFill="1" applyBorder="1" applyAlignment="1">
      <alignment vertical="center" textRotation="180" shrinkToFit="1"/>
    </xf>
    <xf numFmtId="0" fontId="22" fillId="0" borderId="75" xfId="0" applyFont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28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1" fillId="0" borderId="45" xfId="0" applyFont="1" applyBorder="1" applyAlignment="1">
      <alignment horizontal="right" vertical="top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top"/>
    </xf>
    <xf numFmtId="0" fontId="36" fillId="25" borderId="0" xfId="0" applyFont="1" applyFill="1" applyBorder="1" applyAlignment="1">
      <alignment horizontal="center" vertical="center"/>
    </xf>
    <xf numFmtId="0" fontId="37" fillId="25" borderId="0" xfId="19" applyFont="1" applyFill="1"/>
    <xf numFmtId="0" fontId="38" fillId="25" borderId="0" xfId="19" applyFont="1" applyFill="1" applyBorder="1" applyAlignment="1">
      <alignment horizontal="left"/>
    </xf>
    <xf numFmtId="0" fontId="39" fillId="25" borderId="0" xfId="19" applyFont="1" applyFill="1" applyBorder="1" applyAlignment="1"/>
    <xf numFmtId="0" fontId="37" fillId="25" borderId="0" xfId="19" applyFont="1" applyFill="1" applyBorder="1" applyAlignment="1"/>
    <xf numFmtId="0" fontId="40" fillId="25" borderId="0" xfId="19" applyFont="1" applyFill="1"/>
    <xf numFmtId="178" fontId="41" fillId="25" borderId="68" xfId="0" applyNumberFormat="1" applyFont="1" applyFill="1" applyBorder="1" applyAlignment="1">
      <alignment horizontal="center" vertical="center" wrapText="1"/>
    </xf>
    <xf numFmtId="178" fontId="41" fillId="25" borderId="69" xfId="0" applyNumberFormat="1" applyFont="1" applyFill="1" applyBorder="1" applyAlignment="1">
      <alignment horizontal="center" vertical="center" wrapText="1"/>
    </xf>
    <xf numFmtId="178" fontId="41" fillId="25" borderId="41" xfId="0" applyNumberFormat="1" applyFont="1" applyFill="1" applyBorder="1" applyAlignment="1">
      <alignment horizontal="center" vertical="center" wrapText="1"/>
    </xf>
    <xf numFmtId="178" fontId="41" fillId="25" borderId="44" xfId="0" applyNumberFormat="1" applyFont="1" applyFill="1" applyBorder="1" applyAlignment="1">
      <alignment horizontal="center" vertical="center" wrapText="1"/>
    </xf>
    <xf numFmtId="178" fontId="41" fillId="25" borderId="42" xfId="0" applyNumberFormat="1" applyFont="1" applyFill="1" applyBorder="1" applyAlignment="1">
      <alignment horizontal="center" vertical="center" wrapText="1"/>
    </xf>
    <xf numFmtId="0" fontId="42" fillId="25" borderId="0" xfId="19" applyFont="1" applyFill="1"/>
    <xf numFmtId="0" fontId="43" fillId="25" borderId="46" xfId="0" applyFont="1" applyFill="1" applyBorder="1" applyAlignment="1">
      <alignment horizontal="center" vertical="center" shrinkToFit="1"/>
    </xf>
    <xf numFmtId="0" fontId="43" fillId="25" borderId="0" xfId="0" applyFont="1" applyFill="1" applyBorder="1" applyAlignment="1">
      <alignment horizontal="center" vertical="center" shrinkToFit="1"/>
    </xf>
    <xf numFmtId="0" fontId="36" fillId="25" borderId="0" xfId="0" applyFont="1" applyFill="1" applyBorder="1" applyAlignment="1">
      <alignment horizontal="center" vertical="center" shrinkToFit="1"/>
    </xf>
    <xf numFmtId="0" fontId="44" fillId="25" borderId="43" xfId="0" applyFont="1" applyFill="1" applyBorder="1" applyAlignment="1">
      <alignment horizontal="center" vertical="center" shrinkToFit="1"/>
    </xf>
    <xf numFmtId="0" fontId="44" fillId="25" borderId="55" xfId="0" applyFont="1" applyFill="1" applyBorder="1" applyAlignment="1">
      <alignment horizontal="center" vertical="center" shrinkToFit="1"/>
    </xf>
    <xf numFmtId="0" fontId="44" fillId="25" borderId="59" xfId="0" applyFont="1" applyFill="1" applyBorder="1" applyAlignment="1">
      <alignment horizontal="center" vertical="center" shrinkToFit="1"/>
    </xf>
    <xf numFmtId="0" fontId="36" fillId="25" borderId="48" xfId="0" applyFont="1" applyFill="1" applyBorder="1" applyAlignment="1">
      <alignment horizontal="center" vertical="center" shrinkToFit="1"/>
    </xf>
    <xf numFmtId="0" fontId="36" fillId="25" borderId="43" xfId="0" applyFont="1" applyFill="1" applyBorder="1" applyAlignment="1">
      <alignment horizontal="center" vertical="center" shrinkToFit="1"/>
    </xf>
    <xf numFmtId="0" fontId="36" fillId="25" borderId="54" xfId="0" applyFont="1" applyFill="1" applyBorder="1" applyAlignment="1">
      <alignment horizontal="center" vertical="center" shrinkToFit="1"/>
    </xf>
    <xf numFmtId="0" fontId="36" fillId="25" borderId="53" xfId="0" applyFont="1" applyFill="1" applyBorder="1" applyAlignment="1">
      <alignment horizontal="center" vertical="center" shrinkToFit="1"/>
    </xf>
    <xf numFmtId="0" fontId="45" fillId="25" borderId="0" xfId="19" applyFont="1" applyFill="1" applyAlignment="1">
      <alignment horizontal="center" vertical="center"/>
    </xf>
    <xf numFmtId="0" fontId="46" fillId="25" borderId="46" xfId="0" applyFont="1" applyFill="1" applyBorder="1" applyAlignment="1">
      <alignment horizontal="center" vertical="center" shrinkToFit="1"/>
    </xf>
    <xf numFmtId="0" fontId="46" fillId="25" borderId="0" xfId="0" applyFont="1" applyFill="1" applyBorder="1" applyAlignment="1">
      <alignment horizontal="center" vertical="center" shrinkToFit="1"/>
    </xf>
    <xf numFmtId="0" fontId="47" fillId="25" borderId="0" xfId="0" applyFont="1" applyFill="1" applyBorder="1" applyAlignment="1">
      <alignment horizontal="center" vertical="center"/>
    </xf>
    <xf numFmtId="0" fontId="48" fillId="25" borderId="54" xfId="0" applyFont="1" applyFill="1" applyBorder="1" applyAlignment="1">
      <alignment horizontal="center" vertical="center"/>
    </xf>
    <xf numFmtId="0" fontId="48" fillId="25" borderId="0" xfId="0" applyFont="1" applyFill="1" applyBorder="1" applyAlignment="1">
      <alignment horizontal="center" vertical="center"/>
    </xf>
    <xf numFmtId="0" fontId="48" fillId="25" borderId="58" xfId="0" applyFont="1" applyFill="1" applyBorder="1" applyAlignment="1">
      <alignment horizontal="center" vertical="center"/>
    </xf>
    <xf numFmtId="0" fontId="49" fillId="25" borderId="54" xfId="0" applyFont="1" applyFill="1" applyBorder="1" applyAlignment="1">
      <alignment horizontal="center" vertical="center"/>
    </xf>
    <xf numFmtId="0" fontId="49" fillId="25" borderId="0" xfId="0" applyFont="1" applyFill="1" applyBorder="1" applyAlignment="1">
      <alignment horizontal="center" vertical="center"/>
    </xf>
    <xf numFmtId="0" fontId="50" fillId="25" borderId="54" xfId="0" applyFont="1" applyFill="1" applyBorder="1" applyAlignment="1">
      <alignment horizontal="center" vertical="center"/>
    </xf>
    <xf numFmtId="0" fontId="50" fillId="25" borderId="0" xfId="0" applyFont="1" applyFill="1" applyBorder="1" applyAlignment="1">
      <alignment horizontal="center" vertical="center"/>
    </xf>
    <xf numFmtId="0" fontId="50" fillId="25" borderId="53" xfId="0" applyFont="1" applyFill="1" applyBorder="1" applyAlignment="1">
      <alignment horizontal="center" vertical="center"/>
    </xf>
    <xf numFmtId="0" fontId="45" fillId="25" borderId="0" xfId="19" applyFont="1" applyFill="1"/>
    <xf numFmtId="0" fontId="49" fillId="25" borderId="0" xfId="0" applyFont="1" applyFill="1" applyBorder="1" applyAlignment="1">
      <alignment horizontal="center" vertical="center" shrinkToFit="1"/>
    </xf>
    <xf numFmtId="0" fontId="49" fillId="25" borderId="54" xfId="0" applyFont="1" applyFill="1" applyBorder="1" applyAlignment="1">
      <alignment horizontal="center" vertical="center" shrinkToFit="1"/>
    </xf>
    <xf numFmtId="0" fontId="49" fillId="25" borderId="58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1" fillId="25" borderId="0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2" fillId="25" borderId="57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/>
    </xf>
    <xf numFmtId="0" fontId="51" fillId="25" borderId="0" xfId="0" applyFont="1" applyFill="1" applyBorder="1" applyAlignment="1">
      <alignment horizontal="center" vertical="center"/>
    </xf>
    <xf numFmtId="0" fontId="53" fillId="25" borderId="54" xfId="0" applyFont="1" applyFill="1" applyBorder="1" applyAlignment="1">
      <alignment horizontal="center" vertical="center" shrinkToFit="1"/>
    </xf>
    <xf numFmtId="0" fontId="53" fillId="25" borderId="0" xfId="0" applyFont="1" applyFill="1" applyBorder="1" applyAlignment="1">
      <alignment horizontal="center" vertical="center" shrinkToFit="1"/>
    </xf>
    <xf numFmtId="0" fontId="53" fillId="25" borderId="53" xfId="0" applyFont="1" applyFill="1" applyBorder="1" applyAlignment="1">
      <alignment horizontal="center" vertical="center" shrinkToFit="1"/>
    </xf>
    <xf numFmtId="0" fontId="54" fillId="25" borderId="0" xfId="0" applyFont="1" applyFill="1" applyBorder="1" applyAlignment="1">
      <alignment horizontal="center" vertical="center" wrapText="1"/>
    </xf>
    <xf numFmtId="0" fontId="54" fillId="25" borderId="57" xfId="0" applyFont="1" applyFill="1" applyBorder="1" applyAlignment="1">
      <alignment horizontal="center" vertical="center" wrapText="1"/>
    </xf>
    <xf numFmtId="0" fontId="54" fillId="25" borderId="54" xfId="0" applyFont="1" applyFill="1" applyBorder="1" applyAlignment="1">
      <alignment horizontal="center" vertical="center" wrapText="1"/>
    </xf>
    <xf numFmtId="0" fontId="54" fillId="25" borderId="53" xfId="0" applyFont="1" applyFill="1" applyBorder="1" applyAlignment="1">
      <alignment horizontal="center" vertical="center" wrapText="1"/>
    </xf>
    <xf numFmtId="0" fontId="44" fillId="25" borderId="0" xfId="0" applyFont="1" applyFill="1" applyBorder="1" applyAlignment="1">
      <alignment horizontal="center" vertical="center" shrinkToFit="1"/>
    </xf>
    <xf numFmtId="0" fontId="44" fillId="25" borderId="50" xfId="0" applyFont="1" applyFill="1" applyBorder="1" applyAlignment="1">
      <alignment horizontal="center" vertical="center" shrinkToFit="1"/>
    </xf>
    <xf numFmtId="0" fontId="44" fillId="25" borderId="51" xfId="0" applyFont="1" applyFill="1" applyBorder="1" applyAlignment="1">
      <alignment horizontal="center" vertical="center" shrinkToFit="1"/>
    </xf>
    <xf numFmtId="0" fontId="44" fillId="25" borderId="60" xfId="0" applyFont="1" applyFill="1" applyBorder="1" applyAlignment="1">
      <alignment horizontal="center" vertical="center" shrinkToFit="1"/>
    </xf>
    <xf numFmtId="0" fontId="44" fillId="25" borderId="62" xfId="0" applyFont="1" applyFill="1" applyBorder="1" applyAlignment="1">
      <alignment horizontal="center" vertical="center" shrinkToFit="1"/>
    </xf>
    <xf numFmtId="0" fontId="55" fillId="25" borderId="46" xfId="19" applyFont="1" applyFill="1" applyBorder="1"/>
    <xf numFmtId="180" fontId="55" fillId="25" borderId="0" xfId="19" applyNumberFormat="1" applyFont="1" applyFill="1" applyBorder="1"/>
    <xf numFmtId="0" fontId="55" fillId="25" borderId="0" xfId="19" applyFont="1" applyFill="1" applyBorder="1"/>
    <xf numFmtId="179" fontId="55" fillId="25" borderId="0" xfId="19" applyNumberFormat="1" applyFont="1" applyFill="1" applyBorder="1"/>
    <xf numFmtId="0" fontId="55" fillId="25" borderId="0" xfId="19" applyFont="1" applyFill="1" applyBorder="1" applyAlignment="1">
      <alignment horizontal="right"/>
    </xf>
    <xf numFmtId="0" fontId="55" fillId="25" borderId="33" xfId="19" applyFont="1" applyFill="1" applyBorder="1"/>
    <xf numFmtId="180" fontId="55" fillId="25" borderId="33" xfId="19" applyNumberFormat="1" applyFont="1" applyFill="1" applyBorder="1"/>
    <xf numFmtId="179" fontId="55" fillId="25" borderId="33" xfId="19" applyNumberFormat="1" applyFont="1" applyFill="1" applyBorder="1"/>
    <xf numFmtId="179" fontId="55" fillId="25" borderId="38" xfId="19" applyNumberFormat="1" applyFont="1" applyFill="1" applyBorder="1"/>
    <xf numFmtId="179" fontId="55" fillId="25" borderId="34" xfId="19" applyNumberFormat="1" applyFont="1" applyFill="1" applyBorder="1"/>
    <xf numFmtId="0" fontId="56" fillId="25" borderId="0" xfId="19" applyFont="1" applyFill="1"/>
    <xf numFmtId="0" fontId="55" fillId="25" borderId="36" xfId="19" applyFont="1" applyFill="1" applyBorder="1"/>
    <xf numFmtId="179" fontId="55" fillId="25" borderId="36" xfId="19" applyNumberFormat="1" applyFont="1" applyFill="1" applyBorder="1"/>
    <xf numFmtId="0" fontId="55" fillId="25" borderId="48" xfId="19" applyFont="1" applyFill="1" applyBorder="1"/>
    <xf numFmtId="179" fontId="55" fillId="25" borderId="48" xfId="19" applyNumberFormat="1" applyFont="1" applyFill="1" applyBorder="1"/>
    <xf numFmtId="179" fontId="55" fillId="25" borderId="43" xfId="19" applyNumberFormat="1" applyFont="1" applyFill="1" applyBorder="1"/>
    <xf numFmtId="179" fontId="55" fillId="25" borderId="64" xfId="19" applyNumberFormat="1" applyFont="1" applyFill="1" applyBorder="1"/>
    <xf numFmtId="178" fontId="41" fillId="25" borderId="40" xfId="0" applyNumberFormat="1" applyFont="1" applyFill="1" applyBorder="1" applyAlignment="1">
      <alignment horizontal="center" vertical="center" wrapText="1"/>
    </xf>
    <xf numFmtId="178" fontId="41" fillId="25" borderId="47" xfId="0" applyNumberFormat="1" applyFont="1" applyFill="1" applyBorder="1" applyAlignment="1">
      <alignment horizontal="center" vertical="center" wrapText="1"/>
    </xf>
    <xf numFmtId="178" fontId="41" fillId="25" borderId="66" xfId="0" applyNumberFormat="1" applyFont="1" applyFill="1" applyBorder="1" applyAlignment="1">
      <alignment horizontal="center" vertical="center" wrapText="1"/>
    </xf>
    <xf numFmtId="0" fontId="44" fillId="25" borderId="61" xfId="0" applyFont="1" applyFill="1" applyBorder="1" applyAlignment="1">
      <alignment horizontal="center" vertical="center" shrinkToFit="1"/>
    </xf>
    <xf numFmtId="0" fontId="44" fillId="25" borderId="48" xfId="0" applyFont="1" applyFill="1" applyBorder="1" applyAlignment="1">
      <alignment horizontal="center" vertical="center" shrinkToFit="1"/>
    </xf>
    <xf numFmtId="0" fontId="36" fillId="25" borderId="55" xfId="0" applyFont="1" applyFill="1" applyBorder="1" applyAlignment="1">
      <alignment horizontal="center" vertical="center" shrinkToFit="1"/>
    </xf>
    <xf numFmtId="0" fontId="36" fillId="25" borderId="59" xfId="0" applyFont="1" applyFill="1" applyBorder="1" applyAlignment="1">
      <alignment horizontal="center" vertical="center" shrinkToFit="1"/>
    </xf>
    <xf numFmtId="0" fontId="36" fillId="25" borderId="58" xfId="0" applyFont="1" applyFill="1" applyBorder="1" applyAlignment="1">
      <alignment horizontal="center" vertical="center" shrinkToFit="1"/>
    </xf>
    <xf numFmtId="0" fontId="36" fillId="25" borderId="64" xfId="0" applyFont="1" applyFill="1" applyBorder="1" applyAlignment="1">
      <alignment horizontal="center" vertical="center" shrinkToFit="1"/>
    </xf>
    <xf numFmtId="0" fontId="49" fillId="25" borderId="46" xfId="0" applyFont="1" applyFill="1" applyBorder="1" applyAlignment="1">
      <alignment horizontal="center" vertical="center"/>
    </xf>
    <xf numFmtId="0" fontId="50" fillId="25" borderId="58" xfId="0" applyFont="1" applyFill="1" applyBorder="1" applyAlignment="1">
      <alignment horizontal="center" vertical="center"/>
    </xf>
    <xf numFmtId="0" fontId="52" fillId="25" borderId="54" xfId="0" applyFont="1" applyFill="1" applyBorder="1" applyAlignment="1">
      <alignment horizontal="center" vertical="center"/>
    </xf>
    <xf numFmtId="0" fontId="52" fillId="25" borderId="0" xfId="0" applyFont="1" applyFill="1" applyBorder="1" applyAlignment="1">
      <alignment horizontal="center" vertical="center"/>
    </xf>
    <xf numFmtId="0" fontId="52" fillId="25" borderId="58" xfId="0" applyFont="1" applyFill="1" applyBorder="1" applyAlignment="1">
      <alignment horizontal="center" vertical="center"/>
    </xf>
    <xf numFmtId="0" fontId="53" fillId="25" borderId="54" xfId="0" applyFont="1" applyFill="1" applyBorder="1" applyAlignment="1">
      <alignment horizontal="center" vertical="center"/>
    </xf>
    <xf numFmtId="0" fontId="53" fillId="25" borderId="0" xfId="0" applyFont="1" applyFill="1" applyBorder="1" applyAlignment="1">
      <alignment horizontal="center" vertical="center"/>
    </xf>
    <xf numFmtId="0" fontId="53" fillId="25" borderId="53" xfId="0" applyFont="1" applyFill="1" applyBorder="1" applyAlignment="1">
      <alignment horizontal="center" vertical="center"/>
    </xf>
    <xf numFmtId="0" fontId="48" fillId="25" borderId="46" xfId="0" applyFont="1" applyFill="1" applyBorder="1" applyAlignment="1">
      <alignment horizontal="center" vertical="center" shrinkToFit="1"/>
    </xf>
    <xf numFmtId="0" fontId="48" fillId="25" borderId="0" xfId="0" applyFont="1" applyFill="1" applyBorder="1" applyAlignment="1">
      <alignment horizontal="center" vertical="center" shrinkToFit="1"/>
    </xf>
    <xf numFmtId="0" fontId="48" fillId="25" borderId="58" xfId="0" applyFont="1" applyFill="1" applyBorder="1" applyAlignment="1">
      <alignment horizontal="center" vertical="center" shrinkToFit="1"/>
    </xf>
    <xf numFmtId="0" fontId="48" fillId="25" borderId="54" xfId="0" applyFont="1" applyFill="1" applyBorder="1" applyAlignment="1">
      <alignment horizontal="center" vertical="center" shrinkToFit="1"/>
    </xf>
    <xf numFmtId="0" fontId="50" fillId="25" borderId="54" xfId="0" applyFont="1" applyFill="1" applyBorder="1" applyAlignment="1">
      <alignment horizontal="center" vertical="center" shrinkToFit="1"/>
    </xf>
    <xf numFmtId="0" fontId="50" fillId="25" borderId="0" xfId="0" applyFont="1" applyFill="1" applyBorder="1" applyAlignment="1">
      <alignment horizontal="center" vertical="center" shrinkToFit="1"/>
    </xf>
    <xf numFmtId="0" fontId="50" fillId="25" borderId="53" xfId="0" applyFont="1" applyFill="1" applyBorder="1" applyAlignment="1">
      <alignment horizontal="center" vertical="center" shrinkToFit="1"/>
    </xf>
    <xf numFmtId="0" fontId="52" fillId="25" borderId="56" xfId="0" applyFont="1" applyFill="1" applyBorder="1" applyAlignment="1">
      <alignment horizontal="center" vertical="center" shrinkToFit="1"/>
    </xf>
    <xf numFmtId="0" fontId="52" fillId="25" borderId="54" xfId="0" applyFont="1" applyFill="1" applyBorder="1" applyAlignment="1">
      <alignment horizontal="center" vertical="center" shrinkToFit="1"/>
    </xf>
    <xf numFmtId="0" fontId="51" fillId="25" borderId="57" xfId="0" applyFont="1" applyFill="1" applyBorder="1" applyAlignment="1">
      <alignment horizontal="center" vertical="center" shrinkToFit="1"/>
    </xf>
    <xf numFmtId="0" fontId="52" fillId="25" borderId="0" xfId="0" applyFont="1" applyFill="1" applyBorder="1" applyAlignment="1">
      <alignment horizontal="center" vertical="center" shrinkToFit="1"/>
    </xf>
    <xf numFmtId="0" fontId="53" fillId="25" borderId="58" xfId="0" applyFont="1" applyFill="1" applyBorder="1" applyAlignment="1">
      <alignment horizontal="center" vertical="center" shrinkToFit="1"/>
    </xf>
    <xf numFmtId="0" fontId="54" fillId="25" borderId="56" xfId="0" applyFont="1" applyFill="1" applyBorder="1" applyAlignment="1">
      <alignment horizontal="center" vertical="center" wrapText="1"/>
    </xf>
    <xf numFmtId="0" fontId="54" fillId="25" borderId="58" xfId="0" applyFont="1" applyFill="1" applyBorder="1" applyAlignment="1">
      <alignment horizontal="center" vertical="center" wrapText="1"/>
    </xf>
    <xf numFmtId="0" fontId="44" fillId="25" borderId="49" xfId="0" applyFont="1" applyFill="1" applyBorder="1" applyAlignment="1">
      <alignment horizontal="center" vertical="center" shrinkToFit="1"/>
    </xf>
    <xf numFmtId="0" fontId="44" fillId="25" borderId="52" xfId="0" applyFont="1" applyFill="1" applyBorder="1" applyAlignment="1">
      <alignment horizontal="center" vertical="center" shrinkToFit="1"/>
    </xf>
    <xf numFmtId="0" fontId="45" fillId="25" borderId="0" xfId="19" applyFont="1" applyFill="1" applyAlignment="1">
      <alignment vertical="center"/>
    </xf>
    <xf numFmtId="0" fontId="55" fillId="25" borderId="32" xfId="19" applyFont="1" applyFill="1" applyBorder="1"/>
    <xf numFmtId="0" fontId="55" fillId="25" borderId="50" xfId="19" applyFont="1" applyFill="1" applyBorder="1"/>
    <xf numFmtId="180" fontId="55" fillId="25" borderId="50" xfId="19" applyNumberFormat="1" applyFont="1" applyFill="1" applyBorder="1"/>
    <xf numFmtId="179" fontId="55" fillId="25" borderId="50" xfId="19" applyNumberFormat="1" applyFont="1" applyFill="1" applyBorder="1"/>
    <xf numFmtId="0" fontId="55" fillId="25" borderId="35" xfId="19" applyFont="1" applyFill="1" applyBorder="1"/>
    <xf numFmtId="179" fontId="55" fillId="25" borderId="37" xfId="19" applyNumberFormat="1" applyFont="1" applyFill="1" applyBorder="1"/>
    <xf numFmtId="178" fontId="41" fillId="25" borderId="73" xfId="0" applyNumberFormat="1" applyFont="1" applyFill="1" applyBorder="1" applyAlignment="1">
      <alignment horizontal="center" vertical="center" wrapText="1"/>
    </xf>
    <xf numFmtId="0" fontId="44" fillId="25" borderId="46" xfId="0" applyFont="1" applyFill="1" applyBorder="1" applyAlignment="1">
      <alignment horizontal="center" vertical="center" shrinkToFit="1"/>
    </xf>
    <xf numFmtId="0" fontId="46" fillId="25" borderId="58" xfId="0" applyFont="1" applyFill="1" applyBorder="1" applyAlignment="1">
      <alignment horizontal="center" vertical="center" shrinkToFit="1"/>
    </xf>
    <xf numFmtId="0" fontId="49" fillId="25" borderId="46" xfId="0" applyFont="1" applyFill="1" applyBorder="1" applyAlignment="1">
      <alignment horizontal="center" vertical="center" shrinkToFit="1"/>
    </xf>
    <xf numFmtId="0" fontId="46" fillId="25" borderId="0" xfId="0" applyFont="1" applyFill="1" applyBorder="1" applyAlignment="1">
      <alignment horizontal="center" vertical="center"/>
    </xf>
    <xf numFmtId="0" fontId="46" fillId="25" borderId="58" xfId="0" applyFont="1" applyFill="1" applyBorder="1" applyAlignment="1">
      <alignment horizontal="center" vertical="center"/>
    </xf>
    <xf numFmtId="0" fontId="50" fillId="25" borderId="58" xfId="0" applyFont="1" applyFill="1" applyBorder="1" applyAlignment="1">
      <alignment horizontal="center" vertical="center" shrinkToFit="1"/>
    </xf>
    <xf numFmtId="0" fontId="52" fillId="25" borderId="46" xfId="0" applyFont="1" applyFill="1" applyBorder="1" applyAlignment="1">
      <alignment horizontal="center" vertical="center" shrinkToFit="1"/>
    </xf>
    <xf numFmtId="0" fontId="43" fillId="25" borderId="58" xfId="0" applyFont="1" applyFill="1" applyBorder="1" applyAlignment="1">
      <alignment horizontal="center" vertical="center" shrinkToFit="1"/>
    </xf>
    <xf numFmtId="0" fontId="54" fillId="25" borderId="46" xfId="0" applyFont="1" applyFill="1" applyBorder="1" applyAlignment="1">
      <alignment horizontal="center" vertical="center" wrapText="1"/>
    </xf>
    <xf numFmtId="0" fontId="43" fillId="25" borderId="0" xfId="0" applyFont="1" applyFill="1" applyBorder="1" applyAlignment="1">
      <alignment horizontal="center" vertical="center" wrapText="1"/>
    </xf>
    <xf numFmtId="0" fontId="43" fillId="25" borderId="58" xfId="0" applyFont="1" applyFill="1" applyBorder="1" applyAlignment="1">
      <alignment horizontal="center" vertical="center" wrapText="1"/>
    </xf>
    <xf numFmtId="0" fontId="44" fillId="25" borderId="63" xfId="0" applyFont="1" applyFill="1" applyBorder="1" applyAlignment="1">
      <alignment horizontal="center" vertical="center" shrinkToFit="1"/>
    </xf>
    <xf numFmtId="0" fontId="55" fillId="25" borderId="49" xfId="19" applyFont="1" applyFill="1" applyBorder="1"/>
    <xf numFmtId="179" fontId="55" fillId="25" borderId="51" xfId="19" applyNumberFormat="1" applyFont="1" applyFill="1" applyBorder="1"/>
    <xf numFmtId="179" fontId="55" fillId="25" borderId="58" xfId="19" applyNumberFormat="1" applyFont="1" applyFill="1" applyBorder="1"/>
    <xf numFmtId="179" fontId="55" fillId="25" borderId="39" xfId="19" applyNumberFormat="1" applyFont="1" applyFill="1" applyBorder="1"/>
    <xf numFmtId="0" fontId="55" fillId="25" borderId="31" xfId="19" applyFont="1" applyFill="1" applyBorder="1"/>
    <xf numFmtId="179" fontId="55" fillId="25" borderId="31" xfId="19" applyNumberFormat="1" applyFont="1" applyFill="1" applyBorder="1"/>
    <xf numFmtId="179" fontId="55" fillId="25" borderId="67" xfId="19" applyNumberFormat="1" applyFont="1" applyFill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8000"/>
      <color rgb="FFFF9933"/>
      <color rgb="FF00CC00"/>
      <color rgb="FF009999"/>
      <color rgb="FF66FF33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397329</xdr:colOff>
      <xdr:row>3</xdr:row>
      <xdr:rowOff>43543</xdr:rowOff>
    </xdr:from>
    <xdr:to>
      <xdr:col>20</xdr:col>
      <xdr:colOff>209006</xdr:colOff>
      <xdr:row>3</xdr:row>
      <xdr:rowOff>361678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51872" y="43543"/>
          <a:ext cx="1999705" cy="31813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8</xdr:col>
      <xdr:colOff>272145</xdr:colOff>
      <xdr:row>2</xdr:row>
      <xdr:rowOff>61688</xdr:rowOff>
    </xdr:from>
    <xdr:to>
      <xdr:col>11</xdr:col>
      <xdr:colOff>654506</xdr:colOff>
      <xdr:row>3</xdr:row>
      <xdr:rowOff>303168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5562602" y="475345"/>
          <a:ext cx="2570390" cy="448309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12</xdr:col>
      <xdr:colOff>174171</xdr:colOff>
      <xdr:row>2</xdr:row>
      <xdr:rowOff>152400</xdr:rowOff>
    </xdr:from>
    <xdr:to>
      <xdr:col>17</xdr:col>
      <xdr:colOff>65314</xdr:colOff>
      <xdr:row>3</xdr:row>
      <xdr:rowOff>337484</xdr:rowOff>
    </xdr:to>
    <xdr:pic>
      <xdr:nvPicPr>
        <xdr:cNvPr id="29" name="圖片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566057"/>
          <a:ext cx="3537857" cy="391913"/>
        </a:xfrm>
        <a:prstGeom prst="rect">
          <a:avLst/>
        </a:prstGeom>
      </xdr:spPr>
    </xdr:pic>
    <xdr:clientData/>
  </xdr:twoCellAnchor>
  <xdr:twoCellAnchor editAs="oneCell">
    <xdr:from>
      <xdr:col>1</xdr:col>
      <xdr:colOff>402771</xdr:colOff>
      <xdr:row>0</xdr:row>
      <xdr:rowOff>0</xdr:rowOff>
    </xdr:from>
    <xdr:to>
      <xdr:col>4</xdr:col>
      <xdr:colOff>370114</xdr:colOff>
      <xdr:row>4</xdr:row>
      <xdr:rowOff>232954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828" y="0"/>
          <a:ext cx="2155372" cy="1234440"/>
        </a:xfrm>
        <a:prstGeom prst="rect">
          <a:avLst/>
        </a:prstGeom>
      </xdr:spPr>
    </xdr:pic>
    <xdr:clientData/>
  </xdr:twoCellAnchor>
  <xdr:oneCellAnchor>
    <xdr:from>
      <xdr:col>0</xdr:col>
      <xdr:colOff>182879</xdr:colOff>
      <xdr:row>4</xdr:row>
      <xdr:rowOff>231322</xdr:rowOff>
    </xdr:from>
    <xdr:ext cx="6021978" cy="2939143"/>
    <xdr:sp macro="" textlink="">
      <xdr:nvSpPr>
        <xdr:cNvPr id="8" name="文字方塊 7"/>
        <xdr:cNvSpPr txBox="1"/>
      </xdr:nvSpPr>
      <xdr:spPr>
        <a:xfrm>
          <a:off x="182879" y="1232808"/>
          <a:ext cx="6021978" cy="29391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TW" altLang="en-US" sz="3600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   </a:t>
          </a:r>
          <a:r>
            <a:rPr lang="zh-TW" altLang="en-US" sz="3600" b="1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炎炎夏日小</a:t>
          </a:r>
          <a:r>
            <a:rPr lang="zh-TW" altLang="en-US" sz="3600" b="1" baseline="0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清</a:t>
          </a:r>
          <a:r>
            <a:rPr lang="zh-TW" altLang="en-US" sz="3600" b="1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新風登場</a:t>
          </a:r>
          <a:r>
            <a:rPr lang="en-US" altLang="zh-TW" sz="3600" b="1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~</a:t>
          </a:r>
          <a:r>
            <a:rPr lang="zh-TW" altLang="en-US" sz="3600" b="1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！</a:t>
          </a:r>
          <a:endParaRPr lang="en-US" altLang="zh-TW" sz="3600" b="1">
            <a:solidFill>
              <a:srgbClr val="66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en-US" sz="3600" b="1">
              <a:solidFill>
                <a:srgbClr val="66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  </a:t>
          </a:r>
        </a:p>
      </xdr:txBody>
    </xdr:sp>
    <xdr:clientData/>
  </xdr:oneCellAnchor>
  <xdr:twoCellAnchor>
    <xdr:from>
      <xdr:col>0</xdr:col>
      <xdr:colOff>0</xdr:colOff>
      <xdr:row>5</xdr:row>
      <xdr:rowOff>396589</xdr:rowOff>
    </xdr:from>
    <xdr:to>
      <xdr:col>3</xdr:col>
      <xdr:colOff>4879</xdr:colOff>
      <xdr:row>8</xdr:row>
      <xdr:rowOff>377539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596" b="100000" l="1487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34839"/>
          <a:ext cx="1841843" cy="1287236"/>
        </a:xfrm>
        <a:prstGeom prst="rect">
          <a:avLst/>
        </a:prstGeom>
      </xdr:spPr>
    </xdr:pic>
    <xdr:clientData/>
  </xdr:twoCellAnchor>
  <xdr:twoCellAnchor>
    <xdr:from>
      <xdr:col>1</xdr:col>
      <xdr:colOff>381794</xdr:colOff>
      <xdr:row>6</xdr:row>
      <xdr:rowOff>396588</xdr:rowOff>
    </xdr:from>
    <xdr:to>
      <xdr:col>5</xdr:col>
      <xdr:colOff>40822</xdr:colOff>
      <xdr:row>8</xdr:row>
      <xdr:rowOff>285750</xdr:rowOff>
    </xdr:to>
    <xdr:sp macro="" textlink="">
      <xdr:nvSpPr>
        <xdr:cNvPr id="13" name="文字方塊 12"/>
        <xdr:cNvSpPr txBox="1"/>
      </xdr:nvSpPr>
      <xdr:spPr>
        <a:xfrm>
          <a:off x="585901" y="2070267"/>
          <a:ext cx="2924742" cy="760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zh-TW" sz="3200" b="1">
              <a:solidFill>
                <a:schemeClr val="accent2">
                  <a:lumMod val="75000"/>
                </a:schemeClr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 </a:t>
          </a:r>
          <a:r>
            <a:rPr lang="zh-TW" altLang="zh-TW" sz="32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蕃</a:t>
          </a:r>
          <a:r>
            <a:rPr lang="en-US" altLang="zh-TW" sz="32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 </a:t>
          </a:r>
          <a:r>
            <a:rPr lang="zh-TW" altLang="zh-TW" sz="32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茄</a:t>
          </a:r>
          <a:r>
            <a:rPr lang="en-US" altLang="zh-TW" sz="3200" b="1">
              <a:solidFill>
                <a:schemeClr val="bg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 </a:t>
          </a:r>
          <a:r>
            <a:rPr lang="zh-TW" altLang="zh-TW" sz="3200" b="1">
              <a:solidFill>
                <a:srgbClr val="FF3399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莎</a:t>
          </a:r>
          <a:r>
            <a:rPr lang="en-US" altLang="zh-TW" sz="3200" b="1">
              <a:solidFill>
                <a:srgbClr val="FF3399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 </a:t>
          </a:r>
          <a:r>
            <a:rPr lang="zh-TW" altLang="zh-TW" sz="3200" b="1">
              <a:solidFill>
                <a:srgbClr val="FF3399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莎</a:t>
          </a:r>
          <a:r>
            <a:rPr lang="zh-TW" altLang="zh-TW" sz="3200" b="1">
              <a:solidFill>
                <a:srgbClr val="00206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雞</a:t>
          </a:r>
          <a:endParaRPr lang="zh-TW" altLang="zh-TW" sz="3200">
            <a:solidFill>
              <a:srgbClr val="00206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endParaRPr lang="zh-TW" altLang="en-US" sz="3200"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 editAs="oneCell">
    <xdr:from>
      <xdr:col>0</xdr:col>
      <xdr:colOff>193534</xdr:colOff>
      <xdr:row>9</xdr:row>
      <xdr:rowOff>54429</xdr:rowOff>
    </xdr:from>
    <xdr:to>
      <xdr:col>3</xdr:col>
      <xdr:colOff>35828</xdr:colOff>
      <xdr:row>12</xdr:row>
      <xdr:rowOff>137755</xdr:rowOff>
    </xdr:to>
    <xdr:pic>
      <xdr:nvPicPr>
        <xdr:cNvPr id="22" name="圖片 2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34" y="3034393"/>
          <a:ext cx="1679258" cy="1117469"/>
        </a:xfrm>
        <a:prstGeom prst="rect">
          <a:avLst/>
        </a:prstGeom>
      </xdr:spPr>
    </xdr:pic>
    <xdr:clientData/>
  </xdr:twoCellAnchor>
  <xdr:twoCellAnchor>
    <xdr:from>
      <xdr:col>2</xdr:col>
      <xdr:colOff>272939</xdr:colOff>
      <xdr:row>8</xdr:row>
      <xdr:rowOff>101230</xdr:rowOff>
    </xdr:from>
    <xdr:to>
      <xdr:col>5</xdr:col>
      <xdr:colOff>13608</xdr:colOff>
      <xdr:row>13</xdr:row>
      <xdr:rowOff>110839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475" y="2645766"/>
          <a:ext cx="2189954" cy="1642466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4</xdr:col>
      <xdr:colOff>683621</xdr:colOff>
      <xdr:row>6</xdr:row>
      <xdr:rowOff>355121</xdr:rowOff>
    </xdr:from>
    <xdr:to>
      <xdr:col>7</xdr:col>
      <xdr:colOff>43543</xdr:colOff>
      <xdr:row>11</xdr:row>
      <xdr:rowOff>62592</xdr:rowOff>
    </xdr:to>
    <xdr:pic>
      <xdr:nvPicPr>
        <xdr:cNvPr id="27" name="圖片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6707" y="2053292"/>
          <a:ext cx="1547950" cy="193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4:U31"/>
  <sheetViews>
    <sheetView tabSelected="1" zoomScale="70" zoomScaleNormal="70" workbookViewId="0">
      <selection activeCell="X9" sqref="X9"/>
    </sheetView>
  </sheetViews>
  <sheetFormatPr defaultColWidth="9" defaultRowHeight="16.5"/>
  <cols>
    <col min="1" max="1" width="2.625" style="143" customWidth="1"/>
    <col min="2" max="21" width="10.625" style="139" customWidth="1"/>
    <col min="22" max="16384" width="9" style="143"/>
  </cols>
  <sheetData>
    <row r="4" spans="2:21" ht="30" customHeight="1" thickBot="1">
      <c r="B4" s="138"/>
      <c r="C4" s="138"/>
      <c r="D4" s="138"/>
      <c r="E4" s="138"/>
      <c r="F4" s="138"/>
      <c r="J4" s="140"/>
      <c r="K4" s="140"/>
      <c r="L4" s="140"/>
      <c r="M4" s="140"/>
      <c r="N4" s="140"/>
      <c r="O4" s="140"/>
      <c r="P4" s="140"/>
      <c r="Q4" s="141"/>
      <c r="R4" s="141"/>
      <c r="S4" s="141"/>
      <c r="T4" s="141"/>
      <c r="U4" s="142"/>
    </row>
    <row r="5" spans="2:21" s="149" customFormat="1" ht="19.899999999999999" customHeight="1">
      <c r="B5" s="144"/>
      <c r="C5" s="145"/>
      <c r="D5" s="145"/>
      <c r="E5" s="145"/>
      <c r="F5" s="145"/>
      <c r="G5" s="145"/>
      <c r="H5" s="145"/>
      <c r="I5" s="145"/>
      <c r="J5" s="146" t="s">
        <v>132</v>
      </c>
      <c r="K5" s="146"/>
      <c r="L5" s="146"/>
      <c r="M5" s="146"/>
      <c r="N5" s="146" t="s">
        <v>133</v>
      </c>
      <c r="O5" s="146"/>
      <c r="P5" s="146"/>
      <c r="Q5" s="147"/>
      <c r="R5" s="146" t="s">
        <v>134</v>
      </c>
      <c r="S5" s="146"/>
      <c r="T5" s="146"/>
      <c r="U5" s="148"/>
    </row>
    <row r="6" spans="2:21" s="160" customFormat="1" ht="34.9" customHeight="1">
      <c r="B6" s="150"/>
      <c r="C6" s="151"/>
      <c r="D6" s="151"/>
      <c r="E6" s="151"/>
      <c r="F6" s="152"/>
      <c r="G6" s="152"/>
      <c r="H6" s="152"/>
      <c r="I6" s="152"/>
      <c r="J6" s="153" t="s">
        <v>160</v>
      </c>
      <c r="K6" s="154"/>
      <c r="L6" s="154"/>
      <c r="M6" s="155"/>
      <c r="N6" s="156" t="s">
        <v>54</v>
      </c>
      <c r="O6" s="156"/>
      <c r="P6" s="156"/>
      <c r="Q6" s="157"/>
      <c r="R6" s="158" t="s">
        <v>173</v>
      </c>
      <c r="S6" s="152"/>
      <c r="T6" s="152"/>
      <c r="U6" s="159"/>
    </row>
    <row r="7" spans="2:21" s="172" customFormat="1" ht="34.9" customHeight="1">
      <c r="B7" s="161"/>
      <c r="C7" s="162"/>
      <c r="D7" s="162"/>
      <c r="E7" s="162"/>
      <c r="F7" s="163"/>
      <c r="G7" s="163"/>
      <c r="H7" s="163"/>
      <c r="I7" s="163"/>
      <c r="J7" s="164" t="s">
        <v>167</v>
      </c>
      <c r="K7" s="165"/>
      <c r="L7" s="165"/>
      <c r="M7" s="166"/>
      <c r="N7" s="167" t="s">
        <v>170</v>
      </c>
      <c r="O7" s="168"/>
      <c r="P7" s="168"/>
      <c r="Q7" s="168"/>
      <c r="R7" s="169" t="s">
        <v>172</v>
      </c>
      <c r="S7" s="170"/>
      <c r="T7" s="170"/>
      <c r="U7" s="171"/>
    </row>
    <row r="8" spans="2:21" s="172" customFormat="1" ht="34.9" customHeight="1">
      <c r="B8" s="150"/>
      <c r="C8" s="151"/>
      <c r="D8" s="151"/>
      <c r="E8" s="151"/>
      <c r="F8" s="173"/>
      <c r="G8" s="173"/>
      <c r="H8" s="173"/>
      <c r="I8" s="173"/>
      <c r="J8" s="174" t="s">
        <v>168</v>
      </c>
      <c r="K8" s="173"/>
      <c r="L8" s="173"/>
      <c r="M8" s="175"/>
      <c r="N8" s="169" t="s">
        <v>171</v>
      </c>
      <c r="O8" s="170"/>
      <c r="P8" s="170"/>
      <c r="Q8" s="170"/>
      <c r="R8" s="176" t="s">
        <v>246</v>
      </c>
      <c r="S8" s="177"/>
      <c r="T8" s="177"/>
      <c r="U8" s="178"/>
    </row>
    <row r="9" spans="2:21" s="172" customFormat="1" ht="34.9" customHeight="1">
      <c r="B9" s="150"/>
      <c r="C9" s="151"/>
      <c r="D9" s="151"/>
      <c r="E9" s="151"/>
      <c r="F9" s="177"/>
      <c r="G9" s="177"/>
      <c r="H9" s="177"/>
      <c r="I9" s="177"/>
      <c r="J9" s="179" t="s">
        <v>207</v>
      </c>
      <c r="K9" s="179"/>
      <c r="L9" s="179"/>
      <c r="M9" s="179"/>
      <c r="N9" s="180" t="s">
        <v>212</v>
      </c>
      <c r="O9" s="181"/>
      <c r="P9" s="181"/>
      <c r="Q9" s="181"/>
      <c r="R9" s="182" t="s">
        <v>249</v>
      </c>
      <c r="S9" s="183"/>
      <c r="T9" s="183"/>
      <c r="U9" s="184"/>
    </row>
    <row r="10" spans="2:21" s="172" customFormat="1" ht="34.9" customHeight="1">
      <c r="B10" s="150"/>
      <c r="C10" s="151"/>
      <c r="D10" s="151"/>
      <c r="E10" s="151"/>
      <c r="F10" s="185"/>
      <c r="G10" s="185"/>
      <c r="H10" s="185"/>
      <c r="I10" s="185"/>
      <c r="J10" s="186" t="s">
        <v>59</v>
      </c>
      <c r="K10" s="186"/>
      <c r="L10" s="186"/>
      <c r="M10" s="186"/>
      <c r="N10" s="186" t="s">
        <v>237</v>
      </c>
      <c r="O10" s="186"/>
      <c r="P10" s="186"/>
      <c r="Q10" s="187"/>
      <c r="R10" s="187" t="s">
        <v>69</v>
      </c>
      <c r="S10" s="185"/>
      <c r="T10" s="185"/>
      <c r="U10" s="188"/>
    </row>
    <row r="11" spans="2:21" s="172" customFormat="1" ht="34.9" customHeight="1">
      <c r="B11" s="150"/>
      <c r="C11" s="151"/>
      <c r="D11" s="151"/>
      <c r="E11" s="151"/>
      <c r="F11" s="189"/>
      <c r="G11" s="189"/>
      <c r="H11" s="189"/>
      <c r="I11" s="189"/>
      <c r="J11" s="190" t="s">
        <v>144</v>
      </c>
      <c r="K11" s="190"/>
      <c r="L11" s="190"/>
      <c r="M11" s="190"/>
      <c r="N11" s="191" t="s">
        <v>230</v>
      </c>
      <c r="O11" s="192"/>
      <c r="P11" s="192"/>
      <c r="Q11" s="192"/>
      <c r="R11" s="191" t="s">
        <v>143</v>
      </c>
      <c r="S11" s="192"/>
      <c r="T11" s="192"/>
      <c r="U11" s="193"/>
    </row>
    <row r="12" spans="2:21" s="204" customFormat="1" ht="12.95" customHeight="1">
      <c r="B12" s="194"/>
      <c r="C12" s="195"/>
      <c r="D12" s="196"/>
      <c r="E12" s="197"/>
      <c r="F12" s="198"/>
      <c r="G12" s="195"/>
      <c r="H12" s="196"/>
      <c r="I12" s="197"/>
      <c r="J12" s="199" t="s">
        <v>42</v>
      </c>
      <c r="K12" s="200">
        <f>'7月第一週明細 '!W28</f>
        <v>716.4</v>
      </c>
      <c r="L12" s="199" t="s">
        <v>9</v>
      </c>
      <c r="M12" s="201">
        <f>'7月第一週明細 '!W24</f>
        <v>24</v>
      </c>
      <c r="N12" s="199" t="s">
        <v>42</v>
      </c>
      <c r="O12" s="200">
        <f>'7月第一週明細 '!W36</f>
        <v>739.8</v>
      </c>
      <c r="P12" s="199" t="s">
        <v>9</v>
      </c>
      <c r="Q12" s="202">
        <f>'7月第一週明細 '!W32</f>
        <v>23</v>
      </c>
      <c r="R12" s="199" t="s">
        <v>42</v>
      </c>
      <c r="S12" s="200">
        <f>'7月第一週明細 '!W44</f>
        <v>728.5</v>
      </c>
      <c r="T12" s="199" t="s">
        <v>9</v>
      </c>
      <c r="U12" s="203">
        <f>'7月第一週明細 '!W40</f>
        <v>22.5</v>
      </c>
    </row>
    <row r="13" spans="2:21" s="204" customFormat="1" ht="12.95" customHeight="1" thickBot="1">
      <c r="B13" s="194"/>
      <c r="C13" s="197"/>
      <c r="D13" s="196"/>
      <c r="E13" s="197"/>
      <c r="F13" s="198"/>
      <c r="G13" s="197"/>
      <c r="H13" s="196"/>
      <c r="I13" s="197"/>
      <c r="J13" s="205" t="s">
        <v>7</v>
      </c>
      <c r="K13" s="206">
        <f>'7月第一週明細 '!W22</f>
        <v>97.5</v>
      </c>
      <c r="L13" s="205" t="s">
        <v>11</v>
      </c>
      <c r="M13" s="206">
        <f>'7月第一週明細 '!W26</f>
        <v>27.6</v>
      </c>
      <c r="N13" s="207" t="s">
        <v>7</v>
      </c>
      <c r="O13" s="208">
        <f>'7月第一週明細 '!W30</f>
        <v>105.5</v>
      </c>
      <c r="P13" s="207" t="s">
        <v>11</v>
      </c>
      <c r="Q13" s="209">
        <f>'7月第一週明細 '!W34</f>
        <v>27.7</v>
      </c>
      <c r="R13" s="207" t="s">
        <v>7</v>
      </c>
      <c r="S13" s="208">
        <f>'7月第一週明細 '!W38</f>
        <v>105</v>
      </c>
      <c r="T13" s="207" t="s">
        <v>11</v>
      </c>
      <c r="U13" s="210">
        <f>'7月第一週明細 '!W42</f>
        <v>26.5</v>
      </c>
    </row>
    <row r="14" spans="2:21" s="149" customFormat="1" ht="19.899999999999999" customHeight="1">
      <c r="B14" s="211" t="s">
        <v>137</v>
      </c>
      <c r="C14" s="146"/>
      <c r="D14" s="146"/>
      <c r="E14" s="147"/>
      <c r="F14" s="146" t="s">
        <v>138</v>
      </c>
      <c r="G14" s="146"/>
      <c r="H14" s="146"/>
      <c r="I14" s="146"/>
      <c r="J14" s="212" t="s">
        <v>139</v>
      </c>
      <c r="K14" s="146"/>
      <c r="L14" s="146"/>
      <c r="M14" s="147"/>
      <c r="N14" s="147" t="s">
        <v>140</v>
      </c>
      <c r="O14" s="213"/>
      <c r="P14" s="213"/>
      <c r="Q14" s="212"/>
      <c r="R14" s="146" t="s">
        <v>141</v>
      </c>
      <c r="S14" s="146"/>
      <c r="T14" s="146"/>
      <c r="U14" s="148"/>
    </row>
    <row r="15" spans="2:21" s="172" customFormat="1" ht="34.9" customHeight="1">
      <c r="B15" s="214" t="s">
        <v>81</v>
      </c>
      <c r="C15" s="215"/>
      <c r="D15" s="215"/>
      <c r="E15" s="153"/>
      <c r="F15" s="157" t="s">
        <v>82</v>
      </c>
      <c r="G15" s="216"/>
      <c r="H15" s="216"/>
      <c r="I15" s="217"/>
      <c r="J15" s="153" t="s">
        <v>162</v>
      </c>
      <c r="K15" s="154"/>
      <c r="L15" s="154"/>
      <c r="M15" s="155"/>
      <c r="N15" s="158" t="s">
        <v>85</v>
      </c>
      <c r="O15" s="152"/>
      <c r="P15" s="152"/>
      <c r="Q15" s="218"/>
      <c r="R15" s="156" t="s">
        <v>161</v>
      </c>
      <c r="S15" s="156"/>
      <c r="T15" s="156"/>
      <c r="U15" s="219"/>
    </row>
    <row r="16" spans="2:21" s="172" customFormat="1" ht="34.9" customHeight="1">
      <c r="B16" s="220" t="s">
        <v>213</v>
      </c>
      <c r="C16" s="168"/>
      <c r="D16" s="168"/>
      <c r="E16" s="168"/>
      <c r="F16" s="169" t="s">
        <v>215</v>
      </c>
      <c r="G16" s="170"/>
      <c r="H16" s="170"/>
      <c r="I16" s="221"/>
      <c r="J16" s="180" t="s">
        <v>238</v>
      </c>
      <c r="K16" s="181"/>
      <c r="L16" s="181"/>
      <c r="M16" s="181"/>
      <c r="N16" s="222" t="s">
        <v>75</v>
      </c>
      <c r="O16" s="223"/>
      <c r="P16" s="223"/>
      <c r="Q16" s="224"/>
      <c r="R16" s="225" t="s">
        <v>163</v>
      </c>
      <c r="S16" s="226"/>
      <c r="T16" s="226"/>
      <c r="U16" s="227"/>
    </row>
    <row r="17" spans="2:21" s="172" customFormat="1" ht="34.9" customHeight="1">
      <c r="B17" s="228" t="s">
        <v>214</v>
      </c>
      <c r="C17" s="229"/>
      <c r="D17" s="229"/>
      <c r="E17" s="230"/>
      <c r="F17" s="182" t="s">
        <v>181</v>
      </c>
      <c r="G17" s="183"/>
      <c r="H17" s="183"/>
      <c r="I17" s="183"/>
      <c r="J17" s="174" t="s">
        <v>241</v>
      </c>
      <c r="K17" s="173"/>
      <c r="L17" s="173"/>
      <c r="M17" s="173"/>
      <c r="N17" s="231" t="s">
        <v>89</v>
      </c>
      <c r="O17" s="229"/>
      <c r="P17" s="229"/>
      <c r="Q17" s="230"/>
      <c r="R17" s="232" t="s">
        <v>247</v>
      </c>
      <c r="S17" s="233"/>
      <c r="T17" s="233"/>
      <c r="U17" s="234"/>
    </row>
    <row r="18" spans="2:21" s="172" customFormat="1" ht="34.9" customHeight="1">
      <c r="B18" s="235" t="s">
        <v>113</v>
      </c>
      <c r="C18" s="179"/>
      <c r="D18" s="179"/>
      <c r="E18" s="236"/>
      <c r="F18" s="237" t="s">
        <v>142</v>
      </c>
      <c r="G18" s="237"/>
      <c r="H18" s="237"/>
      <c r="I18" s="237"/>
      <c r="J18" s="236" t="s">
        <v>240</v>
      </c>
      <c r="K18" s="238"/>
      <c r="L18" s="238"/>
      <c r="M18" s="238"/>
      <c r="N18" s="182" t="s">
        <v>182</v>
      </c>
      <c r="O18" s="183"/>
      <c r="P18" s="183"/>
      <c r="Q18" s="239"/>
      <c r="R18" s="176" t="s">
        <v>190</v>
      </c>
      <c r="S18" s="177"/>
      <c r="T18" s="177"/>
      <c r="U18" s="178"/>
    </row>
    <row r="19" spans="2:21" s="172" customFormat="1" ht="34.9" customHeight="1">
      <c r="B19" s="240" t="s">
        <v>83</v>
      </c>
      <c r="C19" s="186"/>
      <c r="D19" s="186"/>
      <c r="E19" s="187"/>
      <c r="F19" s="186" t="s">
        <v>256</v>
      </c>
      <c r="G19" s="186"/>
      <c r="H19" s="186"/>
      <c r="I19" s="186"/>
      <c r="J19" s="186" t="s">
        <v>59</v>
      </c>
      <c r="K19" s="186"/>
      <c r="L19" s="186"/>
      <c r="M19" s="187"/>
      <c r="N19" s="187" t="s">
        <v>60</v>
      </c>
      <c r="O19" s="185"/>
      <c r="P19" s="185"/>
      <c r="Q19" s="241"/>
      <c r="R19" s="187" t="s">
        <v>83</v>
      </c>
      <c r="S19" s="185"/>
      <c r="T19" s="185"/>
      <c r="U19" s="188"/>
    </row>
    <row r="20" spans="2:21" s="244" customFormat="1" ht="34.9" customHeight="1">
      <c r="B20" s="242" t="s">
        <v>185</v>
      </c>
      <c r="C20" s="190"/>
      <c r="D20" s="190"/>
      <c r="E20" s="191"/>
      <c r="F20" s="190" t="s">
        <v>191</v>
      </c>
      <c r="G20" s="190"/>
      <c r="H20" s="190"/>
      <c r="I20" s="190"/>
      <c r="J20" s="190" t="s">
        <v>217</v>
      </c>
      <c r="K20" s="190"/>
      <c r="L20" s="190"/>
      <c r="M20" s="191"/>
      <c r="N20" s="191" t="s">
        <v>229</v>
      </c>
      <c r="O20" s="192"/>
      <c r="P20" s="192"/>
      <c r="Q20" s="243"/>
      <c r="R20" s="191" t="s">
        <v>86</v>
      </c>
      <c r="S20" s="192"/>
      <c r="T20" s="192"/>
      <c r="U20" s="193"/>
    </row>
    <row r="21" spans="2:21" s="204" customFormat="1" ht="12.95" customHeight="1">
      <c r="B21" s="245" t="s">
        <v>84</v>
      </c>
      <c r="C21" s="200">
        <f>'7月第二週明細'!W12</f>
        <v>716.4</v>
      </c>
      <c r="D21" s="199" t="s">
        <v>9</v>
      </c>
      <c r="E21" s="201">
        <f>'7月第二週明細'!W8</f>
        <v>24</v>
      </c>
      <c r="F21" s="199" t="s">
        <v>42</v>
      </c>
      <c r="G21" s="200">
        <f>'7月第二週明細'!W20</f>
        <v>721.2</v>
      </c>
      <c r="H21" s="199" t="s">
        <v>9</v>
      </c>
      <c r="I21" s="201">
        <f>'7月第二週明細'!W16</f>
        <v>24</v>
      </c>
      <c r="J21" s="199" t="s">
        <v>84</v>
      </c>
      <c r="K21" s="200">
        <f>'7月第二週明細'!W28</f>
        <v>720.5</v>
      </c>
      <c r="L21" s="199" t="s">
        <v>9</v>
      </c>
      <c r="M21" s="201">
        <f>'7月第二週明細'!W24</f>
        <v>20.5</v>
      </c>
      <c r="N21" s="246" t="s">
        <v>84</v>
      </c>
      <c r="O21" s="247">
        <f>'7月第二週明細'!W36</f>
        <v>730.7</v>
      </c>
      <c r="P21" s="246" t="s">
        <v>9</v>
      </c>
      <c r="Q21" s="248">
        <f>'7月第二週明細'!W32</f>
        <v>23.5</v>
      </c>
      <c r="R21" s="199" t="s">
        <v>84</v>
      </c>
      <c r="S21" s="200">
        <f>'7月第二週明細'!W44</f>
        <v>701.7</v>
      </c>
      <c r="T21" s="199" t="s">
        <v>9</v>
      </c>
      <c r="U21" s="203">
        <f>'7月第二週明細'!W40</f>
        <v>24.5</v>
      </c>
    </row>
    <row r="22" spans="2:21" s="204" customFormat="1" ht="12.95" customHeight="1" thickBot="1">
      <c r="B22" s="249" t="s">
        <v>7</v>
      </c>
      <c r="C22" s="206">
        <f>'7月第二週明細'!W6</f>
        <v>97.5</v>
      </c>
      <c r="D22" s="205" t="s">
        <v>11</v>
      </c>
      <c r="E22" s="206">
        <f>'7月第二週明細'!W10</f>
        <v>27.6</v>
      </c>
      <c r="F22" s="205" t="s">
        <v>7</v>
      </c>
      <c r="G22" s="206">
        <f>'7月第二週明細'!W14</f>
        <v>98.5</v>
      </c>
      <c r="H22" s="205" t="s">
        <v>44</v>
      </c>
      <c r="I22" s="206">
        <f>'7月第二週明細'!W18</f>
        <v>27.8</v>
      </c>
      <c r="J22" s="205" t="s">
        <v>7</v>
      </c>
      <c r="K22" s="206">
        <f>'7月第二週明細'!W22</f>
        <v>106.5</v>
      </c>
      <c r="L22" s="205" t="s">
        <v>11</v>
      </c>
      <c r="M22" s="206">
        <f>'7月第二週明細'!W26</f>
        <v>27.5</v>
      </c>
      <c r="N22" s="205" t="s">
        <v>7</v>
      </c>
      <c r="O22" s="206">
        <f>'7月第二週明細'!W30</f>
        <v>102</v>
      </c>
      <c r="P22" s="205" t="s">
        <v>11</v>
      </c>
      <c r="Q22" s="206">
        <f>'7月第二週明細'!W34</f>
        <v>27.8</v>
      </c>
      <c r="R22" s="205" t="s">
        <v>7</v>
      </c>
      <c r="S22" s="206">
        <f>'7月第二週明細'!W38</f>
        <v>92.5</v>
      </c>
      <c r="T22" s="205" t="s">
        <v>11</v>
      </c>
      <c r="U22" s="250">
        <f>'7月第二週明細'!W42</f>
        <v>27.8</v>
      </c>
    </row>
    <row r="23" spans="2:21" s="149" customFormat="1" ht="19.899999999999999" customHeight="1">
      <c r="B23" s="211" t="s">
        <v>135</v>
      </c>
      <c r="C23" s="146"/>
      <c r="D23" s="146"/>
      <c r="E23" s="147"/>
      <c r="F23" s="146" t="s">
        <v>136</v>
      </c>
      <c r="G23" s="146"/>
      <c r="H23" s="146"/>
      <c r="I23" s="146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251"/>
    </row>
    <row r="24" spans="2:21" s="172" customFormat="1" ht="34.9" customHeight="1">
      <c r="B24" s="252" t="s">
        <v>46</v>
      </c>
      <c r="C24" s="189"/>
      <c r="D24" s="189"/>
      <c r="E24" s="189"/>
      <c r="F24" s="158" t="s">
        <v>114</v>
      </c>
      <c r="G24" s="152"/>
      <c r="H24" s="152"/>
      <c r="I24" s="218"/>
      <c r="J24" s="152"/>
      <c r="K24" s="152"/>
      <c r="L24" s="152"/>
      <c r="M24" s="152"/>
      <c r="N24" s="152"/>
      <c r="O24" s="152"/>
      <c r="P24" s="152"/>
      <c r="Q24" s="152"/>
      <c r="R24" s="162"/>
      <c r="S24" s="162"/>
      <c r="T24" s="162"/>
      <c r="U24" s="253"/>
    </row>
    <row r="25" spans="2:21" s="172" customFormat="1" ht="34.9" customHeight="1">
      <c r="B25" s="254" t="s">
        <v>235</v>
      </c>
      <c r="C25" s="173"/>
      <c r="D25" s="173"/>
      <c r="E25" s="173"/>
      <c r="F25" s="231" t="s">
        <v>200</v>
      </c>
      <c r="G25" s="229"/>
      <c r="H25" s="229"/>
      <c r="I25" s="230"/>
      <c r="J25" s="170"/>
      <c r="K25" s="170"/>
      <c r="L25" s="170"/>
      <c r="M25" s="170"/>
      <c r="N25" s="165"/>
      <c r="O25" s="165"/>
      <c r="P25" s="165"/>
      <c r="Q25" s="165"/>
      <c r="R25" s="255"/>
      <c r="S25" s="255"/>
      <c r="T25" s="255"/>
      <c r="U25" s="256"/>
    </row>
    <row r="26" spans="2:21" s="172" customFormat="1" ht="34.9" customHeight="1">
      <c r="B26" s="228" t="s">
        <v>192</v>
      </c>
      <c r="C26" s="229"/>
      <c r="D26" s="229"/>
      <c r="E26" s="229"/>
      <c r="F26" s="232" t="s">
        <v>234</v>
      </c>
      <c r="G26" s="233"/>
      <c r="H26" s="233"/>
      <c r="I26" s="257"/>
      <c r="J26" s="173"/>
      <c r="K26" s="173"/>
      <c r="L26" s="173"/>
      <c r="M26" s="173"/>
      <c r="N26" s="183"/>
      <c r="O26" s="183"/>
      <c r="P26" s="183"/>
      <c r="Q26" s="183"/>
      <c r="R26" s="162"/>
      <c r="S26" s="162"/>
      <c r="T26" s="162"/>
      <c r="U26" s="253"/>
    </row>
    <row r="27" spans="2:21" s="172" customFormat="1" ht="34.9" customHeight="1">
      <c r="B27" s="258" t="s">
        <v>203</v>
      </c>
      <c r="C27" s="238"/>
      <c r="D27" s="238"/>
      <c r="E27" s="238"/>
      <c r="F27" s="182" t="s">
        <v>193</v>
      </c>
      <c r="G27" s="183"/>
      <c r="H27" s="183"/>
      <c r="I27" s="239"/>
      <c r="J27" s="229"/>
      <c r="K27" s="229"/>
      <c r="L27" s="229"/>
      <c r="M27" s="229"/>
      <c r="N27" s="238"/>
      <c r="O27" s="238"/>
      <c r="P27" s="238"/>
      <c r="Q27" s="238"/>
      <c r="R27" s="151"/>
      <c r="S27" s="151"/>
      <c r="T27" s="151"/>
      <c r="U27" s="259"/>
    </row>
    <row r="28" spans="2:21" s="172" customFormat="1" ht="34.9" customHeight="1">
      <c r="B28" s="260" t="s">
        <v>256</v>
      </c>
      <c r="C28" s="185"/>
      <c r="D28" s="185"/>
      <c r="E28" s="185"/>
      <c r="F28" s="187" t="s">
        <v>216</v>
      </c>
      <c r="G28" s="185"/>
      <c r="H28" s="185"/>
      <c r="I28" s="241"/>
      <c r="J28" s="185"/>
      <c r="K28" s="185"/>
      <c r="L28" s="185"/>
      <c r="M28" s="185"/>
      <c r="N28" s="185"/>
      <c r="O28" s="185"/>
      <c r="P28" s="185"/>
      <c r="Q28" s="185"/>
      <c r="R28" s="261"/>
      <c r="S28" s="261"/>
      <c r="T28" s="261"/>
      <c r="U28" s="262"/>
    </row>
    <row r="29" spans="2:21" s="172" customFormat="1" ht="34.9" customHeight="1">
      <c r="B29" s="263" t="s">
        <v>131</v>
      </c>
      <c r="C29" s="192"/>
      <c r="D29" s="192"/>
      <c r="E29" s="192"/>
      <c r="F29" s="191" t="s">
        <v>218</v>
      </c>
      <c r="G29" s="192"/>
      <c r="H29" s="192"/>
      <c r="I29" s="243"/>
      <c r="J29" s="189"/>
      <c r="K29" s="189"/>
      <c r="L29" s="189"/>
      <c r="M29" s="189"/>
      <c r="N29" s="189"/>
      <c r="O29" s="189"/>
      <c r="P29" s="189"/>
      <c r="Q29" s="189"/>
      <c r="R29" s="151"/>
      <c r="S29" s="151"/>
      <c r="T29" s="151"/>
      <c r="U29" s="259"/>
    </row>
    <row r="30" spans="2:21" s="204" customFormat="1" ht="12.95" customHeight="1">
      <c r="B30" s="264" t="s">
        <v>42</v>
      </c>
      <c r="C30" s="247">
        <f>'7月第三週明細 '!W12</f>
        <v>711.5</v>
      </c>
      <c r="D30" s="246" t="s">
        <v>9</v>
      </c>
      <c r="E30" s="265">
        <f>'7月第三週明細 '!W8</f>
        <v>23.5</v>
      </c>
      <c r="F30" s="246" t="s">
        <v>42</v>
      </c>
      <c r="G30" s="247">
        <f>'7月第三週明細 '!W20</f>
        <v>713.8</v>
      </c>
      <c r="H30" s="246" t="s">
        <v>9</v>
      </c>
      <c r="I30" s="248">
        <f>'7月第三週明細 '!W16</f>
        <v>23</v>
      </c>
      <c r="J30" s="196"/>
      <c r="K30" s="195"/>
      <c r="L30" s="196"/>
      <c r="M30" s="197"/>
      <c r="N30" s="196"/>
      <c r="O30" s="195"/>
      <c r="P30" s="196"/>
      <c r="Q30" s="197"/>
      <c r="R30" s="196"/>
      <c r="S30" s="195"/>
      <c r="T30" s="196"/>
      <c r="U30" s="266"/>
    </row>
    <row r="31" spans="2:21" s="204" customFormat="1" ht="12.95" customHeight="1" thickBot="1">
      <c r="B31" s="249" t="s">
        <v>7</v>
      </c>
      <c r="C31" s="206">
        <f>'7月第三週明細 '!W6</f>
        <v>97.5</v>
      </c>
      <c r="D31" s="205" t="s">
        <v>11</v>
      </c>
      <c r="E31" s="267">
        <f>'7月第三週明細 '!W10</f>
        <v>27.5</v>
      </c>
      <c r="F31" s="205" t="s">
        <v>7</v>
      </c>
      <c r="G31" s="206">
        <f>'7月第三週明細 '!W14</f>
        <v>100</v>
      </c>
      <c r="H31" s="205" t="s">
        <v>11</v>
      </c>
      <c r="I31" s="206">
        <f>'7月第三週明細 '!W18</f>
        <v>26.7</v>
      </c>
      <c r="J31" s="268"/>
      <c r="K31" s="269"/>
      <c r="L31" s="268"/>
      <c r="M31" s="269"/>
      <c r="N31" s="268"/>
      <c r="O31" s="269"/>
      <c r="P31" s="268"/>
      <c r="Q31" s="269"/>
      <c r="R31" s="268"/>
      <c r="S31" s="269"/>
      <c r="T31" s="268"/>
      <c r="U31" s="270"/>
    </row>
  </sheetData>
  <mergeCells count="108">
    <mergeCell ref="B29:E29"/>
    <mergeCell ref="F29:I29"/>
    <mergeCell ref="J29:M29"/>
    <mergeCell ref="N29:Q29"/>
    <mergeCell ref="R29:U29"/>
    <mergeCell ref="B27:E27"/>
    <mergeCell ref="F27:I27"/>
    <mergeCell ref="J27:M27"/>
    <mergeCell ref="N27:Q27"/>
    <mergeCell ref="R27:U27"/>
    <mergeCell ref="B28:E28"/>
    <mergeCell ref="F28:I28"/>
    <mergeCell ref="J28:M28"/>
    <mergeCell ref="N28:Q28"/>
    <mergeCell ref="R28:U28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9:E9"/>
    <mergeCell ref="F9:I9"/>
    <mergeCell ref="J9:M9"/>
    <mergeCell ref="N9:Q9"/>
    <mergeCell ref="R9:U9"/>
    <mergeCell ref="B10:E10"/>
    <mergeCell ref="F10:I10"/>
    <mergeCell ref="J10:M10"/>
    <mergeCell ref="N10:Q10"/>
    <mergeCell ref="R10:U10"/>
    <mergeCell ref="B5:E5"/>
    <mergeCell ref="F5:I5"/>
    <mergeCell ref="J5:M5"/>
    <mergeCell ref="N5:Q5"/>
    <mergeCell ref="R5:U5"/>
    <mergeCell ref="B4:F4"/>
    <mergeCell ref="J4:M4"/>
    <mergeCell ref="N4:P4"/>
    <mergeCell ref="B14:E14"/>
    <mergeCell ref="F14:I14"/>
    <mergeCell ref="J14:M14"/>
    <mergeCell ref="N14:Q14"/>
    <mergeCell ref="R14:U14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8:E8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18:E18"/>
    <mergeCell ref="F18:I18"/>
    <mergeCell ref="J18:M18"/>
    <mergeCell ref="N18:Q18"/>
    <mergeCell ref="R18:U18"/>
    <mergeCell ref="B19:E19"/>
    <mergeCell ref="F19:I19"/>
    <mergeCell ref="J19:M19"/>
    <mergeCell ref="N19:Q19"/>
    <mergeCell ref="R19:U19"/>
  </mergeCells>
  <phoneticPr fontId="19" type="noConversion"/>
  <pageMargins left="0.19685039370078741" right="0.19685039370078741" top="3.937007874015748E-2" bottom="3.937007874015748E-2" header="3.937007874015748E-2" footer="3.937007874015748E-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" zoomScale="60" workbookViewId="0">
      <selection activeCell="J5" sqref="J5"/>
    </sheetView>
  </sheetViews>
  <sheetFormatPr defaultColWidth="9" defaultRowHeight="20.25"/>
  <cols>
    <col min="1" max="1" width="1.875" style="43" customWidth="1"/>
    <col min="2" max="2" width="4.875" style="75" customWidth="1"/>
    <col min="3" max="3" width="0" style="43" hidden="1" customWidth="1"/>
    <col min="4" max="4" width="18.625" style="43" customWidth="1"/>
    <col min="5" max="5" width="5.625" style="76" customWidth="1"/>
    <col min="6" max="6" width="9.625" style="43" customWidth="1"/>
    <col min="7" max="7" width="18.625" style="43" customWidth="1"/>
    <col min="8" max="8" width="5.625" style="76" customWidth="1"/>
    <col min="9" max="9" width="9.625" style="43" customWidth="1"/>
    <col min="10" max="10" width="18.625" style="43" customWidth="1"/>
    <col min="11" max="11" width="5.625" style="76" customWidth="1"/>
    <col min="12" max="12" width="9.625" style="43" customWidth="1"/>
    <col min="13" max="13" width="18.625" style="43" customWidth="1"/>
    <col min="14" max="14" width="5.625" style="76" customWidth="1"/>
    <col min="15" max="15" width="9.625" style="43" customWidth="1"/>
    <col min="16" max="16" width="18.625" style="43" customWidth="1"/>
    <col min="17" max="17" width="5.625" style="76" customWidth="1"/>
    <col min="18" max="18" width="9.625" style="43" customWidth="1"/>
    <col min="19" max="19" width="18.625" style="43" customWidth="1"/>
    <col min="20" max="20" width="5.625" style="76" customWidth="1"/>
    <col min="21" max="21" width="9.625" style="43" customWidth="1"/>
    <col min="22" max="22" width="5.25" style="84" customWidth="1"/>
    <col min="23" max="23" width="11.75" style="81" customWidth="1"/>
    <col min="24" max="24" width="11.25" style="82" customWidth="1"/>
    <col min="25" max="25" width="6.625" style="85" customWidth="1"/>
    <col min="26" max="26" width="6.625" style="43" customWidth="1"/>
    <col min="27" max="27" width="6" style="17" hidden="1" customWidth="1"/>
    <col min="28" max="28" width="5.5" style="18" hidden="1" customWidth="1"/>
    <col min="29" max="29" width="7.75" style="17" hidden="1" customWidth="1"/>
    <col min="30" max="30" width="8" style="17" hidden="1" customWidth="1"/>
    <col min="31" max="31" width="7.875" style="17" hidden="1" customWidth="1"/>
    <col min="32" max="32" width="7.5" style="17" hidden="1" customWidth="1"/>
    <col min="33" max="33" width="9" style="17"/>
    <col min="34" max="16384" width="9" style="43"/>
  </cols>
  <sheetData>
    <row r="1" spans="2:33" s="5" customFormat="1" ht="38.25">
      <c r="B1" s="131" t="s">
        <v>255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4"/>
      <c r="AB1" s="6"/>
    </row>
    <row r="2" spans="2:33" s="5" customFormat="1" ht="13.5" customHeight="1">
      <c r="B2" s="132"/>
      <c r="C2" s="133"/>
      <c r="D2" s="133"/>
      <c r="E2" s="133"/>
      <c r="F2" s="133"/>
      <c r="G2" s="133"/>
      <c r="H2" s="117"/>
      <c r="I2" s="4"/>
      <c r="J2" s="4"/>
      <c r="K2" s="117"/>
      <c r="L2" s="4"/>
      <c r="M2" s="4"/>
      <c r="N2" s="117"/>
      <c r="O2" s="4"/>
      <c r="P2" s="4"/>
      <c r="Q2" s="117"/>
      <c r="R2" s="4"/>
      <c r="S2" s="4"/>
      <c r="T2" s="117"/>
      <c r="U2" s="4"/>
      <c r="V2" s="7"/>
      <c r="W2" s="8"/>
      <c r="X2" s="9"/>
      <c r="Y2" s="8"/>
      <c r="Z2" s="4"/>
      <c r="AB2" s="6"/>
    </row>
    <row r="3" spans="2:33" s="17" customFormat="1" ht="32.25" customHeight="1" thickBot="1">
      <c r="B3" s="88" t="s">
        <v>40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  <c r="T3" s="11"/>
      <c r="U3" s="11"/>
      <c r="V3" s="12"/>
      <c r="W3" s="13"/>
      <c r="X3" s="14"/>
      <c r="Y3" s="15"/>
      <c r="Z3" s="16"/>
      <c r="AB3" s="18"/>
    </row>
    <row r="4" spans="2:33" s="32" customFormat="1" ht="99">
      <c r="B4" s="19" t="s">
        <v>0</v>
      </c>
      <c r="C4" s="20" t="s">
        <v>1</v>
      </c>
      <c r="D4" s="21" t="s">
        <v>2</v>
      </c>
      <c r="E4" s="22" t="s">
        <v>38</v>
      </c>
      <c r="F4" s="21"/>
      <c r="G4" s="21" t="s">
        <v>3</v>
      </c>
      <c r="H4" s="22" t="s">
        <v>38</v>
      </c>
      <c r="I4" s="21"/>
      <c r="J4" s="21" t="s">
        <v>4</v>
      </c>
      <c r="K4" s="22" t="s">
        <v>38</v>
      </c>
      <c r="L4" s="23"/>
      <c r="M4" s="21" t="s">
        <v>4</v>
      </c>
      <c r="N4" s="22" t="s">
        <v>38</v>
      </c>
      <c r="O4" s="21"/>
      <c r="P4" s="21" t="s">
        <v>4</v>
      </c>
      <c r="Q4" s="22" t="s">
        <v>38</v>
      </c>
      <c r="R4" s="21"/>
      <c r="S4" s="24" t="s">
        <v>5</v>
      </c>
      <c r="T4" s="22" t="s">
        <v>38</v>
      </c>
      <c r="U4" s="21"/>
      <c r="V4" s="89" t="s">
        <v>45</v>
      </c>
      <c r="W4" s="25" t="s">
        <v>6</v>
      </c>
      <c r="X4" s="26" t="s">
        <v>13</v>
      </c>
      <c r="Y4" s="27" t="s">
        <v>14</v>
      </c>
      <c r="Z4" s="28"/>
      <c r="AA4" s="29"/>
      <c r="AB4" s="30"/>
      <c r="AC4" s="31"/>
      <c r="AD4" s="31"/>
      <c r="AE4" s="31"/>
      <c r="AF4" s="31"/>
      <c r="AG4" s="94"/>
    </row>
    <row r="5" spans="2:33" s="38" customFormat="1" ht="65.099999999999994" customHeight="1">
      <c r="B5" s="33"/>
      <c r="C5" s="126"/>
      <c r="D5" s="34"/>
      <c r="E5" s="34"/>
      <c r="F5" s="1" t="s">
        <v>16</v>
      </c>
      <c r="G5" s="34"/>
      <c r="H5" s="34"/>
      <c r="I5" s="1" t="s">
        <v>16</v>
      </c>
      <c r="J5" s="34"/>
      <c r="K5" s="34"/>
      <c r="L5" s="1" t="s">
        <v>16</v>
      </c>
      <c r="M5" s="34"/>
      <c r="N5" s="34"/>
      <c r="O5" s="1" t="s">
        <v>16</v>
      </c>
      <c r="P5" s="34"/>
      <c r="Q5" s="34"/>
      <c r="R5" s="1" t="s">
        <v>16</v>
      </c>
      <c r="S5" s="34"/>
      <c r="T5" s="34"/>
      <c r="U5" s="1" t="s">
        <v>16</v>
      </c>
      <c r="V5" s="127"/>
      <c r="W5" s="35"/>
      <c r="X5" s="36"/>
      <c r="Y5" s="37"/>
      <c r="Z5" s="17"/>
      <c r="AA5" s="17"/>
      <c r="AB5" s="18"/>
      <c r="AC5" s="17" t="s">
        <v>20</v>
      </c>
      <c r="AD5" s="17" t="s">
        <v>21</v>
      </c>
      <c r="AE5" s="17" t="s">
        <v>22</v>
      </c>
      <c r="AF5" s="17" t="s">
        <v>23</v>
      </c>
      <c r="AG5" s="95"/>
    </row>
    <row r="6" spans="2:33" ht="27.95" customHeight="1">
      <c r="B6" s="39"/>
      <c r="C6" s="126"/>
      <c r="D6" s="2"/>
      <c r="E6" s="3"/>
      <c r="F6" s="2"/>
      <c r="G6" s="2"/>
      <c r="H6" s="2"/>
      <c r="I6" s="2"/>
      <c r="J6" s="2"/>
      <c r="K6" s="2"/>
      <c r="L6" s="2"/>
      <c r="M6" s="3"/>
      <c r="N6" s="2"/>
      <c r="O6" s="2"/>
      <c r="P6" s="2"/>
      <c r="Q6" s="2"/>
      <c r="R6" s="2"/>
      <c r="S6" s="3"/>
      <c r="T6" s="2"/>
      <c r="U6" s="2"/>
      <c r="V6" s="128"/>
      <c r="W6" s="96"/>
      <c r="X6" s="40"/>
      <c r="Y6" s="41"/>
      <c r="Z6" s="16"/>
      <c r="AA6" s="42" t="s">
        <v>26</v>
      </c>
      <c r="AB6" s="18">
        <v>6</v>
      </c>
      <c r="AC6" s="18">
        <f>AB6*2</f>
        <v>12</v>
      </c>
      <c r="AD6" s="18"/>
      <c r="AE6" s="18">
        <f>AB6*15</f>
        <v>90</v>
      </c>
      <c r="AF6" s="18">
        <f>AC6*4+AE6*4</f>
        <v>408</v>
      </c>
      <c r="AG6" s="96"/>
    </row>
    <row r="7" spans="2:33" ht="27.95" customHeight="1">
      <c r="B7" s="39"/>
      <c r="C7" s="126"/>
      <c r="D7" s="2"/>
      <c r="E7" s="3"/>
      <c r="F7" s="2"/>
      <c r="G7" s="2"/>
      <c r="H7" s="2"/>
      <c r="I7" s="2"/>
      <c r="J7" s="2"/>
      <c r="K7" s="2"/>
      <c r="L7" s="2"/>
      <c r="M7" s="3"/>
      <c r="N7" s="2"/>
      <c r="O7" s="2"/>
      <c r="P7" s="2"/>
      <c r="Q7" s="2"/>
      <c r="R7" s="2"/>
      <c r="S7" s="3"/>
      <c r="T7" s="2"/>
      <c r="U7" s="2"/>
      <c r="V7" s="128"/>
      <c r="W7" s="44"/>
      <c r="X7" s="45"/>
      <c r="Y7" s="41"/>
      <c r="Z7" s="17"/>
      <c r="AA7" s="46" t="s">
        <v>28</v>
      </c>
      <c r="AB7" s="18">
        <v>2</v>
      </c>
      <c r="AC7" s="47">
        <f>AB7*7</f>
        <v>14</v>
      </c>
      <c r="AD7" s="18">
        <f>AB7*5</f>
        <v>10</v>
      </c>
      <c r="AE7" s="18" t="s">
        <v>29</v>
      </c>
      <c r="AF7" s="48">
        <f>AC7*4+AD7*9</f>
        <v>146</v>
      </c>
      <c r="AG7" s="95"/>
    </row>
    <row r="8" spans="2:33" ht="27.95" customHeight="1">
      <c r="B8" s="39"/>
      <c r="C8" s="126"/>
      <c r="D8" s="2"/>
      <c r="E8" s="3"/>
      <c r="F8" s="2"/>
      <c r="G8" s="2"/>
      <c r="H8" s="49"/>
      <c r="I8" s="2"/>
      <c r="J8" s="2"/>
      <c r="K8" s="91"/>
      <c r="L8" s="2"/>
      <c r="M8" s="3"/>
      <c r="N8" s="49"/>
      <c r="O8" s="2"/>
      <c r="P8" s="2"/>
      <c r="Q8" s="49"/>
      <c r="R8" s="2"/>
      <c r="S8" s="3"/>
      <c r="T8" s="2"/>
      <c r="U8" s="2"/>
      <c r="V8" s="128"/>
      <c r="W8" s="92"/>
      <c r="X8" s="45"/>
      <c r="Y8" s="41"/>
      <c r="Z8" s="16"/>
      <c r="AA8" s="17" t="s">
        <v>31</v>
      </c>
      <c r="AB8" s="18">
        <v>1.5</v>
      </c>
      <c r="AC8" s="18">
        <f>AB8*1</f>
        <v>1.5</v>
      </c>
      <c r="AD8" s="18" t="s">
        <v>29</v>
      </c>
      <c r="AE8" s="18">
        <f>AB8*5</f>
        <v>7.5</v>
      </c>
      <c r="AF8" s="18">
        <f>AC8*4+AE8*4</f>
        <v>36</v>
      </c>
      <c r="AG8" s="96"/>
    </row>
    <row r="9" spans="2:33" ht="27.95" customHeight="1">
      <c r="B9" s="130"/>
      <c r="C9" s="126"/>
      <c r="D9" s="3"/>
      <c r="E9" s="3"/>
      <c r="F9" s="3"/>
      <c r="G9" s="2"/>
      <c r="H9" s="49"/>
      <c r="I9" s="2"/>
      <c r="J9" s="2"/>
      <c r="K9" s="49"/>
      <c r="L9" s="2"/>
      <c r="M9" s="3"/>
      <c r="N9" s="2"/>
      <c r="O9" s="2"/>
      <c r="P9" s="2"/>
      <c r="Q9" s="49"/>
      <c r="R9" s="2"/>
      <c r="S9" s="3"/>
      <c r="T9" s="2"/>
      <c r="U9" s="2"/>
      <c r="V9" s="128"/>
      <c r="W9" s="44"/>
      <c r="X9" s="45"/>
      <c r="Y9" s="41"/>
      <c r="Z9" s="17"/>
      <c r="AA9" s="17" t="s">
        <v>33</v>
      </c>
      <c r="AB9" s="18">
        <v>2.5</v>
      </c>
      <c r="AC9" s="18"/>
      <c r="AD9" s="18">
        <f>AB9*5</f>
        <v>12.5</v>
      </c>
      <c r="AE9" s="18" t="s">
        <v>29</v>
      </c>
      <c r="AF9" s="18">
        <f>AD9*9</f>
        <v>112.5</v>
      </c>
      <c r="AG9" s="95"/>
    </row>
    <row r="10" spans="2:33" ht="27.95" customHeight="1">
      <c r="B10" s="130"/>
      <c r="C10" s="126"/>
      <c r="D10" s="3"/>
      <c r="E10" s="3"/>
      <c r="F10" s="3"/>
      <c r="G10" s="2"/>
      <c r="H10" s="49"/>
      <c r="I10" s="2"/>
      <c r="J10" s="2"/>
      <c r="K10" s="49"/>
      <c r="L10" s="2"/>
      <c r="M10" s="3"/>
      <c r="N10" s="2"/>
      <c r="O10" s="2"/>
      <c r="P10" s="2"/>
      <c r="Q10" s="49"/>
      <c r="R10" s="2"/>
      <c r="S10" s="2"/>
      <c r="T10" s="49"/>
      <c r="U10" s="2"/>
      <c r="V10" s="128"/>
      <c r="W10" s="92"/>
      <c r="X10" s="87"/>
      <c r="Y10" s="50"/>
      <c r="Z10" s="16"/>
      <c r="AA10" s="17" t="s">
        <v>34</v>
      </c>
      <c r="AE10" s="17">
        <f>AB10*15</f>
        <v>0</v>
      </c>
      <c r="AG10" s="96"/>
    </row>
    <row r="11" spans="2:33" ht="27.95" customHeight="1">
      <c r="B11" s="51"/>
      <c r="C11" s="52"/>
      <c r="D11" s="3"/>
      <c r="E11" s="49"/>
      <c r="F11" s="3"/>
      <c r="G11" s="2"/>
      <c r="H11" s="49"/>
      <c r="I11" s="2"/>
      <c r="J11" s="2"/>
      <c r="K11" s="49"/>
      <c r="L11" s="2"/>
      <c r="M11" s="2"/>
      <c r="N11" s="49"/>
      <c r="O11" s="2"/>
      <c r="P11" s="2"/>
      <c r="Q11" s="49"/>
      <c r="R11" s="2"/>
      <c r="S11" s="2"/>
      <c r="T11" s="49"/>
      <c r="U11" s="2"/>
      <c r="V11" s="128"/>
      <c r="W11" s="44"/>
      <c r="X11" s="53"/>
      <c r="Y11" s="41"/>
      <c r="Z11" s="17"/>
      <c r="AC11" s="17">
        <f>SUM(AC6:AC10)</f>
        <v>27.5</v>
      </c>
      <c r="AD11" s="17">
        <f>SUM(AD6:AD10)</f>
        <v>22.5</v>
      </c>
      <c r="AE11" s="17">
        <f>SUM(AE6:AE10)</f>
        <v>97.5</v>
      </c>
      <c r="AF11" s="17">
        <f>AC11*4+AD11*9+AE11*4</f>
        <v>702.5</v>
      </c>
      <c r="AG11" s="95"/>
    </row>
    <row r="12" spans="2:33" ht="27.95" customHeight="1">
      <c r="B12" s="54"/>
      <c r="C12" s="55"/>
      <c r="D12" s="49"/>
      <c r="E12" s="49"/>
      <c r="F12" s="2"/>
      <c r="G12" s="2"/>
      <c r="H12" s="49"/>
      <c r="I12" s="2"/>
      <c r="J12" s="2"/>
      <c r="K12" s="49"/>
      <c r="L12" s="2"/>
      <c r="M12" s="2"/>
      <c r="N12" s="49"/>
      <c r="O12" s="2"/>
      <c r="P12" s="2"/>
      <c r="Q12" s="49"/>
      <c r="R12" s="2"/>
      <c r="S12" s="2"/>
      <c r="T12" s="49"/>
      <c r="U12" s="2"/>
      <c r="V12" s="129"/>
      <c r="W12" s="93"/>
      <c r="X12" s="57"/>
      <c r="Y12" s="58"/>
      <c r="Z12" s="16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  <c r="AG12" s="97"/>
    </row>
    <row r="13" spans="2:33" s="38" customFormat="1" ht="27.95" customHeight="1">
      <c r="B13" s="33"/>
      <c r="C13" s="12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127"/>
      <c r="W13" s="35"/>
      <c r="X13" s="36"/>
      <c r="Y13" s="37"/>
      <c r="Z13" s="17"/>
      <c r="AA13" s="17"/>
      <c r="AB13" s="18"/>
      <c r="AC13" s="17" t="s">
        <v>20</v>
      </c>
      <c r="AD13" s="17" t="s">
        <v>21</v>
      </c>
      <c r="AE13" s="17" t="s">
        <v>22</v>
      </c>
      <c r="AF13" s="17" t="s">
        <v>23</v>
      </c>
      <c r="AG13" s="95"/>
    </row>
    <row r="14" spans="2:33" ht="27.95" customHeight="1">
      <c r="B14" s="39"/>
      <c r="C14" s="126"/>
      <c r="D14" s="2"/>
      <c r="E14" s="2"/>
      <c r="F14" s="2"/>
      <c r="G14" s="62"/>
      <c r="H14" s="101"/>
      <c r="I14" s="100"/>
      <c r="J14" s="3"/>
      <c r="K14" s="3"/>
      <c r="L14" s="3"/>
      <c r="M14" s="3"/>
      <c r="N14" s="2"/>
      <c r="O14" s="3"/>
      <c r="P14" s="2"/>
      <c r="Q14" s="2"/>
      <c r="R14" s="2"/>
      <c r="S14" s="3"/>
      <c r="T14" s="2"/>
      <c r="U14" s="2"/>
      <c r="V14" s="128"/>
      <c r="W14" s="96"/>
      <c r="X14" s="40"/>
      <c r="Y14" s="41"/>
      <c r="Z14" s="16"/>
      <c r="AA14" s="42" t="s">
        <v>26</v>
      </c>
      <c r="AB14" s="18">
        <v>6.2</v>
      </c>
      <c r="AC14" s="18">
        <f>AB14*2</f>
        <v>12.4</v>
      </c>
      <c r="AD14" s="18"/>
      <c r="AE14" s="18">
        <f>AB14*15</f>
        <v>93</v>
      </c>
      <c r="AF14" s="18">
        <f>AC14*4+AE14*4</f>
        <v>421.6</v>
      </c>
      <c r="AG14" s="96"/>
    </row>
    <row r="15" spans="2:33" ht="27.95" customHeight="1">
      <c r="B15" s="39"/>
      <c r="C15" s="126"/>
      <c r="D15" s="2"/>
      <c r="E15" s="2"/>
      <c r="F15" s="2"/>
      <c r="G15" s="102"/>
      <c r="H15" s="105"/>
      <c r="I15" s="103"/>
      <c r="J15" s="3"/>
      <c r="K15" s="3"/>
      <c r="L15" s="3"/>
      <c r="M15" s="3"/>
      <c r="N15" s="2"/>
      <c r="O15" s="3"/>
      <c r="P15" s="2"/>
      <c r="Q15" s="2"/>
      <c r="R15" s="2"/>
      <c r="S15" s="3"/>
      <c r="T15" s="2"/>
      <c r="U15" s="2"/>
      <c r="V15" s="128"/>
      <c r="W15" s="44"/>
      <c r="X15" s="45"/>
      <c r="Y15" s="41"/>
      <c r="Z15" s="17"/>
      <c r="AA15" s="46" t="s">
        <v>28</v>
      </c>
      <c r="AB15" s="18">
        <v>2</v>
      </c>
      <c r="AC15" s="47">
        <f>AB15*7</f>
        <v>14</v>
      </c>
      <c r="AD15" s="18">
        <f>AB15*5</f>
        <v>10</v>
      </c>
      <c r="AE15" s="18" t="s">
        <v>29</v>
      </c>
      <c r="AF15" s="48">
        <f>AC15*4+AD15*9</f>
        <v>146</v>
      </c>
      <c r="AG15" s="95"/>
    </row>
    <row r="16" spans="2:33" ht="27.95" customHeight="1">
      <c r="B16" s="39"/>
      <c r="C16" s="126"/>
      <c r="D16" s="49"/>
      <c r="E16" s="49"/>
      <c r="F16" s="2"/>
      <c r="G16" s="108"/>
      <c r="H16" s="104"/>
      <c r="I16" s="100"/>
      <c r="J16" s="3"/>
      <c r="K16" s="3"/>
      <c r="L16" s="3"/>
      <c r="M16" s="2"/>
      <c r="N16" s="3"/>
      <c r="O16" s="2"/>
      <c r="P16" s="2"/>
      <c r="Q16" s="49"/>
      <c r="R16" s="2"/>
      <c r="S16" s="2"/>
      <c r="T16" s="49"/>
      <c r="U16" s="2"/>
      <c r="V16" s="128"/>
      <c r="W16" s="92"/>
      <c r="X16" s="45"/>
      <c r="Y16" s="41"/>
      <c r="Z16" s="16"/>
      <c r="AA16" s="17" t="s">
        <v>31</v>
      </c>
      <c r="AB16" s="18">
        <v>1.7</v>
      </c>
      <c r="AC16" s="18">
        <f>AB16*1</f>
        <v>1.7</v>
      </c>
      <c r="AD16" s="18" t="s">
        <v>29</v>
      </c>
      <c r="AE16" s="18">
        <f>AB16*5</f>
        <v>8.5</v>
      </c>
      <c r="AF16" s="18">
        <f>AC16*4+AE16*4</f>
        <v>40.799999999999997</v>
      </c>
      <c r="AG16" s="96"/>
    </row>
    <row r="17" spans="2:33" ht="27.95" customHeight="1">
      <c r="B17" s="130"/>
      <c r="C17" s="126"/>
      <c r="D17" s="49"/>
      <c r="E17" s="49"/>
      <c r="F17" s="2"/>
      <c r="G17" s="2"/>
      <c r="H17" s="49"/>
      <c r="I17" s="2"/>
      <c r="J17" s="3"/>
      <c r="K17" s="2"/>
      <c r="L17" s="3"/>
      <c r="M17" s="2"/>
      <c r="N17" s="3"/>
      <c r="O17" s="2"/>
      <c r="P17" s="2"/>
      <c r="Q17" s="49"/>
      <c r="R17" s="2"/>
      <c r="S17" s="2"/>
      <c r="T17" s="49"/>
      <c r="U17" s="2"/>
      <c r="V17" s="128"/>
      <c r="W17" s="44"/>
      <c r="X17" s="45"/>
      <c r="Y17" s="41"/>
      <c r="Z17" s="17"/>
      <c r="AA17" s="17" t="s">
        <v>33</v>
      </c>
      <c r="AB17" s="18">
        <v>2.5</v>
      </c>
      <c r="AC17" s="18"/>
      <c r="AD17" s="18">
        <f>AB17*5</f>
        <v>12.5</v>
      </c>
      <c r="AE17" s="18" t="s">
        <v>29</v>
      </c>
      <c r="AF17" s="18">
        <f>AD17*9</f>
        <v>112.5</v>
      </c>
      <c r="AG17" s="95"/>
    </row>
    <row r="18" spans="2:33" ht="27.95" customHeight="1">
      <c r="B18" s="130"/>
      <c r="C18" s="126"/>
      <c r="D18" s="49"/>
      <c r="E18" s="49"/>
      <c r="F18" s="2"/>
      <c r="G18" s="2"/>
      <c r="H18" s="49"/>
      <c r="I18" s="2"/>
      <c r="J18" s="3"/>
      <c r="K18" s="2"/>
      <c r="L18" s="3"/>
      <c r="M18" s="2"/>
      <c r="N18" s="49"/>
      <c r="O18" s="2"/>
      <c r="P18" s="2"/>
      <c r="Q18" s="49"/>
      <c r="R18" s="2"/>
      <c r="S18" s="2"/>
      <c r="T18" s="106"/>
      <c r="U18" s="2"/>
      <c r="V18" s="128"/>
      <c r="W18" s="92"/>
      <c r="X18" s="87"/>
      <c r="Y18" s="50"/>
      <c r="Z18" s="16"/>
      <c r="AA18" s="17" t="s">
        <v>34</v>
      </c>
      <c r="AB18" s="18">
        <v>1</v>
      </c>
      <c r="AE18" s="17">
        <f>AB18*15</f>
        <v>15</v>
      </c>
      <c r="AG18" s="96"/>
    </row>
    <row r="19" spans="2:33" ht="27.95" customHeight="1">
      <c r="B19" s="51"/>
      <c r="C19" s="52"/>
      <c r="D19" s="49"/>
      <c r="E19" s="49"/>
      <c r="F19" s="2"/>
      <c r="G19" s="2"/>
      <c r="H19" s="49"/>
      <c r="I19" s="2"/>
      <c r="J19" s="2"/>
      <c r="K19" s="49"/>
      <c r="L19" s="2"/>
      <c r="M19" s="2"/>
      <c r="N19" s="49"/>
      <c r="O19" s="2"/>
      <c r="P19" s="2"/>
      <c r="Q19" s="49"/>
      <c r="R19" s="2"/>
      <c r="S19" s="3"/>
      <c r="T19" s="86"/>
      <c r="U19" s="86"/>
      <c r="V19" s="128"/>
      <c r="W19" s="44"/>
      <c r="X19" s="53"/>
      <c r="Y19" s="41"/>
      <c r="Z19" s="17"/>
      <c r="AC19" s="17">
        <f>SUM(AC14:AC18)</f>
        <v>28.099999999999998</v>
      </c>
      <c r="AD19" s="17">
        <f>SUM(AD14:AD18)</f>
        <v>22.5</v>
      </c>
      <c r="AE19" s="17">
        <f>SUM(AE14:AE18)</f>
        <v>116.5</v>
      </c>
      <c r="AF19" s="17">
        <f>AC19*4+AD19*9+AE19*4</f>
        <v>780.9</v>
      </c>
      <c r="AG19" s="95"/>
    </row>
    <row r="20" spans="2:33" ht="27.95" customHeight="1">
      <c r="B20" s="54"/>
      <c r="C20" s="55"/>
      <c r="D20" s="49"/>
      <c r="E20" s="49"/>
      <c r="F20" s="2"/>
      <c r="G20" s="2"/>
      <c r="H20" s="49"/>
      <c r="I20" s="2"/>
      <c r="J20" s="2"/>
      <c r="K20" s="49"/>
      <c r="L20" s="2"/>
      <c r="M20" s="2"/>
      <c r="N20" s="49"/>
      <c r="O20" s="2"/>
      <c r="P20" s="2"/>
      <c r="Q20" s="49"/>
      <c r="R20" s="2"/>
      <c r="S20" s="2"/>
      <c r="T20" s="49"/>
      <c r="U20" s="2"/>
      <c r="V20" s="129"/>
      <c r="W20" s="93"/>
      <c r="X20" s="57"/>
      <c r="Y20" s="58"/>
      <c r="Z20" s="16"/>
      <c r="AC20" s="56">
        <f>AC19*4/AF19</f>
        <v>0.14393648354462799</v>
      </c>
      <c r="AD20" s="56">
        <f>AD19*9/AF19</f>
        <v>0.25931617364579335</v>
      </c>
      <c r="AE20" s="56">
        <f>AE19*4/AF19</f>
        <v>0.59674734280957875</v>
      </c>
      <c r="AG20" s="97"/>
    </row>
    <row r="21" spans="2:33" s="38" customFormat="1" ht="27.95" customHeight="1">
      <c r="B21" s="33">
        <v>7</v>
      </c>
      <c r="C21" s="126"/>
      <c r="D21" s="34" t="str">
        <f>'109.7月菜單'!J6</f>
        <v>香Q米飯</v>
      </c>
      <c r="E21" s="34" t="s">
        <v>15</v>
      </c>
      <c r="F21" s="34"/>
      <c r="G21" s="34" t="str">
        <f>'109.7月菜單'!J7</f>
        <v>叻嗲豬肉片</v>
      </c>
      <c r="H21" s="34" t="s">
        <v>17</v>
      </c>
      <c r="I21" s="34"/>
      <c r="J21" s="34" t="str">
        <f>'109.7月菜單'!J8</f>
        <v>蜜糖四分乾(豆)</v>
      </c>
      <c r="K21" s="34" t="s">
        <v>210</v>
      </c>
      <c r="L21" s="34"/>
      <c r="M21" s="34" t="str">
        <f>'109.7月菜單'!J9</f>
        <v>鹽酥雞(炸)</v>
      </c>
      <c r="N21" s="34" t="s">
        <v>209</v>
      </c>
      <c r="O21" s="34"/>
      <c r="P21" s="34" t="str">
        <f>'109.7月菜單'!J10</f>
        <v>深色蔬菜</v>
      </c>
      <c r="Q21" s="34" t="s">
        <v>64</v>
      </c>
      <c r="R21" s="34"/>
      <c r="S21" s="34" t="str">
        <f>'109.7月菜單'!J11</f>
        <v>紫菜蛋花湯</v>
      </c>
      <c r="T21" s="34" t="s">
        <v>61</v>
      </c>
      <c r="U21" s="34"/>
      <c r="V21" s="127"/>
      <c r="W21" s="35" t="s">
        <v>41</v>
      </c>
      <c r="X21" s="36" t="s">
        <v>19</v>
      </c>
      <c r="Y21" s="37">
        <v>5</v>
      </c>
      <c r="Z21" s="17"/>
      <c r="AA21" s="17"/>
      <c r="AB21" s="18"/>
      <c r="AC21" s="17" t="s">
        <v>20</v>
      </c>
      <c r="AD21" s="17" t="s">
        <v>21</v>
      </c>
      <c r="AE21" s="17" t="s">
        <v>22</v>
      </c>
      <c r="AF21" s="17" t="s">
        <v>23</v>
      </c>
      <c r="AG21" s="95"/>
    </row>
    <row r="22" spans="2:33" s="62" customFormat="1" ht="27.75" customHeight="1">
      <c r="B22" s="39" t="s">
        <v>8</v>
      </c>
      <c r="C22" s="126"/>
      <c r="D22" s="2" t="s">
        <v>24</v>
      </c>
      <c r="E22" s="2"/>
      <c r="F22" s="2">
        <v>100</v>
      </c>
      <c r="G22" s="2" t="s">
        <v>169</v>
      </c>
      <c r="H22" s="2"/>
      <c r="I22" s="2">
        <v>30</v>
      </c>
      <c r="J22" s="2" t="s">
        <v>145</v>
      </c>
      <c r="K22" s="107" t="s">
        <v>156</v>
      </c>
      <c r="L22" s="2">
        <v>50</v>
      </c>
      <c r="M22" s="2" t="s">
        <v>208</v>
      </c>
      <c r="N22" s="107"/>
      <c r="O22" s="2">
        <v>60</v>
      </c>
      <c r="P22" s="2" t="s">
        <v>63</v>
      </c>
      <c r="Q22" s="2"/>
      <c r="R22" s="2">
        <v>100</v>
      </c>
      <c r="S22" s="2" t="s">
        <v>150</v>
      </c>
      <c r="T22" s="2"/>
      <c r="U22" s="2">
        <v>1</v>
      </c>
      <c r="V22" s="128"/>
      <c r="W22" s="96">
        <v>97.5</v>
      </c>
      <c r="X22" s="40" t="s">
        <v>25</v>
      </c>
      <c r="Y22" s="41">
        <v>2.2999999999999998</v>
      </c>
      <c r="Z22" s="59"/>
      <c r="AA22" s="60" t="s">
        <v>26</v>
      </c>
      <c r="AB22" s="61">
        <v>6.2</v>
      </c>
      <c r="AC22" s="61">
        <f>AB22*2</f>
        <v>12.4</v>
      </c>
      <c r="AD22" s="61"/>
      <c r="AE22" s="61">
        <f>AB22*15</f>
        <v>93</v>
      </c>
      <c r="AF22" s="61">
        <f>AC22*4+AE22*4</f>
        <v>421.6</v>
      </c>
    </row>
    <row r="23" spans="2:33" s="62" customFormat="1" ht="27.95" customHeight="1">
      <c r="B23" s="39">
        <v>1</v>
      </c>
      <c r="C23" s="126"/>
      <c r="D23" s="2"/>
      <c r="E23" s="3"/>
      <c r="F23" s="2"/>
      <c r="G23" s="2" t="s">
        <v>211</v>
      </c>
      <c r="H23" s="2"/>
      <c r="I23" s="2">
        <v>50</v>
      </c>
      <c r="J23" s="2"/>
      <c r="K23" s="98"/>
      <c r="L23" s="2"/>
      <c r="M23" s="2"/>
      <c r="N23" s="98"/>
      <c r="O23" s="2"/>
      <c r="P23" s="2"/>
      <c r="Q23" s="2"/>
      <c r="R23" s="2"/>
      <c r="S23" s="2" t="s">
        <v>148</v>
      </c>
      <c r="T23" s="2"/>
      <c r="U23" s="2">
        <v>10</v>
      </c>
      <c r="V23" s="128"/>
      <c r="W23" s="44" t="s">
        <v>43</v>
      </c>
      <c r="X23" s="45" t="s">
        <v>27</v>
      </c>
      <c r="Y23" s="41">
        <v>1.5</v>
      </c>
      <c r="Z23" s="63"/>
      <c r="AA23" s="64" t="s">
        <v>28</v>
      </c>
      <c r="AB23" s="61">
        <v>2.1</v>
      </c>
      <c r="AC23" s="65">
        <f>AB23*7</f>
        <v>14.700000000000001</v>
      </c>
      <c r="AD23" s="61">
        <f>AB23*5</f>
        <v>10.5</v>
      </c>
      <c r="AE23" s="61" t="s">
        <v>29</v>
      </c>
      <c r="AF23" s="66">
        <f>AC23*4+AD23*9</f>
        <v>153.30000000000001</v>
      </c>
    </row>
    <row r="24" spans="2:33" s="62" customFormat="1" ht="27.95" customHeight="1">
      <c r="B24" s="39" t="s">
        <v>10</v>
      </c>
      <c r="C24" s="126"/>
      <c r="D24" s="3"/>
      <c r="E24" s="3"/>
      <c r="F24" s="3"/>
      <c r="G24" s="2"/>
      <c r="H24" s="49"/>
      <c r="I24" s="2"/>
      <c r="J24" s="2"/>
      <c r="K24" s="111"/>
      <c r="L24" s="2"/>
      <c r="M24" s="2"/>
      <c r="N24" s="111"/>
      <c r="O24" s="2"/>
      <c r="P24" s="2"/>
      <c r="Q24" s="49"/>
      <c r="R24" s="2"/>
      <c r="S24" s="2" t="s">
        <v>149</v>
      </c>
      <c r="T24" s="3"/>
      <c r="U24" s="2">
        <v>1</v>
      </c>
      <c r="V24" s="128"/>
      <c r="W24" s="92">
        <v>24</v>
      </c>
      <c r="X24" s="45" t="s">
        <v>30</v>
      </c>
      <c r="Y24" s="41">
        <v>2.5</v>
      </c>
      <c r="Z24" s="59"/>
      <c r="AA24" s="67" t="s">
        <v>31</v>
      </c>
      <c r="AB24" s="61">
        <v>1.6</v>
      </c>
      <c r="AC24" s="61">
        <f>AB24*1</f>
        <v>1.6</v>
      </c>
      <c r="AD24" s="61" t="s">
        <v>29</v>
      </c>
      <c r="AE24" s="61">
        <f>AB24*5</f>
        <v>8</v>
      </c>
      <c r="AF24" s="61">
        <f>AC24*4+AE24*4</f>
        <v>38.4</v>
      </c>
    </row>
    <row r="25" spans="2:33" s="62" customFormat="1" ht="27.95" customHeight="1">
      <c r="B25" s="130" t="s">
        <v>57</v>
      </c>
      <c r="C25" s="126"/>
      <c r="D25" s="91"/>
      <c r="E25" s="49"/>
      <c r="F25" s="2"/>
      <c r="G25" s="2"/>
      <c r="H25" s="49"/>
      <c r="I25" s="2"/>
      <c r="J25" s="3"/>
      <c r="K25" s="49"/>
      <c r="L25" s="2"/>
      <c r="M25" s="2"/>
      <c r="N25" s="49"/>
      <c r="O25" s="2"/>
      <c r="P25" s="2"/>
      <c r="Q25" s="49"/>
      <c r="R25" s="2"/>
      <c r="S25" s="3"/>
      <c r="T25" s="3"/>
      <c r="U25" s="3"/>
      <c r="V25" s="128"/>
      <c r="W25" s="44" t="s">
        <v>44</v>
      </c>
      <c r="X25" s="45" t="s">
        <v>32</v>
      </c>
      <c r="Y25" s="41">
        <v>0</v>
      </c>
      <c r="Z25" s="63"/>
      <c r="AA25" s="67" t="s">
        <v>33</v>
      </c>
      <c r="AB25" s="61">
        <v>2.5</v>
      </c>
      <c r="AC25" s="61"/>
      <c r="AD25" s="61">
        <f>AB25*5</f>
        <v>12.5</v>
      </c>
      <c r="AE25" s="61" t="s">
        <v>29</v>
      </c>
      <c r="AF25" s="61">
        <f>AD25*9</f>
        <v>112.5</v>
      </c>
      <c r="AG25" s="95"/>
    </row>
    <row r="26" spans="2:33" s="62" customFormat="1" ht="27.95" customHeight="1">
      <c r="B26" s="130"/>
      <c r="C26" s="126"/>
      <c r="D26" s="3"/>
      <c r="E26" s="3"/>
      <c r="F26" s="3"/>
      <c r="G26" s="68"/>
      <c r="H26" s="49"/>
      <c r="I26" s="2"/>
      <c r="J26" s="2"/>
      <c r="K26" s="49"/>
      <c r="L26" s="2"/>
      <c r="M26" s="2"/>
      <c r="N26" s="49"/>
      <c r="O26" s="2"/>
      <c r="P26" s="2"/>
      <c r="Q26" s="49"/>
      <c r="R26" s="2"/>
      <c r="S26" s="2"/>
      <c r="T26" s="49"/>
      <c r="U26" s="2"/>
      <c r="V26" s="128"/>
      <c r="W26" s="92">
        <v>27.6</v>
      </c>
      <c r="X26" s="87" t="s">
        <v>39</v>
      </c>
      <c r="Y26" s="50">
        <v>0</v>
      </c>
      <c r="Z26" s="59"/>
      <c r="AA26" s="67" t="s">
        <v>34</v>
      </c>
      <c r="AB26" s="61"/>
      <c r="AC26" s="67"/>
      <c r="AD26" s="67"/>
      <c r="AE26" s="67">
        <f>AB26*15</f>
        <v>0</v>
      </c>
      <c r="AF26" s="67"/>
      <c r="AG26" s="96"/>
    </row>
    <row r="27" spans="2:33" s="62" customFormat="1" ht="27.95" customHeight="1">
      <c r="B27" s="51" t="s">
        <v>35</v>
      </c>
      <c r="C27" s="69"/>
      <c r="D27" s="3"/>
      <c r="E27" s="3"/>
      <c r="F27" s="3"/>
      <c r="G27" s="2"/>
      <c r="H27" s="49"/>
      <c r="I27" s="2"/>
      <c r="J27" s="2"/>
      <c r="K27" s="49"/>
      <c r="L27" s="2"/>
      <c r="M27" s="2"/>
      <c r="N27" s="49"/>
      <c r="O27" s="2"/>
      <c r="P27" s="2"/>
      <c r="Q27" s="49"/>
      <c r="R27" s="2"/>
      <c r="S27" s="2"/>
      <c r="T27" s="49"/>
      <c r="U27" s="2"/>
      <c r="V27" s="128"/>
      <c r="W27" s="44" t="s">
        <v>12</v>
      </c>
      <c r="X27" s="53"/>
      <c r="Y27" s="41"/>
      <c r="Z27" s="63"/>
      <c r="AA27" s="67"/>
      <c r="AB27" s="61"/>
      <c r="AC27" s="67">
        <f>SUM(AC22:AC26)</f>
        <v>28.700000000000003</v>
      </c>
      <c r="AD27" s="67">
        <f>SUM(AD22:AD26)</f>
        <v>23</v>
      </c>
      <c r="AE27" s="67">
        <f>SUM(AE22:AE26)</f>
        <v>101</v>
      </c>
      <c r="AF27" s="67">
        <f>AC27*4+AD27*9+AE27*4</f>
        <v>725.8</v>
      </c>
      <c r="AG27" s="95"/>
    </row>
    <row r="28" spans="2:33" s="62" customFormat="1" ht="27.95" customHeight="1" thickBot="1">
      <c r="B28" s="54"/>
      <c r="C28" s="70"/>
      <c r="D28" s="3"/>
      <c r="E28" s="3"/>
      <c r="F28" s="3"/>
      <c r="G28" s="2"/>
      <c r="H28" s="49"/>
      <c r="I28" s="2"/>
      <c r="J28" s="2"/>
      <c r="K28" s="49"/>
      <c r="L28" s="2"/>
      <c r="M28" s="2"/>
      <c r="N28" s="49"/>
      <c r="O28" s="2"/>
      <c r="P28" s="2"/>
      <c r="Q28" s="49"/>
      <c r="R28" s="2"/>
      <c r="S28" s="2"/>
      <c r="T28" s="49"/>
      <c r="U28" s="2"/>
      <c r="V28" s="129"/>
      <c r="W28" s="93">
        <f>W22*4+W26*4+W24*9</f>
        <v>716.4</v>
      </c>
      <c r="X28" s="57"/>
      <c r="Y28" s="58"/>
      <c r="Z28" s="59"/>
      <c r="AA28" s="63"/>
      <c r="AB28" s="71"/>
      <c r="AC28" s="72">
        <f>AC27*4/AF27</f>
        <v>0.15817029484706532</v>
      </c>
      <c r="AD28" s="72">
        <f>AD27*9/AF27</f>
        <v>0.28520253513364563</v>
      </c>
      <c r="AE28" s="72">
        <f>AE27*4/AF27</f>
        <v>0.55662717001928907</v>
      </c>
      <c r="AF28" s="63"/>
      <c r="AG28" s="97"/>
    </row>
    <row r="29" spans="2:33" s="38" customFormat="1" ht="27.95" customHeight="1">
      <c r="B29" s="33">
        <v>7</v>
      </c>
      <c r="C29" s="126"/>
      <c r="D29" s="34" t="str">
        <f>'109.7月菜單'!N6</f>
        <v>地瓜飯</v>
      </c>
      <c r="E29" s="34" t="s">
        <v>62</v>
      </c>
      <c r="F29" s="34"/>
      <c r="G29" s="34" t="str">
        <f>'109.7月菜單'!N7</f>
        <v>鮮嫩豬排</v>
      </c>
      <c r="H29" s="34" t="s">
        <v>165</v>
      </c>
      <c r="I29" s="34"/>
      <c r="J29" s="34" t="str">
        <f>'109.7月菜單'!N8</f>
        <v>蕃茄莎莎雞</v>
      </c>
      <c r="K29" s="34" t="s">
        <v>17</v>
      </c>
      <c r="L29" s="34"/>
      <c r="M29" s="34" t="str">
        <f>'109.7月菜單'!N9</f>
        <v>新竹板條</v>
      </c>
      <c r="N29" s="34" t="s">
        <v>61</v>
      </c>
      <c r="O29" s="34"/>
      <c r="P29" s="34" t="str">
        <f>'109.7月菜單'!N10</f>
        <v>淺色蔬菜</v>
      </c>
      <c r="Q29" s="34" t="s">
        <v>64</v>
      </c>
      <c r="R29" s="34"/>
      <c r="S29" s="34" t="str">
        <f>'109.7月菜單'!N11</f>
        <v>冬瓜湯</v>
      </c>
      <c r="T29" s="34" t="s">
        <v>61</v>
      </c>
      <c r="U29" s="34"/>
      <c r="V29" s="127"/>
      <c r="W29" s="35" t="s">
        <v>41</v>
      </c>
      <c r="X29" s="36" t="s">
        <v>19</v>
      </c>
      <c r="Y29" s="37">
        <v>5.5</v>
      </c>
      <c r="Z29" s="17"/>
      <c r="AA29" s="17"/>
      <c r="AB29" s="18"/>
      <c r="AC29" s="17" t="s">
        <v>20</v>
      </c>
      <c r="AD29" s="17" t="s">
        <v>21</v>
      </c>
      <c r="AE29" s="17" t="s">
        <v>22</v>
      </c>
      <c r="AF29" s="17" t="s">
        <v>23</v>
      </c>
      <c r="AG29" s="95"/>
    </row>
    <row r="30" spans="2:33" ht="27.95" customHeight="1">
      <c r="B30" s="39" t="s">
        <v>8</v>
      </c>
      <c r="C30" s="126"/>
      <c r="D30" s="2" t="s">
        <v>65</v>
      </c>
      <c r="E30" s="2"/>
      <c r="F30" s="2">
        <v>90</v>
      </c>
      <c r="G30" s="2" t="s">
        <v>51</v>
      </c>
      <c r="H30" s="2"/>
      <c r="I30" s="2">
        <v>60</v>
      </c>
      <c r="J30" s="2" t="s">
        <v>66</v>
      </c>
      <c r="K30" s="2"/>
      <c r="L30" s="2">
        <v>40</v>
      </c>
      <c r="M30" s="2" t="s">
        <v>154</v>
      </c>
      <c r="N30" s="3"/>
      <c r="O30" s="2">
        <v>15</v>
      </c>
      <c r="P30" s="2" t="s">
        <v>152</v>
      </c>
      <c r="Q30" s="2"/>
      <c r="R30" s="2">
        <v>100</v>
      </c>
      <c r="S30" s="2" t="s">
        <v>232</v>
      </c>
      <c r="T30" s="2"/>
      <c r="U30" s="2">
        <v>35</v>
      </c>
      <c r="V30" s="128"/>
      <c r="W30" s="96">
        <v>105.5</v>
      </c>
      <c r="X30" s="40" t="s">
        <v>25</v>
      </c>
      <c r="Y30" s="41">
        <v>2.1</v>
      </c>
      <c r="Z30" s="16"/>
      <c r="AA30" s="42" t="s">
        <v>26</v>
      </c>
      <c r="AB30" s="18">
        <v>6</v>
      </c>
      <c r="AC30" s="18">
        <f>AB30*2</f>
        <v>12</v>
      </c>
      <c r="AD30" s="18"/>
      <c r="AE30" s="18">
        <f>AB30*15</f>
        <v>90</v>
      </c>
      <c r="AF30" s="18">
        <f>AC30*4+AE30*4</f>
        <v>408</v>
      </c>
      <c r="AG30" s="96"/>
    </row>
    <row r="31" spans="2:33" ht="27.95" customHeight="1">
      <c r="B31" s="39">
        <v>2</v>
      </c>
      <c r="C31" s="126"/>
      <c r="D31" s="2" t="s">
        <v>67</v>
      </c>
      <c r="E31" s="2"/>
      <c r="F31" s="2">
        <v>50</v>
      </c>
      <c r="G31" s="2"/>
      <c r="H31" s="2"/>
      <c r="I31" s="2"/>
      <c r="J31" s="2" t="s">
        <v>174</v>
      </c>
      <c r="K31" s="2"/>
      <c r="L31" s="2">
        <v>30</v>
      </c>
      <c r="M31" s="2" t="s">
        <v>202</v>
      </c>
      <c r="N31" s="3"/>
      <c r="O31" s="2">
        <v>15</v>
      </c>
      <c r="P31" s="2"/>
      <c r="Q31" s="2"/>
      <c r="R31" s="2"/>
      <c r="S31" s="2" t="s">
        <v>233</v>
      </c>
      <c r="T31" s="49"/>
      <c r="U31" s="2">
        <v>1</v>
      </c>
      <c r="V31" s="128"/>
      <c r="W31" s="44" t="s">
        <v>43</v>
      </c>
      <c r="X31" s="45" t="s">
        <v>27</v>
      </c>
      <c r="Y31" s="41">
        <v>2</v>
      </c>
      <c r="Z31" s="17"/>
      <c r="AA31" s="46" t="s">
        <v>28</v>
      </c>
      <c r="AB31" s="18">
        <v>2</v>
      </c>
      <c r="AC31" s="47">
        <f>AB31*7</f>
        <v>14</v>
      </c>
      <c r="AD31" s="18">
        <f>AB31*5</f>
        <v>10</v>
      </c>
      <c r="AE31" s="18" t="s">
        <v>29</v>
      </c>
      <c r="AF31" s="48">
        <f>AC31*4+AD31*9</f>
        <v>146</v>
      </c>
      <c r="AG31" s="95"/>
    </row>
    <row r="32" spans="2:33" ht="27.95" customHeight="1">
      <c r="B32" s="39" t="s">
        <v>10</v>
      </c>
      <c r="C32" s="126"/>
      <c r="D32" s="49"/>
      <c r="E32" s="49"/>
      <c r="F32" s="2"/>
      <c r="G32" s="2"/>
      <c r="H32" s="49"/>
      <c r="I32" s="2"/>
      <c r="J32" s="2"/>
      <c r="K32" s="49"/>
      <c r="L32" s="2"/>
      <c r="M32" s="2" t="s">
        <v>175</v>
      </c>
      <c r="N32" s="3"/>
      <c r="O32" s="2">
        <v>30</v>
      </c>
      <c r="P32" s="2"/>
      <c r="Q32" s="49"/>
      <c r="R32" s="2"/>
      <c r="S32" s="2"/>
      <c r="T32" s="49"/>
      <c r="U32" s="2"/>
      <c r="V32" s="128"/>
      <c r="W32" s="92">
        <v>23</v>
      </c>
      <c r="X32" s="45" t="s">
        <v>30</v>
      </c>
      <c r="Y32" s="41">
        <v>2.5</v>
      </c>
      <c r="Z32" s="16"/>
      <c r="AA32" s="17" t="s">
        <v>31</v>
      </c>
      <c r="AB32" s="18">
        <v>1.8</v>
      </c>
      <c r="AC32" s="18">
        <f>AB32*1</f>
        <v>1.8</v>
      </c>
      <c r="AD32" s="18" t="s">
        <v>29</v>
      </c>
      <c r="AE32" s="18">
        <f>AB32*5</f>
        <v>9</v>
      </c>
      <c r="AF32" s="18">
        <f>AC32*4+AE32*4</f>
        <v>43.2</v>
      </c>
      <c r="AG32" s="96"/>
    </row>
    <row r="33" spans="2:33" ht="27.95" customHeight="1">
      <c r="B33" s="130" t="s">
        <v>58</v>
      </c>
      <c r="C33" s="126"/>
      <c r="D33" s="49"/>
      <c r="E33" s="49"/>
      <c r="F33" s="2"/>
      <c r="G33" s="2"/>
      <c r="H33" s="49"/>
      <c r="I33" s="2"/>
      <c r="J33" s="2"/>
      <c r="K33" s="49"/>
      <c r="L33" s="2"/>
      <c r="M33" s="2" t="s">
        <v>48</v>
      </c>
      <c r="N33" s="3"/>
      <c r="O33" s="2">
        <v>10</v>
      </c>
      <c r="P33" s="2"/>
      <c r="Q33" s="49"/>
      <c r="R33" s="2"/>
      <c r="S33" s="2"/>
      <c r="T33" s="49"/>
      <c r="U33" s="2"/>
      <c r="V33" s="128"/>
      <c r="W33" s="44" t="s">
        <v>44</v>
      </c>
      <c r="X33" s="45" t="s">
        <v>32</v>
      </c>
      <c r="Y33" s="41">
        <v>0</v>
      </c>
      <c r="Z33" s="17"/>
      <c r="AA33" s="17" t="s">
        <v>33</v>
      </c>
      <c r="AB33" s="18">
        <v>2.5</v>
      </c>
      <c r="AC33" s="18"/>
      <c r="AD33" s="18">
        <f>AB33*5</f>
        <v>12.5</v>
      </c>
      <c r="AE33" s="18" t="s">
        <v>29</v>
      </c>
      <c r="AF33" s="18">
        <f>AD33*9</f>
        <v>112.5</v>
      </c>
      <c r="AG33" s="95"/>
    </row>
    <row r="34" spans="2:33" ht="27.95" customHeight="1">
      <c r="B34" s="130"/>
      <c r="C34" s="126"/>
      <c r="D34" s="49"/>
      <c r="E34" s="49"/>
      <c r="F34" s="2"/>
      <c r="G34" s="2"/>
      <c r="H34" s="49"/>
      <c r="I34" s="2"/>
      <c r="J34" s="3"/>
      <c r="K34" s="49"/>
      <c r="L34" s="3"/>
      <c r="M34" s="2" t="s">
        <v>56</v>
      </c>
      <c r="N34" s="3"/>
      <c r="O34" s="2">
        <v>3</v>
      </c>
      <c r="P34" s="2"/>
      <c r="Q34" s="49"/>
      <c r="R34" s="2"/>
      <c r="S34" s="3"/>
      <c r="T34" s="49"/>
      <c r="U34" s="2"/>
      <c r="V34" s="128"/>
      <c r="W34" s="92">
        <v>27.7</v>
      </c>
      <c r="X34" s="87" t="s">
        <v>39</v>
      </c>
      <c r="Y34" s="50">
        <v>0</v>
      </c>
      <c r="Z34" s="16"/>
      <c r="AA34" s="17" t="s">
        <v>34</v>
      </c>
      <c r="AB34" s="18">
        <v>1</v>
      </c>
      <c r="AE34" s="17">
        <f>AB34*15</f>
        <v>15</v>
      </c>
      <c r="AG34" s="96"/>
    </row>
    <row r="35" spans="2:33" ht="27.95" customHeight="1">
      <c r="B35" s="51" t="s">
        <v>35</v>
      </c>
      <c r="C35" s="52"/>
      <c r="D35" s="49"/>
      <c r="E35" s="49"/>
      <c r="F35" s="2"/>
      <c r="G35" s="2"/>
      <c r="H35" s="49"/>
      <c r="I35" s="2"/>
      <c r="J35" s="2"/>
      <c r="K35" s="49"/>
      <c r="L35" s="2"/>
      <c r="M35" s="2" t="s">
        <v>118</v>
      </c>
      <c r="N35" s="3"/>
      <c r="O35" s="2">
        <v>1</v>
      </c>
      <c r="P35" s="2"/>
      <c r="Q35" s="49"/>
      <c r="R35" s="2"/>
      <c r="S35" s="2"/>
      <c r="T35" s="49"/>
      <c r="U35" s="2"/>
      <c r="V35" s="128"/>
      <c r="W35" s="44" t="s">
        <v>12</v>
      </c>
      <c r="X35" s="53"/>
      <c r="Y35" s="41"/>
      <c r="Z35" s="17"/>
      <c r="AC35" s="17">
        <f>SUM(AC30:AC34)</f>
        <v>27.8</v>
      </c>
      <c r="AD35" s="17">
        <f>SUM(AD30:AD34)</f>
        <v>22.5</v>
      </c>
      <c r="AE35" s="17">
        <f>SUM(AE30:AE34)</f>
        <v>114</v>
      </c>
      <c r="AF35" s="17">
        <f>AC35*4+AD35*9+AE35*4</f>
        <v>769.7</v>
      </c>
      <c r="AG35" s="95"/>
    </row>
    <row r="36" spans="2:33" ht="27.95" customHeight="1">
      <c r="B36" s="54"/>
      <c r="C36" s="55"/>
      <c r="D36" s="49"/>
      <c r="E36" s="49"/>
      <c r="F36" s="2"/>
      <c r="G36" s="2"/>
      <c r="H36" s="49"/>
      <c r="I36" s="2"/>
      <c r="J36" s="2"/>
      <c r="K36" s="49"/>
      <c r="L36" s="2"/>
      <c r="M36" s="2"/>
      <c r="N36" s="91"/>
      <c r="O36" s="2"/>
      <c r="P36" s="2"/>
      <c r="Q36" s="49"/>
      <c r="R36" s="2"/>
      <c r="S36" s="2"/>
      <c r="T36" s="49"/>
      <c r="U36" s="2"/>
      <c r="V36" s="129"/>
      <c r="W36" s="93">
        <f>W30*4+W34*4+W32*9</f>
        <v>739.8</v>
      </c>
      <c r="X36" s="57"/>
      <c r="Y36" s="58"/>
      <c r="Z36" s="16"/>
      <c r="AC36" s="56">
        <f>AC35*4/AF35</f>
        <v>0.14447187215798363</v>
      </c>
      <c r="AD36" s="56">
        <f>AD35*9/AF35</f>
        <v>0.26308951539560865</v>
      </c>
      <c r="AE36" s="56">
        <f>AE35*4/AF35</f>
        <v>0.59243861244640761</v>
      </c>
      <c r="AG36" s="97"/>
    </row>
    <row r="37" spans="2:33" s="38" customFormat="1" ht="27.95" customHeight="1">
      <c r="B37" s="33">
        <v>7</v>
      </c>
      <c r="C37" s="126"/>
      <c r="D37" s="34" t="str">
        <f>'109.7月菜單'!R6</f>
        <v>燻雞肉飯</v>
      </c>
      <c r="E37" s="34" t="s">
        <v>17</v>
      </c>
      <c r="F37" s="34"/>
      <c r="G37" s="34" t="str">
        <f>'109.7月菜單'!R7</f>
        <v>燒烤雞腿</v>
      </c>
      <c r="H37" s="34" t="s">
        <v>155</v>
      </c>
      <c r="I37" s="34"/>
      <c r="J37" s="34" t="str">
        <f>'109.7月菜單'!R8</f>
        <v>魷魚圈(海)(炸)</v>
      </c>
      <c r="K37" s="34" t="s">
        <v>164</v>
      </c>
      <c r="L37" s="34"/>
      <c r="M37" s="34" t="str">
        <f>'109.7月菜單'!R9</f>
        <v>小肉包(冷)</v>
      </c>
      <c r="N37" s="34" t="s">
        <v>250</v>
      </c>
      <c r="O37" s="34"/>
      <c r="P37" s="34" t="str">
        <f>'109.7月菜單'!R10</f>
        <v>深色蔬菜</v>
      </c>
      <c r="Q37" s="34" t="s">
        <v>73</v>
      </c>
      <c r="R37" s="34"/>
      <c r="S37" s="34" t="str">
        <f>'109.7月菜單'!R11</f>
        <v>味噌海芽湯</v>
      </c>
      <c r="T37" s="34" t="s">
        <v>72</v>
      </c>
      <c r="U37" s="34"/>
      <c r="V37" s="127"/>
      <c r="W37" s="35" t="s">
        <v>41</v>
      </c>
      <c r="X37" s="36" t="s">
        <v>19</v>
      </c>
      <c r="Y37" s="37">
        <v>5.5</v>
      </c>
      <c r="Z37" s="17"/>
      <c r="AA37" s="17"/>
      <c r="AB37" s="18"/>
      <c r="AC37" s="17" t="s">
        <v>20</v>
      </c>
      <c r="AD37" s="17" t="s">
        <v>21</v>
      </c>
      <c r="AE37" s="17" t="s">
        <v>22</v>
      </c>
      <c r="AF37" s="17" t="s">
        <v>23</v>
      </c>
      <c r="AG37" s="95"/>
    </row>
    <row r="38" spans="2:33" ht="27.95" customHeight="1">
      <c r="B38" s="39" t="s">
        <v>8</v>
      </c>
      <c r="C38" s="126"/>
      <c r="D38" s="2" t="s">
        <v>24</v>
      </c>
      <c r="E38" s="3"/>
      <c r="F38" s="2">
        <v>100</v>
      </c>
      <c r="G38" s="62" t="s">
        <v>151</v>
      </c>
      <c r="H38" s="101"/>
      <c r="I38" s="100">
        <v>60</v>
      </c>
      <c r="J38" s="2" t="s">
        <v>146</v>
      </c>
      <c r="K38" s="2" t="s">
        <v>147</v>
      </c>
      <c r="L38" s="2">
        <v>40</v>
      </c>
      <c r="M38" s="2" t="s">
        <v>251</v>
      </c>
      <c r="N38" s="3" t="s">
        <v>252</v>
      </c>
      <c r="O38" s="2">
        <v>30</v>
      </c>
      <c r="P38" s="2" t="s">
        <v>71</v>
      </c>
      <c r="Q38" s="3"/>
      <c r="R38" s="2">
        <v>100</v>
      </c>
      <c r="S38" s="3" t="s">
        <v>158</v>
      </c>
      <c r="T38" s="2"/>
      <c r="U38" s="2">
        <v>1</v>
      </c>
      <c r="V38" s="128"/>
      <c r="W38" s="96">
        <v>105</v>
      </c>
      <c r="X38" s="40" t="s">
        <v>25</v>
      </c>
      <c r="Y38" s="41">
        <v>2</v>
      </c>
      <c r="Z38" s="16"/>
      <c r="AA38" s="42" t="s">
        <v>26</v>
      </c>
      <c r="AB38" s="18">
        <v>6</v>
      </c>
      <c r="AC38" s="18">
        <f>AB38*2</f>
        <v>12</v>
      </c>
      <c r="AD38" s="18"/>
      <c r="AE38" s="18">
        <f>AB38*15</f>
        <v>90</v>
      </c>
      <c r="AF38" s="18">
        <f>AC38*4+AE38*4</f>
        <v>408</v>
      </c>
      <c r="AG38" s="96"/>
    </row>
    <row r="39" spans="2:33" ht="27.95" customHeight="1">
      <c r="B39" s="39">
        <v>3</v>
      </c>
      <c r="C39" s="126"/>
      <c r="D39" s="3" t="s">
        <v>66</v>
      </c>
      <c r="E39" s="3"/>
      <c r="F39" s="3">
        <v>10</v>
      </c>
      <c r="G39" s="2"/>
      <c r="H39" s="3"/>
      <c r="I39" s="2"/>
      <c r="J39" s="2" t="s">
        <v>176</v>
      </c>
      <c r="K39" s="2"/>
      <c r="L39" s="2">
        <v>20</v>
      </c>
      <c r="M39" s="2"/>
      <c r="N39" s="3"/>
      <c r="O39" s="2"/>
      <c r="P39" s="2"/>
      <c r="Q39" s="3"/>
      <c r="R39" s="2"/>
      <c r="S39" s="3" t="s">
        <v>157</v>
      </c>
      <c r="T39" s="2"/>
      <c r="U39" s="2">
        <v>15</v>
      </c>
      <c r="V39" s="128"/>
      <c r="W39" s="44" t="s">
        <v>43</v>
      </c>
      <c r="X39" s="45" t="s">
        <v>27</v>
      </c>
      <c r="Y39" s="41">
        <v>1.5</v>
      </c>
      <c r="Z39" s="17"/>
      <c r="AA39" s="46" t="s">
        <v>28</v>
      </c>
      <c r="AB39" s="18">
        <v>2.2999999999999998</v>
      </c>
      <c r="AC39" s="47">
        <f>AB39*7</f>
        <v>16.099999999999998</v>
      </c>
      <c r="AD39" s="18">
        <f>AB39*5</f>
        <v>11.5</v>
      </c>
      <c r="AE39" s="18" t="s">
        <v>29</v>
      </c>
      <c r="AF39" s="48">
        <f>AC39*4+AD39*9</f>
        <v>167.89999999999998</v>
      </c>
      <c r="AG39" s="95"/>
    </row>
    <row r="40" spans="2:33" ht="27.95" customHeight="1">
      <c r="B40" s="39" t="s">
        <v>10</v>
      </c>
      <c r="C40" s="126"/>
      <c r="D40" s="91" t="s">
        <v>177</v>
      </c>
      <c r="E40" s="49"/>
      <c r="F40" s="2">
        <v>10</v>
      </c>
      <c r="G40" s="2"/>
      <c r="H40" s="3"/>
      <c r="I40" s="2"/>
      <c r="J40" s="2"/>
      <c r="K40" s="91"/>
      <c r="L40" s="2"/>
      <c r="M40" s="2"/>
      <c r="N40" s="3"/>
      <c r="O40" s="2"/>
      <c r="P40" s="2"/>
      <c r="Q40" s="3"/>
      <c r="R40" s="2"/>
      <c r="S40" s="2" t="s">
        <v>77</v>
      </c>
      <c r="T40" s="3"/>
      <c r="U40" s="2">
        <v>1</v>
      </c>
      <c r="V40" s="128"/>
      <c r="W40" s="92">
        <v>22.5</v>
      </c>
      <c r="X40" s="45" t="s">
        <v>30</v>
      </c>
      <c r="Y40" s="41">
        <v>2.5</v>
      </c>
      <c r="Z40" s="16"/>
      <c r="AA40" s="17" t="s">
        <v>31</v>
      </c>
      <c r="AB40" s="18">
        <v>1.6</v>
      </c>
      <c r="AC40" s="18">
        <f>AB40*1</f>
        <v>1.6</v>
      </c>
      <c r="AD40" s="18" t="s">
        <v>29</v>
      </c>
      <c r="AE40" s="18">
        <f>AB40*5</f>
        <v>8</v>
      </c>
      <c r="AF40" s="18">
        <f>AC40*4+AE40*4</f>
        <v>38.4</v>
      </c>
      <c r="AG40" s="96"/>
    </row>
    <row r="41" spans="2:33" ht="27.95" customHeight="1">
      <c r="B41" s="130" t="s">
        <v>70</v>
      </c>
      <c r="C41" s="126"/>
      <c r="D41" s="91"/>
      <c r="E41" s="49"/>
      <c r="F41" s="2"/>
      <c r="G41" s="2"/>
      <c r="H41" s="3"/>
      <c r="I41" s="2"/>
      <c r="J41" s="3"/>
      <c r="K41" s="49"/>
      <c r="L41" s="2"/>
      <c r="M41" s="2"/>
      <c r="N41" s="49"/>
      <c r="O41" s="2"/>
      <c r="P41" s="2"/>
      <c r="Q41" s="3"/>
      <c r="R41" s="2"/>
      <c r="S41" s="3"/>
      <c r="T41" s="3"/>
      <c r="U41" s="3"/>
      <c r="V41" s="128"/>
      <c r="W41" s="44" t="s">
        <v>44</v>
      </c>
      <c r="X41" s="45" t="s">
        <v>32</v>
      </c>
      <c r="Y41" s="41">
        <v>0</v>
      </c>
      <c r="Z41" s="17"/>
      <c r="AA41" s="17" t="s">
        <v>33</v>
      </c>
      <c r="AB41" s="18">
        <v>2.5</v>
      </c>
      <c r="AC41" s="18"/>
      <c r="AD41" s="18">
        <f>AB41*5</f>
        <v>12.5</v>
      </c>
      <c r="AE41" s="18" t="s">
        <v>29</v>
      </c>
      <c r="AF41" s="18">
        <f>AD41*9</f>
        <v>112.5</v>
      </c>
      <c r="AG41" s="95"/>
    </row>
    <row r="42" spans="2:33" ht="27.95" customHeight="1">
      <c r="B42" s="130"/>
      <c r="C42" s="126"/>
      <c r="D42" s="91"/>
      <c r="E42" s="49"/>
      <c r="F42" s="2"/>
      <c r="G42" s="2"/>
      <c r="H42" s="49"/>
      <c r="I42" s="2"/>
      <c r="J42" s="2"/>
      <c r="K42" s="49"/>
      <c r="L42" s="2"/>
      <c r="M42" s="2"/>
      <c r="N42" s="49"/>
      <c r="O42" s="2"/>
      <c r="P42" s="2"/>
      <c r="Q42" s="49"/>
      <c r="R42" s="2"/>
      <c r="S42" s="3"/>
      <c r="T42" s="49"/>
      <c r="U42" s="3"/>
      <c r="V42" s="128"/>
      <c r="W42" s="92">
        <v>26.5</v>
      </c>
      <c r="X42" s="87" t="s">
        <v>39</v>
      </c>
      <c r="Y42" s="50">
        <v>0</v>
      </c>
      <c r="Z42" s="16"/>
      <c r="AA42" s="17" t="s">
        <v>34</v>
      </c>
      <c r="AE42" s="17">
        <f>AB42*15</f>
        <v>0</v>
      </c>
      <c r="AG42" s="96"/>
    </row>
    <row r="43" spans="2:33" ht="27.95" customHeight="1">
      <c r="B43" s="51" t="s">
        <v>35</v>
      </c>
      <c r="C43" s="52"/>
      <c r="D43" s="49"/>
      <c r="E43" s="49"/>
      <c r="F43" s="2"/>
      <c r="G43" s="2"/>
      <c r="H43" s="49"/>
      <c r="I43" s="2"/>
      <c r="J43" s="3"/>
      <c r="K43" s="49"/>
      <c r="L43" s="3"/>
      <c r="M43" s="2"/>
      <c r="N43" s="49"/>
      <c r="O43" s="2"/>
      <c r="P43" s="2"/>
      <c r="Q43" s="49"/>
      <c r="R43" s="2"/>
      <c r="S43" s="3"/>
      <c r="T43" s="49"/>
      <c r="U43" s="3"/>
      <c r="V43" s="128"/>
      <c r="W43" s="44" t="s">
        <v>12</v>
      </c>
      <c r="X43" s="53"/>
      <c r="Y43" s="41"/>
      <c r="Z43" s="17"/>
      <c r="AC43" s="17">
        <f>SUM(AC38:AC42)</f>
        <v>29.7</v>
      </c>
      <c r="AD43" s="17">
        <f>SUM(AD38:AD42)</f>
        <v>24</v>
      </c>
      <c r="AE43" s="17">
        <f>SUM(AE38:AE42)</f>
        <v>98</v>
      </c>
      <c r="AF43" s="17">
        <f>AC43*4+AD43*9+AE43*4</f>
        <v>726.8</v>
      </c>
      <c r="AG43" s="95"/>
    </row>
    <row r="44" spans="2:33" ht="27.95" customHeight="1" thickBot="1">
      <c r="B44" s="109"/>
      <c r="C44" s="55"/>
      <c r="D44" s="73"/>
      <c r="E44" s="73"/>
      <c r="F44" s="74"/>
      <c r="G44" s="74"/>
      <c r="H44" s="73"/>
      <c r="I44" s="74"/>
      <c r="J44" s="74"/>
      <c r="K44" s="73"/>
      <c r="L44" s="74"/>
      <c r="M44" s="74"/>
      <c r="N44" s="73"/>
      <c r="O44" s="74"/>
      <c r="P44" s="74"/>
      <c r="Q44" s="73"/>
      <c r="R44" s="74"/>
      <c r="S44" s="74"/>
      <c r="T44" s="73"/>
      <c r="U44" s="74"/>
      <c r="V44" s="129"/>
      <c r="W44" s="93">
        <f>W38*4+W42*4+W40*9</f>
        <v>728.5</v>
      </c>
      <c r="X44" s="57"/>
      <c r="Y44" s="58"/>
      <c r="Z44" s="16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  <c r="AG44" s="97"/>
    </row>
    <row r="45" spans="2:33" s="78" customFormat="1" ht="21.75" customHeight="1">
      <c r="B45" s="75"/>
      <c r="C45" s="17"/>
      <c r="D45" s="43"/>
      <c r="E45" s="76"/>
      <c r="F45" s="43"/>
      <c r="G45" s="43"/>
      <c r="H45" s="76"/>
      <c r="I45" s="43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77"/>
      <c r="AA45" s="67"/>
      <c r="AB45" s="61"/>
      <c r="AC45" s="67"/>
      <c r="AD45" s="67"/>
      <c r="AE45" s="67"/>
      <c r="AF45" s="67"/>
      <c r="AG45" s="67"/>
    </row>
    <row r="46" spans="2:33">
      <c r="B46" s="61"/>
      <c r="C46" s="78"/>
      <c r="D46" s="135"/>
      <c r="E46" s="135"/>
      <c r="F46" s="136"/>
      <c r="G46" s="136"/>
      <c r="H46" s="79"/>
      <c r="I46" s="17"/>
      <c r="Q46" s="79"/>
      <c r="R46" s="17"/>
      <c r="T46" s="79"/>
      <c r="U46" s="17"/>
      <c r="V46" s="80"/>
      <c r="Y46" s="83"/>
    </row>
    <row r="47" spans="2:33">
      <c r="Y47" s="83"/>
    </row>
    <row r="48" spans="2:33">
      <c r="Y48" s="83"/>
    </row>
    <row r="49" spans="25:25">
      <c r="Y49" s="83"/>
    </row>
    <row r="50" spans="25:25">
      <c r="Y50" s="83"/>
    </row>
    <row r="51" spans="25:25">
      <c r="Y51" s="83"/>
    </row>
    <row r="52" spans="25:25">
      <c r="Y52" s="83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20" zoomScale="60" workbookViewId="0">
      <selection activeCell="W44" sqref="W44"/>
    </sheetView>
  </sheetViews>
  <sheetFormatPr defaultColWidth="9" defaultRowHeight="20.25"/>
  <cols>
    <col min="1" max="1" width="1.875" style="43" customWidth="1"/>
    <col min="2" max="2" width="4.875" style="75" customWidth="1"/>
    <col min="3" max="3" width="0" style="43" hidden="1" customWidth="1"/>
    <col min="4" max="4" width="18.625" style="43" customWidth="1"/>
    <col min="5" max="5" width="5.625" style="76" customWidth="1"/>
    <col min="6" max="6" width="9.625" style="43" customWidth="1"/>
    <col min="7" max="7" width="18.625" style="43" customWidth="1"/>
    <col min="8" max="8" width="5.625" style="76" customWidth="1"/>
    <col min="9" max="9" width="9.625" style="43" customWidth="1"/>
    <col min="10" max="10" width="18.625" style="43" customWidth="1"/>
    <col min="11" max="11" width="5.625" style="76" customWidth="1"/>
    <col min="12" max="12" width="9.625" style="43" customWidth="1"/>
    <col min="13" max="13" width="18.625" style="43" customWidth="1"/>
    <col min="14" max="14" width="5.625" style="76" customWidth="1"/>
    <col min="15" max="15" width="9.625" style="43" customWidth="1"/>
    <col min="16" max="16" width="18.625" style="43" customWidth="1"/>
    <col min="17" max="17" width="5.625" style="76" customWidth="1"/>
    <col min="18" max="18" width="9.625" style="43" customWidth="1"/>
    <col min="19" max="19" width="18.625" style="43" customWidth="1"/>
    <col min="20" max="20" width="5.625" style="76" customWidth="1"/>
    <col min="21" max="21" width="9.625" style="43" customWidth="1"/>
    <col min="22" max="22" width="5.25" style="84" customWidth="1"/>
    <col min="23" max="23" width="11.75" style="81" customWidth="1"/>
    <col min="24" max="24" width="11.25" style="82" customWidth="1"/>
    <col min="25" max="25" width="6.625" style="85" customWidth="1"/>
    <col min="26" max="26" width="6.625" style="43" customWidth="1"/>
    <col min="27" max="27" width="6" style="17" hidden="1" customWidth="1"/>
    <col min="28" max="28" width="5.5" style="18" hidden="1" customWidth="1"/>
    <col min="29" max="29" width="7.75" style="17" hidden="1" customWidth="1"/>
    <col min="30" max="30" width="8" style="17" hidden="1" customWidth="1"/>
    <col min="31" max="31" width="7.875" style="17" hidden="1" customWidth="1"/>
    <col min="32" max="32" width="7.5" style="17" hidden="1" customWidth="1"/>
    <col min="33" max="33" width="9" style="17"/>
    <col min="34" max="16384" width="9" style="43"/>
  </cols>
  <sheetData>
    <row r="1" spans="2:33" s="5" customFormat="1" ht="38.25">
      <c r="B1" s="131" t="s">
        <v>254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4"/>
      <c r="AB1" s="6"/>
    </row>
    <row r="2" spans="2:33" s="5" customFormat="1" ht="13.5" customHeight="1">
      <c r="B2" s="132"/>
      <c r="C2" s="133"/>
      <c r="D2" s="133"/>
      <c r="E2" s="133"/>
      <c r="F2" s="133"/>
      <c r="G2" s="133"/>
      <c r="H2" s="110"/>
      <c r="I2" s="4"/>
      <c r="J2" s="4"/>
      <c r="K2" s="110"/>
      <c r="L2" s="4"/>
      <c r="M2" s="4"/>
      <c r="N2" s="110"/>
      <c r="O2" s="4"/>
      <c r="P2" s="4"/>
      <c r="Q2" s="110"/>
      <c r="R2" s="4"/>
      <c r="S2" s="4"/>
      <c r="T2" s="110"/>
      <c r="U2" s="4"/>
      <c r="V2" s="7"/>
      <c r="W2" s="8"/>
      <c r="X2" s="9"/>
      <c r="Y2" s="8"/>
      <c r="Z2" s="4"/>
      <c r="AB2" s="6"/>
    </row>
    <row r="3" spans="2:33" s="17" customFormat="1" ht="32.25" customHeight="1" thickBot="1">
      <c r="B3" s="88" t="s">
        <v>40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  <c r="T3" s="11"/>
      <c r="U3" s="11"/>
      <c r="V3" s="12"/>
      <c r="W3" s="13"/>
      <c r="X3" s="14"/>
      <c r="Y3" s="15"/>
      <c r="Z3" s="16"/>
      <c r="AB3" s="18"/>
    </row>
    <row r="4" spans="2:33" s="32" customFormat="1" ht="99">
      <c r="B4" s="19" t="s">
        <v>0</v>
      </c>
      <c r="C4" s="20" t="s">
        <v>1</v>
      </c>
      <c r="D4" s="21" t="s">
        <v>2</v>
      </c>
      <c r="E4" s="22" t="s">
        <v>38</v>
      </c>
      <c r="F4" s="21"/>
      <c r="G4" s="21" t="s">
        <v>3</v>
      </c>
      <c r="H4" s="22" t="s">
        <v>38</v>
      </c>
      <c r="I4" s="21"/>
      <c r="J4" s="21" t="s">
        <v>4</v>
      </c>
      <c r="K4" s="22" t="s">
        <v>38</v>
      </c>
      <c r="L4" s="23"/>
      <c r="M4" s="21" t="s">
        <v>4</v>
      </c>
      <c r="N4" s="22" t="s">
        <v>38</v>
      </c>
      <c r="O4" s="21"/>
      <c r="P4" s="21" t="s">
        <v>4</v>
      </c>
      <c r="Q4" s="22" t="s">
        <v>38</v>
      </c>
      <c r="R4" s="21"/>
      <c r="S4" s="24" t="s">
        <v>5</v>
      </c>
      <c r="T4" s="22" t="s">
        <v>38</v>
      </c>
      <c r="U4" s="21"/>
      <c r="V4" s="89" t="s">
        <v>45</v>
      </c>
      <c r="W4" s="25" t="s">
        <v>6</v>
      </c>
      <c r="X4" s="26" t="s">
        <v>13</v>
      </c>
      <c r="Y4" s="27" t="s">
        <v>14</v>
      </c>
      <c r="Z4" s="28"/>
      <c r="AA4" s="29"/>
      <c r="AB4" s="30"/>
      <c r="AC4" s="31"/>
      <c r="AD4" s="31"/>
      <c r="AE4" s="31"/>
      <c r="AF4" s="31"/>
      <c r="AG4" s="94"/>
    </row>
    <row r="5" spans="2:33" s="38" customFormat="1" ht="65.099999999999994" customHeight="1">
      <c r="B5" s="33">
        <v>7</v>
      </c>
      <c r="C5" s="126"/>
      <c r="D5" s="34" t="str">
        <f>'109.7月菜單'!B15</f>
        <v>香Q米飯</v>
      </c>
      <c r="E5" s="34" t="s">
        <v>15</v>
      </c>
      <c r="F5" s="1" t="s">
        <v>16</v>
      </c>
      <c r="G5" s="34" t="str">
        <f>'109.7月菜單'!B16</f>
        <v>茄香骰子豬</v>
      </c>
      <c r="H5" s="34" t="s">
        <v>17</v>
      </c>
      <c r="I5" s="1" t="s">
        <v>16</v>
      </c>
      <c r="J5" s="34" t="str">
        <f>'109.7月菜單'!B17</f>
        <v>雞堡肉(加)</v>
      </c>
      <c r="K5" s="34" t="s">
        <v>219</v>
      </c>
      <c r="L5" s="1" t="s">
        <v>16</v>
      </c>
      <c r="M5" s="34" t="str">
        <f>'109.7月菜單'!B18</f>
        <v>花生米血糕(冷)</v>
      </c>
      <c r="N5" s="34" t="s">
        <v>15</v>
      </c>
      <c r="O5" s="1" t="s">
        <v>16</v>
      </c>
      <c r="P5" s="34" t="str">
        <f>'109.7月菜單'!B19</f>
        <v>深色蔬菜</v>
      </c>
      <c r="Q5" s="34" t="s">
        <v>18</v>
      </c>
      <c r="R5" s="1" t="s">
        <v>16</v>
      </c>
      <c r="S5" s="34" t="str">
        <f>'109.7月菜單'!B20</f>
        <v>雙色豆腐湯(豆)</v>
      </c>
      <c r="T5" s="34" t="s">
        <v>17</v>
      </c>
      <c r="U5" s="1" t="s">
        <v>16</v>
      </c>
      <c r="V5" s="127"/>
      <c r="W5" s="35" t="s">
        <v>41</v>
      </c>
      <c r="X5" s="36" t="s">
        <v>19</v>
      </c>
      <c r="Y5" s="37">
        <v>5</v>
      </c>
      <c r="Z5" s="17"/>
      <c r="AA5" s="17"/>
      <c r="AB5" s="18"/>
      <c r="AC5" s="17" t="s">
        <v>20</v>
      </c>
      <c r="AD5" s="17" t="s">
        <v>21</v>
      </c>
      <c r="AE5" s="17" t="s">
        <v>22</v>
      </c>
      <c r="AF5" s="17" t="s">
        <v>23</v>
      </c>
      <c r="AG5" s="95"/>
    </row>
    <row r="6" spans="2:33" ht="27.95" customHeight="1">
      <c r="B6" s="39" t="s">
        <v>8</v>
      </c>
      <c r="C6" s="126"/>
      <c r="D6" s="2" t="s">
        <v>52</v>
      </c>
      <c r="E6" s="3"/>
      <c r="F6" s="2">
        <v>100</v>
      </c>
      <c r="G6" s="2" t="s">
        <v>47</v>
      </c>
      <c r="H6" s="2"/>
      <c r="I6" s="2">
        <v>50</v>
      </c>
      <c r="J6" s="2" t="s">
        <v>220</v>
      </c>
      <c r="K6" s="2" t="s">
        <v>221</v>
      </c>
      <c r="L6" s="2">
        <v>30</v>
      </c>
      <c r="M6" s="3" t="s">
        <v>116</v>
      </c>
      <c r="N6" s="2" t="s">
        <v>88</v>
      </c>
      <c r="O6" s="2">
        <v>30</v>
      </c>
      <c r="P6" s="2" t="s">
        <v>53</v>
      </c>
      <c r="Q6" s="2"/>
      <c r="R6" s="2">
        <v>100</v>
      </c>
      <c r="S6" s="3" t="s">
        <v>183</v>
      </c>
      <c r="T6" s="2" t="s">
        <v>184</v>
      </c>
      <c r="U6" s="2">
        <v>30</v>
      </c>
      <c r="V6" s="128"/>
      <c r="W6" s="96">
        <v>97.5</v>
      </c>
      <c r="X6" s="40" t="s">
        <v>25</v>
      </c>
      <c r="Y6" s="41">
        <v>2.2999999999999998</v>
      </c>
      <c r="Z6" s="16"/>
      <c r="AA6" s="42" t="s">
        <v>26</v>
      </c>
      <c r="AB6" s="18">
        <v>6</v>
      </c>
      <c r="AC6" s="18">
        <f>AB6*2</f>
        <v>12</v>
      </c>
      <c r="AD6" s="18"/>
      <c r="AE6" s="18">
        <f>AB6*15</f>
        <v>90</v>
      </c>
      <c r="AF6" s="18">
        <f>AC6*4+AE6*4</f>
        <v>408</v>
      </c>
      <c r="AG6" s="96"/>
    </row>
    <row r="7" spans="2:33" ht="27.95" customHeight="1">
      <c r="B7" s="39">
        <v>6</v>
      </c>
      <c r="C7" s="126"/>
      <c r="D7" s="2"/>
      <c r="E7" s="3"/>
      <c r="F7" s="2"/>
      <c r="G7" s="2" t="s">
        <v>51</v>
      </c>
      <c r="H7" s="2"/>
      <c r="I7" s="2">
        <v>35</v>
      </c>
      <c r="J7" s="2"/>
      <c r="K7" s="2"/>
      <c r="L7" s="2"/>
      <c r="M7" s="3" t="s">
        <v>117</v>
      </c>
      <c r="N7" s="2"/>
      <c r="O7" s="2">
        <v>1</v>
      </c>
      <c r="P7" s="2"/>
      <c r="Q7" s="2"/>
      <c r="R7" s="2"/>
      <c r="S7" s="3"/>
      <c r="T7" s="2"/>
      <c r="U7" s="2"/>
      <c r="V7" s="128"/>
      <c r="W7" s="44" t="s">
        <v>43</v>
      </c>
      <c r="X7" s="45" t="s">
        <v>27</v>
      </c>
      <c r="Y7" s="41">
        <v>1.5</v>
      </c>
      <c r="Z7" s="17"/>
      <c r="AA7" s="46" t="s">
        <v>28</v>
      </c>
      <c r="AB7" s="18">
        <v>2</v>
      </c>
      <c r="AC7" s="47">
        <f>AB7*7</f>
        <v>14</v>
      </c>
      <c r="AD7" s="18">
        <f>AB7*5</f>
        <v>10</v>
      </c>
      <c r="AE7" s="18" t="s">
        <v>29</v>
      </c>
      <c r="AF7" s="48">
        <f>AC7*4+AD7*9</f>
        <v>146</v>
      </c>
      <c r="AG7" s="95"/>
    </row>
    <row r="8" spans="2:33" ht="27.95" customHeight="1">
      <c r="B8" s="39" t="s">
        <v>10</v>
      </c>
      <c r="C8" s="126"/>
      <c r="D8" s="2"/>
      <c r="E8" s="3"/>
      <c r="F8" s="2"/>
      <c r="G8" s="2"/>
      <c r="H8" s="49"/>
      <c r="I8" s="2"/>
      <c r="J8" s="2"/>
      <c r="K8" s="91"/>
      <c r="L8" s="2"/>
      <c r="M8" s="3"/>
      <c r="N8" s="49"/>
      <c r="O8" s="2"/>
      <c r="P8" s="2"/>
      <c r="Q8" s="49"/>
      <c r="R8" s="2"/>
      <c r="S8" s="3"/>
      <c r="T8" s="2"/>
      <c r="U8" s="2"/>
      <c r="V8" s="128"/>
      <c r="W8" s="92">
        <v>24</v>
      </c>
      <c r="X8" s="45" t="s">
        <v>30</v>
      </c>
      <c r="Y8" s="41">
        <v>2.5</v>
      </c>
      <c r="Z8" s="16"/>
      <c r="AA8" s="17" t="s">
        <v>31</v>
      </c>
      <c r="AB8" s="18">
        <v>1.5</v>
      </c>
      <c r="AC8" s="18">
        <f>AB8*1</f>
        <v>1.5</v>
      </c>
      <c r="AD8" s="18" t="s">
        <v>29</v>
      </c>
      <c r="AE8" s="18">
        <f>AB8*5</f>
        <v>7.5</v>
      </c>
      <c r="AF8" s="18">
        <f>AC8*4+AE8*4</f>
        <v>36</v>
      </c>
      <c r="AG8" s="96"/>
    </row>
    <row r="9" spans="2:33" ht="27.95" customHeight="1">
      <c r="B9" s="130" t="s">
        <v>36</v>
      </c>
      <c r="C9" s="126"/>
      <c r="D9" s="3"/>
      <c r="E9" s="3"/>
      <c r="F9" s="3"/>
      <c r="G9" s="2"/>
      <c r="H9" s="49"/>
      <c r="I9" s="2"/>
      <c r="J9" s="2"/>
      <c r="K9" s="49"/>
      <c r="L9" s="2"/>
      <c r="M9" s="3"/>
      <c r="N9" s="2"/>
      <c r="O9" s="2"/>
      <c r="P9" s="2"/>
      <c r="Q9" s="49"/>
      <c r="R9" s="2"/>
      <c r="S9" s="3"/>
      <c r="T9" s="2"/>
      <c r="U9" s="2"/>
      <c r="V9" s="128"/>
      <c r="W9" s="44" t="s">
        <v>44</v>
      </c>
      <c r="X9" s="45" t="s">
        <v>32</v>
      </c>
      <c r="Y9" s="41">
        <v>0</v>
      </c>
      <c r="Z9" s="17"/>
      <c r="AA9" s="17" t="s">
        <v>33</v>
      </c>
      <c r="AB9" s="18">
        <v>2.5</v>
      </c>
      <c r="AC9" s="18"/>
      <c r="AD9" s="18">
        <f>AB9*5</f>
        <v>12.5</v>
      </c>
      <c r="AE9" s="18" t="s">
        <v>29</v>
      </c>
      <c r="AF9" s="18">
        <f>AD9*9</f>
        <v>112.5</v>
      </c>
      <c r="AG9" s="95"/>
    </row>
    <row r="10" spans="2:33" ht="27.95" customHeight="1">
      <c r="B10" s="130"/>
      <c r="C10" s="126"/>
      <c r="D10" s="3"/>
      <c r="E10" s="3"/>
      <c r="F10" s="3"/>
      <c r="G10" s="2"/>
      <c r="H10" s="49"/>
      <c r="I10" s="2"/>
      <c r="J10" s="2"/>
      <c r="K10" s="49"/>
      <c r="L10" s="2"/>
      <c r="M10" s="3"/>
      <c r="N10" s="2"/>
      <c r="O10" s="2"/>
      <c r="P10" s="2"/>
      <c r="Q10" s="49"/>
      <c r="R10" s="2"/>
      <c r="S10" s="2"/>
      <c r="T10" s="49"/>
      <c r="U10" s="2"/>
      <c r="V10" s="128"/>
      <c r="W10" s="92">
        <v>27.6</v>
      </c>
      <c r="X10" s="87" t="s">
        <v>39</v>
      </c>
      <c r="Y10" s="50">
        <v>0</v>
      </c>
      <c r="Z10" s="16"/>
      <c r="AA10" s="17" t="s">
        <v>34</v>
      </c>
      <c r="AE10" s="17">
        <f>AB10*15</f>
        <v>0</v>
      </c>
      <c r="AG10" s="96"/>
    </row>
    <row r="11" spans="2:33" ht="27.95" customHeight="1">
      <c r="B11" s="51" t="s">
        <v>35</v>
      </c>
      <c r="C11" s="52"/>
      <c r="D11" s="3"/>
      <c r="E11" s="49"/>
      <c r="F11" s="3"/>
      <c r="G11" s="2"/>
      <c r="H11" s="49"/>
      <c r="I11" s="2"/>
      <c r="J11" s="2"/>
      <c r="K11" s="49"/>
      <c r="L11" s="2"/>
      <c r="M11" s="2"/>
      <c r="N11" s="49"/>
      <c r="O11" s="2"/>
      <c r="P11" s="2"/>
      <c r="Q11" s="49"/>
      <c r="R11" s="2"/>
      <c r="S11" s="2"/>
      <c r="T11" s="49"/>
      <c r="U11" s="2"/>
      <c r="V11" s="128"/>
      <c r="W11" s="44" t="s">
        <v>12</v>
      </c>
      <c r="X11" s="53"/>
      <c r="Y11" s="41"/>
      <c r="Z11" s="17"/>
      <c r="AC11" s="17">
        <f>SUM(AC6:AC10)</f>
        <v>27.5</v>
      </c>
      <c r="AD11" s="17">
        <f>SUM(AD6:AD10)</f>
        <v>22.5</v>
      </c>
      <c r="AE11" s="17">
        <f>SUM(AE6:AE10)</f>
        <v>97.5</v>
      </c>
      <c r="AF11" s="17">
        <f>AC11*4+AD11*9+AE11*4</f>
        <v>702.5</v>
      </c>
      <c r="AG11" s="95"/>
    </row>
    <row r="12" spans="2:33" ht="27.95" customHeight="1">
      <c r="B12" s="54"/>
      <c r="C12" s="55"/>
      <c r="D12" s="49"/>
      <c r="E12" s="49"/>
      <c r="F12" s="2"/>
      <c r="G12" s="2"/>
      <c r="H12" s="49"/>
      <c r="I12" s="2"/>
      <c r="J12" s="2"/>
      <c r="K12" s="49"/>
      <c r="L12" s="2"/>
      <c r="M12" s="2"/>
      <c r="N12" s="49"/>
      <c r="O12" s="2"/>
      <c r="P12" s="2"/>
      <c r="Q12" s="49"/>
      <c r="R12" s="2"/>
      <c r="S12" s="2"/>
      <c r="T12" s="49"/>
      <c r="U12" s="2"/>
      <c r="V12" s="129"/>
      <c r="W12" s="93">
        <f>W6*4+W10*4+W8*9</f>
        <v>716.4</v>
      </c>
      <c r="X12" s="57"/>
      <c r="Y12" s="58"/>
      <c r="Z12" s="16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  <c r="AG12" s="97"/>
    </row>
    <row r="13" spans="2:33" s="38" customFormat="1" ht="27.95" customHeight="1">
      <c r="B13" s="33">
        <v>7</v>
      </c>
      <c r="C13" s="126"/>
      <c r="D13" s="34" t="str">
        <f>'109.7月菜單'!F15</f>
        <v>麥片飯</v>
      </c>
      <c r="E13" s="34" t="s">
        <v>15</v>
      </c>
      <c r="F13" s="34"/>
      <c r="G13" s="34" t="str">
        <f>'109.7月菜單'!F16</f>
        <v>雞米花(炸)</v>
      </c>
      <c r="H13" s="34" t="s">
        <v>74</v>
      </c>
      <c r="I13" s="34"/>
      <c r="J13" s="34" t="str">
        <f>'109.7月菜單'!F17</f>
        <v>菜脯蛋(醃)</v>
      </c>
      <c r="K13" s="34" t="s">
        <v>112</v>
      </c>
      <c r="L13" s="34"/>
      <c r="M13" s="34" t="str">
        <f>'109.7月菜單'!F18</f>
        <v>蝦卷拌綠花(加)</v>
      </c>
      <c r="N13" s="34" t="s">
        <v>112</v>
      </c>
      <c r="O13" s="34"/>
      <c r="P13" s="34" t="str">
        <f>'109.7月菜單'!F19</f>
        <v>有機淺色蔬菜</v>
      </c>
      <c r="Q13" s="34" t="s">
        <v>18</v>
      </c>
      <c r="R13" s="34"/>
      <c r="S13" s="34" t="str">
        <f>'109.7月菜單'!F20</f>
        <v>珍菇蛋花湯</v>
      </c>
      <c r="T13" s="34" t="s">
        <v>17</v>
      </c>
      <c r="U13" s="34"/>
      <c r="V13" s="127"/>
      <c r="W13" s="35" t="s">
        <v>41</v>
      </c>
      <c r="X13" s="36" t="s">
        <v>19</v>
      </c>
      <c r="Y13" s="37">
        <v>5</v>
      </c>
      <c r="Z13" s="17"/>
      <c r="AA13" s="17"/>
      <c r="AB13" s="18"/>
      <c r="AC13" s="17" t="s">
        <v>20</v>
      </c>
      <c r="AD13" s="17" t="s">
        <v>21</v>
      </c>
      <c r="AE13" s="17" t="s">
        <v>22</v>
      </c>
      <c r="AF13" s="17" t="s">
        <v>23</v>
      </c>
      <c r="AG13" s="95"/>
    </row>
    <row r="14" spans="2:33" ht="27.95" customHeight="1">
      <c r="B14" s="39" t="s">
        <v>8</v>
      </c>
      <c r="C14" s="126"/>
      <c r="D14" s="2" t="s">
        <v>24</v>
      </c>
      <c r="E14" s="2"/>
      <c r="F14" s="2">
        <v>60</v>
      </c>
      <c r="G14" s="62" t="s">
        <v>66</v>
      </c>
      <c r="H14" s="101"/>
      <c r="I14" s="100">
        <v>60</v>
      </c>
      <c r="J14" s="3" t="s">
        <v>49</v>
      </c>
      <c r="K14" s="3"/>
      <c r="L14" s="3">
        <v>50</v>
      </c>
      <c r="M14" s="3" t="s">
        <v>111</v>
      </c>
      <c r="N14" s="2"/>
      <c r="O14" s="3">
        <v>30</v>
      </c>
      <c r="P14" s="2" t="s">
        <v>53</v>
      </c>
      <c r="Q14" s="2"/>
      <c r="R14" s="2">
        <v>100</v>
      </c>
      <c r="S14" s="3" t="s">
        <v>105</v>
      </c>
      <c r="T14" s="2"/>
      <c r="U14" s="2">
        <v>20</v>
      </c>
      <c r="V14" s="128"/>
      <c r="W14" s="96">
        <v>98.5</v>
      </c>
      <c r="X14" s="40" t="s">
        <v>25</v>
      </c>
      <c r="Y14" s="41">
        <v>2.2999999999999998</v>
      </c>
      <c r="Z14" s="16"/>
      <c r="AA14" s="42" t="s">
        <v>26</v>
      </c>
      <c r="AB14" s="18">
        <v>6.2</v>
      </c>
      <c r="AC14" s="18">
        <f>AB14*2</f>
        <v>12.4</v>
      </c>
      <c r="AD14" s="18"/>
      <c r="AE14" s="18">
        <f>AB14*15</f>
        <v>93</v>
      </c>
      <c r="AF14" s="18">
        <f>AC14*4+AE14*4</f>
        <v>421.6</v>
      </c>
      <c r="AG14" s="96"/>
    </row>
    <row r="15" spans="2:33" ht="27.95" customHeight="1">
      <c r="B15" s="39">
        <v>7</v>
      </c>
      <c r="C15" s="126"/>
      <c r="D15" s="2" t="s">
        <v>87</v>
      </c>
      <c r="E15" s="2"/>
      <c r="F15" s="2">
        <v>40</v>
      </c>
      <c r="G15" s="102"/>
      <c r="H15" s="105"/>
      <c r="I15" s="103"/>
      <c r="J15" s="3" t="s">
        <v>179</v>
      </c>
      <c r="K15" s="3" t="s">
        <v>180</v>
      </c>
      <c r="L15" s="3">
        <v>10</v>
      </c>
      <c r="M15" s="3" t="s">
        <v>126</v>
      </c>
      <c r="N15" s="2" t="s">
        <v>125</v>
      </c>
      <c r="O15" s="3">
        <v>30</v>
      </c>
      <c r="P15" s="2"/>
      <c r="Q15" s="2"/>
      <c r="R15" s="2"/>
      <c r="S15" s="3" t="s">
        <v>106</v>
      </c>
      <c r="T15" s="2"/>
      <c r="U15" s="2">
        <v>10</v>
      </c>
      <c r="V15" s="128"/>
      <c r="W15" s="44" t="s">
        <v>43</v>
      </c>
      <c r="X15" s="45" t="s">
        <v>27</v>
      </c>
      <c r="Y15" s="41">
        <v>1.7</v>
      </c>
      <c r="Z15" s="17"/>
      <c r="AA15" s="46" t="s">
        <v>28</v>
      </c>
      <c r="AB15" s="18">
        <v>2</v>
      </c>
      <c r="AC15" s="47">
        <f>AB15*7</f>
        <v>14</v>
      </c>
      <c r="AD15" s="18">
        <f>AB15*5</f>
        <v>10</v>
      </c>
      <c r="AE15" s="18" t="s">
        <v>29</v>
      </c>
      <c r="AF15" s="48">
        <f>AC15*4+AD15*9</f>
        <v>146</v>
      </c>
      <c r="AG15" s="95"/>
    </row>
    <row r="16" spans="2:33" ht="27.95" customHeight="1">
      <c r="B16" s="39" t="s">
        <v>10</v>
      </c>
      <c r="C16" s="126"/>
      <c r="D16" s="49"/>
      <c r="E16" s="49"/>
      <c r="F16" s="2"/>
      <c r="G16" s="108"/>
      <c r="H16" s="104"/>
      <c r="I16" s="100"/>
      <c r="J16" s="3"/>
      <c r="K16" s="3"/>
      <c r="L16" s="3"/>
      <c r="M16" s="2"/>
      <c r="N16" s="3"/>
      <c r="O16" s="2"/>
      <c r="P16" s="2"/>
      <c r="Q16" s="49"/>
      <c r="R16" s="2"/>
      <c r="S16" s="2" t="s">
        <v>107</v>
      </c>
      <c r="T16" s="49"/>
      <c r="U16" s="2">
        <v>5</v>
      </c>
      <c r="V16" s="128"/>
      <c r="W16" s="92">
        <v>24</v>
      </c>
      <c r="X16" s="45" t="s">
        <v>30</v>
      </c>
      <c r="Y16" s="41">
        <v>2.5</v>
      </c>
      <c r="Z16" s="16"/>
      <c r="AA16" s="17" t="s">
        <v>31</v>
      </c>
      <c r="AB16" s="18">
        <v>1.7</v>
      </c>
      <c r="AC16" s="18">
        <f>AB16*1</f>
        <v>1.7</v>
      </c>
      <c r="AD16" s="18" t="s">
        <v>29</v>
      </c>
      <c r="AE16" s="18">
        <f>AB16*5</f>
        <v>8.5</v>
      </c>
      <c r="AF16" s="18">
        <f>AC16*4+AE16*4</f>
        <v>40.799999999999997</v>
      </c>
      <c r="AG16" s="96"/>
    </row>
    <row r="17" spans="2:33" ht="27.95" customHeight="1">
      <c r="B17" s="130" t="s">
        <v>37</v>
      </c>
      <c r="C17" s="126"/>
      <c r="D17" s="49"/>
      <c r="E17" s="49"/>
      <c r="F17" s="2"/>
      <c r="G17" s="2"/>
      <c r="H17" s="49"/>
      <c r="I17" s="2"/>
      <c r="J17" s="3"/>
      <c r="K17" s="2"/>
      <c r="L17" s="3"/>
      <c r="M17" s="2"/>
      <c r="N17" s="3"/>
      <c r="O17" s="2"/>
      <c r="P17" s="2"/>
      <c r="Q17" s="49"/>
      <c r="R17" s="2"/>
      <c r="S17" s="2" t="s">
        <v>108</v>
      </c>
      <c r="T17" s="49"/>
      <c r="U17" s="2">
        <v>5</v>
      </c>
      <c r="V17" s="128"/>
      <c r="W17" s="44" t="s">
        <v>44</v>
      </c>
      <c r="X17" s="45" t="s">
        <v>32</v>
      </c>
      <c r="Y17" s="41">
        <v>0</v>
      </c>
      <c r="Z17" s="17"/>
      <c r="AA17" s="17" t="s">
        <v>33</v>
      </c>
      <c r="AB17" s="18">
        <v>2.5</v>
      </c>
      <c r="AC17" s="18"/>
      <c r="AD17" s="18">
        <f>AB17*5</f>
        <v>12.5</v>
      </c>
      <c r="AE17" s="18" t="s">
        <v>29</v>
      </c>
      <c r="AF17" s="18">
        <f>AD17*9</f>
        <v>112.5</v>
      </c>
      <c r="AG17" s="95"/>
    </row>
    <row r="18" spans="2:33" ht="27.95" customHeight="1">
      <c r="B18" s="130"/>
      <c r="C18" s="126"/>
      <c r="D18" s="49"/>
      <c r="E18" s="49"/>
      <c r="F18" s="2"/>
      <c r="G18" s="2"/>
      <c r="H18" s="49"/>
      <c r="I18" s="2"/>
      <c r="J18" s="3"/>
      <c r="K18" s="2"/>
      <c r="L18" s="3"/>
      <c r="M18" s="2"/>
      <c r="N18" s="49"/>
      <c r="O18" s="2"/>
      <c r="P18" s="2"/>
      <c r="Q18" s="49"/>
      <c r="R18" s="2"/>
      <c r="S18" s="2" t="s">
        <v>118</v>
      </c>
      <c r="T18" s="106"/>
      <c r="U18" s="2">
        <v>1</v>
      </c>
      <c r="V18" s="128"/>
      <c r="W18" s="92">
        <v>27.8</v>
      </c>
      <c r="X18" s="87" t="s">
        <v>39</v>
      </c>
      <c r="Y18" s="50">
        <v>0</v>
      </c>
      <c r="Z18" s="16"/>
      <c r="AA18" s="17" t="s">
        <v>34</v>
      </c>
      <c r="AB18" s="18">
        <v>1</v>
      </c>
      <c r="AE18" s="17">
        <f>AB18*15</f>
        <v>15</v>
      </c>
      <c r="AG18" s="96"/>
    </row>
    <row r="19" spans="2:33" ht="27.95" customHeight="1">
      <c r="B19" s="51" t="s">
        <v>35</v>
      </c>
      <c r="C19" s="52"/>
      <c r="D19" s="49"/>
      <c r="E19" s="49"/>
      <c r="F19" s="2"/>
      <c r="G19" s="2"/>
      <c r="H19" s="49"/>
      <c r="I19" s="2"/>
      <c r="J19" s="2"/>
      <c r="K19" s="49"/>
      <c r="L19" s="2"/>
      <c r="M19" s="2"/>
      <c r="N19" s="49"/>
      <c r="O19" s="2"/>
      <c r="P19" s="2"/>
      <c r="Q19" s="49"/>
      <c r="R19" s="2"/>
      <c r="S19" s="3"/>
      <c r="T19" s="86"/>
      <c r="U19" s="86"/>
      <c r="V19" s="128"/>
      <c r="W19" s="44" t="s">
        <v>12</v>
      </c>
      <c r="X19" s="53"/>
      <c r="Y19" s="41"/>
      <c r="Z19" s="17"/>
      <c r="AC19" s="17">
        <f>SUM(AC14:AC18)</f>
        <v>28.099999999999998</v>
      </c>
      <c r="AD19" s="17">
        <f>SUM(AD14:AD18)</f>
        <v>22.5</v>
      </c>
      <c r="AE19" s="17">
        <f>SUM(AE14:AE18)</f>
        <v>116.5</v>
      </c>
      <c r="AF19" s="17">
        <f>AC19*4+AD19*9+AE19*4</f>
        <v>780.9</v>
      </c>
      <c r="AG19" s="95"/>
    </row>
    <row r="20" spans="2:33" ht="27.95" customHeight="1">
      <c r="B20" s="54"/>
      <c r="C20" s="55"/>
      <c r="D20" s="49"/>
      <c r="E20" s="49"/>
      <c r="F20" s="2"/>
      <c r="G20" s="2"/>
      <c r="H20" s="49"/>
      <c r="I20" s="2"/>
      <c r="J20" s="2"/>
      <c r="K20" s="49"/>
      <c r="L20" s="2"/>
      <c r="M20" s="2"/>
      <c r="N20" s="49"/>
      <c r="O20" s="2"/>
      <c r="P20" s="2"/>
      <c r="Q20" s="49"/>
      <c r="R20" s="2"/>
      <c r="S20" s="2"/>
      <c r="T20" s="49"/>
      <c r="U20" s="2"/>
      <c r="V20" s="129"/>
      <c r="W20" s="93">
        <f>W14*4+W18*4+W16*9</f>
        <v>721.2</v>
      </c>
      <c r="X20" s="57"/>
      <c r="Y20" s="58"/>
      <c r="Z20" s="16"/>
      <c r="AC20" s="56">
        <f>AC19*4/AF19</f>
        <v>0.14393648354462799</v>
      </c>
      <c r="AD20" s="56">
        <f>AD19*9/AF19</f>
        <v>0.25931617364579335</v>
      </c>
      <c r="AE20" s="56">
        <f>AE19*4/AF19</f>
        <v>0.59674734280957875</v>
      </c>
      <c r="AG20" s="97"/>
    </row>
    <row r="21" spans="2:33" s="38" customFormat="1" ht="27.95" customHeight="1">
      <c r="B21" s="33">
        <v>7</v>
      </c>
      <c r="C21" s="126"/>
      <c r="D21" s="34" t="str">
        <f>'109.7月菜單'!J15</f>
        <v>香Q米飯</v>
      </c>
      <c r="E21" s="118" t="s">
        <v>15</v>
      </c>
      <c r="F21" s="34"/>
      <c r="G21" s="34" t="str">
        <f>'109.7月菜單'!J16</f>
        <v>哈燒肉排</v>
      </c>
      <c r="H21" s="34" t="s">
        <v>227</v>
      </c>
      <c r="I21" s="34"/>
      <c r="J21" s="34" t="str">
        <f>'109.7月菜單'!J17</f>
        <v>咖哩雞丁</v>
      </c>
      <c r="K21" s="34" t="s">
        <v>166</v>
      </c>
      <c r="L21" s="34"/>
      <c r="M21" s="34" t="str">
        <f>'109.7月菜單'!J18</f>
        <v>什錦黃瓜</v>
      </c>
      <c r="N21" s="34" t="s">
        <v>17</v>
      </c>
      <c r="O21" s="34"/>
      <c r="P21" s="34" t="str">
        <f>'109.7月菜單'!J19</f>
        <v>深色蔬菜</v>
      </c>
      <c r="Q21" s="34" t="s">
        <v>64</v>
      </c>
      <c r="R21" s="34"/>
      <c r="S21" s="34" t="str">
        <f>'109.7月菜單'!J20</f>
        <v>酸辣湯(芡)(豆)(醃)</v>
      </c>
      <c r="T21" s="34" t="s">
        <v>61</v>
      </c>
      <c r="U21" s="34"/>
      <c r="V21" s="127"/>
      <c r="W21" s="35" t="s">
        <v>41</v>
      </c>
      <c r="X21" s="36" t="s">
        <v>19</v>
      </c>
      <c r="Y21" s="37">
        <v>5.5</v>
      </c>
      <c r="Z21" s="17"/>
      <c r="AA21" s="17"/>
      <c r="AB21" s="18"/>
      <c r="AC21" s="17" t="s">
        <v>20</v>
      </c>
      <c r="AD21" s="17" t="s">
        <v>21</v>
      </c>
      <c r="AE21" s="17" t="s">
        <v>22</v>
      </c>
      <c r="AF21" s="17" t="s">
        <v>23</v>
      </c>
      <c r="AG21" s="95"/>
    </row>
    <row r="22" spans="2:33" s="62" customFormat="1" ht="27.75" customHeight="1">
      <c r="B22" s="39" t="s">
        <v>8</v>
      </c>
      <c r="C22" s="126"/>
      <c r="D22" s="119" t="s">
        <v>24</v>
      </c>
      <c r="E22" s="120"/>
      <c r="F22" s="119">
        <v>100</v>
      </c>
      <c r="G22" s="121" t="s">
        <v>228</v>
      </c>
      <c r="H22" s="101"/>
      <c r="I22" s="122">
        <v>60</v>
      </c>
      <c r="J22" s="119" t="s">
        <v>78</v>
      </c>
      <c r="K22" s="123"/>
      <c r="L22" s="119">
        <v>45</v>
      </c>
      <c r="M22" s="119" t="s">
        <v>242</v>
      </c>
      <c r="N22" s="123"/>
      <c r="O22" s="119">
        <v>50</v>
      </c>
      <c r="P22" s="2" t="s">
        <v>63</v>
      </c>
      <c r="Q22" s="2"/>
      <c r="R22" s="2">
        <v>100</v>
      </c>
      <c r="S22" s="3" t="s">
        <v>222</v>
      </c>
      <c r="T22" s="2" t="s">
        <v>223</v>
      </c>
      <c r="U22" s="2">
        <v>8</v>
      </c>
      <c r="V22" s="128"/>
      <c r="W22" s="96">
        <v>106.5</v>
      </c>
      <c r="X22" s="40" t="s">
        <v>25</v>
      </c>
      <c r="Y22" s="41">
        <v>2.1</v>
      </c>
      <c r="Z22" s="59"/>
      <c r="AA22" s="60" t="s">
        <v>26</v>
      </c>
      <c r="AB22" s="61">
        <v>6.2</v>
      </c>
      <c r="AC22" s="61">
        <f>AB22*2</f>
        <v>12.4</v>
      </c>
      <c r="AD22" s="61"/>
      <c r="AE22" s="61">
        <f>AB22*15</f>
        <v>93</v>
      </c>
      <c r="AF22" s="61">
        <f>AC22*4+AE22*4</f>
        <v>421.6</v>
      </c>
    </row>
    <row r="23" spans="2:33" s="62" customFormat="1" ht="27.95" customHeight="1">
      <c r="B23" s="39">
        <v>8</v>
      </c>
      <c r="C23" s="126"/>
      <c r="D23" s="2"/>
      <c r="E23" s="3"/>
      <c r="F23" s="2"/>
      <c r="G23" s="2"/>
      <c r="H23" s="3"/>
      <c r="I23" s="2"/>
      <c r="J23" s="2" t="s">
        <v>226</v>
      </c>
      <c r="K23" s="98"/>
      <c r="L23" s="2">
        <v>25</v>
      </c>
      <c r="M23" s="2" t="s">
        <v>243</v>
      </c>
      <c r="N23" s="98"/>
      <c r="O23" s="2">
        <v>5</v>
      </c>
      <c r="P23" s="2"/>
      <c r="Q23" s="2"/>
      <c r="R23" s="2"/>
      <c r="S23" s="3" t="s">
        <v>224</v>
      </c>
      <c r="T23" s="2"/>
      <c r="U23" s="2">
        <v>8</v>
      </c>
      <c r="V23" s="128"/>
      <c r="W23" s="44" t="s">
        <v>43</v>
      </c>
      <c r="X23" s="45" t="s">
        <v>27</v>
      </c>
      <c r="Y23" s="41">
        <v>1.8</v>
      </c>
      <c r="Z23" s="63"/>
      <c r="AA23" s="64" t="s">
        <v>28</v>
      </c>
      <c r="AB23" s="61">
        <v>2.1</v>
      </c>
      <c r="AC23" s="65">
        <f>AB23*7</f>
        <v>14.700000000000001</v>
      </c>
      <c r="AD23" s="61">
        <f>AB23*5</f>
        <v>10.5</v>
      </c>
      <c r="AE23" s="61" t="s">
        <v>29</v>
      </c>
      <c r="AF23" s="66">
        <f>AC23*4+AD23*9</f>
        <v>153.30000000000001</v>
      </c>
    </row>
    <row r="24" spans="2:33" s="62" customFormat="1" ht="27.95" customHeight="1">
      <c r="B24" s="39" t="s">
        <v>10</v>
      </c>
      <c r="C24" s="126"/>
      <c r="D24" s="3"/>
      <c r="E24" s="3"/>
      <c r="F24" s="3"/>
      <c r="G24" s="2"/>
      <c r="H24" s="3"/>
      <c r="I24" s="2"/>
      <c r="J24" s="2" t="s">
        <v>79</v>
      </c>
      <c r="K24" s="111"/>
      <c r="L24" s="2">
        <v>5</v>
      </c>
      <c r="M24" s="2" t="s">
        <v>239</v>
      </c>
      <c r="N24" s="111"/>
      <c r="O24" s="2">
        <v>3</v>
      </c>
      <c r="P24" s="2"/>
      <c r="Q24" s="49"/>
      <c r="R24" s="2"/>
      <c r="S24" s="2" t="s">
        <v>225</v>
      </c>
      <c r="T24" s="91" t="s">
        <v>115</v>
      </c>
      <c r="U24" s="2">
        <v>20</v>
      </c>
      <c r="V24" s="128"/>
      <c r="W24" s="92">
        <v>20.5</v>
      </c>
      <c r="X24" s="45" t="s">
        <v>30</v>
      </c>
      <c r="Y24" s="41">
        <v>2</v>
      </c>
      <c r="Z24" s="59"/>
      <c r="AA24" s="67" t="s">
        <v>31</v>
      </c>
      <c r="AB24" s="61">
        <v>1.6</v>
      </c>
      <c r="AC24" s="61">
        <f>AB24*1</f>
        <v>1.6</v>
      </c>
      <c r="AD24" s="61" t="s">
        <v>29</v>
      </c>
      <c r="AE24" s="61">
        <f>AB24*5</f>
        <v>8</v>
      </c>
      <c r="AF24" s="61">
        <f>AC24*4+AE24*4</f>
        <v>38.4</v>
      </c>
    </row>
    <row r="25" spans="2:33" s="62" customFormat="1" ht="27.95" customHeight="1">
      <c r="B25" s="130" t="s">
        <v>57</v>
      </c>
      <c r="C25" s="126"/>
      <c r="D25" s="3"/>
      <c r="E25" s="3"/>
      <c r="F25" s="3"/>
      <c r="G25" s="2"/>
      <c r="H25" s="3"/>
      <c r="I25" s="2"/>
      <c r="J25" s="3" t="s">
        <v>56</v>
      </c>
      <c r="K25" s="49"/>
      <c r="L25" s="2">
        <v>5</v>
      </c>
      <c r="M25" s="3" t="s">
        <v>244</v>
      </c>
      <c r="N25" s="49"/>
      <c r="O25" s="2">
        <v>1</v>
      </c>
      <c r="P25" s="2"/>
      <c r="Q25" s="49"/>
      <c r="R25" s="2"/>
      <c r="S25" s="2" t="s">
        <v>49</v>
      </c>
      <c r="T25" s="49"/>
      <c r="U25" s="2">
        <v>5</v>
      </c>
      <c r="V25" s="128"/>
      <c r="W25" s="44" t="s">
        <v>44</v>
      </c>
      <c r="X25" s="45" t="s">
        <v>32</v>
      </c>
      <c r="Y25" s="41">
        <v>0</v>
      </c>
      <c r="Z25" s="63"/>
      <c r="AA25" s="67" t="s">
        <v>33</v>
      </c>
      <c r="AB25" s="61">
        <v>2.5</v>
      </c>
      <c r="AC25" s="61"/>
      <c r="AD25" s="61">
        <f>AB25*5</f>
        <v>12.5</v>
      </c>
      <c r="AE25" s="61" t="s">
        <v>29</v>
      </c>
      <c r="AF25" s="61">
        <f>AD25*9</f>
        <v>112.5</v>
      </c>
    </row>
    <row r="26" spans="2:33" s="62" customFormat="1" ht="27.95" customHeight="1">
      <c r="B26" s="130"/>
      <c r="C26" s="126"/>
      <c r="D26" s="49"/>
      <c r="E26" s="49"/>
      <c r="F26" s="2"/>
      <c r="G26" s="2"/>
      <c r="H26" s="49"/>
      <c r="I26" s="2"/>
      <c r="J26" s="2" t="s">
        <v>47</v>
      </c>
      <c r="K26" s="49"/>
      <c r="L26" s="2">
        <v>5</v>
      </c>
      <c r="M26" s="2"/>
      <c r="N26" s="49"/>
      <c r="O26" s="2"/>
      <c r="P26" s="2"/>
      <c r="Q26" s="49"/>
      <c r="R26" s="2"/>
      <c r="S26" s="2" t="s">
        <v>108</v>
      </c>
      <c r="T26" s="49"/>
      <c r="U26" s="2">
        <v>3</v>
      </c>
      <c r="V26" s="128"/>
      <c r="W26" s="92">
        <v>27.5</v>
      </c>
      <c r="X26" s="87" t="s">
        <v>39</v>
      </c>
      <c r="Y26" s="50">
        <v>0</v>
      </c>
      <c r="Z26" s="59"/>
      <c r="AA26" s="67" t="s">
        <v>34</v>
      </c>
      <c r="AB26" s="61"/>
      <c r="AC26" s="67"/>
      <c r="AD26" s="67"/>
      <c r="AE26" s="67">
        <f>AB26*15</f>
        <v>0</v>
      </c>
      <c r="AF26" s="67"/>
    </row>
    <row r="27" spans="2:33" s="62" customFormat="1" ht="27.95" customHeight="1">
      <c r="B27" s="51" t="s">
        <v>35</v>
      </c>
      <c r="C27" s="69"/>
      <c r="D27" s="49"/>
      <c r="E27" s="49"/>
      <c r="F27" s="2"/>
      <c r="G27" s="2"/>
      <c r="H27" s="49"/>
      <c r="I27" s="2"/>
      <c r="J27" s="2" t="s">
        <v>122</v>
      </c>
      <c r="K27" s="49"/>
      <c r="L27" s="2">
        <v>1</v>
      </c>
      <c r="M27" s="2"/>
      <c r="N27" s="49"/>
      <c r="O27" s="2"/>
      <c r="P27" s="2"/>
      <c r="Q27" s="49"/>
      <c r="R27" s="2"/>
      <c r="S27" s="3" t="s">
        <v>118</v>
      </c>
      <c r="T27" s="106"/>
      <c r="U27" s="2">
        <v>1</v>
      </c>
      <c r="V27" s="128"/>
      <c r="W27" s="44" t="s">
        <v>12</v>
      </c>
      <c r="X27" s="53"/>
      <c r="Y27" s="41"/>
      <c r="Z27" s="63"/>
      <c r="AA27" s="67"/>
      <c r="AB27" s="61"/>
      <c r="AC27" s="67">
        <f>SUM(AC22:AC26)</f>
        <v>28.700000000000003</v>
      </c>
      <c r="AD27" s="67">
        <f>SUM(AD22:AD26)</f>
        <v>23</v>
      </c>
      <c r="AE27" s="67">
        <f>SUM(AE22:AE26)</f>
        <v>101</v>
      </c>
      <c r="AF27" s="67">
        <f>AC27*4+AD27*9+AE27*4</f>
        <v>725.8</v>
      </c>
    </row>
    <row r="28" spans="2:33" s="62" customFormat="1" ht="27.95" customHeight="1" thickBot="1">
      <c r="B28" s="54"/>
      <c r="C28" s="70"/>
      <c r="D28" s="124"/>
      <c r="E28" s="124"/>
      <c r="F28" s="125"/>
      <c r="G28" s="125"/>
      <c r="H28" s="124"/>
      <c r="I28" s="125"/>
      <c r="J28" s="125"/>
      <c r="K28" s="124"/>
      <c r="L28" s="125"/>
      <c r="M28" s="125"/>
      <c r="N28" s="124"/>
      <c r="O28" s="125"/>
      <c r="P28" s="2"/>
      <c r="Q28" s="49"/>
      <c r="R28" s="2"/>
      <c r="S28" s="2"/>
      <c r="T28" s="49"/>
      <c r="U28" s="2"/>
      <c r="V28" s="129"/>
      <c r="W28" s="93">
        <f>W22*4+W26*4+W24*9</f>
        <v>720.5</v>
      </c>
      <c r="X28" s="57"/>
      <c r="Y28" s="58"/>
      <c r="Z28" s="59"/>
      <c r="AA28" s="63"/>
      <c r="AB28" s="71"/>
      <c r="AC28" s="72">
        <f>AC27*4/AF27</f>
        <v>0.15817029484706532</v>
      </c>
      <c r="AD28" s="72">
        <f>AD27*9/AF27</f>
        <v>0.28520253513364563</v>
      </c>
      <c r="AE28" s="72">
        <f>AE27*4/AF27</f>
        <v>0.55662717001928907</v>
      </c>
      <c r="AF28" s="63"/>
      <c r="AG28" s="97"/>
    </row>
    <row r="29" spans="2:33" s="38" customFormat="1" ht="27.95" customHeight="1">
      <c r="B29" s="33">
        <v>7</v>
      </c>
      <c r="C29" s="126"/>
      <c r="D29" s="118" t="str">
        <f>'109.7月菜單'!N15</f>
        <v>地瓜飯</v>
      </c>
      <c r="E29" s="118" t="s">
        <v>62</v>
      </c>
      <c r="F29" s="118"/>
      <c r="G29" s="118" t="str">
        <f>'109.7月菜單'!N16</f>
        <v>蒜泥白肉</v>
      </c>
      <c r="H29" s="118" t="s">
        <v>17</v>
      </c>
      <c r="I29" s="118"/>
      <c r="J29" s="118" t="str">
        <f>'109.7月菜單'!N17</f>
        <v>美味魚條(海)(炸)</v>
      </c>
      <c r="K29" s="118" t="s">
        <v>90</v>
      </c>
      <c r="L29" s="118"/>
      <c r="M29" s="118" t="str">
        <f>'109.7月菜單'!N18</f>
        <v>玉米乾丁(豆)</v>
      </c>
      <c r="N29" s="118" t="s">
        <v>61</v>
      </c>
      <c r="O29" s="118"/>
      <c r="P29" s="34" t="str">
        <f>'109.7月菜單'!N19</f>
        <v>淺色蔬菜</v>
      </c>
      <c r="Q29" s="34" t="s">
        <v>64</v>
      </c>
      <c r="R29" s="34"/>
      <c r="S29" s="34" t="str">
        <f>'109.7月菜單'!N20</f>
        <v>竹筍湯</v>
      </c>
      <c r="T29" s="34" t="s">
        <v>61</v>
      </c>
      <c r="U29" s="34"/>
      <c r="V29" s="127"/>
      <c r="W29" s="35" t="s">
        <v>41</v>
      </c>
      <c r="X29" s="36" t="s">
        <v>19</v>
      </c>
      <c r="Y29" s="37">
        <v>5.4</v>
      </c>
      <c r="Z29" s="17"/>
      <c r="AA29" s="17"/>
      <c r="AB29" s="18"/>
      <c r="AC29" s="17" t="s">
        <v>20</v>
      </c>
      <c r="AD29" s="17" t="s">
        <v>21</v>
      </c>
      <c r="AE29" s="17" t="s">
        <v>22</v>
      </c>
      <c r="AF29" s="17" t="s">
        <v>23</v>
      </c>
      <c r="AG29" s="95"/>
    </row>
    <row r="30" spans="2:33" ht="27.95" customHeight="1">
      <c r="B30" s="39" t="s">
        <v>8</v>
      </c>
      <c r="C30" s="126"/>
      <c r="D30" s="2" t="s">
        <v>65</v>
      </c>
      <c r="E30" s="2"/>
      <c r="F30" s="2">
        <v>90</v>
      </c>
      <c r="G30" s="112" t="s">
        <v>51</v>
      </c>
      <c r="H30" s="101"/>
      <c r="I30" s="100">
        <v>50</v>
      </c>
      <c r="J30" s="2" t="s">
        <v>92</v>
      </c>
      <c r="K30" s="2" t="s">
        <v>93</v>
      </c>
      <c r="L30" s="2">
        <v>40</v>
      </c>
      <c r="M30" s="98" t="s">
        <v>186</v>
      </c>
      <c r="N30" s="99"/>
      <c r="O30" s="98">
        <v>30</v>
      </c>
      <c r="P30" s="2" t="s">
        <v>63</v>
      </c>
      <c r="Q30" s="2"/>
      <c r="R30" s="2">
        <v>100</v>
      </c>
      <c r="S30" s="3" t="s">
        <v>231</v>
      </c>
      <c r="T30" s="2"/>
      <c r="U30" s="2">
        <v>35</v>
      </c>
      <c r="V30" s="128"/>
      <c r="W30" s="96">
        <v>102</v>
      </c>
      <c r="X30" s="40" t="s">
        <v>25</v>
      </c>
      <c r="Y30" s="41">
        <v>2.2000000000000002</v>
      </c>
      <c r="Z30" s="16"/>
      <c r="AA30" s="42" t="s">
        <v>26</v>
      </c>
      <c r="AB30" s="18">
        <v>6</v>
      </c>
      <c r="AC30" s="18">
        <f>AB30*2</f>
        <v>12</v>
      </c>
      <c r="AD30" s="18"/>
      <c r="AE30" s="18">
        <f>AB30*15</f>
        <v>90</v>
      </c>
      <c r="AF30" s="18">
        <f>AC30*4+AE30*4</f>
        <v>408</v>
      </c>
      <c r="AG30" s="96"/>
    </row>
    <row r="31" spans="2:33" ht="27.95" customHeight="1">
      <c r="B31" s="39">
        <v>9</v>
      </c>
      <c r="C31" s="126"/>
      <c r="D31" s="2" t="s">
        <v>67</v>
      </c>
      <c r="E31" s="2"/>
      <c r="F31" s="2">
        <v>50</v>
      </c>
      <c r="G31" s="2" t="s">
        <v>120</v>
      </c>
      <c r="H31" s="3"/>
      <c r="I31" s="2">
        <v>1</v>
      </c>
      <c r="J31" s="2" t="s">
        <v>121</v>
      </c>
      <c r="K31" s="2"/>
      <c r="L31" s="2">
        <v>20</v>
      </c>
      <c r="M31" s="98" t="s">
        <v>187</v>
      </c>
      <c r="N31" s="99"/>
      <c r="O31" s="98">
        <v>5</v>
      </c>
      <c r="P31" s="2"/>
      <c r="Q31" s="2"/>
      <c r="R31" s="2"/>
      <c r="S31" s="3"/>
      <c r="T31" s="2"/>
      <c r="U31" s="2"/>
      <c r="V31" s="128"/>
      <c r="W31" s="44" t="s">
        <v>43</v>
      </c>
      <c r="X31" s="45" t="s">
        <v>27</v>
      </c>
      <c r="Y31" s="41">
        <v>1.6</v>
      </c>
      <c r="Z31" s="17"/>
      <c r="AA31" s="46" t="s">
        <v>28</v>
      </c>
      <c r="AB31" s="18">
        <v>2</v>
      </c>
      <c r="AC31" s="47">
        <f>AB31*7</f>
        <v>14</v>
      </c>
      <c r="AD31" s="18">
        <f>AB31*5</f>
        <v>10</v>
      </c>
      <c r="AE31" s="18" t="s">
        <v>29</v>
      </c>
      <c r="AF31" s="48">
        <f>AC31*4+AD31*9</f>
        <v>146</v>
      </c>
      <c r="AG31" s="95"/>
    </row>
    <row r="32" spans="2:33" ht="27.95" customHeight="1">
      <c r="B32" s="39" t="s">
        <v>10</v>
      </c>
      <c r="C32" s="126"/>
      <c r="D32" s="49"/>
      <c r="E32" s="49"/>
      <c r="F32" s="2"/>
      <c r="G32" s="62"/>
      <c r="H32" s="104"/>
      <c r="I32" s="100"/>
      <c r="J32" s="2"/>
      <c r="K32" s="2"/>
      <c r="L32" s="2"/>
      <c r="M32" s="99" t="s">
        <v>78</v>
      </c>
      <c r="N32" s="98"/>
      <c r="O32" s="99">
        <v>5</v>
      </c>
      <c r="P32" s="2"/>
      <c r="Q32" s="49"/>
      <c r="R32" s="2"/>
      <c r="S32" s="2"/>
      <c r="T32" s="3"/>
      <c r="U32" s="2"/>
      <c r="V32" s="128"/>
      <c r="W32" s="92">
        <v>23.5</v>
      </c>
      <c r="X32" s="45" t="s">
        <v>30</v>
      </c>
      <c r="Y32" s="41">
        <v>2.5</v>
      </c>
      <c r="Z32" s="16"/>
      <c r="AA32" s="17" t="s">
        <v>31</v>
      </c>
      <c r="AB32" s="18">
        <v>1.8</v>
      </c>
      <c r="AC32" s="18">
        <f>AB32*1</f>
        <v>1.8</v>
      </c>
      <c r="AD32" s="18" t="s">
        <v>29</v>
      </c>
      <c r="AE32" s="18">
        <f>AB32*5</f>
        <v>9</v>
      </c>
      <c r="AF32" s="18">
        <f>AC32*4+AE32*4</f>
        <v>43.2</v>
      </c>
      <c r="AG32" s="96"/>
    </row>
    <row r="33" spans="2:33" ht="27.95" customHeight="1">
      <c r="B33" s="130" t="s">
        <v>58</v>
      </c>
      <c r="C33" s="126"/>
      <c r="D33" s="49"/>
      <c r="E33" s="49"/>
      <c r="F33" s="2"/>
      <c r="G33" s="2"/>
      <c r="H33" s="2"/>
      <c r="I33" s="2"/>
      <c r="J33" s="3"/>
      <c r="K33" s="3"/>
      <c r="L33" s="3"/>
      <c r="M33" s="99" t="s">
        <v>56</v>
      </c>
      <c r="N33" s="98"/>
      <c r="O33" s="99">
        <v>3</v>
      </c>
      <c r="P33" s="2"/>
      <c r="Q33" s="49"/>
      <c r="R33" s="2"/>
      <c r="S33" s="3"/>
      <c r="T33" s="49"/>
      <c r="U33" s="2"/>
      <c r="V33" s="128"/>
      <c r="W33" s="44" t="s">
        <v>44</v>
      </c>
      <c r="X33" s="45" t="s">
        <v>32</v>
      </c>
      <c r="Y33" s="41">
        <v>0</v>
      </c>
      <c r="Z33" s="17"/>
      <c r="AA33" s="17" t="s">
        <v>33</v>
      </c>
      <c r="AB33" s="18">
        <v>2.5</v>
      </c>
      <c r="AC33" s="18"/>
      <c r="AD33" s="18">
        <f>AB33*5</f>
        <v>12.5</v>
      </c>
      <c r="AE33" s="18" t="s">
        <v>29</v>
      </c>
      <c r="AF33" s="18">
        <f>AD33*9</f>
        <v>112.5</v>
      </c>
      <c r="AG33" s="95"/>
    </row>
    <row r="34" spans="2:33" ht="27.95" customHeight="1">
      <c r="B34" s="130"/>
      <c r="C34" s="126"/>
      <c r="D34" s="49"/>
      <c r="E34" s="49"/>
      <c r="F34" s="2"/>
      <c r="G34" s="2"/>
      <c r="H34" s="49"/>
      <c r="I34" s="2"/>
      <c r="J34" s="3"/>
      <c r="K34" s="49"/>
      <c r="L34" s="3"/>
      <c r="M34" s="2" t="s">
        <v>145</v>
      </c>
      <c r="N34" s="91" t="s">
        <v>188</v>
      </c>
      <c r="O34" s="2">
        <v>15</v>
      </c>
      <c r="P34" s="2"/>
      <c r="Q34" s="49"/>
      <c r="R34" s="2"/>
      <c r="S34" s="3"/>
      <c r="T34" s="49"/>
      <c r="U34" s="2"/>
      <c r="V34" s="128"/>
      <c r="W34" s="92">
        <v>27.8</v>
      </c>
      <c r="X34" s="87" t="s">
        <v>39</v>
      </c>
      <c r="Y34" s="50">
        <v>0</v>
      </c>
      <c r="Z34" s="16"/>
      <c r="AA34" s="17" t="s">
        <v>34</v>
      </c>
      <c r="AB34" s="18">
        <v>1</v>
      </c>
      <c r="AE34" s="17">
        <f>AB34*15</f>
        <v>15</v>
      </c>
      <c r="AG34" s="96"/>
    </row>
    <row r="35" spans="2:33" ht="27.95" customHeight="1">
      <c r="B35" s="51" t="s">
        <v>35</v>
      </c>
      <c r="C35" s="52"/>
      <c r="D35" s="49"/>
      <c r="E35" s="49"/>
      <c r="F35" s="2"/>
      <c r="G35" s="2"/>
      <c r="H35" s="49"/>
      <c r="I35" s="2"/>
      <c r="J35" s="2"/>
      <c r="K35" s="49"/>
      <c r="L35" s="2"/>
      <c r="M35" s="2"/>
      <c r="N35" s="49"/>
      <c r="O35" s="2"/>
      <c r="P35" s="2"/>
      <c r="Q35" s="49"/>
      <c r="R35" s="2"/>
      <c r="S35" s="2"/>
      <c r="T35" s="49"/>
      <c r="U35" s="2"/>
      <c r="V35" s="128"/>
      <c r="W35" s="44" t="s">
        <v>12</v>
      </c>
      <c r="X35" s="53"/>
      <c r="Y35" s="41"/>
      <c r="Z35" s="17"/>
      <c r="AC35" s="17">
        <f>SUM(AC30:AC34)</f>
        <v>27.8</v>
      </c>
      <c r="AD35" s="17">
        <f>SUM(AD30:AD34)</f>
        <v>22.5</v>
      </c>
      <c r="AE35" s="17">
        <f>SUM(AE30:AE34)</f>
        <v>114</v>
      </c>
      <c r="AF35" s="17">
        <f>AC35*4+AD35*9+AE35*4</f>
        <v>769.7</v>
      </c>
      <c r="AG35" s="95"/>
    </row>
    <row r="36" spans="2:33" ht="27.95" customHeight="1">
      <c r="B36" s="54"/>
      <c r="C36" s="55"/>
      <c r="D36" s="49"/>
      <c r="E36" s="49"/>
      <c r="F36" s="2"/>
      <c r="G36" s="2"/>
      <c r="H36" s="49"/>
      <c r="I36" s="2"/>
      <c r="J36" s="2"/>
      <c r="K36" s="49"/>
      <c r="L36" s="2"/>
      <c r="M36" s="2"/>
      <c r="N36" s="49"/>
      <c r="O36" s="2"/>
      <c r="P36" s="2"/>
      <c r="Q36" s="49"/>
      <c r="R36" s="2"/>
      <c r="S36" s="2"/>
      <c r="T36" s="49"/>
      <c r="U36" s="2"/>
      <c r="V36" s="129"/>
      <c r="W36" s="93">
        <f>W30*4+W34*4+W32*9</f>
        <v>730.7</v>
      </c>
      <c r="X36" s="57"/>
      <c r="Y36" s="58"/>
      <c r="Z36" s="16"/>
      <c r="AC36" s="56">
        <f>AC35*4/AF35</f>
        <v>0.14447187215798363</v>
      </c>
      <c r="AD36" s="56">
        <f>AD35*9/AF35</f>
        <v>0.26308951539560865</v>
      </c>
      <c r="AE36" s="56">
        <f>AE35*4/AF35</f>
        <v>0.59243861244640761</v>
      </c>
      <c r="AG36" s="97"/>
    </row>
    <row r="37" spans="2:33" s="38" customFormat="1" ht="27.95" customHeight="1">
      <c r="B37" s="33">
        <v>7</v>
      </c>
      <c r="C37" s="126"/>
      <c r="D37" s="34" t="str">
        <f>'109.7月菜單'!R15</f>
        <v>義大利麵</v>
      </c>
      <c r="E37" s="34" t="s">
        <v>17</v>
      </c>
      <c r="F37" s="34"/>
      <c r="G37" s="34" t="str">
        <f>'109.7月菜單'!R16</f>
        <v>菲力雞排</v>
      </c>
      <c r="H37" s="34" t="s">
        <v>68</v>
      </c>
      <c r="I37" s="34"/>
      <c r="J37" s="34" t="str">
        <f>'109.7月菜單'!R17</f>
        <v>叉燒包(冷)</v>
      </c>
      <c r="K37" s="118" t="s">
        <v>15</v>
      </c>
      <c r="L37" s="34"/>
      <c r="M37" s="34" t="str">
        <f>'109.7月菜單'!R18</f>
        <v>鮪魚冬瓜(海)</v>
      </c>
      <c r="N37" s="34" t="s">
        <v>72</v>
      </c>
      <c r="O37" s="34"/>
      <c r="P37" s="34" t="str">
        <f>'109.7月菜單'!R19</f>
        <v>深色蔬菜</v>
      </c>
      <c r="Q37" s="34" t="s">
        <v>73</v>
      </c>
      <c r="R37" s="34"/>
      <c r="S37" s="34" t="str">
        <f>'109.7月菜單'!R20</f>
        <v>海芽蛋花湯</v>
      </c>
      <c r="T37" s="34" t="s">
        <v>72</v>
      </c>
      <c r="U37" s="34"/>
      <c r="V37" s="127"/>
      <c r="W37" s="35" t="s">
        <v>41</v>
      </c>
      <c r="X37" s="36" t="s">
        <v>19</v>
      </c>
      <c r="Y37" s="37">
        <v>4.5</v>
      </c>
      <c r="Z37" s="17"/>
      <c r="AA37" s="17"/>
      <c r="AB37" s="18"/>
      <c r="AC37" s="17" t="s">
        <v>20</v>
      </c>
      <c r="AD37" s="17" t="s">
        <v>21</v>
      </c>
      <c r="AE37" s="17" t="s">
        <v>22</v>
      </c>
      <c r="AF37" s="17" t="s">
        <v>23</v>
      </c>
      <c r="AG37" s="95"/>
    </row>
    <row r="38" spans="2:33" ht="27.95" customHeight="1">
      <c r="B38" s="39" t="s">
        <v>8</v>
      </c>
      <c r="C38" s="126"/>
      <c r="D38" s="2" t="s">
        <v>50</v>
      </c>
      <c r="E38" s="3"/>
      <c r="F38" s="2">
        <v>120</v>
      </c>
      <c r="G38" s="2" t="s">
        <v>91</v>
      </c>
      <c r="H38" s="2"/>
      <c r="I38" s="2">
        <v>60</v>
      </c>
      <c r="J38" s="2" t="s">
        <v>248</v>
      </c>
      <c r="K38" s="2" t="s">
        <v>119</v>
      </c>
      <c r="L38" s="2">
        <v>30</v>
      </c>
      <c r="M38" s="2" t="s">
        <v>153</v>
      </c>
      <c r="N38" s="2"/>
      <c r="O38" s="2">
        <v>50</v>
      </c>
      <c r="P38" s="2" t="s">
        <v>71</v>
      </c>
      <c r="Q38" s="3"/>
      <c r="R38" s="2">
        <v>100</v>
      </c>
      <c r="S38" s="3" t="s">
        <v>76</v>
      </c>
      <c r="T38" s="2"/>
      <c r="U38" s="2">
        <v>15</v>
      </c>
      <c r="V38" s="128"/>
      <c r="W38" s="96">
        <v>92.5</v>
      </c>
      <c r="X38" s="40" t="s">
        <v>25</v>
      </c>
      <c r="Y38" s="41">
        <v>2.4</v>
      </c>
      <c r="Z38" s="16"/>
      <c r="AA38" s="42" t="s">
        <v>26</v>
      </c>
      <c r="AB38" s="18">
        <v>6</v>
      </c>
      <c r="AC38" s="18">
        <f>AB38*2</f>
        <v>12</v>
      </c>
      <c r="AD38" s="18"/>
      <c r="AE38" s="18">
        <f>AB38*15</f>
        <v>90</v>
      </c>
      <c r="AF38" s="18">
        <f>AC38*4+AE38*4</f>
        <v>408</v>
      </c>
      <c r="AG38" s="96"/>
    </row>
    <row r="39" spans="2:33" ht="27.95" customHeight="1">
      <c r="B39" s="39">
        <v>10</v>
      </c>
      <c r="C39" s="126"/>
      <c r="D39" s="2" t="s">
        <v>79</v>
      </c>
      <c r="E39" s="3"/>
      <c r="F39" s="2">
        <v>5</v>
      </c>
      <c r="G39" s="2"/>
      <c r="H39" s="2"/>
      <c r="I39" s="2"/>
      <c r="J39" s="2"/>
      <c r="K39" s="2"/>
      <c r="L39" s="2"/>
      <c r="M39" s="2" t="s">
        <v>245</v>
      </c>
      <c r="N39" s="3" t="s">
        <v>93</v>
      </c>
      <c r="O39" s="2">
        <v>10</v>
      </c>
      <c r="P39" s="2"/>
      <c r="Q39" s="3"/>
      <c r="R39" s="2"/>
      <c r="S39" s="3" t="s">
        <v>49</v>
      </c>
      <c r="T39" s="2"/>
      <c r="U39" s="2">
        <v>10</v>
      </c>
      <c r="V39" s="128"/>
      <c r="W39" s="44" t="s">
        <v>43</v>
      </c>
      <c r="X39" s="45" t="s">
        <v>27</v>
      </c>
      <c r="Y39" s="41">
        <v>2</v>
      </c>
      <c r="Z39" s="17"/>
      <c r="AA39" s="46" t="s">
        <v>28</v>
      </c>
      <c r="AB39" s="18">
        <v>2.2999999999999998</v>
      </c>
      <c r="AC39" s="47">
        <f>AB39*7</f>
        <v>16.099999999999998</v>
      </c>
      <c r="AD39" s="18">
        <f>AB39*5</f>
        <v>11.5</v>
      </c>
      <c r="AE39" s="18" t="s">
        <v>29</v>
      </c>
      <c r="AF39" s="48">
        <f>AC39*4+AD39*9</f>
        <v>167.89999999999998</v>
      </c>
      <c r="AG39" s="95"/>
    </row>
    <row r="40" spans="2:33" ht="27.95" customHeight="1">
      <c r="B40" s="39" t="s">
        <v>10</v>
      </c>
      <c r="C40" s="126"/>
      <c r="D40" s="3" t="s">
        <v>56</v>
      </c>
      <c r="E40" s="3"/>
      <c r="F40" s="3">
        <v>5</v>
      </c>
      <c r="G40" s="2"/>
      <c r="H40" s="49"/>
      <c r="I40" s="2"/>
      <c r="J40" s="2"/>
      <c r="K40" s="91"/>
      <c r="L40" s="2"/>
      <c r="M40" s="3"/>
      <c r="N40" s="2"/>
      <c r="O40" s="2"/>
      <c r="P40" s="2"/>
      <c r="Q40" s="3"/>
      <c r="R40" s="2"/>
      <c r="S40" s="2" t="s">
        <v>77</v>
      </c>
      <c r="T40" s="3"/>
      <c r="U40" s="2">
        <v>1</v>
      </c>
      <c r="V40" s="128"/>
      <c r="W40" s="92">
        <v>24.5</v>
      </c>
      <c r="X40" s="45" t="s">
        <v>30</v>
      </c>
      <c r="Y40" s="41">
        <v>2.5</v>
      </c>
      <c r="Z40" s="16"/>
      <c r="AA40" s="17" t="s">
        <v>31</v>
      </c>
      <c r="AB40" s="18">
        <v>1.6</v>
      </c>
      <c r="AC40" s="18">
        <f>AB40*1</f>
        <v>1.6</v>
      </c>
      <c r="AD40" s="18" t="s">
        <v>29</v>
      </c>
      <c r="AE40" s="18">
        <f>AB40*5</f>
        <v>8</v>
      </c>
      <c r="AF40" s="18">
        <f>AC40*4+AE40*4</f>
        <v>38.4</v>
      </c>
      <c r="AG40" s="96"/>
    </row>
    <row r="41" spans="2:33" ht="27.95" customHeight="1">
      <c r="B41" s="130" t="s">
        <v>70</v>
      </c>
      <c r="C41" s="126"/>
      <c r="D41" s="3" t="s">
        <v>80</v>
      </c>
      <c r="E41" s="3"/>
      <c r="F41" s="3">
        <v>5</v>
      </c>
      <c r="G41" s="2"/>
      <c r="H41" s="49"/>
      <c r="I41" s="2"/>
      <c r="J41" s="3"/>
      <c r="K41" s="49"/>
      <c r="L41" s="2"/>
      <c r="M41" s="2"/>
      <c r="N41" s="49"/>
      <c r="O41" s="2"/>
      <c r="P41" s="2"/>
      <c r="Q41" s="3"/>
      <c r="R41" s="2"/>
      <c r="S41" s="3"/>
      <c r="T41" s="3"/>
      <c r="U41" s="3"/>
      <c r="V41" s="128"/>
      <c r="W41" s="44" t="s">
        <v>44</v>
      </c>
      <c r="X41" s="45" t="s">
        <v>32</v>
      </c>
      <c r="Y41" s="41">
        <v>0</v>
      </c>
      <c r="Z41" s="17"/>
      <c r="AA41" s="17" t="s">
        <v>33</v>
      </c>
      <c r="AB41" s="18">
        <v>2.5</v>
      </c>
      <c r="AC41" s="18"/>
      <c r="AD41" s="18">
        <f>AB41*5</f>
        <v>12.5</v>
      </c>
      <c r="AE41" s="18" t="s">
        <v>29</v>
      </c>
      <c r="AF41" s="18">
        <f>AD41*9</f>
        <v>112.5</v>
      </c>
      <c r="AG41" s="95"/>
    </row>
    <row r="42" spans="2:33" ht="27.95" customHeight="1">
      <c r="B42" s="130"/>
      <c r="C42" s="126"/>
      <c r="D42" s="3" t="s">
        <v>48</v>
      </c>
      <c r="E42" s="3"/>
      <c r="F42" s="3">
        <v>10</v>
      </c>
      <c r="G42" s="68"/>
      <c r="H42" s="49"/>
      <c r="I42" s="2"/>
      <c r="J42" s="2"/>
      <c r="K42" s="49"/>
      <c r="L42" s="2"/>
      <c r="M42" s="2"/>
      <c r="N42" s="49"/>
      <c r="O42" s="2"/>
      <c r="P42" s="2"/>
      <c r="Q42" s="49"/>
      <c r="R42" s="2"/>
      <c r="S42" s="3"/>
      <c r="T42" s="49"/>
      <c r="U42" s="3"/>
      <c r="V42" s="128"/>
      <c r="W42" s="92">
        <v>27.8</v>
      </c>
      <c r="X42" s="87" t="s">
        <v>39</v>
      </c>
      <c r="Y42" s="50">
        <v>0</v>
      </c>
      <c r="Z42" s="16"/>
      <c r="AA42" s="17" t="s">
        <v>34</v>
      </c>
      <c r="AE42" s="17">
        <f>AB42*15</f>
        <v>0</v>
      </c>
      <c r="AG42" s="96"/>
    </row>
    <row r="43" spans="2:33" ht="27.95" customHeight="1">
      <c r="B43" s="51" t="s">
        <v>35</v>
      </c>
      <c r="C43" s="52"/>
      <c r="D43" s="3" t="s">
        <v>47</v>
      </c>
      <c r="E43" s="3"/>
      <c r="F43" s="3">
        <v>20</v>
      </c>
      <c r="G43" s="2"/>
      <c r="H43" s="49"/>
      <c r="I43" s="2"/>
      <c r="J43" s="2"/>
      <c r="K43" s="49"/>
      <c r="L43" s="2"/>
      <c r="M43" s="2"/>
      <c r="N43" s="49"/>
      <c r="O43" s="2"/>
      <c r="P43" s="2"/>
      <c r="Q43" s="49"/>
      <c r="R43" s="2"/>
      <c r="S43" s="3"/>
      <c r="T43" s="49"/>
      <c r="U43" s="3"/>
      <c r="V43" s="128"/>
      <c r="W43" s="44" t="s">
        <v>12</v>
      </c>
      <c r="X43" s="53"/>
      <c r="Y43" s="41"/>
      <c r="Z43" s="17"/>
      <c r="AC43" s="17">
        <f>SUM(AC38:AC42)</f>
        <v>29.7</v>
      </c>
      <c r="AD43" s="17">
        <f>SUM(AD38:AD42)</f>
        <v>24</v>
      </c>
      <c r="AE43" s="17">
        <f>SUM(AE38:AE42)</f>
        <v>98</v>
      </c>
      <c r="AF43" s="17">
        <f>AC43*4+AD43*9+AE43*4</f>
        <v>726.8</v>
      </c>
      <c r="AG43" s="95"/>
    </row>
    <row r="44" spans="2:33" ht="27.95" customHeight="1" thickBot="1">
      <c r="B44" s="109"/>
      <c r="C44" s="55"/>
      <c r="D44" s="73"/>
      <c r="E44" s="73"/>
      <c r="F44" s="74"/>
      <c r="G44" s="74"/>
      <c r="H44" s="73"/>
      <c r="I44" s="74"/>
      <c r="J44" s="74"/>
      <c r="K44" s="73"/>
      <c r="L44" s="74"/>
      <c r="M44" s="74"/>
      <c r="N44" s="73"/>
      <c r="O44" s="74"/>
      <c r="P44" s="74"/>
      <c r="Q44" s="73"/>
      <c r="R44" s="74"/>
      <c r="S44" s="74"/>
      <c r="T44" s="73"/>
      <c r="U44" s="74"/>
      <c r="V44" s="129"/>
      <c r="W44" s="93">
        <f>W38*4+W42*4+W40*9</f>
        <v>701.7</v>
      </c>
      <c r="X44" s="57"/>
      <c r="Y44" s="58"/>
      <c r="Z44" s="16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  <c r="AG44" s="97"/>
    </row>
    <row r="45" spans="2:33" s="78" customFormat="1" ht="21.75" customHeight="1">
      <c r="B45" s="75"/>
      <c r="C45" s="17"/>
      <c r="D45" s="43"/>
      <c r="E45" s="76"/>
      <c r="F45" s="43"/>
      <c r="G45" s="43"/>
      <c r="H45" s="76"/>
      <c r="I45" s="43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77"/>
      <c r="AA45" s="67"/>
      <c r="AB45" s="61"/>
      <c r="AC45" s="67"/>
      <c r="AD45" s="67"/>
      <c r="AE45" s="67"/>
      <c r="AF45" s="67"/>
      <c r="AG45" s="67"/>
    </row>
    <row r="46" spans="2:33">
      <c r="B46" s="61"/>
      <c r="C46" s="78"/>
      <c r="D46" s="135"/>
      <c r="E46" s="135"/>
      <c r="F46" s="136"/>
      <c r="G46" s="136"/>
      <c r="H46" s="79"/>
      <c r="I46" s="17"/>
      <c r="Q46" s="79"/>
      <c r="R46" s="17"/>
      <c r="T46" s="79"/>
      <c r="U46" s="17"/>
      <c r="V46" s="80"/>
      <c r="Y46" s="83"/>
    </row>
    <row r="47" spans="2:33">
      <c r="Y47" s="83"/>
    </row>
    <row r="48" spans="2:33">
      <c r="Y48" s="83"/>
    </row>
    <row r="49" spans="25:25">
      <c r="Y49" s="83"/>
    </row>
    <row r="50" spans="25:25">
      <c r="Y50" s="83"/>
    </row>
    <row r="51" spans="25:25">
      <c r="Y51" s="83"/>
    </row>
    <row r="52" spans="25:25">
      <c r="Y52" s="83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W19" sqref="W19"/>
    </sheetView>
  </sheetViews>
  <sheetFormatPr defaultColWidth="9" defaultRowHeight="20.25"/>
  <cols>
    <col min="1" max="1" width="1.875" style="43" customWidth="1"/>
    <col min="2" max="2" width="4.875" style="75" customWidth="1"/>
    <col min="3" max="3" width="0" style="43" hidden="1" customWidth="1"/>
    <col min="4" max="4" width="18.625" style="43" customWidth="1"/>
    <col min="5" max="5" width="5.625" style="76" customWidth="1"/>
    <col min="6" max="6" width="9.625" style="43" customWidth="1"/>
    <col min="7" max="7" width="18.625" style="43" customWidth="1"/>
    <col min="8" max="8" width="5.625" style="76" customWidth="1"/>
    <col min="9" max="9" width="9.625" style="43" customWidth="1"/>
    <col min="10" max="10" width="18.625" style="43" customWidth="1"/>
    <col min="11" max="11" width="5.625" style="76" customWidth="1"/>
    <col min="12" max="12" width="9.625" style="43" customWidth="1"/>
    <col min="13" max="13" width="18.625" style="43" customWidth="1"/>
    <col min="14" max="14" width="5.625" style="76" customWidth="1"/>
    <col min="15" max="15" width="9.625" style="43" customWidth="1"/>
    <col min="16" max="16" width="18.625" style="43" customWidth="1"/>
    <col min="17" max="17" width="5.625" style="76" customWidth="1"/>
    <col min="18" max="18" width="9.625" style="43" customWidth="1"/>
    <col min="19" max="19" width="18.625" style="43" customWidth="1"/>
    <col min="20" max="20" width="5.625" style="76" customWidth="1"/>
    <col min="21" max="21" width="9.625" style="43" customWidth="1"/>
    <col min="22" max="22" width="5.25" style="84" customWidth="1"/>
    <col min="23" max="23" width="11.75" style="81" customWidth="1"/>
    <col min="24" max="24" width="11.25" style="82" customWidth="1"/>
    <col min="25" max="25" width="6.625" style="85" customWidth="1"/>
    <col min="26" max="26" width="6.625" style="43" customWidth="1"/>
    <col min="27" max="27" width="6" style="17" hidden="1" customWidth="1"/>
    <col min="28" max="28" width="5.5" style="18" hidden="1" customWidth="1"/>
    <col min="29" max="29" width="7.75" style="17" hidden="1" customWidth="1"/>
    <col min="30" max="30" width="8" style="17" hidden="1" customWidth="1"/>
    <col min="31" max="31" width="7.875" style="17" hidden="1" customWidth="1"/>
    <col min="32" max="32" width="7.5" style="17" hidden="1" customWidth="1"/>
    <col min="33" max="33" width="9" style="17"/>
    <col min="34" max="16384" width="9" style="43"/>
  </cols>
  <sheetData>
    <row r="1" spans="2:33" s="5" customFormat="1" ht="38.25">
      <c r="B1" s="131" t="s">
        <v>253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4"/>
      <c r="AB1" s="6"/>
    </row>
    <row r="2" spans="2:33" s="5" customFormat="1" ht="13.5" customHeight="1">
      <c r="B2" s="132"/>
      <c r="C2" s="133"/>
      <c r="D2" s="133"/>
      <c r="E2" s="133"/>
      <c r="F2" s="133"/>
      <c r="G2" s="133"/>
      <c r="H2" s="113"/>
      <c r="I2" s="4"/>
      <c r="J2" s="4"/>
      <c r="K2" s="113"/>
      <c r="L2" s="4"/>
      <c r="M2" s="4"/>
      <c r="N2" s="113"/>
      <c r="O2" s="4"/>
      <c r="P2" s="4"/>
      <c r="Q2" s="113"/>
      <c r="R2" s="4"/>
      <c r="S2" s="4"/>
      <c r="T2" s="113"/>
      <c r="U2" s="4"/>
      <c r="V2" s="7"/>
      <c r="W2" s="8"/>
      <c r="X2" s="9"/>
      <c r="Y2" s="8"/>
      <c r="Z2" s="4"/>
      <c r="AB2" s="6"/>
    </row>
    <row r="3" spans="2:33" s="17" customFormat="1" ht="32.25" customHeight="1" thickBot="1">
      <c r="B3" s="88" t="s">
        <v>40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  <c r="T3" s="11"/>
      <c r="U3" s="11"/>
      <c r="V3" s="12"/>
      <c r="W3" s="13"/>
      <c r="X3" s="14"/>
      <c r="Y3" s="15"/>
      <c r="Z3" s="16"/>
      <c r="AB3" s="18"/>
    </row>
    <row r="4" spans="2:33" s="32" customFormat="1" ht="99">
      <c r="B4" s="19" t="s">
        <v>0</v>
      </c>
      <c r="C4" s="20" t="s">
        <v>1</v>
      </c>
      <c r="D4" s="21" t="s">
        <v>2</v>
      </c>
      <c r="E4" s="22" t="s">
        <v>38</v>
      </c>
      <c r="F4" s="21"/>
      <c r="G4" s="21" t="s">
        <v>3</v>
      </c>
      <c r="H4" s="22" t="s">
        <v>38</v>
      </c>
      <c r="I4" s="21"/>
      <c r="J4" s="21" t="s">
        <v>4</v>
      </c>
      <c r="K4" s="22" t="s">
        <v>38</v>
      </c>
      <c r="L4" s="23"/>
      <c r="M4" s="21" t="s">
        <v>4</v>
      </c>
      <c r="N4" s="22" t="s">
        <v>38</v>
      </c>
      <c r="O4" s="21"/>
      <c r="P4" s="21" t="s">
        <v>4</v>
      </c>
      <c r="Q4" s="22" t="s">
        <v>38</v>
      </c>
      <c r="R4" s="21"/>
      <c r="S4" s="24" t="s">
        <v>5</v>
      </c>
      <c r="T4" s="22" t="s">
        <v>38</v>
      </c>
      <c r="U4" s="21"/>
      <c r="V4" s="89" t="s">
        <v>45</v>
      </c>
      <c r="W4" s="25" t="s">
        <v>6</v>
      </c>
      <c r="X4" s="26" t="s">
        <v>13</v>
      </c>
      <c r="Y4" s="27" t="s">
        <v>14</v>
      </c>
      <c r="Z4" s="28"/>
      <c r="AA4" s="29"/>
      <c r="AB4" s="30"/>
      <c r="AC4" s="31"/>
      <c r="AD4" s="31"/>
      <c r="AE4" s="31"/>
      <c r="AF4" s="31"/>
      <c r="AG4" s="94"/>
    </row>
    <row r="5" spans="2:33" s="38" customFormat="1" ht="65.099999999999994" customHeight="1">
      <c r="B5" s="33">
        <v>7</v>
      </c>
      <c r="C5" s="126"/>
      <c r="D5" s="34" t="str">
        <f>'109.7月菜單'!B24</f>
        <v>香Q米飯</v>
      </c>
      <c r="E5" s="34" t="s">
        <v>15</v>
      </c>
      <c r="F5" s="1" t="s">
        <v>16</v>
      </c>
      <c r="G5" s="34" t="str">
        <f>'109.7月菜單'!B25</f>
        <v>香酥雞翅(炸)</v>
      </c>
      <c r="H5" s="34" t="s">
        <v>74</v>
      </c>
      <c r="I5" s="1" t="s">
        <v>16</v>
      </c>
      <c r="J5" s="34" t="str">
        <f>'109.7月菜單'!B26</f>
        <v>吻魚炒蛋(海)</v>
      </c>
      <c r="K5" s="34" t="s">
        <v>112</v>
      </c>
      <c r="L5" s="1" t="s">
        <v>16</v>
      </c>
      <c r="M5" s="34" t="str">
        <f>'109.7月菜單'!B27</f>
        <v>沙茶海帶根</v>
      </c>
      <c r="N5" s="34" t="s">
        <v>17</v>
      </c>
      <c r="O5" s="1" t="s">
        <v>16</v>
      </c>
      <c r="P5" s="34" t="str">
        <f>'109.7月菜單'!B28</f>
        <v>有機淺色蔬菜</v>
      </c>
      <c r="Q5" s="34" t="s">
        <v>18</v>
      </c>
      <c r="R5" s="1" t="s">
        <v>16</v>
      </c>
      <c r="S5" s="34" t="str">
        <f>'109.7月菜單'!B29</f>
        <v>玉米蛋花湯</v>
      </c>
      <c r="T5" s="34" t="s">
        <v>17</v>
      </c>
      <c r="U5" s="1" t="s">
        <v>16</v>
      </c>
      <c r="V5" s="127"/>
      <c r="W5" s="35" t="s">
        <v>96</v>
      </c>
      <c r="X5" s="36" t="s">
        <v>97</v>
      </c>
      <c r="Y5" s="37">
        <v>5.2</v>
      </c>
      <c r="Z5" s="17"/>
      <c r="AA5" s="17"/>
      <c r="AB5" s="18"/>
      <c r="AC5" s="17" t="s">
        <v>20</v>
      </c>
      <c r="AD5" s="17" t="s">
        <v>21</v>
      </c>
      <c r="AE5" s="17" t="s">
        <v>22</v>
      </c>
      <c r="AF5" s="17" t="s">
        <v>23</v>
      </c>
      <c r="AG5" s="95"/>
    </row>
    <row r="6" spans="2:33" ht="27.95" customHeight="1">
      <c r="B6" s="39" t="s">
        <v>8</v>
      </c>
      <c r="C6" s="126"/>
      <c r="D6" s="2" t="s">
        <v>94</v>
      </c>
      <c r="E6" s="3"/>
      <c r="F6" s="2">
        <v>100</v>
      </c>
      <c r="G6" s="2" t="s">
        <v>194</v>
      </c>
      <c r="H6" s="2"/>
      <c r="I6" s="2">
        <v>60</v>
      </c>
      <c r="J6" s="2" t="s">
        <v>195</v>
      </c>
      <c r="K6" s="2" t="s">
        <v>159</v>
      </c>
      <c r="L6" s="2">
        <v>5</v>
      </c>
      <c r="M6" s="2" t="s">
        <v>204</v>
      </c>
      <c r="N6" s="2"/>
      <c r="O6" s="2">
        <v>40</v>
      </c>
      <c r="P6" s="2" t="s">
        <v>95</v>
      </c>
      <c r="Q6" s="2"/>
      <c r="R6" s="2">
        <v>100</v>
      </c>
      <c r="S6" s="3" t="s">
        <v>127</v>
      </c>
      <c r="T6" s="2"/>
      <c r="U6" s="2">
        <v>20</v>
      </c>
      <c r="V6" s="128"/>
      <c r="W6" s="96">
        <v>97.5</v>
      </c>
      <c r="X6" s="40" t="s">
        <v>98</v>
      </c>
      <c r="Y6" s="41">
        <v>2.2000000000000002</v>
      </c>
      <c r="Z6" s="16"/>
      <c r="AA6" s="42" t="s">
        <v>26</v>
      </c>
      <c r="AB6" s="18">
        <v>6</v>
      </c>
      <c r="AC6" s="18">
        <f>AB6*2</f>
        <v>12</v>
      </c>
      <c r="AD6" s="18"/>
      <c r="AE6" s="18">
        <f>AB6*15</f>
        <v>90</v>
      </c>
      <c r="AF6" s="18">
        <f>AC6*4+AE6*4</f>
        <v>408</v>
      </c>
      <c r="AG6" s="96"/>
    </row>
    <row r="7" spans="2:33" ht="27.95" customHeight="1">
      <c r="B7" s="39">
        <v>13</v>
      </c>
      <c r="C7" s="126"/>
      <c r="D7" s="2"/>
      <c r="E7" s="3"/>
      <c r="F7" s="2"/>
      <c r="G7" s="2"/>
      <c r="H7" s="2"/>
      <c r="I7" s="2"/>
      <c r="J7" s="2" t="s">
        <v>196</v>
      </c>
      <c r="K7" s="2"/>
      <c r="L7" s="2">
        <v>30</v>
      </c>
      <c r="M7" s="2"/>
      <c r="N7" s="2"/>
      <c r="O7" s="2"/>
      <c r="P7" s="2"/>
      <c r="Q7" s="2"/>
      <c r="R7" s="2"/>
      <c r="S7" s="3" t="s">
        <v>128</v>
      </c>
      <c r="T7" s="2"/>
      <c r="U7" s="2">
        <v>10</v>
      </c>
      <c r="V7" s="128"/>
      <c r="W7" s="44" t="s">
        <v>99</v>
      </c>
      <c r="X7" s="45" t="s">
        <v>100</v>
      </c>
      <c r="Y7" s="41">
        <v>1.7</v>
      </c>
      <c r="Z7" s="17"/>
      <c r="AA7" s="46" t="s">
        <v>28</v>
      </c>
      <c r="AB7" s="18">
        <v>2</v>
      </c>
      <c r="AC7" s="47">
        <f>AB7*7</f>
        <v>14</v>
      </c>
      <c r="AD7" s="18">
        <f>AB7*5</f>
        <v>10</v>
      </c>
      <c r="AE7" s="18" t="s">
        <v>29</v>
      </c>
      <c r="AF7" s="48">
        <f>AC7*4+AD7*9</f>
        <v>146</v>
      </c>
      <c r="AG7" s="95"/>
    </row>
    <row r="8" spans="2:33" ht="27.95" customHeight="1">
      <c r="B8" s="39" t="s">
        <v>10</v>
      </c>
      <c r="C8" s="126"/>
      <c r="D8" s="2"/>
      <c r="E8" s="3"/>
      <c r="F8" s="2"/>
      <c r="G8" s="2"/>
      <c r="H8" s="49"/>
      <c r="I8" s="2"/>
      <c r="J8" s="2" t="s">
        <v>197</v>
      </c>
      <c r="K8" s="91"/>
      <c r="L8" s="2">
        <v>30</v>
      </c>
      <c r="M8" s="3"/>
      <c r="N8" s="2"/>
      <c r="O8" s="2"/>
      <c r="P8" s="2"/>
      <c r="Q8" s="49"/>
      <c r="R8" s="2"/>
      <c r="S8" s="3" t="s">
        <v>129</v>
      </c>
      <c r="T8" s="2"/>
      <c r="U8" s="2">
        <v>5</v>
      </c>
      <c r="V8" s="128"/>
      <c r="W8" s="92">
        <v>23.5</v>
      </c>
      <c r="X8" s="45" t="s">
        <v>101</v>
      </c>
      <c r="Y8" s="41">
        <v>2.5</v>
      </c>
      <c r="Z8" s="16"/>
      <c r="AA8" s="17" t="s">
        <v>31</v>
      </c>
      <c r="AB8" s="18">
        <v>1.5</v>
      </c>
      <c r="AC8" s="18">
        <f>AB8*1</f>
        <v>1.5</v>
      </c>
      <c r="AD8" s="18" t="s">
        <v>29</v>
      </c>
      <c r="AE8" s="18">
        <f>AB8*5</f>
        <v>7.5</v>
      </c>
      <c r="AF8" s="18">
        <f>AC8*4+AE8*4</f>
        <v>36</v>
      </c>
      <c r="AG8" s="96"/>
    </row>
    <row r="9" spans="2:33" ht="27.95" customHeight="1">
      <c r="B9" s="130" t="s">
        <v>110</v>
      </c>
      <c r="C9" s="126"/>
      <c r="D9" s="3"/>
      <c r="E9" s="3"/>
      <c r="F9" s="3"/>
      <c r="G9" s="2"/>
      <c r="H9" s="49"/>
      <c r="I9" s="2"/>
      <c r="J9" s="2"/>
      <c r="K9" s="49"/>
      <c r="L9" s="2"/>
      <c r="M9" s="3"/>
      <c r="N9" s="2"/>
      <c r="O9" s="2"/>
      <c r="P9" s="2"/>
      <c r="Q9" s="49"/>
      <c r="R9" s="2"/>
      <c r="S9" s="3" t="s">
        <v>130</v>
      </c>
      <c r="T9" s="2"/>
      <c r="U9" s="2">
        <v>5</v>
      </c>
      <c r="V9" s="128"/>
      <c r="W9" s="44" t="s">
        <v>102</v>
      </c>
      <c r="X9" s="45" t="s">
        <v>103</v>
      </c>
      <c r="Y9" s="41">
        <v>0</v>
      </c>
      <c r="Z9" s="17"/>
      <c r="AA9" s="17" t="s">
        <v>33</v>
      </c>
      <c r="AB9" s="18">
        <v>2.5</v>
      </c>
      <c r="AC9" s="18"/>
      <c r="AD9" s="18">
        <f>AB9*5</f>
        <v>12.5</v>
      </c>
      <c r="AE9" s="18" t="s">
        <v>29</v>
      </c>
      <c r="AF9" s="18">
        <f>AD9*9</f>
        <v>112.5</v>
      </c>
      <c r="AG9" s="95"/>
    </row>
    <row r="10" spans="2:33" ht="27.95" customHeight="1">
      <c r="B10" s="130"/>
      <c r="C10" s="126"/>
      <c r="D10" s="3"/>
      <c r="E10" s="3"/>
      <c r="F10" s="3"/>
      <c r="G10" s="2"/>
      <c r="H10" s="49"/>
      <c r="I10" s="2"/>
      <c r="J10" s="2"/>
      <c r="K10" s="49"/>
      <c r="L10" s="2"/>
      <c r="M10" s="2"/>
      <c r="N10" s="49"/>
      <c r="O10" s="2"/>
      <c r="P10" s="2"/>
      <c r="Q10" s="49"/>
      <c r="R10" s="2"/>
      <c r="S10" s="2"/>
      <c r="T10" s="49"/>
      <c r="U10" s="2"/>
      <c r="V10" s="128"/>
      <c r="W10" s="92">
        <v>27.5</v>
      </c>
      <c r="X10" s="87" t="s">
        <v>104</v>
      </c>
      <c r="Y10" s="50">
        <v>0</v>
      </c>
      <c r="Z10" s="16"/>
      <c r="AA10" s="17" t="s">
        <v>34</v>
      </c>
      <c r="AE10" s="17">
        <f>AB10*15</f>
        <v>0</v>
      </c>
      <c r="AG10" s="96"/>
    </row>
    <row r="11" spans="2:33" ht="27.95" customHeight="1">
      <c r="B11" s="51" t="s">
        <v>35</v>
      </c>
      <c r="C11" s="52"/>
      <c r="D11" s="3"/>
      <c r="E11" s="49"/>
      <c r="F11" s="3"/>
      <c r="G11" s="2"/>
      <c r="H11" s="49"/>
      <c r="I11" s="2"/>
      <c r="J11" s="2"/>
      <c r="K11" s="49"/>
      <c r="L11" s="2"/>
      <c r="M11" s="2"/>
      <c r="N11" s="49"/>
      <c r="O11" s="2"/>
      <c r="P11" s="2"/>
      <c r="Q11" s="49"/>
      <c r="R11" s="2"/>
      <c r="S11" s="2"/>
      <c r="T11" s="49"/>
      <c r="U11" s="2"/>
      <c r="V11" s="128"/>
      <c r="W11" s="44" t="s">
        <v>12</v>
      </c>
      <c r="X11" s="53"/>
      <c r="Y11" s="41"/>
      <c r="Z11" s="17"/>
      <c r="AC11" s="17">
        <f>SUM(AC6:AC10)</f>
        <v>27.5</v>
      </c>
      <c r="AD11" s="17">
        <f>SUM(AD6:AD10)</f>
        <v>22.5</v>
      </c>
      <c r="AE11" s="17">
        <f>SUM(AE6:AE10)</f>
        <v>97.5</v>
      </c>
      <c r="AF11" s="17">
        <f>AC11*4+AD11*9+AE11*4</f>
        <v>702.5</v>
      </c>
      <c r="AG11" s="95"/>
    </row>
    <row r="12" spans="2:33" ht="27.95" customHeight="1">
      <c r="B12" s="54"/>
      <c r="C12" s="55"/>
      <c r="D12" s="49"/>
      <c r="E12" s="49"/>
      <c r="F12" s="2"/>
      <c r="G12" s="2"/>
      <c r="H12" s="49"/>
      <c r="I12" s="2"/>
      <c r="J12" s="2"/>
      <c r="K12" s="49"/>
      <c r="L12" s="2"/>
      <c r="M12" s="2"/>
      <c r="N12" s="49"/>
      <c r="O12" s="2"/>
      <c r="P12" s="2"/>
      <c r="Q12" s="49"/>
      <c r="R12" s="2"/>
      <c r="S12" s="2"/>
      <c r="T12" s="49"/>
      <c r="U12" s="2"/>
      <c r="V12" s="129"/>
      <c r="W12" s="93">
        <f>W6*4+W10*4+W8*9</f>
        <v>711.5</v>
      </c>
      <c r="X12" s="57"/>
      <c r="Y12" s="58"/>
      <c r="Z12" s="16"/>
      <c r="AC12" s="56">
        <f>AC11*4/AF11</f>
        <v>0.15658362989323843</v>
      </c>
      <c r="AD12" s="56">
        <f>AD11*9/AF11</f>
        <v>0.28825622775800713</v>
      </c>
      <c r="AE12" s="56">
        <f>AE11*4/AF11</f>
        <v>0.55516014234875444</v>
      </c>
      <c r="AG12" s="97"/>
    </row>
    <row r="13" spans="2:33" s="38" customFormat="1" ht="27.95" customHeight="1">
      <c r="B13" s="33">
        <v>7</v>
      </c>
      <c r="C13" s="126"/>
      <c r="D13" s="34" t="str">
        <f>'109.7月菜單'!F24</f>
        <v>小米飯</v>
      </c>
      <c r="E13" s="34" t="s">
        <v>15</v>
      </c>
      <c r="F13" s="1"/>
      <c r="G13" s="34" t="str">
        <f>'109.7月菜單'!F25</f>
        <v>泰式打拋豬</v>
      </c>
      <c r="H13" s="34" t="s">
        <v>17</v>
      </c>
      <c r="I13" s="1"/>
      <c r="J13" s="34" t="str">
        <f>'109.7月菜單'!F26</f>
        <v>椒鹽甜不辣(加)</v>
      </c>
      <c r="K13" s="34" t="s">
        <v>236</v>
      </c>
      <c r="L13" s="1"/>
      <c r="M13" s="34" t="str">
        <f>'109.7月菜單'!F27</f>
        <v>豆腐鍋(豆)</v>
      </c>
      <c r="N13" s="34" t="s">
        <v>17</v>
      </c>
      <c r="O13" s="1"/>
      <c r="P13" s="34" t="str">
        <f>'109.7月菜單'!F28</f>
        <v>深色蔬菜</v>
      </c>
      <c r="Q13" s="34" t="s">
        <v>18</v>
      </c>
      <c r="R13" s="1"/>
      <c r="S13" s="34" t="str">
        <f>'109.7月菜單'!F29</f>
        <v>筍片湯</v>
      </c>
      <c r="T13" s="34" t="s">
        <v>17</v>
      </c>
      <c r="U13" s="1"/>
      <c r="V13" s="127"/>
      <c r="W13" s="35" t="s">
        <v>41</v>
      </c>
      <c r="X13" s="36" t="s">
        <v>19</v>
      </c>
      <c r="Y13" s="37">
        <v>5</v>
      </c>
      <c r="Z13" s="17"/>
      <c r="AA13" s="17"/>
      <c r="AB13" s="18"/>
      <c r="AC13" s="17" t="s">
        <v>20</v>
      </c>
      <c r="AD13" s="17" t="s">
        <v>21</v>
      </c>
      <c r="AE13" s="17" t="s">
        <v>22</v>
      </c>
      <c r="AF13" s="17" t="s">
        <v>23</v>
      </c>
      <c r="AG13" s="95"/>
    </row>
    <row r="14" spans="2:33" ht="27.95" customHeight="1">
      <c r="B14" s="39" t="s">
        <v>8</v>
      </c>
      <c r="C14" s="126"/>
      <c r="D14" s="2" t="s">
        <v>24</v>
      </c>
      <c r="E14" s="2"/>
      <c r="F14" s="2">
        <v>60</v>
      </c>
      <c r="G14" s="2" t="s">
        <v>51</v>
      </c>
      <c r="H14" s="2"/>
      <c r="I14" s="2">
        <v>45</v>
      </c>
      <c r="J14" s="2" t="s">
        <v>123</v>
      </c>
      <c r="K14" s="2" t="s">
        <v>201</v>
      </c>
      <c r="L14" s="2">
        <v>30</v>
      </c>
      <c r="M14" s="3" t="s">
        <v>202</v>
      </c>
      <c r="N14" s="2"/>
      <c r="O14" s="2">
        <v>30</v>
      </c>
      <c r="P14" s="2" t="s">
        <v>53</v>
      </c>
      <c r="Q14" s="2"/>
      <c r="R14" s="2">
        <v>100</v>
      </c>
      <c r="S14" s="3" t="s">
        <v>189</v>
      </c>
      <c r="T14" s="2"/>
      <c r="U14" s="2">
        <v>35</v>
      </c>
      <c r="V14" s="128"/>
      <c r="W14" s="96">
        <v>100</v>
      </c>
      <c r="X14" s="40" t="s">
        <v>25</v>
      </c>
      <c r="Y14" s="41">
        <v>2.1</v>
      </c>
      <c r="Z14" s="16"/>
      <c r="AA14" s="42" t="s">
        <v>26</v>
      </c>
      <c r="AB14" s="18">
        <v>6.2</v>
      </c>
      <c r="AC14" s="18">
        <f>AB14*2</f>
        <v>12.4</v>
      </c>
      <c r="AD14" s="18"/>
      <c r="AE14" s="18">
        <f>AB14*15</f>
        <v>93</v>
      </c>
      <c r="AF14" s="18">
        <f>AC14*4+AE14*4</f>
        <v>421.6</v>
      </c>
      <c r="AG14" s="96"/>
    </row>
    <row r="15" spans="2:33" ht="27.95" customHeight="1">
      <c r="B15" s="39">
        <v>14</v>
      </c>
      <c r="C15" s="126"/>
      <c r="D15" s="2" t="s">
        <v>124</v>
      </c>
      <c r="E15" s="2"/>
      <c r="F15" s="2">
        <v>40</v>
      </c>
      <c r="G15" s="2" t="s">
        <v>198</v>
      </c>
      <c r="H15" s="2"/>
      <c r="I15" s="2">
        <v>20</v>
      </c>
      <c r="J15" s="2"/>
      <c r="K15" s="2"/>
      <c r="L15" s="2"/>
      <c r="M15" s="3" t="s">
        <v>55</v>
      </c>
      <c r="N15" s="2"/>
      <c r="O15" s="2">
        <v>5</v>
      </c>
      <c r="P15" s="2"/>
      <c r="Q15" s="2"/>
      <c r="R15" s="2"/>
      <c r="S15" s="3"/>
      <c r="T15" s="2"/>
      <c r="U15" s="2"/>
      <c r="V15" s="128"/>
      <c r="W15" s="44" t="s">
        <v>43</v>
      </c>
      <c r="X15" s="45" t="s">
        <v>27</v>
      </c>
      <c r="Y15" s="41">
        <v>2</v>
      </c>
      <c r="Z15" s="17"/>
      <c r="AA15" s="46" t="s">
        <v>28</v>
      </c>
      <c r="AB15" s="18">
        <v>2</v>
      </c>
      <c r="AC15" s="47">
        <f>AB15*7</f>
        <v>14</v>
      </c>
      <c r="AD15" s="18">
        <f>AB15*5</f>
        <v>10</v>
      </c>
      <c r="AE15" s="18" t="s">
        <v>29</v>
      </c>
      <c r="AF15" s="48">
        <f>AC15*4+AD15*9</f>
        <v>146</v>
      </c>
      <c r="AG15" s="95"/>
    </row>
    <row r="16" spans="2:33" ht="27.95" customHeight="1">
      <c r="B16" s="39" t="s">
        <v>10</v>
      </c>
      <c r="C16" s="126"/>
      <c r="D16" s="2"/>
      <c r="E16" s="3"/>
      <c r="F16" s="2"/>
      <c r="G16" s="2" t="s">
        <v>196</v>
      </c>
      <c r="H16" s="49"/>
      <c r="I16" s="2">
        <v>20</v>
      </c>
      <c r="J16" s="2"/>
      <c r="K16" s="91"/>
      <c r="L16" s="2"/>
      <c r="M16" s="3" t="s">
        <v>205</v>
      </c>
      <c r="N16" s="2" t="s">
        <v>188</v>
      </c>
      <c r="O16" s="2">
        <v>20</v>
      </c>
      <c r="P16" s="2"/>
      <c r="Q16" s="49"/>
      <c r="R16" s="2"/>
      <c r="S16" s="3"/>
      <c r="T16" s="2"/>
      <c r="U16" s="2"/>
      <c r="V16" s="128"/>
      <c r="W16" s="92">
        <v>23</v>
      </c>
      <c r="X16" s="45" t="s">
        <v>30</v>
      </c>
      <c r="Y16" s="41">
        <v>2.5</v>
      </c>
      <c r="Z16" s="16"/>
      <c r="AA16" s="17" t="s">
        <v>31</v>
      </c>
      <c r="AB16" s="18">
        <v>1.7</v>
      </c>
      <c r="AC16" s="18">
        <f>AB16*1</f>
        <v>1.7</v>
      </c>
      <c r="AD16" s="18" t="s">
        <v>29</v>
      </c>
      <c r="AE16" s="18">
        <f>AB16*5</f>
        <v>8.5</v>
      </c>
      <c r="AF16" s="18">
        <f>AC16*4+AE16*4</f>
        <v>40.799999999999997</v>
      </c>
      <c r="AG16" s="96"/>
    </row>
    <row r="17" spans="2:33" ht="27.95" customHeight="1">
      <c r="B17" s="130" t="s">
        <v>109</v>
      </c>
      <c r="C17" s="126"/>
      <c r="D17" s="3"/>
      <c r="E17" s="3"/>
      <c r="F17" s="3"/>
      <c r="G17" s="2" t="s">
        <v>199</v>
      </c>
      <c r="H17" s="49"/>
      <c r="I17" s="2">
        <v>1</v>
      </c>
      <c r="J17" s="2"/>
      <c r="K17" s="49"/>
      <c r="L17" s="2"/>
      <c r="M17" s="3" t="s">
        <v>178</v>
      </c>
      <c r="N17" s="2"/>
      <c r="O17" s="2">
        <v>3</v>
      </c>
      <c r="P17" s="2"/>
      <c r="Q17" s="49"/>
      <c r="R17" s="2"/>
      <c r="S17" s="3"/>
      <c r="T17" s="2"/>
      <c r="U17" s="2"/>
      <c r="V17" s="128"/>
      <c r="W17" s="44" t="s">
        <v>44</v>
      </c>
      <c r="X17" s="45" t="s">
        <v>32</v>
      </c>
      <c r="Y17" s="41">
        <v>0</v>
      </c>
      <c r="Z17" s="17"/>
      <c r="AA17" s="17" t="s">
        <v>33</v>
      </c>
      <c r="AB17" s="18">
        <v>2.5</v>
      </c>
      <c r="AC17" s="18"/>
      <c r="AD17" s="18">
        <f>AB17*5</f>
        <v>12.5</v>
      </c>
      <c r="AE17" s="18" t="s">
        <v>29</v>
      </c>
      <c r="AF17" s="18">
        <f>AD17*9</f>
        <v>112.5</v>
      </c>
      <c r="AG17" s="95"/>
    </row>
    <row r="18" spans="2:33" ht="27.95" customHeight="1">
      <c r="B18" s="130"/>
      <c r="C18" s="126"/>
      <c r="D18" s="3"/>
      <c r="E18" s="3"/>
      <c r="F18" s="3"/>
      <c r="G18" s="2"/>
      <c r="H18" s="49"/>
      <c r="I18" s="2"/>
      <c r="J18" s="2"/>
      <c r="K18" s="49"/>
      <c r="L18" s="2"/>
      <c r="M18" s="3" t="s">
        <v>206</v>
      </c>
      <c r="N18" s="2"/>
      <c r="O18" s="2">
        <v>1</v>
      </c>
      <c r="P18" s="2"/>
      <c r="Q18" s="49"/>
      <c r="R18" s="2"/>
      <c r="S18" s="2"/>
      <c r="T18" s="49"/>
      <c r="U18" s="2"/>
      <c r="V18" s="128"/>
      <c r="W18" s="92">
        <v>26.7</v>
      </c>
      <c r="X18" s="87" t="s">
        <v>39</v>
      </c>
      <c r="Y18" s="50">
        <v>0</v>
      </c>
      <c r="Z18" s="16"/>
      <c r="AA18" s="17" t="s">
        <v>34</v>
      </c>
      <c r="AB18" s="18">
        <v>1</v>
      </c>
      <c r="AE18" s="17">
        <f>AB18*15</f>
        <v>15</v>
      </c>
      <c r="AG18" s="96"/>
    </row>
    <row r="19" spans="2:33" ht="27.95" customHeight="1">
      <c r="B19" s="51" t="s">
        <v>35</v>
      </c>
      <c r="C19" s="52"/>
      <c r="D19" s="3"/>
      <c r="E19" s="49"/>
      <c r="F19" s="3"/>
      <c r="G19" s="2"/>
      <c r="H19" s="49"/>
      <c r="I19" s="2"/>
      <c r="J19" s="2"/>
      <c r="K19" s="49"/>
      <c r="L19" s="2"/>
      <c r="M19" s="2"/>
      <c r="N19" s="49"/>
      <c r="O19" s="2"/>
      <c r="P19" s="2"/>
      <c r="Q19" s="49"/>
      <c r="R19" s="2"/>
      <c r="S19" s="2"/>
      <c r="T19" s="49"/>
      <c r="U19" s="2"/>
      <c r="V19" s="128"/>
      <c r="W19" s="44" t="s">
        <v>12</v>
      </c>
      <c r="X19" s="53"/>
      <c r="Y19" s="41"/>
      <c r="Z19" s="17"/>
      <c r="AC19" s="17">
        <f>SUM(AC14:AC18)</f>
        <v>28.099999999999998</v>
      </c>
      <c r="AD19" s="17">
        <f>SUM(AD14:AD18)</f>
        <v>22.5</v>
      </c>
      <c r="AE19" s="17">
        <f>SUM(AE14:AE18)</f>
        <v>116.5</v>
      </c>
      <c r="AF19" s="17">
        <f>AC19*4+AD19*9+AE19*4</f>
        <v>780.9</v>
      </c>
      <c r="AG19" s="95"/>
    </row>
    <row r="20" spans="2:33" ht="27.95" customHeight="1">
      <c r="B20" s="54"/>
      <c r="C20" s="55"/>
      <c r="D20" s="49"/>
      <c r="E20" s="49"/>
      <c r="F20" s="2"/>
      <c r="G20" s="2"/>
      <c r="H20" s="49"/>
      <c r="I20" s="2"/>
      <c r="J20" s="2"/>
      <c r="K20" s="49"/>
      <c r="L20" s="2"/>
      <c r="M20" s="2"/>
      <c r="N20" s="49"/>
      <c r="O20" s="2"/>
      <c r="P20" s="2"/>
      <c r="Q20" s="49"/>
      <c r="R20" s="2"/>
      <c r="S20" s="2"/>
      <c r="T20" s="49"/>
      <c r="U20" s="2"/>
      <c r="V20" s="129"/>
      <c r="W20" s="93">
        <f>W14*4+W18*4+W16*9</f>
        <v>713.8</v>
      </c>
      <c r="X20" s="57"/>
      <c r="Y20" s="58"/>
      <c r="Z20" s="16"/>
      <c r="AC20" s="56">
        <f>AC19*4/AF19</f>
        <v>0.14393648354462799</v>
      </c>
      <c r="AD20" s="56">
        <f>AD19*9/AF19</f>
        <v>0.25931617364579335</v>
      </c>
      <c r="AE20" s="56">
        <f>AE19*4/AF19</f>
        <v>0.59674734280957875</v>
      </c>
      <c r="AG20" s="97"/>
    </row>
    <row r="21" spans="2:33" s="38" customFormat="1" ht="27.95" customHeight="1">
      <c r="B21" s="33"/>
      <c r="C21" s="12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127"/>
      <c r="W21" s="35"/>
      <c r="X21" s="36"/>
      <c r="Y21" s="37"/>
      <c r="Z21" s="17"/>
      <c r="AA21" s="17"/>
      <c r="AB21" s="18"/>
      <c r="AC21" s="17" t="s">
        <v>20</v>
      </c>
      <c r="AD21" s="17" t="s">
        <v>21</v>
      </c>
      <c r="AE21" s="17" t="s">
        <v>22</v>
      </c>
      <c r="AF21" s="17" t="s">
        <v>23</v>
      </c>
      <c r="AG21" s="95"/>
    </row>
    <row r="22" spans="2:33" s="62" customFormat="1" ht="27.75" customHeight="1">
      <c r="B22" s="39"/>
      <c r="C22" s="126"/>
      <c r="D22" s="2"/>
      <c r="E22" s="2"/>
      <c r="F22" s="2"/>
      <c r="H22" s="101"/>
      <c r="I22" s="100"/>
      <c r="J22" s="3"/>
      <c r="K22" s="3"/>
      <c r="L22" s="3"/>
      <c r="M22" s="3"/>
      <c r="N22" s="2"/>
      <c r="O22" s="3"/>
      <c r="P22" s="2"/>
      <c r="Q22" s="2"/>
      <c r="R22" s="2"/>
      <c r="S22" s="3"/>
      <c r="T22" s="2"/>
      <c r="U22" s="2"/>
      <c r="V22" s="128"/>
      <c r="W22" s="96"/>
      <c r="X22" s="40"/>
      <c r="Y22" s="41"/>
      <c r="Z22" s="59"/>
      <c r="AA22" s="60" t="s">
        <v>26</v>
      </c>
      <c r="AB22" s="61">
        <v>6.2</v>
      </c>
      <c r="AC22" s="61">
        <f>AB22*2</f>
        <v>12.4</v>
      </c>
      <c r="AD22" s="61"/>
      <c r="AE22" s="61">
        <f>AB22*15</f>
        <v>93</v>
      </c>
      <c r="AF22" s="61">
        <f>AC22*4+AE22*4</f>
        <v>421.6</v>
      </c>
      <c r="AG22" s="96"/>
    </row>
    <row r="23" spans="2:33" s="62" customFormat="1" ht="27.95" customHeight="1">
      <c r="B23" s="39"/>
      <c r="C23" s="126"/>
      <c r="D23" s="2"/>
      <c r="E23" s="3"/>
      <c r="F23" s="2"/>
      <c r="G23" s="102"/>
      <c r="H23" s="105"/>
      <c r="I23" s="103"/>
      <c r="J23" s="3"/>
      <c r="K23" s="3"/>
      <c r="L23" s="3"/>
      <c r="M23" s="3"/>
      <c r="N23" s="2"/>
      <c r="O23" s="3"/>
      <c r="P23" s="2"/>
      <c r="Q23" s="2"/>
      <c r="R23" s="2"/>
      <c r="S23" s="3"/>
      <c r="T23" s="2"/>
      <c r="U23" s="2"/>
      <c r="V23" s="128"/>
      <c r="W23" s="44"/>
      <c r="X23" s="45"/>
      <c r="Y23" s="41"/>
      <c r="Z23" s="63"/>
      <c r="AA23" s="64" t="s">
        <v>28</v>
      </c>
      <c r="AB23" s="61">
        <v>2.1</v>
      </c>
      <c r="AC23" s="65">
        <f>AB23*7</f>
        <v>14.700000000000001</v>
      </c>
      <c r="AD23" s="61">
        <f>AB23*5</f>
        <v>10.5</v>
      </c>
      <c r="AE23" s="61" t="s">
        <v>29</v>
      </c>
      <c r="AF23" s="66">
        <f>AC23*4+AD23*9</f>
        <v>153.30000000000001</v>
      </c>
      <c r="AG23" s="95"/>
    </row>
    <row r="24" spans="2:33" s="62" customFormat="1" ht="27.95" customHeight="1">
      <c r="B24" s="39"/>
      <c r="C24" s="126"/>
      <c r="D24" s="3"/>
      <c r="E24" s="3"/>
      <c r="F24" s="3"/>
      <c r="G24" s="108"/>
      <c r="H24" s="104"/>
      <c r="I24" s="100"/>
      <c r="J24" s="3"/>
      <c r="K24" s="3"/>
      <c r="L24" s="3"/>
      <c r="M24" s="3"/>
      <c r="N24" s="90"/>
      <c r="O24" s="2"/>
      <c r="P24" s="2"/>
      <c r="Q24" s="49"/>
      <c r="R24" s="2"/>
      <c r="S24" s="2"/>
      <c r="T24" s="49"/>
      <c r="U24" s="2"/>
      <c r="V24" s="128"/>
      <c r="W24" s="92"/>
      <c r="X24" s="45"/>
      <c r="Y24" s="41"/>
      <c r="Z24" s="59"/>
      <c r="AA24" s="67" t="s">
        <v>31</v>
      </c>
      <c r="AB24" s="61">
        <v>1.6</v>
      </c>
      <c r="AC24" s="61">
        <f>AB24*1</f>
        <v>1.6</v>
      </c>
      <c r="AD24" s="61" t="s">
        <v>29</v>
      </c>
      <c r="AE24" s="61">
        <f>AB24*5</f>
        <v>8</v>
      </c>
      <c r="AF24" s="61">
        <f>AC24*4+AE24*4</f>
        <v>38.4</v>
      </c>
      <c r="AG24" s="96"/>
    </row>
    <row r="25" spans="2:33" s="62" customFormat="1" ht="27.95" customHeight="1">
      <c r="B25" s="130"/>
      <c r="C25" s="126"/>
      <c r="D25" s="3"/>
      <c r="E25" s="3"/>
      <c r="F25" s="3"/>
      <c r="G25" s="2"/>
      <c r="H25" s="49"/>
      <c r="I25" s="2"/>
      <c r="J25" s="3"/>
      <c r="K25" s="2"/>
      <c r="L25" s="3"/>
      <c r="M25" s="3"/>
      <c r="N25" s="90"/>
      <c r="O25" s="2"/>
      <c r="P25" s="2"/>
      <c r="Q25" s="49"/>
      <c r="R25" s="2"/>
      <c r="S25" s="2"/>
      <c r="T25" s="49"/>
      <c r="U25" s="2"/>
      <c r="V25" s="128"/>
      <c r="W25" s="44"/>
      <c r="X25" s="45"/>
      <c r="Y25" s="41"/>
      <c r="Z25" s="63"/>
      <c r="AA25" s="67" t="s">
        <v>33</v>
      </c>
      <c r="AB25" s="61">
        <v>2.5</v>
      </c>
      <c r="AC25" s="61"/>
      <c r="AD25" s="61">
        <f>AB25*5</f>
        <v>12.5</v>
      </c>
      <c r="AE25" s="61" t="s">
        <v>29</v>
      </c>
      <c r="AF25" s="61">
        <f>AD25*9</f>
        <v>112.5</v>
      </c>
      <c r="AG25" s="95"/>
    </row>
    <row r="26" spans="2:33" s="62" customFormat="1" ht="27.95" customHeight="1">
      <c r="B26" s="130"/>
      <c r="C26" s="126"/>
      <c r="D26" s="3"/>
      <c r="E26" s="3"/>
      <c r="F26" s="3"/>
      <c r="G26" s="2"/>
      <c r="H26" s="49"/>
      <c r="I26" s="2"/>
      <c r="J26" s="3"/>
      <c r="K26" s="2"/>
      <c r="L26" s="3"/>
      <c r="M26" s="3"/>
      <c r="N26" s="49"/>
      <c r="O26" s="2"/>
      <c r="P26" s="2"/>
      <c r="Q26" s="49"/>
      <c r="R26" s="2"/>
      <c r="S26" s="2"/>
      <c r="T26" s="106"/>
      <c r="U26" s="2"/>
      <c r="V26" s="128"/>
      <c r="W26" s="92"/>
      <c r="X26" s="87"/>
      <c r="Y26" s="50"/>
      <c r="Z26" s="59"/>
      <c r="AA26" s="67" t="s">
        <v>34</v>
      </c>
      <c r="AB26" s="61"/>
      <c r="AC26" s="67"/>
      <c r="AD26" s="67"/>
      <c r="AE26" s="67">
        <f>AB26*15</f>
        <v>0</v>
      </c>
      <c r="AF26" s="67"/>
      <c r="AG26" s="96"/>
    </row>
    <row r="27" spans="2:33" s="62" customFormat="1" ht="27.95" customHeight="1">
      <c r="B27" s="51"/>
      <c r="C27" s="52"/>
      <c r="D27" s="3"/>
      <c r="E27" s="3"/>
      <c r="F27" s="3"/>
      <c r="G27" s="2"/>
      <c r="H27" s="49"/>
      <c r="I27" s="2"/>
      <c r="J27" s="2"/>
      <c r="K27" s="49"/>
      <c r="L27" s="2"/>
      <c r="M27" s="2"/>
      <c r="N27" s="91"/>
      <c r="O27" s="2"/>
      <c r="P27" s="2"/>
      <c r="Q27" s="49"/>
      <c r="R27" s="2"/>
      <c r="S27" s="3"/>
      <c r="T27" s="86"/>
      <c r="U27" s="86"/>
      <c r="V27" s="128"/>
      <c r="W27" s="44"/>
      <c r="X27" s="53"/>
      <c r="Y27" s="41"/>
      <c r="Z27" s="63"/>
      <c r="AA27" s="67"/>
      <c r="AB27" s="61"/>
      <c r="AC27" s="67">
        <f>SUM(AC22:AC26)</f>
        <v>28.700000000000003</v>
      </c>
      <c r="AD27" s="67">
        <f>SUM(AD22:AD26)</f>
        <v>23</v>
      </c>
      <c r="AE27" s="67">
        <f>SUM(AE22:AE26)</f>
        <v>101</v>
      </c>
      <c r="AF27" s="67">
        <f>AC27*4+AD27*9+AE27*4</f>
        <v>725.8</v>
      </c>
      <c r="AG27" s="95"/>
    </row>
    <row r="28" spans="2:33" s="62" customFormat="1" ht="27.95" customHeight="1">
      <c r="B28" s="54"/>
      <c r="C28" s="55"/>
      <c r="D28" s="49"/>
      <c r="E28" s="49"/>
      <c r="F28" s="2"/>
      <c r="G28" s="2"/>
      <c r="H28" s="49"/>
      <c r="I28" s="2"/>
      <c r="J28" s="2"/>
      <c r="K28" s="49"/>
      <c r="L28" s="2"/>
      <c r="M28" s="2"/>
      <c r="N28" s="49"/>
      <c r="O28" s="2"/>
      <c r="P28" s="2"/>
      <c r="Q28" s="49"/>
      <c r="R28" s="2"/>
      <c r="S28" s="2"/>
      <c r="T28" s="49"/>
      <c r="U28" s="2"/>
      <c r="V28" s="129"/>
      <c r="W28" s="93"/>
      <c r="X28" s="57"/>
      <c r="Y28" s="58"/>
      <c r="Z28" s="59"/>
      <c r="AA28" s="63"/>
      <c r="AB28" s="71"/>
      <c r="AC28" s="72">
        <f>AC27*4/AF27</f>
        <v>0.15817029484706532</v>
      </c>
      <c r="AD28" s="72">
        <f>AD27*9/AF27</f>
        <v>0.28520253513364563</v>
      </c>
      <c r="AE28" s="72">
        <f>AE27*4/AF27</f>
        <v>0.55662717001928907</v>
      </c>
      <c r="AF28" s="63"/>
      <c r="AG28" s="97"/>
    </row>
    <row r="29" spans="2:33" s="38" customFormat="1" ht="27.95" customHeight="1">
      <c r="B29" s="33"/>
      <c r="C29" s="12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127"/>
      <c r="W29" s="35"/>
      <c r="X29" s="36"/>
      <c r="Y29" s="37"/>
      <c r="Z29" s="17"/>
      <c r="AA29" s="17"/>
      <c r="AB29" s="18"/>
      <c r="AC29" s="17" t="s">
        <v>20</v>
      </c>
      <c r="AD29" s="17" t="s">
        <v>21</v>
      </c>
      <c r="AE29" s="17" t="s">
        <v>22</v>
      </c>
      <c r="AF29" s="17" t="s">
        <v>23</v>
      </c>
      <c r="AG29" s="95"/>
    </row>
    <row r="30" spans="2:33" ht="27.95" customHeight="1">
      <c r="B30" s="39"/>
      <c r="C30" s="126"/>
      <c r="D30" s="2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28"/>
      <c r="W30" s="96"/>
      <c r="X30" s="40"/>
      <c r="Y30" s="41"/>
      <c r="Z30" s="16"/>
      <c r="AA30" s="42" t="s">
        <v>26</v>
      </c>
      <c r="AB30" s="18">
        <v>6</v>
      </c>
      <c r="AC30" s="18">
        <f>AB30*2</f>
        <v>12</v>
      </c>
      <c r="AD30" s="18"/>
      <c r="AE30" s="18">
        <f>AB30*15</f>
        <v>90</v>
      </c>
      <c r="AF30" s="18">
        <f>AC30*4+AE30*4</f>
        <v>408</v>
      </c>
      <c r="AG30" s="96"/>
    </row>
    <row r="31" spans="2:33" ht="27.95" customHeight="1">
      <c r="B31" s="39"/>
      <c r="C31" s="126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28"/>
      <c r="W31" s="44"/>
      <c r="X31" s="45"/>
      <c r="Y31" s="41"/>
      <c r="Z31" s="17"/>
      <c r="AA31" s="46" t="s">
        <v>28</v>
      </c>
      <c r="AB31" s="18">
        <v>2</v>
      </c>
      <c r="AC31" s="47">
        <f>AB31*7</f>
        <v>14</v>
      </c>
      <c r="AD31" s="18">
        <f>AB31*5</f>
        <v>10</v>
      </c>
      <c r="AE31" s="18" t="s">
        <v>29</v>
      </c>
      <c r="AF31" s="48">
        <f>AC31*4+AD31*9</f>
        <v>146</v>
      </c>
      <c r="AG31" s="95"/>
    </row>
    <row r="32" spans="2:33" ht="27.95" customHeight="1">
      <c r="B32" s="39"/>
      <c r="C32" s="126"/>
      <c r="D32" s="3"/>
      <c r="E32" s="3"/>
      <c r="F32" s="3"/>
      <c r="G32" s="2"/>
      <c r="H32" s="49"/>
      <c r="I32" s="2"/>
      <c r="J32" s="2"/>
      <c r="K32" s="2"/>
      <c r="L32" s="2"/>
      <c r="M32" s="3"/>
      <c r="N32" s="2"/>
      <c r="O32" s="2"/>
      <c r="P32" s="2"/>
      <c r="Q32" s="49"/>
      <c r="R32" s="2"/>
      <c r="S32" s="3"/>
      <c r="T32" s="49"/>
      <c r="U32" s="2"/>
      <c r="V32" s="128"/>
      <c r="W32" s="92"/>
      <c r="X32" s="45"/>
      <c r="Y32" s="41"/>
      <c r="Z32" s="16"/>
      <c r="AA32" s="17" t="s">
        <v>31</v>
      </c>
      <c r="AB32" s="18">
        <v>1.8</v>
      </c>
      <c r="AC32" s="18">
        <f>AB32*1</f>
        <v>1.8</v>
      </c>
      <c r="AD32" s="18" t="s">
        <v>29</v>
      </c>
      <c r="AE32" s="18">
        <f>AB32*5</f>
        <v>9</v>
      </c>
      <c r="AF32" s="18">
        <f>AC32*4+AE32*4</f>
        <v>43.2</v>
      </c>
      <c r="AG32" s="96"/>
    </row>
    <row r="33" spans="2:33" ht="27.95" customHeight="1">
      <c r="B33" s="130"/>
      <c r="C33" s="126"/>
      <c r="D33" s="3"/>
      <c r="E33" s="3"/>
      <c r="F33" s="3"/>
      <c r="G33" s="2"/>
      <c r="H33" s="49"/>
      <c r="I33" s="2"/>
      <c r="J33" s="2"/>
      <c r="K33" s="2"/>
      <c r="L33" s="2"/>
      <c r="M33" s="3"/>
      <c r="N33" s="2"/>
      <c r="O33" s="2"/>
      <c r="P33" s="2"/>
      <c r="Q33" s="49"/>
      <c r="R33" s="2"/>
      <c r="S33" s="2"/>
      <c r="T33" s="49"/>
      <c r="U33" s="2"/>
      <c r="V33" s="128"/>
      <c r="W33" s="44"/>
      <c r="X33" s="45"/>
      <c r="Y33" s="41"/>
      <c r="Z33" s="17"/>
      <c r="AA33" s="17" t="s">
        <v>33</v>
      </c>
      <c r="AB33" s="18">
        <v>2.5</v>
      </c>
      <c r="AC33" s="18"/>
      <c r="AD33" s="18">
        <f>AB33*5</f>
        <v>12.5</v>
      </c>
      <c r="AE33" s="18" t="s">
        <v>29</v>
      </c>
      <c r="AF33" s="18">
        <f>AD33*9</f>
        <v>112.5</v>
      </c>
      <c r="AG33" s="95"/>
    </row>
    <row r="34" spans="2:33" ht="27.95" customHeight="1">
      <c r="B34" s="130"/>
      <c r="C34" s="126"/>
      <c r="D34" s="49"/>
      <c r="E34" s="49"/>
      <c r="F34" s="2"/>
      <c r="G34" s="68"/>
      <c r="H34" s="49"/>
      <c r="I34" s="2"/>
      <c r="J34" s="2"/>
      <c r="K34" s="49"/>
      <c r="L34" s="2"/>
      <c r="M34" s="2"/>
      <c r="N34" s="49"/>
      <c r="O34" s="2"/>
      <c r="P34" s="2"/>
      <c r="Q34" s="49"/>
      <c r="R34" s="2"/>
      <c r="S34" s="2"/>
      <c r="T34" s="49"/>
      <c r="U34" s="2"/>
      <c r="V34" s="128"/>
      <c r="W34" s="92"/>
      <c r="X34" s="87"/>
      <c r="Y34" s="50"/>
      <c r="Z34" s="16"/>
      <c r="AA34" s="17" t="s">
        <v>34</v>
      </c>
      <c r="AB34" s="18">
        <v>1</v>
      </c>
      <c r="AE34" s="17">
        <f>AB34*15</f>
        <v>15</v>
      </c>
      <c r="AG34" s="96"/>
    </row>
    <row r="35" spans="2:33" ht="27.95" customHeight="1">
      <c r="B35" s="51"/>
      <c r="C35" s="69"/>
      <c r="D35" s="2"/>
      <c r="E35" s="49"/>
      <c r="F35" s="2"/>
      <c r="G35" s="2"/>
      <c r="H35" s="49"/>
      <c r="I35" s="2"/>
      <c r="J35" s="2"/>
      <c r="K35" s="49"/>
      <c r="L35" s="2"/>
      <c r="M35" s="2"/>
      <c r="N35" s="49"/>
      <c r="O35" s="2"/>
      <c r="P35" s="2"/>
      <c r="Q35" s="49"/>
      <c r="R35" s="2"/>
      <c r="S35" s="2"/>
      <c r="T35" s="49"/>
      <c r="U35" s="2"/>
      <c r="V35" s="128"/>
      <c r="W35" s="44"/>
      <c r="X35" s="53"/>
      <c r="Y35" s="41"/>
      <c r="Z35" s="17"/>
      <c r="AC35" s="17">
        <f>SUM(AC30:AC34)</f>
        <v>27.8</v>
      </c>
      <c r="AD35" s="17">
        <f>SUM(AD30:AD34)</f>
        <v>22.5</v>
      </c>
      <c r="AE35" s="17">
        <f>SUM(AE30:AE34)</f>
        <v>114</v>
      </c>
      <c r="AF35" s="17">
        <f>AC35*4+AD35*9+AE35*4</f>
        <v>769.7</v>
      </c>
      <c r="AG35" s="95"/>
    </row>
    <row r="36" spans="2:33" ht="27.95" customHeight="1" thickBot="1">
      <c r="B36" s="54"/>
      <c r="C36" s="70"/>
      <c r="D36" s="49"/>
      <c r="E36" s="49"/>
      <c r="F36" s="2"/>
      <c r="G36" s="2"/>
      <c r="H36" s="49"/>
      <c r="I36" s="2"/>
      <c r="J36" s="2"/>
      <c r="K36" s="49"/>
      <c r="L36" s="2"/>
      <c r="M36" s="2"/>
      <c r="N36" s="49"/>
      <c r="O36" s="2"/>
      <c r="P36" s="2"/>
      <c r="Q36" s="49"/>
      <c r="R36" s="2"/>
      <c r="S36" s="2"/>
      <c r="T36" s="49"/>
      <c r="U36" s="2"/>
      <c r="V36" s="129"/>
      <c r="W36" s="93"/>
      <c r="X36" s="57"/>
      <c r="Y36" s="58"/>
      <c r="Z36" s="16"/>
      <c r="AC36" s="56">
        <f>AC35*4/AF35</f>
        <v>0.14447187215798363</v>
      </c>
      <c r="AD36" s="56">
        <f>AD35*9/AF35</f>
        <v>0.26308951539560865</v>
      </c>
      <c r="AE36" s="56">
        <f>AE35*4/AF35</f>
        <v>0.59243861244640761</v>
      </c>
      <c r="AG36" s="97"/>
    </row>
    <row r="37" spans="2:33" s="38" customFormat="1" ht="27.95" customHeight="1">
      <c r="B37" s="33"/>
      <c r="C37" s="126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127"/>
      <c r="W37" s="35"/>
      <c r="X37" s="36"/>
      <c r="Y37" s="37"/>
      <c r="Z37" s="17"/>
      <c r="AA37" s="17"/>
      <c r="AB37" s="18"/>
      <c r="AC37" s="17" t="s">
        <v>20</v>
      </c>
      <c r="AD37" s="17" t="s">
        <v>21</v>
      </c>
      <c r="AE37" s="17" t="s">
        <v>22</v>
      </c>
      <c r="AF37" s="17" t="s">
        <v>23</v>
      </c>
      <c r="AG37" s="95"/>
    </row>
    <row r="38" spans="2:33" ht="27.95" customHeight="1">
      <c r="B38" s="39"/>
      <c r="C38" s="126"/>
      <c r="D38" s="2"/>
      <c r="E38" s="2"/>
      <c r="F38" s="2"/>
      <c r="G38" s="112"/>
      <c r="H38" s="101"/>
      <c r="I38" s="100"/>
      <c r="J38" s="2"/>
      <c r="K38" s="2"/>
      <c r="L38" s="2"/>
      <c r="M38" s="98"/>
      <c r="N38" s="99"/>
      <c r="O38" s="98"/>
      <c r="P38" s="2"/>
      <c r="Q38" s="2"/>
      <c r="R38" s="2"/>
      <c r="S38" s="3"/>
      <c r="T38" s="2"/>
      <c r="U38" s="2"/>
      <c r="V38" s="128"/>
      <c r="W38" s="96"/>
      <c r="X38" s="40"/>
      <c r="Y38" s="41"/>
      <c r="Z38" s="16"/>
      <c r="AA38" s="42" t="s">
        <v>26</v>
      </c>
      <c r="AB38" s="18">
        <v>6</v>
      </c>
      <c r="AC38" s="18">
        <f>AB38*2</f>
        <v>12</v>
      </c>
      <c r="AD38" s="18"/>
      <c r="AE38" s="18">
        <f>AB38*15</f>
        <v>90</v>
      </c>
      <c r="AF38" s="18">
        <f>AC38*4+AE38*4</f>
        <v>408</v>
      </c>
      <c r="AG38" s="96"/>
    </row>
    <row r="39" spans="2:33" ht="27.95" customHeight="1">
      <c r="B39" s="39"/>
      <c r="C39" s="126"/>
      <c r="D39" s="2"/>
      <c r="E39" s="2"/>
      <c r="F39" s="2"/>
      <c r="G39" s="2"/>
      <c r="H39" s="3"/>
      <c r="I39" s="2"/>
      <c r="J39" s="2"/>
      <c r="K39" s="2"/>
      <c r="L39" s="2"/>
      <c r="M39" s="98"/>
      <c r="N39" s="99"/>
      <c r="O39" s="98"/>
      <c r="P39" s="2"/>
      <c r="Q39" s="2"/>
      <c r="R39" s="2"/>
      <c r="S39" s="3"/>
      <c r="T39" s="2"/>
      <c r="U39" s="2"/>
      <c r="V39" s="128"/>
      <c r="W39" s="44"/>
      <c r="X39" s="45"/>
      <c r="Y39" s="41"/>
      <c r="Z39" s="17"/>
      <c r="AA39" s="46" t="s">
        <v>28</v>
      </c>
      <c r="AB39" s="18">
        <v>2.2999999999999998</v>
      </c>
      <c r="AC39" s="47">
        <f>AB39*7</f>
        <v>16.099999999999998</v>
      </c>
      <c r="AD39" s="18">
        <f>AB39*5</f>
        <v>11.5</v>
      </c>
      <c r="AE39" s="18" t="s">
        <v>29</v>
      </c>
      <c r="AF39" s="48">
        <f>AC39*4+AD39*9</f>
        <v>167.89999999999998</v>
      </c>
      <c r="AG39" s="95"/>
    </row>
    <row r="40" spans="2:33" ht="27.95" customHeight="1">
      <c r="B40" s="39"/>
      <c r="C40" s="126"/>
      <c r="D40" s="49"/>
      <c r="E40" s="49"/>
      <c r="F40" s="2"/>
      <c r="G40" s="62"/>
      <c r="H40" s="104"/>
      <c r="I40" s="100"/>
      <c r="J40" s="2"/>
      <c r="K40" s="2"/>
      <c r="L40" s="2"/>
      <c r="M40" s="99"/>
      <c r="N40" s="98"/>
      <c r="O40" s="99"/>
      <c r="P40" s="2"/>
      <c r="Q40" s="49"/>
      <c r="R40" s="2"/>
      <c r="S40" s="2"/>
      <c r="T40" s="3"/>
      <c r="U40" s="2"/>
      <c r="V40" s="128"/>
      <c r="W40" s="92"/>
      <c r="X40" s="45"/>
      <c r="Y40" s="41"/>
      <c r="Z40" s="16"/>
      <c r="AA40" s="17" t="s">
        <v>31</v>
      </c>
      <c r="AB40" s="18">
        <v>1.6</v>
      </c>
      <c r="AC40" s="18">
        <f>AB40*1</f>
        <v>1.6</v>
      </c>
      <c r="AD40" s="18" t="s">
        <v>29</v>
      </c>
      <c r="AE40" s="18">
        <f>AB40*5</f>
        <v>8</v>
      </c>
      <c r="AF40" s="18">
        <f>AC40*4+AE40*4</f>
        <v>38.4</v>
      </c>
      <c r="AG40" s="96"/>
    </row>
    <row r="41" spans="2:33" ht="27.95" customHeight="1">
      <c r="B41" s="130"/>
      <c r="C41" s="126"/>
      <c r="D41" s="49"/>
      <c r="E41" s="49"/>
      <c r="F41" s="2"/>
      <c r="G41" s="2"/>
      <c r="H41" s="2"/>
      <c r="I41" s="2"/>
      <c r="J41" s="3"/>
      <c r="K41" s="3"/>
      <c r="L41" s="3"/>
      <c r="M41" s="99"/>
      <c r="N41" s="98"/>
      <c r="O41" s="99"/>
      <c r="P41" s="2"/>
      <c r="Q41" s="49"/>
      <c r="R41" s="2"/>
      <c r="S41" s="3"/>
      <c r="T41" s="49"/>
      <c r="U41" s="2"/>
      <c r="V41" s="128"/>
      <c r="W41" s="44"/>
      <c r="X41" s="45"/>
      <c r="Y41" s="41"/>
      <c r="Z41" s="17"/>
      <c r="AA41" s="17" t="s">
        <v>33</v>
      </c>
      <c r="AB41" s="18">
        <v>2.5</v>
      </c>
      <c r="AC41" s="18"/>
      <c r="AD41" s="18">
        <f>AB41*5</f>
        <v>12.5</v>
      </c>
      <c r="AE41" s="18" t="s">
        <v>29</v>
      </c>
      <c r="AF41" s="18">
        <f>AD41*9</f>
        <v>112.5</v>
      </c>
      <c r="AG41" s="95"/>
    </row>
    <row r="42" spans="2:33" ht="27.95" customHeight="1">
      <c r="B42" s="130"/>
      <c r="C42" s="126"/>
      <c r="D42" s="49"/>
      <c r="E42" s="49"/>
      <c r="F42" s="2"/>
      <c r="G42" s="2"/>
      <c r="H42" s="49"/>
      <c r="I42" s="2"/>
      <c r="J42" s="3"/>
      <c r="K42" s="49"/>
      <c r="L42" s="3"/>
      <c r="M42" s="2"/>
      <c r="N42" s="49"/>
      <c r="O42" s="2"/>
      <c r="P42" s="2"/>
      <c r="Q42" s="49"/>
      <c r="R42" s="2"/>
      <c r="S42" s="3"/>
      <c r="T42" s="49"/>
      <c r="U42" s="2"/>
      <c r="V42" s="128"/>
      <c r="W42" s="92"/>
      <c r="X42" s="87"/>
      <c r="Y42" s="50"/>
      <c r="Z42" s="16"/>
      <c r="AA42" s="17" t="s">
        <v>34</v>
      </c>
      <c r="AE42" s="17">
        <f>AB42*15</f>
        <v>0</v>
      </c>
      <c r="AG42" s="96"/>
    </row>
    <row r="43" spans="2:33" ht="27.95" customHeight="1">
      <c r="B43" s="51"/>
      <c r="C43" s="52"/>
      <c r="D43" s="49"/>
      <c r="E43" s="49"/>
      <c r="F43" s="2"/>
      <c r="G43" s="2"/>
      <c r="H43" s="49"/>
      <c r="I43" s="2"/>
      <c r="J43" s="2"/>
      <c r="K43" s="49"/>
      <c r="L43" s="2"/>
      <c r="M43" s="2"/>
      <c r="N43" s="49"/>
      <c r="O43" s="2"/>
      <c r="P43" s="2"/>
      <c r="Q43" s="49"/>
      <c r="R43" s="2"/>
      <c r="S43" s="2"/>
      <c r="T43" s="49"/>
      <c r="U43" s="2"/>
      <c r="V43" s="128"/>
      <c r="W43" s="44"/>
      <c r="X43" s="53"/>
      <c r="Y43" s="41"/>
      <c r="Z43" s="17"/>
      <c r="AC43" s="17">
        <f>SUM(AC38:AC42)</f>
        <v>29.7</v>
      </c>
      <c r="AD43" s="17">
        <f>SUM(AD38:AD42)</f>
        <v>24</v>
      </c>
      <c r="AE43" s="17">
        <f>SUM(AE38:AE42)</f>
        <v>98</v>
      </c>
      <c r="AF43" s="17">
        <f>AC43*4+AD43*9+AE43*4</f>
        <v>726.8</v>
      </c>
      <c r="AG43" s="95"/>
    </row>
    <row r="44" spans="2:33" ht="27.95" customHeight="1" thickBot="1">
      <c r="B44" s="109"/>
      <c r="C44" s="114"/>
      <c r="D44" s="115"/>
      <c r="E44" s="115"/>
      <c r="F44" s="116"/>
      <c r="G44" s="116"/>
      <c r="H44" s="115"/>
      <c r="I44" s="116"/>
      <c r="J44" s="116"/>
      <c r="K44" s="115"/>
      <c r="L44" s="116"/>
      <c r="M44" s="116"/>
      <c r="N44" s="115"/>
      <c r="O44" s="116"/>
      <c r="P44" s="116"/>
      <c r="Q44" s="49"/>
      <c r="R44" s="2"/>
      <c r="S44" s="2"/>
      <c r="T44" s="49"/>
      <c r="U44" s="2"/>
      <c r="V44" s="129"/>
      <c r="W44" s="93"/>
      <c r="X44" s="57"/>
      <c r="Y44" s="58"/>
      <c r="Z44" s="16"/>
      <c r="AC44" s="56">
        <f>AC43*4/AF43</f>
        <v>0.16345624656026417</v>
      </c>
      <c r="AD44" s="56">
        <f>AD43*9/AF43</f>
        <v>0.29719317556411667</v>
      </c>
      <c r="AE44" s="56">
        <f>AE43*4/AF43</f>
        <v>0.53935057787561924</v>
      </c>
      <c r="AG44" s="97"/>
    </row>
    <row r="45" spans="2:33" s="78" customFormat="1" ht="21.75" customHeight="1">
      <c r="B45" s="75"/>
      <c r="C45" s="17"/>
      <c r="D45" s="43"/>
      <c r="E45" s="76"/>
      <c r="F45" s="43"/>
      <c r="G45" s="43"/>
      <c r="H45" s="76"/>
      <c r="I45" s="43"/>
      <c r="J45" s="137"/>
      <c r="K45" s="137"/>
      <c r="L45" s="137"/>
      <c r="M45" s="137"/>
      <c r="N45" s="137"/>
      <c r="O45" s="137"/>
      <c r="P45" s="137"/>
      <c r="Q45" s="134"/>
      <c r="R45" s="134"/>
      <c r="S45" s="134"/>
      <c r="T45" s="134"/>
      <c r="U45" s="134"/>
      <c r="V45" s="134"/>
      <c r="W45" s="134"/>
      <c r="X45" s="134"/>
      <c r="Y45" s="134"/>
      <c r="Z45" s="77"/>
      <c r="AA45" s="67"/>
      <c r="AB45" s="61"/>
      <c r="AC45" s="67"/>
      <c r="AD45" s="67"/>
      <c r="AE45" s="67"/>
      <c r="AF45" s="67"/>
      <c r="AG45" s="67"/>
    </row>
    <row r="46" spans="2:33">
      <c r="B46" s="61"/>
      <c r="C46" s="78"/>
      <c r="D46" s="135"/>
      <c r="E46" s="135"/>
      <c r="F46" s="136"/>
      <c r="G46" s="136"/>
      <c r="H46" s="79"/>
      <c r="I46" s="17"/>
      <c r="J46" s="17"/>
      <c r="K46" s="79"/>
      <c r="L46" s="17"/>
      <c r="N46" s="79"/>
      <c r="O46" s="17"/>
      <c r="Q46" s="79"/>
      <c r="R46" s="17"/>
      <c r="T46" s="79"/>
      <c r="U46" s="17"/>
      <c r="V46" s="80"/>
      <c r="Y46" s="83"/>
    </row>
    <row r="47" spans="2:33">
      <c r="Y47" s="83"/>
    </row>
    <row r="48" spans="2:33">
      <c r="Y48" s="83"/>
    </row>
    <row r="49" spans="25:25">
      <c r="Y49" s="83"/>
    </row>
    <row r="50" spans="25:25">
      <c r="Y50" s="83"/>
    </row>
    <row r="51" spans="25:25">
      <c r="Y51" s="83"/>
    </row>
    <row r="52" spans="25:25">
      <c r="Y52" s="83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109.7月菜單</vt:lpstr>
      <vt:lpstr>7月第一週明細 </vt:lpstr>
      <vt:lpstr>7月第二週明細</vt:lpstr>
      <vt:lpstr>7月第三週明細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2020-04-27T02:13:11Z</cp:lastPrinted>
  <dcterms:created xsi:type="dcterms:W3CDTF">2013-10-17T10:44:48Z</dcterms:created>
  <dcterms:modified xsi:type="dcterms:W3CDTF">2020-06-05T02:28:31Z</dcterms:modified>
</cp:coreProperties>
</file>