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20415" windowHeight="8235" activeTab="1"/>
  </bookViews>
  <sheets>
    <sheet name="月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 " sheetId="6" r:id="rId6"/>
    <sheet name="直式" sheetId="7" state="hidden" r:id="rId7"/>
    <sheet name="直式-高職美編" sheetId="8" state="hidden" r:id="rId8"/>
    <sheet name="國小國中橫式美編" sheetId="9" state="hidden" r:id="rId9"/>
    <sheet name="直式-國中美編" sheetId="10" state="hidden" r:id="rId10"/>
    <sheet name="橫式" sheetId="11" state="hidden" r:id="rId11"/>
  </sheets>
  <definedNames>
    <definedName name="_xlnm.Print_Area" localSheetId="0">月菜單!$A$1:$T$53</definedName>
    <definedName name="_xlnm.Print_Area" localSheetId="6">直式!$A$1:$T$53</definedName>
    <definedName name="_xlnm.Print_Area" localSheetId="7">'直式-高職美編'!$A$1:$T$53</definedName>
    <definedName name="_xlnm.Print_Area" localSheetId="9">'直式-國中美編'!$A$1:$T$53</definedName>
    <definedName name="_xlnm.Print_Area" localSheetId="8">國小國中橫式美編!$A$1:$T$53</definedName>
    <definedName name="_xlnm.Print_Area" localSheetId="1">第一週明細!$A$1:$Z$46</definedName>
    <definedName name="_xlnm.Print_Area" localSheetId="2">第二週明細!$A$1:$Z$46</definedName>
    <definedName name="_xlnm.Print_Area" localSheetId="3">第三週明細!$A$1:$Z$46</definedName>
    <definedName name="_xlnm.Print_Area" localSheetId="5">'第五週明細 '!$A$1:$Z$46</definedName>
    <definedName name="_xlnm.Print_Area" localSheetId="4">第四週明細!$A$1:$Z$46</definedName>
  </definedNames>
  <calcPr calcId="145621"/>
</workbook>
</file>

<file path=xl/calcChain.xml><?xml version="1.0" encoding="utf-8"?>
<calcChain xmlns="http://schemas.openxmlformats.org/spreadsheetml/2006/main">
  <c r="W16" i="2" l="1"/>
  <c r="D29" i="2" l="1"/>
  <c r="G29" i="2"/>
  <c r="J29" i="2"/>
  <c r="M29" i="2"/>
  <c r="P29" i="2"/>
  <c r="S29" i="2"/>
  <c r="M28" i="11" l="1"/>
  <c r="H28" i="11"/>
  <c r="G28" i="11"/>
  <c r="F28" i="11"/>
  <c r="E28" i="11"/>
  <c r="D28" i="11"/>
  <c r="C28" i="11"/>
  <c r="A28" i="11"/>
  <c r="M27" i="11"/>
  <c r="H27" i="11"/>
  <c r="G27" i="11"/>
  <c r="F27" i="11"/>
  <c r="E27" i="11"/>
  <c r="D27" i="11"/>
  <c r="C27" i="11"/>
  <c r="A27" i="11"/>
  <c r="M26" i="11"/>
  <c r="H26" i="11"/>
  <c r="G26" i="11"/>
  <c r="F26" i="11"/>
  <c r="E26" i="11"/>
  <c r="D26" i="11"/>
  <c r="C26" i="11"/>
  <c r="A26" i="11"/>
  <c r="M25" i="11"/>
  <c r="H25" i="11"/>
  <c r="G25" i="11"/>
  <c r="F25" i="11"/>
  <c r="E25" i="11"/>
  <c r="D25" i="11"/>
  <c r="C25" i="11"/>
  <c r="A25" i="11"/>
  <c r="M24" i="11"/>
  <c r="H24" i="11"/>
  <c r="G24" i="11"/>
  <c r="F24" i="11"/>
  <c r="E24" i="11"/>
  <c r="D24" i="11"/>
  <c r="C24" i="11"/>
  <c r="A24" i="11"/>
  <c r="M23" i="11"/>
  <c r="H23" i="11"/>
  <c r="G23" i="11"/>
  <c r="F23" i="11"/>
  <c r="E23" i="11"/>
  <c r="D23" i="11"/>
  <c r="C23" i="11"/>
  <c r="A23" i="11"/>
  <c r="M22" i="11"/>
  <c r="H22" i="11"/>
  <c r="G22" i="11"/>
  <c r="F22" i="11"/>
  <c r="E22" i="11"/>
  <c r="D22" i="11"/>
  <c r="C22" i="11"/>
  <c r="A22" i="11"/>
  <c r="M21" i="11"/>
  <c r="H21" i="11"/>
  <c r="G21" i="11"/>
  <c r="F21" i="11"/>
  <c r="E21" i="11"/>
  <c r="D21" i="11"/>
  <c r="C21" i="11"/>
  <c r="A21" i="11"/>
  <c r="M20" i="11"/>
  <c r="H20" i="11"/>
  <c r="G20" i="11"/>
  <c r="F20" i="11"/>
  <c r="E20" i="11"/>
  <c r="D20" i="11"/>
  <c r="C20" i="11"/>
  <c r="A20" i="11"/>
  <c r="M19" i="11"/>
  <c r="H19" i="11"/>
  <c r="G19" i="11"/>
  <c r="F19" i="11"/>
  <c r="E19" i="11"/>
  <c r="D19" i="11"/>
  <c r="C19" i="11"/>
  <c r="A19" i="11"/>
  <c r="M18" i="11"/>
  <c r="H18" i="11"/>
  <c r="G18" i="11"/>
  <c r="F18" i="11"/>
  <c r="E18" i="11"/>
  <c r="D18" i="11"/>
  <c r="C18" i="11"/>
  <c r="A18" i="11"/>
  <c r="M17" i="11"/>
  <c r="H17" i="11"/>
  <c r="G17" i="11"/>
  <c r="F17" i="11"/>
  <c r="E17" i="11"/>
  <c r="D17" i="11"/>
  <c r="C17" i="11"/>
  <c r="A17" i="11"/>
  <c r="M16" i="11"/>
  <c r="H16" i="11"/>
  <c r="G16" i="11"/>
  <c r="F16" i="11"/>
  <c r="E16" i="11"/>
  <c r="D16" i="11"/>
  <c r="C16" i="11"/>
  <c r="A16" i="11"/>
  <c r="M15" i="11"/>
  <c r="H15" i="11"/>
  <c r="G15" i="11"/>
  <c r="F15" i="11"/>
  <c r="E15" i="11"/>
  <c r="D15" i="11"/>
  <c r="C15" i="11"/>
  <c r="A15" i="11"/>
  <c r="M14" i="11"/>
  <c r="H14" i="11"/>
  <c r="G14" i="11"/>
  <c r="F14" i="11"/>
  <c r="E14" i="11"/>
  <c r="D14" i="11"/>
  <c r="C14" i="11"/>
  <c r="A14" i="11"/>
  <c r="M13" i="11"/>
  <c r="H13" i="11"/>
  <c r="G13" i="11"/>
  <c r="F13" i="11"/>
  <c r="E13" i="11"/>
  <c r="D13" i="11"/>
  <c r="C13" i="11"/>
  <c r="A13" i="11"/>
  <c r="M12" i="11"/>
  <c r="H12" i="11"/>
  <c r="G12" i="11"/>
  <c r="F12" i="11"/>
  <c r="E12" i="11"/>
  <c r="D12" i="11"/>
  <c r="C12" i="11"/>
  <c r="A12" i="11"/>
  <c r="M11" i="11"/>
  <c r="H11" i="11"/>
  <c r="G11" i="11"/>
  <c r="F11" i="11"/>
  <c r="E11" i="11"/>
  <c r="D11" i="11"/>
  <c r="C11" i="11"/>
  <c r="A11" i="11"/>
  <c r="M10" i="11"/>
  <c r="H10" i="11"/>
  <c r="G10" i="11"/>
  <c r="F10" i="11"/>
  <c r="E10" i="11"/>
  <c r="D10" i="11"/>
  <c r="C10" i="11"/>
  <c r="A10" i="11"/>
  <c r="N9" i="11"/>
  <c r="M9" i="11"/>
  <c r="H9" i="11"/>
  <c r="G9" i="11"/>
  <c r="F9" i="11"/>
  <c r="E9" i="11"/>
  <c r="D9" i="11"/>
  <c r="C9" i="11"/>
  <c r="A9" i="11"/>
  <c r="M8" i="11"/>
  <c r="H8" i="11"/>
  <c r="G8" i="11"/>
  <c r="F8" i="11"/>
  <c r="E8" i="11"/>
  <c r="D8" i="11"/>
  <c r="C8" i="11"/>
  <c r="A8" i="11"/>
  <c r="M7" i="11"/>
  <c r="H7" i="11"/>
  <c r="G7" i="11"/>
  <c r="F7" i="11"/>
  <c r="E7" i="11"/>
  <c r="D7" i="11"/>
  <c r="C7" i="11"/>
  <c r="A7" i="11"/>
  <c r="M6" i="11"/>
  <c r="H6" i="11"/>
  <c r="G6" i="11"/>
  <c r="F6" i="11"/>
  <c r="E6" i="11"/>
  <c r="D6" i="11"/>
  <c r="C6" i="11"/>
  <c r="A6" i="11"/>
  <c r="M5" i="11"/>
  <c r="H5" i="11"/>
  <c r="G5" i="11"/>
  <c r="F5" i="11"/>
  <c r="E5" i="11"/>
  <c r="D5" i="11"/>
  <c r="C5" i="11"/>
  <c r="A5" i="11"/>
  <c r="M4" i="11"/>
  <c r="H4" i="11"/>
  <c r="G4" i="11"/>
  <c r="F4" i="11"/>
  <c r="E4" i="11"/>
  <c r="D4" i="11"/>
  <c r="C4" i="11"/>
  <c r="A4" i="11"/>
  <c r="A1" i="11"/>
  <c r="H52" i="10"/>
  <c r="Q50" i="10"/>
  <c r="M50" i="10"/>
  <c r="I50" i="10"/>
  <c r="E50" i="10"/>
  <c r="A50" i="10"/>
  <c r="Q49" i="10"/>
  <c r="M49" i="10"/>
  <c r="I49" i="10"/>
  <c r="E49" i="10"/>
  <c r="A49" i="10"/>
  <c r="Q48" i="10"/>
  <c r="M48" i="10"/>
  <c r="I48" i="10"/>
  <c r="E48" i="10"/>
  <c r="A48" i="10"/>
  <c r="Q47" i="10"/>
  <c r="M47" i="10"/>
  <c r="I47" i="10"/>
  <c r="E47" i="10"/>
  <c r="A47" i="10"/>
  <c r="Q46" i="10"/>
  <c r="M46" i="10"/>
  <c r="I46" i="10"/>
  <c r="E46" i="10"/>
  <c r="A46" i="10"/>
  <c r="Q45" i="10"/>
  <c r="M45" i="10"/>
  <c r="I45" i="10"/>
  <c r="E45" i="10"/>
  <c r="A45" i="10"/>
  <c r="H42" i="10"/>
  <c r="Q40" i="10"/>
  <c r="M40" i="10"/>
  <c r="I40" i="10"/>
  <c r="E40" i="10"/>
  <c r="A40" i="10"/>
  <c r="Q39" i="10"/>
  <c r="M39" i="10"/>
  <c r="I39" i="10"/>
  <c r="E39" i="10"/>
  <c r="A39" i="10"/>
  <c r="Q38" i="10"/>
  <c r="M38" i="10"/>
  <c r="I38" i="10"/>
  <c r="E38" i="10"/>
  <c r="A38" i="10"/>
  <c r="Q37" i="10"/>
  <c r="M37" i="10"/>
  <c r="I37" i="10"/>
  <c r="E37" i="10"/>
  <c r="A37" i="10"/>
  <c r="Q36" i="10"/>
  <c r="M36" i="10"/>
  <c r="I36" i="10"/>
  <c r="E36" i="10"/>
  <c r="A36" i="10"/>
  <c r="Q35" i="10"/>
  <c r="M35" i="10"/>
  <c r="I35" i="10"/>
  <c r="E35" i="10"/>
  <c r="A35" i="10"/>
  <c r="T33" i="10"/>
  <c r="H32" i="10"/>
  <c r="Q30" i="10"/>
  <c r="M30" i="10"/>
  <c r="I30" i="10"/>
  <c r="E30" i="10"/>
  <c r="A30" i="10"/>
  <c r="Q29" i="10"/>
  <c r="M29" i="10"/>
  <c r="I29" i="10"/>
  <c r="E29" i="10"/>
  <c r="A29" i="10"/>
  <c r="Q28" i="10"/>
  <c r="M28" i="10"/>
  <c r="I28" i="10"/>
  <c r="E28" i="10"/>
  <c r="A28" i="10"/>
  <c r="Q27" i="10"/>
  <c r="M27" i="10"/>
  <c r="I27" i="10"/>
  <c r="E27" i="10"/>
  <c r="A27" i="10"/>
  <c r="Q26" i="10"/>
  <c r="M26" i="10"/>
  <c r="I26" i="10"/>
  <c r="E26" i="10"/>
  <c r="A26" i="10"/>
  <c r="Q25" i="10"/>
  <c r="M25" i="10"/>
  <c r="I25" i="10"/>
  <c r="E25" i="10"/>
  <c r="A25" i="10"/>
  <c r="H22" i="10"/>
  <c r="D21" i="10"/>
  <c r="Q20" i="10"/>
  <c r="M20" i="10"/>
  <c r="I20" i="10"/>
  <c r="E20" i="10"/>
  <c r="A20" i="10"/>
  <c r="Q19" i="10"/>
  <c r="M19" i="10"/>
  <c r="I19" i="10"/>
  <c r="E19" i="10"/>
  <c r="A19" i="10"/>
  <c r="Q18" i="10"/>
  <c r="M18" i="10"/>
  <c r="I18" i="10"/>
  <c r="E18" i="10"/>
  <c r="A18" i="10"/>
  <c r="Q17" i="10"/>
  <c r="M17" i="10"/>
  <c r="I17" i="10"/>
  <c r="E17" i="10"/>
  <c r="A17" i="10"/>
  <c r="Q16" i="10"/>
  <c r="M16" i="10"/>
  <c r="I16" i="10"/>
  <c r="E16" i="10"/>
  <c r="A16" i="10"/>
  <c r="Q15" i="10"/>
  <c r="M15" i="10"/>
  <c r="I15" i="10"/>
  <c r="E15" i="10"/>
  <c r="A15" i="10"/>
  <c r="H12" i="10"/>
  <c r="Q10" i="10"/>
  <c r="M10" i="10"/>
  <c r="I10" i="10"/>
  <c r="E10" i="10"/>
  <c r="A10" i="10"/>
  <c r="Q9" i="10"/>
  <c r="M9" i="10"/>
  <c r="I9" i="10"/>
  <c r="E9" i="10"/>
  <c r="A9" i="10"/>
  <c r="Q8" i="10"/>
  <c r="M8" i="10"/>
  <c r="I8" i="10"/>
  <c r="E8" i="10"/>
  <c r="A8" i="10"/>
  <c r="Q7" i="10"/>
  <c r="M7" i="10"/>
  <c r="I7" i="10"/>
  <c r="E7" i="10"/>
  <c r="A7" i="10"/>
  <c r="Q6" i="10"/>
  <c r="M6" i="10"/>
  <c r="I6" i="10"/>
  <c r="E6" i="10"/>
  <c r="A6" i="10"/>
  <c r="Q5" i="10"/>
  <c r="M5" i="10"/>
  <c r="I5" i="10"/>
  <c r="E5" i="10"/>
  <c r="A5" i="10"/>
  <c r="A1" i="10"/>
  <c r="H52" i="9"/>
  <c r="Q50" i="9"/>
  <c r="M50" i="9"/>
  <c r="I50" i="9"/>
  <c r="E50" i="9"/>
  <c r="A50" i="9"/>
  <c r="Q49" i="9"/>
  <c r="M49" i="9"/>
  <c r="I49" i="9"/>
  <c r="E49" i="9"/>
  <c r="A49" i="9"/>
  <c r="Q48" i="9"/>
  <c r="M48" i="9"/>
  <c r="I48" i="9"/>
  <c r="E48" i="9"/>
  <c r="A48" i="9"/>
  <c r="Q47" i="9"/>
  <c r="M47" i="9"/>
  <c r="I47" i="9"/>
  <c r="E47" i="9"/>
  <c r="A47" i="9"/>
  <c r="Q46" i="9"/>
  <c r="M46" i="9"/>
  <c r="I46" i="9"/>
  <c r="E46" i="9"/>
  <c r="A46" i="9"/>
  <c r="Q45" i="9"/>
  <c r="M45" i="9"/>
  <c r="I45" i="9"/>
  <c r="E45" i="9"/>
  <c r="A45" i="9"/>
  <c r="H42" i="9"/>
  <c r="Q40" i="9"/>
  <c r="M40" i="9"/>
  <c r="I40" i="9"/>
  <c r="E40" i="9"/>
  <c r="A40" i="9"/>
  <c r="Q39" i="9"/>
  <c r="M39" i="9"/>
  <c r="I39" i="9"/>
  <c r="E39" i="9"/>
  <c r="A39" i="9"/>
  <c r="Q38" i="9"/>
  <c r="M38" i="9"/>
  <c r="I38" i="9"/>
  <c r="E38" i="9"/>
  <c r="A38" i="9"/>
  <c r="Q37" i="9"/>
  <c r="M37" i="9"/>
  <c r="I37" i="9"/>
  <c r="E37" i="9"/>
  <c r="A37" i="9"/>
  <c r="Q36" i="9"/>
  <c r="M36" i="9"/>
  <c r="I36" i="9"/>
  <c r="E36" i="9"/>
  <c r="A36" i="9"/>
  <c r="Q35" i="9"/>
  <c r="M35" i="9"/>
  <c r="I35" i="9"/>
  <c r="E35" i="9"/>
  <c r="A35" i="9"/>
  <c r="T33" i="9"/>
  <c r="H32" i="9"/>
  <c r="Q30" i="9"/>
  <c r="M30" i="9"/>
  <c r="I30" i="9"/>
  <c r="E30" i="9"/>
  <c r="A30" i="9"/>
  <c r="Q29" i="9"/>
  <c r="M29" i="9"/>
  <c r="I29" i="9"/>
  <c r="E29" i="9"/>
  <c r="A29" i="9"/>
  <c r="Q28" i="9"/>
  <c r="M28" i="9"/>
  <c r="I28" i="9"/>
  <c r="E28" i="9"/>
  <c r="A28" i="9"/>
  <c r="Q27" i="9"/>
  <c r="M27" i="9"/>
  <c r="I27" i="9"/>
  <c r="E27" i="9"/>
  <c r="A27" i="9"/>
  <c r="Q26" i="9"/>
  <c r="M26" i="9"/>
  <c r="I26" i="9"/>
  <c r="E26" i="9"/>
  <c r="A26" i="9"/>
  <c r="Q25" i="9"/>
  <c r="M25" i="9"/>
  <c r="I25" i="9"/>
  <c r="E25" i="9"/>
  <c r="A25" i="9"/>
  <c r="H22" i="9"/>
  <c r="D21" i="9"/>
  <c r="Q20" i="9"/>
  <c r="M20" i="9"/>
  <c r="I20" i="9"/>
  <c r="E20" i="9"/>
  <c r="A20" i="9"/>
  <c r="Q19" i="9"/>
  <c r="M19" i="9"/>
  <c r="I19" i="9"/>
  <c r="E19" i="9"/>
  <c r="A19" i="9"/>
  <c r="Q18" i="9"/>
  <c r="M18" i="9"/>
  <c r="I18" i="9"/>
  <c r="E18" i="9"/>
  <c r="A18" i="9"/>
  <c r="Q17" i="9"/>
  <c r="M17" i="9"/>
  <c r="I17" i="9"/>
  <c r="E17" i="9"/>
  <c r="A17" i="9"/>
  <c r="Q16" i="9"/>
  <c r="M16" i="9"/>
  <c r="I16" i="9"/>
  <c r="E16" i="9"/>
  <c r="A16" i="9"/>
  <c r="Q15" i="9"/>
  <c r="M15" i="9"/>
  <c r="I15" i="9"/>
  <c r="E15" i="9"/>
  <c r="A15" i="9"/>
  <c r="H12" i="9"/>
  <c r="Q10" i="9"/>
  <c r="M10" i="9"/>
  <c r="I10" i="9"/>
  <c r="E10" i="9"/>
  <c r="A10" i="9"/>
  <c r="Q9" i="9"/>
  <c r="M9" i="9"/>
  <c r="I9" i="9"/>
  <c r="E9" i="9"/>
  <c r="A9" i="9"/>
  <c r="Q8" i="9"/>
  <c r="M8" i="9"/>
  <c r="I8" i="9"/>
  <c r="E8" i="9"/>
  <c r="A8" i="9"/>
  <c r="Q7" i="9"/>
  <c r="M7" i="9"/>
  <c r="I7" i="9"/>
  <c r="E7" i="9"/>
  <c r="A7" i="9"/>
  <c r="Q6" i="9"/>
  <c r="M6" i="9"/>
  <c r="I6" i="9"/>
  <c r="E6" i="9"/>
  <c r="A6" i="9"/>
  <c r="Q5" i="9"/>
  <c r="M5" i="9"/>
  <c r="I5" i="9"/>
  <c r="E5" i="9"/>
  <c r="A5" i="9"/>
  <c r="H52" i="8"/>
  <c r="T50" i="8"/>
  <c r="Q50" i="8"/>
  <c r="P50" i="8"/>
  <c r="M50" i="8"/>
  <c r="L50" i="8"/>
  <c r="I50" i="8"/>
  <c r="H50" i="8"/>
  <c r="E50" i="8"/>
  <c r="D50" i="8"/>
  <c r="A50" i="8"/>
  <c r="T49" i="8"/>
  <c r="Q49" i="8"/>
  <c r="P49" i="8"/>
  <c r="M49" i="8"/>
  <c r="L49" i="8"/>
  <c r="I49" i="8"/>
  <c r="E49" i="8"/>
  <c r="A49" i="8"/>
  <c r="T48" i="8"/>
  <c r="Q48" i="8"/>
  <c r="P48" i="8"/>
  <c r="M48" i="8"/>
  <c r="L48" i="8"/>
  <c r="I48" i="8"/>
  <c r="H48" i="8"/>
  <c r="E48" i="8"/>
  <c r="D48" i="8"/>
  <c r="A48" i="8"/>
  <c r="T47" i="8"/>
  <c r="Q47" i="8"/>
  <c r="P47" i="8"/>
  <c r="M47" i="8"/>
  <c r="L47" i="8"/>
  <c r="I47" i="8"/>
  <c r="H47" i="8"/>
  <c r="E47" i="8"/>
  <c r="D47" i="8"/>
  <c r="A47" i="8"/>
  <c r="T46" i="8"/>
  <c r="Q46" i="8"/>
  <c r="P46" i="8"/>
  <c r="M46" i="8"/>
  <c r="L46" i="8"/>
  <c r="I46" i="8"/>
  <c r="H46" i="8"/>
  <c r="E46" i="8"/>
  <c r="D46" i="8"/>
  <c r="A46" i="8"/>
  <c r="T45" i="8"/>
  <c r="Q45" i="8"/>
  <c r="P45" i="8"/>
  <c r="M45" i="8"/>
  <c r="L45" i="8"/>
  <c r="I45" i="8"/>
  <c r="H45" i="8"/>
  <c r="E45" i="8"/>
  <c r="D45" i="8"/>
  <c r="A45" i="8"/>
  <c r="H42" i="8"/>
  <c r="T40" i="8"/>
  <c r="Q40" i="8"/>
  <c r="P40" i="8"/>
  <c r="M40" i="8"/>
  <c r="L40" i="8"/>
  <c r="I40" i="8"/>
  <c r="H40" i="8"/>
  <c r="E40" i="8"/>
  <c r="D40" i="8"/>
  <c r="A40" i="8"/>
  <c r="Q39" i="8"/>
  <c r="M39" i="8"/>
  <c r="I39" i="8"/>
  <c r="E39" i="8"/>
  <c r="A39" i="8"/>
  <c r="T38" i="8"/>
  <c r="Q38" i="8"/>
  <c r="P38" i="8"/>
  <c r="M38" i="8"/>
  <c r="L38" i="8"/>
  <c r="I38" i="8"/>
  <c r="H38" i="8"/>
  <c r="E38" i="8"/>
  <c r="D38" i="8"/>
  <c r="A38" i="8"/>
  <c r="T37" i="8"/>
  <c r="Q37" i="8"/>
  <c r="P37" i="8"/>
  <c r="M37" i="8"/>
  <c r="L37" i="8"/>
  <c r="I37" i="8"/>
  <c r="H37" i="8"/>
  <c r="E37" i="8"/>
  <c r="D37" i="8"/>
  <c r="A37" i="8"/>
  <c r="T36" i="8"/>
  <c r="Q36" i="8"/>
  <c r="P36" i="8"/>
  <c r="M36" i="8"/>
  <c r="L36" i="8"/>
  <c r="I36" i="8"/>
  <c r="H36" i="8"/>
  <c r="E36" i="8"/>
  <c r="D36" i="8"/>
  <c r="A36" i="8"/>
  <c r="T35" i="8"/>
  <c r="Q35" i="8"/>
  <c r="P35" i="8"/>
  <c r="M35" i="8"/>
  <c r="L35" i="8"/>
  <c r="I35" i="8"/>
  <c r="H35" i="8"/>
  <c r="E35" i="8"/>
  <c r="D35" i="8"/>
  <c r="A35" i="8"/>
  <c r="T33" i="8"/>
  <c r="H32" i="8"/>
  <c r="T30" i="8"/>
  <c r="Q30" i="8"/>
  <c r="P30" i="8"/>
  <c r="M30" i="8"/>
  <c r="L30" i="8"/>
  <c r="I30" i="8"/>
  <c r="H30" i="8"/>
  <c r="E30" i="8"/>
  <c r="D30" i="8"/>
  <c r="A30" i="8"/>
  <c r="Q29" i="8"/>
  <c r="M29" i="8"/>
  <c r="I29" i="8"/>
  <c r="E29" i="8"/>
  <c r="A29" i="8"/>
  <c r="T28" i="8"/>
  <c r="Q28" i="8"/>
  <c r="P28" i="8"/>
  <c r="M28" i="8"/>
  <c r="L28" i="8"/>
  <c r="I28" i="8"/>
  <c r="H28" i="8"/>
  <c r="E28" i="8"/>
  <c r="D28" i="8"/>
  <c r="A28" i="8"/>
  <c r="T27" i="8"/>
  <c r="Q27" i="8"/>
  <c r="P27" i="8"/>
  <c r="M27" i="8"/>
  <c r="L27" i="8"/>
  <c r="I27" i="8"/>
  <c r="H27" i="8"/>
  <c r="E27" i="8"/>
  <c r="D27" i="8"/>
  <c r="A27" i="8"/>
  <c r="T26" i="8"/>
  <c r="Q26" i="8"/>
  <c r="P26" i="8"/>
  <c r="M26" i="8"/>
  <c r="L26" i="8"/>
  <c r="I26" i="8"/>
  <c r="H26" i="8"/>
  <c r="E26" i="8"/>
  <c r="D26" i="8"/>
  <c r="A26" i="8"/>
  <c r="T25" i="8"/>
  <c r="Q25" i="8"/>
  <c r="P25" i="8"/>
  <c r="M25" i="8"/>
  <c r="L25" i="8"/>
  <c r="I25" i="8"/>
  <c r="H25" i="8"/>
  <c r="E25" i="8"/>
  <c r="D25" i="8"/>
  <c r="A25" i="8"/>
  <c r="H22" i="8"/>
  <c r="D21" i="8"/>
  <c r="T20" i="8"/>
  <c r="Q20" i="8"/>
  <c r="P20" i="8"/>
  <c r="M20" i="8"/>
  <c r="L20" i="8"/>
  <c r="I20" i="8"/>
  <c r="H20" i="8"/>
  <c r="E20" i="8"/>
  <c r="D20" i="8"/>
  <c r="A20" i="8"/>
  <c r="Q19" i="8"/>
  <c r="M19" i="8"/>
  <c r="I19" i="8"/>
  <c r="E19" i="8"/>
  <c r="A19" i="8"/>
  <c r="T18" i="8"/>
  <c r="Q18" i="8"/>
  <c r="P18" i="8"/>
  <c r="M18" i="8"/>
  <c r="L18" i="8"/>
  <c r="I18" i="8"/>
  <c r="H18" i="8"/>
  <c r="E18" i="8"/>
  <c r="D18" i="8"/>
  <c r="A18" i="8"/>
  <c r="T17" i="8"/>
  <c r="Q17" i="8"/>
  <c r="P17" i="8"/>
  <c r="M17" i="8"/>
  <c r="L17" i="8"/>
  <c r="I17" i="8"/>
  <c r="H17" i="8"/>
  <c r="E17" i="8"/>
  <c r="D17" i="8"/>
  <c r="A17" i="8"/>
  <c r="T16" i="8"/>
  <c r="Q16" i="8"/>
  <c r="P16" i="8"/>
  <c r="M16" i="8"/>
  <c r="L16" i="8"/>
  <c r="I16" i="8"/>
  <c r="H16" i="8"/>
  <c r="E16" i="8"/>
  <c r="D16" i="8"/>
  <c r="A16" i="8"/>
  <c r="T15" i="8"/>
  <c r="Q15" i="8"/>
  <c r="P15" i="8"/>
  <c r="M15" i="8"/>
  <c r="L15" i="8"/>
  <c r="I15" i="8"/>
  <c r="H15" i="8"/>
  <c r="E15" i="8"/>
  <c r="D15" i="8"/>
  <c r="A15" i="8"/>
  <c r="H12" i="8"/>
  <c r="T10" i="8"/>
  <c r="Q10" i="8"/>
  <c r="P10" i="8"/>
  <c r="M10" i="8"/>
  <c r="L10" i="8"/>
  <c r="I10" i="8"/>
  <c r="H10" i="8"/>
  <c r="E10" i="8"/>
  <c r="D10" i="8"/>
  <c r="A10" i="8"/>
  <c r="Q9" i="8"/>
  <c r="M9" i="8"/>
  <c r="I9" i="8"/>
  <c r="E9" i="8"/>
  <c r="A9" i="8"/>
  <c r="T8" i="8"/>
  <c r="Q8" i="8"/>
  <c r="P8" i="8"/>
  <c r="M8" i="8"/>
  <c r="L8" i="8"/>
  <c r="I8" i="8"/>
  <c r="H8" i="8"/>
  <c r="E8" i="8"/>
  <c r="D8" i="8"/>
  <c r="A8" i="8"/>
  <c r="T7" i="8"/>
  <c r="Q7" i="8"/>
  <c r="P7" i="8"/>
  <c r="M7" i="8"/>
  <c r="L7" i="8"/>
  <c r="I7" i="8"/>
  <c r="H7" i="8"/>
  <c r="E7" i="8"/>
  <c r="D7" i="8"/>
  <c r="A7" i="8"/>
  <c r="T6" i="8"/>
  <c r="Q6" i="8"/>
  <c r="P6" i="8"/>
  <c r="M6" i="8"/>
  <c r="L6" i="8"/>
  <c r="I6" i="8"/>
  <c r="H6" i="8"/>
  <c r="E6" i="8"/>
  <c r="D6" i="8"/>
  <c r="A6" i="8"/>
  <c r="T5" i="8"/>
  <c r="Q5" i="8"/>
  <c r="P5" i="8"/>
  <c r="M5" i="8"/>
  <c r="L5" i="8"/>
  <c r="I5" i="8"/>
  <c r="H5" i="8"/>
  <c r="E5" i="8"/>
  <c r="D5" i="8"/>
  <c r="A5" i="8"/>
  <c r="A1" i="8"/>
  <c r="H52" i="7"/>
  <c r="Q50" i="7"/>
  <c r="M50" i="7"/>
  <c r="I50" i="7"/>
  <c r="E50" i="7"/>
  <c r="A50" i="7"/>
  <c r="Q49" i="7"/>
  <c r="M49" i="7"/>
  <c r="I49" i="7"/>
  <c r="E49" i="7"/>
  <c r="A49" i="7"/>
  <c r="Q48" i="7"/>
  <c r="M48" i="7"/>
  <c r="I48" i="7"/>
  <c r="E48" i="7"/>
  <c r="A48" i="7"/>
  <c r="Q47" i="7"/>
  <c r="M47" i="7"/>
  <c r="I47" i="7"/>
  <c r="E47" i="7"/>
  <c r="A47" i="7"/>
  <c r="Q46" i="7"/>
  <c r="M46" i="7"/>
  <c r="I46" i="7"/>
  <c r="E46" i="7"/>
  <c r="A46" i="7"/>
  <c r="Q45" i="7"/>
  <c r="M45" i="7"/>
  <c r="I45" i="7"/>
  <c r="E45" i="7"/>
  <c r="A45" i="7"/>
  <c r="H42" i="7"/>
  <c r="Q40" i="7"/>
  <c r="M40" i="7"/>
  <c r="I40" i="7"/>
  <c r="E40" i="7"/>
  <c r="A40" i="7"/>
  <c r="Q39" i="7"/>
  <c r="M39" i="7"/>
  <c r="I39" i="7"/>
  <c r="E39" i="7"/>
  <c r="A39" i="7"/>
  <c r="Q38" i="7"/>
  <c r="M38" i="7"/>
  <c r="I38" i="7"/>
  <c r="E38" i="7"/>
  <c r="A38" i="7"/>
  <c r="Q37" i="7"/>
  <c r="M37" i="7"/>
  <c r="I37" i="7"/>
  <c r="E37" i="7"/>
  <c r="A37" i="7"/>
  <c r="Q36" i="7"/>
  <c r="M36" i="7"/>
  <c r="I36" i="7"/>
  <c r="E36" i="7"/>
  <c r="A36" i="7"/>
  <c r="Q35" i="7"/>
  <c r="M35" i="7"/>
  <c r="I35" i="7"/>
  <c r="E35" i="7"/>
  <c r="A35" i="7"/>
  <c r="T33" i="7"/>
  <c r="H32" i="7"/>
  <c r="Q30" i="7"/>
  <c r="M30" i="7"/>
  <c r="I30" i="7"/>
  <c r="E30" i="7"/>
  <c r="A30" i="7"/>
  <c r="Q29" i="7"/>
  <c r="M29" i="7"/>
  <c r="I29" i="7"/>
  <c r="E29" i="7"/>
  <c r="A29" i="7"/>
  <c r="Q28" i="7"/>
  <c r="M28" i="7"/>
  <c r="I28" i="7"/>
  <c r="E28" i="7"/>
  <c r="A28" i="7"/>
  <c r="Q27" i="7"/>
  <c r="M27" i="7"/>
  <c r="I27" i="7"/>
  <c r="E27" i="7"/>
  <c r="A27" i="7"/>
  <c r="Q26" i="7"/>
  <c r="M26" i="7"/>
  <c r="I26" i="7"/>
  <c r="E26" i="7"/>
  <c r="A26" i="7"/>
  <c r="Q25" i="7"/>
  <c r="M25" i="7"/>
  <c r="I25" i="7"/>
  <c r="E25" i="7"/>
  <c r="A25" i="7"/>
  <c r="H22" i="7"/>
  <c r="D21" i="7"/>
  <c r="Q20" i="7"/>
  <c r="M20" i="7"/>
  <c r="I20" i="7"/>
  <c r="E20" i="7"/>
  <c r="A20" i="7"/>
  <c r="Q19" i="7"/>
  <c r="M19" i="7"/>
  <c r="I19" i="7"/>
  <c r="E19" i="7"/>
  <c r="A19" i="7"/>
  <c r="Q18" i="7"/>
  <c r="M18" i="7"/>
  <c r="I18" i="7"/>
  <c r="E18" i="7"/>
  <c r="A18" i="7"/>
  <c r="Q17" i="7"/>
  <c r="M17" i="7"/>
  <c r="I17" i="7"/>
  <c r="E17" i="7"/>
  <c r="A17" i="7"/>
  <c r="Q16" i="7"/>
  <c r="M16" i="7"/>
  <c r="I16" i="7"/>
  <c r="E16" i="7"/>
  <c r="A16" i="7"/>
  <c r="Q15" i="7"/>
  <c r="M15" i="7"/>
  <c r="I15" i="7"/>
  <c r="E15" i="7"/>
  <c r="A15" i="7"/>
  <c r="H12" i="7"/>
  <c r="Q10" i="7"/>
  <c r="M10" i="7"/>
  <c r="I10" i="7"/>
  <c r="E10" i="7"/>
  <c r="A10" i="7"/>
  <c r="Q9" i="7"/>
  <c r="M9" i="7"/>
  <c r="I9" i="7"/>
  <c r="E9" i="7"/>
  <c r="A9" i="7"/>
  <c r="Q8" i="7"/>
  <c r="M8" i="7"/>
  <c r="I8" i="7"/>
  <c r="E8" i="7"/>
  <c r="A8" i="7"/>
  <c r="Q7" i="7"/>
  <c r="M7" i="7"/>
  <c r="I7" i="7"/>
  <c r="E7" i="7"/>
  <c r="A7" i="7"/>
  <c r="Q6" i="7"/>
  <c r="M6" i="7"/>
  <c r="I6" i="7"/>
  <c r="E6" i="7"/>
  <c r="A6" i="7"/>
  <c r="Q5" i="7"/>
  <c r="M5" i="7"/>
  <c r="I5" i="7"/>
  <c r="E5" i="7"/>
  <c r="A5" i="7"/>
  <c r="A1" i="7"/>
  <c r="AE42" i="6"/>
  <c r="AD41" i="6"/>
  <c r="AF41" i="6" s="1"/>
  <c r="Y41" i="6"/>
  <c r="O28" i="11" s="1"/>
  <c r="AF40" i="6"/>
  <c r="AE40" i="6"/>
  <c r="AC40" i="6"/>
  <c r="Y40" i="6"/>
  <c r="P28" i="11" s="1"/>
  <c r="AD39" i="6"/>
  <c r="AC39" i="6"/>
  <c r="Y39" i="6"/>
  <c r="N28" i="11" s="1"/>
  <c r="AE38" i="6"/>
  <c r="AC38" i="6"/>
  <c r="Y38" i="6"/>
  <c r="Y37" i="6"/>
  <c r="K28" i="11" s="1"/>
  <c r="S37" i="6"/>
  <c r="P37" i="6"/>
  <c r="M37" i="6"/>
  <c r="J37" i="6"/>
  <c r="G37" i="6"/>
  <c r="D37" i="6"/>
  <c r="AE34" i="6"/>
  <c r="AD33" i="6"/>
  <c r="AF33" i="6" s="1"/>
  <c r="Y33" i="6"/>
  <c r="O27" i="11" s="1"/>
  <c r="AE32" i="6"/>
  <c r="AC32" i="6"/>
  <c r="Y32" i="6"/>
  <c r="P27" i="11" s="1"/>
  <c r="AD31" i="6"/>
  <c r="AC31" i="6"/>
  <c r="Y31" i="6"/>
  <c r="N27" i="11" s="1"/>
  <c r="AE30" i="6"/>
  <c r="AC30" i="6"/>
  <c r="Y30" i="6"/>
  <c r="L27" i="11" s="1"/>
  <c r="Y29" i="6"/>
  <c r="K27" i="11" s="1"/>
  <c r="S29" i="6"/>
  <c r="P29" i="6"/>
  <c r="M29" i="6"/>
  <c r="J29" i="6"/>
  <c r="G29" i="6"/>
  <c r="D29" i="6"/>
  <c r="AE26" i="6"/>
  <c r="AD25" i="6"/>
  <c r="AF25" i="6" s="1"/>
  <c r="Y25" i="6"/>
  <c r="O26" i="11" s="1"/>
  <c r="AE24" i="6"/>
  <c r="AC24" i="6"/>
  <c r="Y24" i="6"/>
  <c r="P26" i="11" s="1"/>
  <c r="AD23" i="6"/>
  <c r="AC23" i="6"/>
  <c r="Y23" i="6"/>
  <c r="N26" i="11" s="1"/>
  <c r="AE22" i="6"/>
  <c r="AC22" i="6"/>
  <c r="Y22" i="6"/>
  <c r="L26" i="11" s="1"/>
  <c r="Y21" i="6"/>
  <c r="K26" i="11" s="1"/>
  <c r="S21" i="6"/>
  <c r="P21" i="6"/>
  <c r="M21" i="6"/>
  <c r="J21" i="6"/>
  <c r="G21" i="6"/>
  <c r="D21" i="6"/>
  <c r="AE18" i="6"/>
  <c r="AD17" i="6"/>
  <c r="AF17" i="6" s="1"/>
  <c r="Y17" i="6"/>
  <c r="O25" i="11" s="1"/>
  <c r="AE16" i="6"/>
  <c r="AC16" i="6"/>
  <c r="Y16" i="6"/>
  <c r="P25" i="11" s="1"/>
  <c r="AD15" i="6"/>
  <c r="AC15" i="6"/>
  <c r="AF15" i="6" s="1"/>
  <c r="Y15" i="6"/>
  <c r="N25" i="11" s="1"/>
  <c r="AE14" i="6"/>
  <c r="AC14" i="6"/>
  <c r="Y14" i="6"/>
  <c r="L25" i="11" s="1"/>
  <c r="Y13" i="6"/>
  <c r="K25" i="11" s="1"/>
  <c r="S13" i="6"/>
  <c r="P13" i="6"/>
  <c r="H49" i="8" s="1"/>
  <c r="M13" i="6"/>
  <c r="J13" i="6"/>
  <c r="G13" i="6"/>
  <c r="D13" i="6"/>
  <c r="AE10" i="6"/>
  <c r="AD9" i="6"/>
  <c r="AF9" i="6" s="1"/>
  <c r="Y9" i="6"/>
  <c r="O24" i="11" s="1"/>
  <c r="AE8" i="6"/>
  <c r="AC8" i="6"/>
  <c r="Y8" i="6"/>
  <c r="P24" i="11" s="1"/>
  <c r="AD7" i="6"/>
  <c r="AC7" i="6"/>
  <c r="Y7" i="6"/>
  <c r="N24" i="11" s="1"/>
  <c r="AE6" i="6"/>
  <c r="AC6" i="6"/>
  <c r="Y6" i="6"/>
  <c r="L24" i="11" s="1"/>
  <c r="Y5" i="6"/>
  <c r="K24" i="11" s="1"/>
  <c r="S5" i="6"/>
  <c r="P5" i="6"/>
  <c r="D49" i="8" s="1"/>
  <c r="M5" i="6"/>
  <c r="J5" i="6"/>
  <c r="G5" i="6"/>
  <c r="D5" i="6"/>
  <c r="AE42" i="5"/>
  <c r="AD41" i="5"/>
  <c r="AF41" i="5" s="1"/>
  <c r="Y41" i="5"/>
  <c r="O23" i="11" s="1"/>
  <c r="AE40" i="5"/>
  <c r="AC40" i="5"/>
  <c r="Y40" i="5"/>
  <c r="P23" i="11" s="1"/>
  <c r="AD39" i="5"/>
  <c r="AC39" i="5"/>
  <c r="Y39" i="5"/>
  <c r="N23" i="11" s="1"/>
  <c r="AE38" i="5"/>
  <c r="AC38" i="5"/>
  <c r="Y38" i="5"/>
  <c r="L23" i="11" s="1"/>
  <c r="Y37" i="5"/>
  <c r="K23" i="11" s="1"/>
  <c r="S37" i="5"/>
  <c r="P37" i="5"/>
  <c r="M37" i="5"/>
  <c r="J37" i="5"/>
  <c r="G37" i="5"/>
  <c r="D37" i="5"/>
  <c r="AE34" i="5"/>
  <c r="AD33" i="5"/>
  <c r="AF33" i="5" s="1"/>
  <c r="Y33" i="5"/>
  <c r="O22" i="11" s="1"/>
  <c r="AE32" i="5"/>
  <c r="AC32" i="5"/>
  <c r="Y32" i="5"/>
  <c r="P22" i="11" s="1"/>
  <c r="AD31" i="5"/>
  <c r="AC31" i="5"/>
  <c r="Y31" i="5"/>
  <c r="N22" i="11" s="1"/>
  <c r="AE30" i="5"/>
  <c r="AC30" i="5"/>
  <c r="Y30" i="5"/>
  <c r="L22" i="11" s="1"/>
  <c r="Y29" i="5"/>
  <c r="K22" i="11" s="1"/>
  <c r="S29" i="5"/>
  <c r="P29" i="5"/>
  <c r="P39" i="8" s="1"/>
  <c r="M29" i="5"/>
  <c r="J29" i="5"/>
  <c r="G29" i="5"/>
  <c r="D29" i="5"/>
  <c r="AE26" i="5"/>
  <c r="AD25" i="5"/>
  <c r="AF25" i="5" s="1"/>
  <c r="Y25" i="5"/>
  <c r="O21" i="11" s="1"/>
  <c r="AE24" i="5"/>
  <c r="AC24" i="5"/>
  <c r="Y24" i="5"/>
  <c r="P21" i="11" s="1"/>
  <c r="AD23" i="5"/>
  <c r="AC23" i="5"/>
  <c r="Y23" i="5"/>
  <c r="N21" i="11" s="1"/>
  <c r="AE22" i="5"/>
  <c r="AC22" i="5"/>
  <c r="Y22" i="5"/>
  <c r="L21" i="11" s="1"/>
  <c r="Y21" i="5"/>
  <c r="K21" i="11" s="1"/>
  <c r="S21" i="5"/>
  <c r="P21" i="5"/>
  <c r="L39" i="8" s="1"/>
  <c r="M21" i="5"/>
  <c r="J21" i="5"/>
  <c r="G21" i="5"/>
  <c r="D21" i="5"/>
  <c r="AE18" i="5"/>
  <c r="AD17" i="5"/>
  <c r="AF17" i="5" s="1"/>
  <c r="Y17" i="5"/>
  <c r="O20" i="11" s="1"/>
  <c r="AE16" i="5"/>
  <c r="AC16" i="5"/>
  <c r="Y16" i="5"/>
  <c r="P20" i="11" s="1"/>
  <c r="AD15" i="5"/>
  <c r="AC15" i="5"/>
  <c r="Y15" i="5"/>
  <c r="N20" i="11" s="1"/>
  <c r="AE14" i="5"/>
  <c r="AC14" i="5"/>
  <c r="Y14" i="5"/>
  <c r="L20" i="11" s="1"/>
  <c r="Y13" i="5"/>
  <c r="K20" i="11" s="1"/>
  <c r="S13" i="5"/>
  <c r="P13" i="5"/>
  <c r="H39" i="8" s="1"/>
  <c r="M13" i="5"/>
  <c r="J13" i="5"/>
  <c r="G13" i="5"/>
  <c r="D13" i="5"/>
  <c r="AE10" i="5"/>
  <c r="AD9" i="5"/>
  <c r="AF9" i="5" s="1"/>
  <c r="Y9" i="5"/>
  <c r="O19" i="11" s="1"/>
  <c r="AE8" i="5"/>
  <c r="AC8" i="5"/>
  <c r="Y8" i="5"/>
  <c r="P19" i="11" s="1"/>
  <c r="AD7" i="5"/>
  <c r="AC7" i="5"/>
  <c r="Y7" i="5"/>
  <c r="N19" i="11" s="1"/>
  <c r="AE6" i="5"/>
  <c r="AC6" i="5"/>
  <c r="Y6" i="5"/>
  <c r="L19" i="11" s="1"/>
  <c r="Y5" i="5"/>
  <c r="K19" i="11" s="1"/>
  <c r="S5" i="5"/>
  <c r="P5" i="5"/>
  <c r="D39" i="8" s="1"/>
  <c r="M5" i="5"/>
  <c r="J5" i="5"/>
  <c r="G5" i="5"/>
  <c r="D5" i="5"/>
  <c r="AE42" i="4"/>
  <c r="AD41" i="4"/>
  <c r="AF41" i="4" s="1"/>
  <c r="Y41" i="4"/>
  <c r="O18" i="11" s="1"/>
  <c r="AE40" i="4"/>
  <c r="AC40" i="4"/>
  <c r="Y40" i="4"/>
  <c r="P18" i="11" s="1"/>
  <c r="AD39" i="4"/>
  <c r="AC39" i="4"/>
  <c r="Y39" i="4"/>
  <c r="N18" i="11" s="1"/>
  <c r="AE38" i="4"/>
  <c r="AC38" i="4"/>
  <c r="Y38" i="4"/>
  <c r="Y37" i="4"/>
  <c r="K18" i="11" s="1"/>
  <c r="S37" i="4"/>
  <c r="P37" i="4"/>
  <c r="M37" i="4"/>
  <c r="J37" i="4"/>
  <c r="G37" i="4"/>
  <c r="D37" i="4"/>
  <c r="AE34" i="4"/>
  <c r="AD33" i="4"/>
  <c r="AF33" i="4" s="1"/>
  <c r="Y33" i="4"/>
  <c r="O17" i="11" s="1"/>
  <c r="AE32" i="4"/>
  <c r="AC32" i="4"/>
  <c r="Y32" i="4"/>
  <c r="P17" i="11" s="1"/>
  <c r="AD31" i="4"/>
  <c r="AC31" i="4"/>
  <c r="Y31" i="4"/>
  <c r="N17" i="11" s="1"/>
  <c r="AE30" i="4"/>
  <c r="AC30" i="4"/>
  <c r="Y30" i="4"/>
  <c r="L17" i="11" s="1"/>
  <c r="Y29" i="4"/>
  <c r="K17" i="11" s="1"/>
  <c r="S29" i="4"/>
  <c r="P29" i="4"/>
  <c r="P29" i="8" s="1"/>
  <c r="M29" i="4"/>
  <c r="J29" i="4"/>
  <c r="G29" i="4"/>
  <c r="D29" i="4"/>
  <c r="AE26" i="4"/>
  <c r="AD25" i="4"/>
  <c r="AF25" i="4" s="1"/>
  <c r="Y25" i="4"/>
  <c r="O16" i="11" s="1"/>
  <c r="AE24" i="4"/>
  <c r="AC24" i="4"/>
  <c r="AF24" i="4" s="1"/>
  <c r="Y24" i="4"/>
  <c r="P16" i="11" s="1"/>
  <c r="AD23" i="4"/>
  <c r="AC23" i="4"/>
  <c r="Y23" i="4"/>
  <c r="N16" i="11" s="1"/>
  <c r="AE22" i="4"/>
  <c r="AC22" i="4"/>
  <c r="Y22" i="4"/>
  <c r="L16" i="11" s="1"/>
  <c r="Y21" i="4"/>
  <c r="K16" i="11" s="1"/>
  <c r="S21" i="4"/>
  <c r="P21" i="4"/>
  <c r="L29" i="8" s="1"/>
  <c r="M21" i="4"/>
  <c r="J21" i="4"/>
  <c r="G21" i="4"/>
  <c r="D21" i="4"/>
  <c r="AE18" i="4"/>
  <c r="AD17" i="4"/>
  <c r="AF17" i="4" s="1"/>
  <c r="Y17" i="4"/>
  <c r="O15" i="11" s="1"/>
  <c r="AE16" i="4"/>
  <c r="AC16" i="4"/>
  <c r="Y16" i="4"/>
  <c r="P15" i="11" s="1"/>
  <c r="AD15" i="4"/>
  <c r="AC15" i="4"/>
  <c r="Y15" i="4"/>
  <c r="N15" i="11" s="1"/>
  <c r="AE14" i="4"/>
  <c r="AC14" i="4"/>
  <c r="Y14" i="4"/>
  <c r="L15" i="11" s="1"/>
  <c r="Y13" i="4"/>
  <c r="K15" i="11" s="1"/>
  <c r="S13" i="4"/>
  <c r="P13" i="4"/>
  <c r="H29" i="8" s="1"/>
  <c r="M13" i="4"/>
  <c r="J13" i="4"/>
  <c r="G13" i="4"/>
  <c r="D13" i="4"/>
  <c r="AE10" i="4"/>
  <c r="AD9" i="4"/>
  <c r="AF9" i="4" s="1"/>
  <c r="Y9" i="4"/>
  <c r="O14" i="11" s="1"/>
  <c r="AE8" i="4"/>
  <c r="AC8" i="4"/>
  <c r="Y8" i="4"/>
  <c r="P14" i="11" s="1"/>
  <c r="AD7" i="4"/>
  <c r="AC7" i="4"/>
  <c r="Y7" i="4"/>
  <c r="N14" i="11" s="1"/>
  <c r="AE6" i="4"/>
  <c r="AC6" i="4"/>
  <c r="Y6" i="4"/>
  <c r="L14" i="11" s="1"/>
  <c r="Y5" i="4"/>
  <c r="K14" i="11" s="1"/>
  <c r="S5" i="4"/>
  <c r="P5" i="4"/>
  <c r="D29" i="8" s="1"/>
  <c r="M5" i="4"/>
  <c r="J5" i="4"/>
  <c r="G5" i="4"/>
  <c r="D5" i="4"/>
  <c r="AE42" i="3"/>
  <c r="AD41" i="3"/>
  <c r="AF41" i="3" s="1"/>
  <c r="Y41" i="3"/>
  <c r="O13" i="11" s="1"/>
  <c r="AE40" i="3"/>
  <c r="AC40" i="3"/>
  <c r="Y40" i="3"/>
  <c r="P13" i="11" s="1"/>
  <c r="AD39" i="3"/>
  <c r="AC39" i="3"/>
  <c r="Y39" i="3"/>
  <c r="N13" i="11" s="1"/>
  <c r="AE38" i="3"/>
  <c r="AC38" i="3"/>
  <c r="Y38" i="3"/>
  <c r="L13" i="11" s="1"/>
  <c r="Y37" i="3"/>
  <c r="K13" i="11" s="1"/>
  <c r="S37" i="3"/>
  <c r="P37" i="3"/>
  <c r="T19" i="8" s="1"/>
  <c r="M37" i="3"/>
  <c r="J37" i="3"/>
  <c r="G37" i="3"/>
  <c r="D37" i="3"/>
  <c r="AE34" i="3"/>
  <c r="AD33" i="3"/>
  <c r="AF33" i="3" s="1"/>
  <c r="Y33" i="3"/>
  <c r="O12" i="11" s="1"/>
  <c r="AE32" i="3"/>
  <c r="AC32" i="3"/>
  <c r="Y32" i="3"/>
  <c r="P12" i="11" s="1"/>
  <c r="AD31" i="3"/>
  <c r="AC31" i="3"/>
  <c r="Y31" i="3"/>
  <c r="N12" i="11" s="1"/>
  <c r="AE30" i="3"/>
  <c r="AC30" i="3"/>
  <c r="Y30" i="3"/>
  <c r="L12" i="11" s="1"/>
  <c r="Y29" i="3"/>
  <c r="K12" i="11" s="1"/>
  <c r="S29" i="3"/>
  <c r="P29" i="3"/>
  <c r="P19" i="8" s="1"/>
  <c r="M29" i="3"/>
  <c r="J29" i="3"/>
  <c r="G29" i="3"/>
  <c r="D29" i="3"/>
  <c r="AE26" i="3"/>
  <c r="AD25" i="3"/>
  <c r="AF25" i="3" s="1"/>
  <c r="Y25" i="3"/>
  <c r="O11" i="11" s="1"/>
  <c r="AE24" i="3"/>
  <c r="AC24" i="3"/>
  <c r="Y24" i="3"/>
  <c r="P11" i="11" s="1"/>
  <c r="AD23" i="3"/>
  <c r="AC23" i="3"/>
  <c r="Y23" i="3"/>
  <c r="N11" i="11" s="1"/>
  <c r="AE22" i="3"/>
  <c r="AC22" i="3"/>
  <c r="Y22" i="3"/>
  <c r="L11" i="11" s="1"/>
  <c r="Y21" i="3"/>
  <c r="K11" i="11" s="1"/>
  <c r="S21" i="3"/>
  <c r="P21" i="3"/>
  <c r="L19" i="8" s="1"/>
  <c r="M21" i="3"/>
  <c r="J21" i="3"/>
  <c r="G21" i="3"/>
  <c r="D21" i="3"/>
  <c r="AE18" i="3"/>
  <c r="AD17" i="3"/>
  <c r="AF17" i="3" s="1"/>
  <c r="Y17" i="3"/>
  <c r="O10" i="11" s="1"/>
  <c r="AE16" i="3"/>
  <c r="AC16" i="3"/>
  <c r="Y16" i="3"/>
  <c r="P10" i="11" s="1"/>
  <c r="AD15" i="3"/>
  <c r="AC15" i="3"/>
  <c r="Y15" i="3"/>
  <c r="N10" i="11" s="1"/>
  <c r="AE14" i="3"/>
  <c r="AC14" i="3"/>
  <c r="Y14" i="3"/>
  <c r="L10" i="11" s="1"/>
  <c r="Y13" i="3"/>
  <c r="K10" i="11" s="1"/>
  <c r="S13" i="3"/>
  <c r="P13" i="3"/>
  <c r="H19" i="8" s="1"/>
  <c r="M13" i="3"/>
  <c r="J13" i="3"/>
  <c r="G13" i="3"/>
  <c r="D13" i="3"/>
  <c r="AE10" i="3"/>
  <c r="AD9" i="3"/>
  <c r="AF9" i="3" s="1"/>
  <c r="Y9" i="3"/>
  <c r="O9" i="11" s="1"/>
  <c r="AE8" i="3"/>
  <c r="AC8" i="3"/>
  <c r="Y8" i="3"/>
  <c r="P9" i="11" s="1"/>
  <c r="AD7" i="3"/>
  <c r="AC7" i="3"/>
  <c r="AE6" i="3"/>
  <c r="AC6" i="3"/>
  <c r="Y6" i="3"/>
  <c r="L9" i="11" s="1"/>
  <c r="Y5" i="3"/>
  <c r="K9" i="11" s="1"/>
  <c r="S5" i="3"/>
  <c r="P5" i="3"/>
  <c r="D19" i="8" s="1"/>
  <c r="M5" i="3"/>
  <c r="J5" i="3"/>
  <c r="G5" i="3"/>
  <c r="D5" i="3"/>
  <c r="AE42" i="2"/>
  <c r="AD41" i="2"/>
  <c r="AF41" i="2" s="1"/>
  <c r="Y41" i="2"/>
  <c r="O8" i="11" s="1"/>
  <c r="AE40" i="2"/>
  <c r="AC40" i="2"/>
  <c r="Y40" i="2"/>
  <c r="P8" i="11" s="1"/>
  <c r="AD39" i="2"/>
  <c r="AC39" i="2"/>
  <c r="Y39" i="2"/>
  <c r="N8" i="11" s="1"/>
  <c r="AE38" i="2"/>
  <c r="AC38" i="2"/>
  <c r="Y38" i="2"/>
  <c r="L8" i="11" s="1"/>
  <c r="Y37" i="2"/>
  <c r="K8" i="11" s="1"/>
  <c r="S37" i="2"/>
  <c r="P37" i="2"/>
  <c r="T9" i="8" s="1"/>
  <c r="M37" i="2"/>
  <c r="J37" i="2"/>
  <c r="G37" i="2"/>
  <c r="D37" i="2"/>
  <c r="AE34" i="2"/>
  <c r="AD33" i="2"/>
  <c r="AF33" i="2" s="1"/>
  <c r="Y33" i="2"/>
  <c r="O7" i="11" s="1"/>
  <c r="AE32" i="2"/>
  <c r="AC32" i="2"/>
  <c r="Y32" i="2"/>
  <c r="P7" i="11" s="1"/>
  <c r="AD31" i="2"/>
  <c r="AC31" i="2"/>
  <c r="Y31" i="2"/>
  <c r="N7" i="11" s="1"/>
  <c r="AE30" i="2"/>
  <c r="AC30" i="2"/>
  <c r="Y30" i="2"/>
  <c r="L7" i="11" s="1"/>
  <c r="Y29" i="2"/>
  <c r="K7" i="11" s="1"/>
  <c r="P9" i="8"/>
  <c r="AE26" i="2"/>
  <c r="AD25" i="2"/>
  <c r="AF25" i="2" s="1"/>
  <c r="Y25" i="2"/>
  <c r="O6" i="11" s="1"/>
  <c r="AE24" i="2"/>
  <c r="AC24" i="2"/>
  <c r="Y24" i="2"/>
  <c r="P6" i="11" s="1"/>
  <c r="AD23" i="2"/>
  <c r="AC23" i="2"/>
  <c r="Y23" i="2"/>
  <c r="N6" i="11" s="1"/>
  <c r="AE22" i="2"/>
  <c r="AC22" i="2"/>
  <c r="Y22" i="2"/>
  <c r="L6" i="11" s="1"/>
  <c r="Y21" i="2"/>
  <c r="K6" i="11" s="1"/>
  <c r="S21" i="2"/>
  <c r="P21" i="2"/>
  <c r="L9" i="8" s="1"/>
  <c r="M21" i="2"/>
  <c r="J21" i="2"/>
  <c r="G21" i="2"/>
  <c r="D21" i="2"/>
  <c r="AE18" i="2"/>
  <c r="AD17" i="2"/>
  <c r="AF17" i="2" s="1"/>
  <c r="Y17" i="2"/>
  <c r="O5" i="11" s="1"/>
  <c r="AE16" i="2"/>
  <c r="AC16" i="2"/>
  <c r="Y16" i="2"/>
  <c r="P5" i="11" s="1"/>
  <c r="AD15" i="2"/>
  <c r="AC15" i="2"/>
  <c r="Y15" i="2"/>
  <c r="N5" i="11" s="1"/>
  <c r="AE14" i="2"/>
  <c r="AC14" i="2"/>
  <c r="Y14" i="2"/>
  <c r="L5" i="11" s="1"/>
  <c r="Y13" i="2"/>
  <c r="K5" i="11" s="1"/>
  <c r="S13" i="2"/>
  <c r="P13" i="2"/>
  <c r="H9" i="8" s="1"/>
  <c r="M13" i="2"/>
  <c r="J13" i="2"/>
  <c r="G13" i="2"/>
  <c r="D13" i="2"/>
  <c r="AE10" i="2"/>
  <c r="AD9" i="2"/>
  <c r="AF9" i="2" s="1"/>
  <c r="Y9" i="2"/>
  <c r="O4" i="11" s="1"/>
  <c r="AE8" i="2"/>
  <c r="AC8" i="2"/>
  <c r="Y8" i="2"/>
  <c r="P4" i="11" s="1"/>
  <c r="AD7" i="2"/>
  <c r="AC7" i="2"/>
  <c r="Y7" i="2"/>
  <c r="N4" i="11" s="1"/>
  <c r="AE6" i="2"/>
  <c r="AC6" i="2"/>
  <c r="Y6" i="2"/>
  <c r="L4" i="11" s="1"/>
  <c r="Y5" i="2"/>
  <c r="K4" i="11" s="1"/>
  <c r="S5" i="2"/>
  <c r="P5" i="2"/>
  <c r="D9" i="8" s="1"/>
  <c r="M5" i="2"/>
  <c r="J5" i="2"/>
  <c r="G5" i="2"/>
  <c r="D5" i="2"/>
  <c r="H52" i="1"/>
  <c r="Q44" i="1"/>
  <c r="M44" i="1"/>
  <c r="I44" i="1"/>
  <c r="E44" i="1"/>
  <c r="A44" i="1"/>
  <c r="H42" i="1"/>
  <c r="Q34" i="1"/>
  <c r="M34" i="1"/>
  <c r="I34" i="1"/>
  <c r="E34" i="1"/>
  <c r="A34" i="1"/>
  <c r="T33" i="1"/>
  <c r="H32" i="1"/>
  <c r="Q24" i="1"/>
  <c r="M24" i="1"/>
  <c r="I24" i="1"/>
  <c r="E24" i="1"/>
  <c r="A24" i="1"/>
  <c r="H22" i="1"/>
  <c r="D21" i="1"/>
  <c r="Q14" i="1"/>
  <c r="M14" i="1"/>
  <c r="I14" i="1"/>
  <c r="E14" i="1"/>
  <c r="A14" i="1"/>
  <c r="H12" i="1"/>
  <c r="Q4" i="1"/>
  <c r="M4" i="1"/>
  <c r="I4" i="1"/>
  <c r="E4" i="1"/>
  <c r="A4" i="1"/>
  <c r="AF31" i="4" l="1"/>
  <c r="AF15" i="2"/>
  <c r="AC27" i="2"/>
  <c r="AF39" i="2"/>
  <c r="AE43" i="4"/>
  <c r="AE27" i="3"/>
  <c r="AD11" i="2"/>
  <c r="W8" i="2" s="1"/>
  <c r="AE11" i="3"/>
  <c r="W6" i="3" s="1"/>
  <c r="B23" i="1" s="1"/>
  <c r="AF40" i="3"/>
  <c r="AF38" i="6"/>
  <c r="AE19" i="5"/>
  <c r="W14" i="5" s="1"/>
  <c r="F43" i="1" s="1"/>
  <c r="AD43" i="5"/>
  <c r="AF23" i="3"/>
  <c r="AF6" i="6"/>
  <c r="AC43" i="5"/>
  <c r="AF7" i="4"/>
  <c r="AC43" i="3"/>
  <c r="AF7" i="3"/>
  <c r="AD43" i="2"/>
  <c r="AD43" i="6"/>
  <c r="W42" i="6"/>
  <c r="T53" i="1" s="1"/>
  <c r="AD35" i="6"/>
  <c r="AF30" i="6"/>
  <c r="AF23" i="6"/>
  <c r="AE19" i="6"/>
  <c r="W14" i="6" s="1"/>
  <c r="F53" i="10" s="1"/>
  <c r="AD27" i="5"/>
  <c r="W24" i="5" s="1"/>
  <c r="AE27" i="5"/>
  <c r="W22" i="5" s="1"/>
  <c r="AC19" i="5"/>
  <c r="W18" i="5" s="1"/>
  <c r="AE11" i="5"/>
  <c r="W6" i="5" s="1"/>
  <c r="AC11" i="5"/>
  <c r="W10" i="5" s="1"/>
  <c r="AE35" i="4"/>
  <c r="AD35" i="4"/>
  <c r="W32" i="4" s="1"/>
  <c r="AC35" i="4"/>
  <c r="W34" i="4" s="1"/>
  <c r="AD27" i="4"/>
  <c r="W24" i="4" s="1"/>
  <c r="L32" i="1" s="1"/>
  <c r="AC27" i="4"/>
  <c r="W26" i="4" s="1"/>
  <c r="L33" i="9" s="1"/>
  <c r="AD19" i="4"/>
  <c r="AE11" i="4"/>
  <c r="W6" i="4" s="1"/>
  <c r="B33" i="1" s="1"/>
  <c r="AC11" i="4"/>
  <c r="W10" i="4" s="1"/>
  <c r="D33" i="1" s="1"/>
  <c r="AD11" i="4"/>
  <c r="W8" i="4" s="1"/>
  <c r="AD43" i="3"/>
  <c r="W42" i="3"/>
  <c r="T23" i="1" s="1"/>
  <c r="AD35" i="3"/>
  <c r="W32" i="3" s="1"/>
  <c r="AF32" i="3"/>
  <c r="AE35" i="3"/>
  <c r="AF15" i="3"/>
  <c r="AC35" i="2"/>
  <c r="W34" i="2" s="1"/>
  <c r="AE27" i="2"/>
  <c r="W22" i="2" s="1"/>
  <c r="AE19" i="2"/>
  <c r="W14" i="2" s="1"/>
  <c r="F13" i="1" s="1"/>
  <c r="AF16" i="2"/>
  <c r="AC19" i="2"/>
  <c r="W18" i="2" s="1"/>
  <c r="F43" i="9"/>
  <c r="F53" i="9"/>
  <c r="AF23" i="4"/>
  <c r="AF38" i="4"/>
  <c r="AF16" i="6"/>
  <c r="AE35" i="2"/>
  <c r="W30" i="2" s="1"/>
  <c r="AF40" i="2"/>
  <c r="AF24" i="3"/>
  <c r="AD19" i="5"/>
  <c r="AF22" i="5"/>
  <c r="AF32" i="5"/>
  <c r="AF39" i="5"/>
  <c r="AC11" i="6"/>
  <c r="W10" i="6" s="1"/>
  <c r="AC27" i="6"/>
  <c r="W26" i="6" s="1"/>
  <c r="AF31" i="6"/>
  <c r="AF23" i="2"/>
  <c r="AC35" i="3"/>
  <c r="W34" i="3" s="1"/>
  <c r="P23" i="1" s="1"/>
  <c r="AF6" i="4"/>
  <c r="AD11" i="5"/>
  <c r="AF8" i="5"/>
  <c r="AF15" i="5"/>
  <c r="AF23" i="5"/>
  <c r="AE35" i="5"/>
  <c r="W30" i="5" s="1"/>
  <c r="AF40" i="5"/>
  <c r="AE27" i="6"/>
  <c r="W22" i="6" s="1"/>
  <c r="AF32" i="6"/>
  <c r="AD27" i="2"/>
  <c r="W24" i="2" s="1"/>
  <c r="AF6" i="3"/>
  <c r="AD11" i="3"/>
  <c r="W8" i="3" s="1"/>
  <c r="AF15" i="4"/>
  <c r="AF32" i="4"/>
  <c r="AD43" i="4"/>
  <c r="AC11" i="2"/>
  <c r="AF14" i="2"/>
  <c r="AD35" i="2"/>
  <c r="W32" i="2" s="1"/>
  <c r="P12" i="7" s="1"/>
  <c r="AE43" i="2"/>
  <c r="W38" i="2" s="1"/>
  <c r="AF6" i="2"/>
  <c r="AD19" i="2"/>
  <c r="J6" i="11"/>
  <c r="AF24" i="2"/>
  <c r="AC43" i="2"/>
  <c r="AF8" i="3"/>
  <c r="AC19" i="3"/>
  <c r="W18" i="3" s="1"/>
  <c r="H23" i="1" s="1"/>
  <c r="AD19" i="3"/>
  <c r="AF22" i="3"/>
  <c r="AF31" i="3"/>
  <c r="AE43" i="3"/>
  <c r="W38" i="3" s="1"/>
  <c r="W40" i="3"/>
  <c r="T22" i="1" s="1"/>
  <c r="AE27" i="4"/>
  <c r="W30" i="4"/>
  <c r="AF30" i="4"/>
  <c r="AF40" i="4"/>
  <c r="AF16" i="5"/>
  <c r="AF24" i="5"/>
  <c r="AD35" i="5"/>
  <c r="W32" i="5" s="1"/>
  <c r="AE43" i="5"/>
  <c r="W38" i="5" s="1"/>
  <c r="AD11" i="6"/>
  <c r="W8" i="6" s="1"/>
  <c r="AF14" i="6"/>
  <c r="AD19" i="6"/>
  <c r="AF22" i="6"/>
  <c r="AD27" i="6"/>
  <c r="AE35" i="6"/>
  <c r="W30" i="6" s="1"/>
  <c r="AC43" i="6"/>
  <c r="AC27" i="3"/>
  <c r="W26" i="3" s="1"/>
  <c r="L23" i="9" s="1"/>
  <c r="J9" i="11"/>
  <c r="J4" i="11"/>
  <c r="J13" i="11"/>
  <c r="J22" i="11"/>
  <c r="J23" i="11"/>
  <c r="W10" i="2"/>
  <c r="W22" i="4"/>
  <c r="L33" i="7"/>
  <c r="L33" i="1"/>
  <c r="W26" i="2"/>
  <c r="A4" i="9"/>
  <c r="A4" i="10"/>
  <c r="A4" i="7"/>
  <c r="A4" i="8"/>
  <c r="Q4" i="9"/>
  <c r="Q4" i="10"/>
  <c r="Q4" i="7"/>
  <c r="Q4" i="8"/>
  <c r="M14" i="9"/>
  <c r="M14" i="8"/>
  <c r="M14" i="10"/>
  <c r="M14" i="7"/>
  <c r="E24" i="9"/>
  <c r="E24" i="10"/>
  <c r="E24" i="7"/>
  <c r="E24" i="8"/>
  <c r="A34" i="9"/>
  <c r="A34" i="8"/>
  <c r="A34" i="10"/>
  <c r="A34" i="7"/>
  <c r="Q34" i="9"/>
  <c r="Q34" i="8"/>
  <c r="Q34" i="10"/>
  <c r="Q34" i="7"/>
  <c r="M44" i="9"/>
  <c r="M44" i="10"/>
  <c r="M44" i="7"/>
  <c r="M44" i="8"/>
  <c r="D33" i="7"/>
  <c r="D33" i="9"/>
  <c r="T39" i="8"/>
  <c r="T29" i="8"/>
  <c r="J7" i="11"/>
  <c r="AF38" i="2"/>
  <c r="AF16" i="3"/>
  <c r="J11" i="11"/>
  <c r="W30" i="3"/>
  <c r="AF30" i="3"/>
  <c r="AF39" i="3"/>
  <c r="AF8" i="4"/>
  <c r="J15" i="11"/>
  <c r="AE19" i="4"/>
  <c r="AF22" i="4"/>
  <c r="J17" i="11"/>
  <c r="J20" i="11"/>
  <c r="J26" i="11"/>
  <c r="M4" i="10"/>
  <c r="M4" i="7"/>
  <c r="M4" i="8"/>
  <c r="M4" i="9"/>
  <c r="I14" i="9"/>
  <c r="I14" i="8"/>
  <c r="I14" i="10"/>
  <c r="I14" i="7"/>
  <c r="A24" i="10"/>
  <c r="A24" i="7"/>
  <c r="A24" i="8"/>
  <c r="A24" i="9"/>
  <c r="Q24" i="10"/>
  <c r="Q24" i="7"/>
  <c r="Q24" i="8"/>
  <c r="Q24" i="9"/>
  <c r="M34" i="9"/>
  <c r="M34" i="8"/>
  <c r="M34" i="10"/>
  <c r="M34" i="7"/>
  <c r="I44" i="10"/>
  <c r="I44" i="7"/>
  <c r="I44" i="8"/>
  <c r="I44" i="9"/>
  <c r="W38" i="4"/>
  <c r="AF8" i="2"/>
  <c r="AE11" i="2"/>
  <c r="J5" i="11"/>
  <c r="AF22" i="2"/>
  <c r="AF32" i="2"/>
  <c r="J8" i="11"/>
  <c r="J10" i="11"/>
  <c r="AE19" i="3"/>
  <c r="AD27" i="3"/>
  <c r="J12" i="11"/>
  <c r="AF14" i="4"/>
  <c r="J19" i="11"/>
  <c r="J24" i="11"/>
  <c r="J25" i="11"/>
  <c r="J27" i="11"/>
  <c r="I4" i="8"/>
  <c r="I4" i="9"/>
  <c r="I4" i="10"/>
  <c r="I4" i="7"/>
  <c r="E14" i="9"/>
  <c r="E14" i="8"/>
  <c r="E14" i="10"/>
  <c r="E14" i="7"/>
  <c r="M24" i="8"/>
  <c r="M24" i="9"/>
  <c r="M24" i="10"/>
  <c r="M24" i="7"/>
  <c r="I34" i="9"/>
  <c r="I34" i="8"/>
  <c r="I34" i="10"/>
  <c r="I34" i="7"/>
  <c r="E44" i="8"/>
  <c r="E44" i="9"/>
  <c r="E44" i="10"/>
  <c r="E44" i="7"/>
  <c r="B23" i="9"/>
  <c r="B23" i="10"/>
  <c r="B23" i="7"/>
  <c r="B23" i="8"/>
  <c r="W22" i="3"/>
  <c r="AF27" i="4"/>
  <c r="AD28" i="4" s="1"/>
  <c r="W8" i="5"/>
  <c r="W24" i="6"/>
  <c r="AF7" i="2"/>
  <c r="AF30" i="2"/>
  <c r="AF31" i="2"/>
  <c r="E4" i="9"/>
  <c r="E4" i="10"/>
  <c r="E4" i="7"/>
  <c r="E4" i="8"/>
  <c r="A14" i="10"/>
  <c r="A14" i="7"/>
  <c r="A14" i="9"/>
  <c r="A14" i="8"/>
  <c r="Q14" i="10"/>
  <c r="Q14" i="7"/>
  <c r="Q14" i="9"/>
  <c r="Q14" i="8"/>
  <c r="I24" i="9"/>
  <c r="I24" i="10"/>
  <c r="I24" i="7"/>
  <c r="I24" i="8"/>
  <c r="E34" i="10"/>
  <c r="E34" i="7"/>
  <c r="E34" i="9"/>
  <c r="E34" i="8"/>
  <c r="A44" i="9"/>
  <c r="A44" i="10"/>
  <c r="A44" i="7"/>
  <c r="A44" i="8"/>
  <c r="Q44" i="9"/>
  <c r="Q44" i="10"/>
  <c r="Q44" i="7"/>
  <c r="Q44" i="8"/>
  <c r="F13" i="10"/>
  <c r="F13" i="9"/>
  <c r="T23" i="9"/>
  <c r="L32" i="9"/>
  <c r="L32" i="8"/>
  <c r="W40" i="4"/>
  <c r="L18" i="11"/>
  <c r="J18" i="11" s="1"/>
  <c r="W32" i="6"/>
  <c r="AF38" i="3"/>
  <c r="J14" i="11"/>
  <c r="AF16" i="4"/>
  <c r="J16" i="11"/>
  <c r="AF39" i="4"/>
  <c r="J21" i="11"/>
  <c r="W40" i="2"/>
  <c r="W42" i="2"/>
  <c r="AC11" i="3"/>
  <c r="AF14" i="3"/>
  <c r="AC19" i="4"/>
  <c r="AC43" i="4"/>
  <c r="AF6" i="5"/>
  <c r="AF7" i="5"/>
  <c r="AC27" i="5"/>
  <c r="AF30" i="5"/>
  <c r="AF31" i="5"/>
  <c r="W40" i="5"/>
  <c r="W42" i="5"/>
  <c r="L28" i="11"/>
  <c r="J28" i="11" s="1"/>
  <c r="AF14" i="5"/>
  <c r="AC35" i="5"/>
  <c r="AF38" i="5"/>
  <c r="AF8" i="6"/>
  <c r="AE11" i="6"/>
  <c r="AC19" i="6"/>
  <c r="AF24" i="6"/>
  <c r="AC35" i="6"/>
  <c r="W40" i="6"/>
  <c r="AE43" i="6"/>
  <c r="F43" i="10"/>
  <c r="AF7" i="6"/>
  <c r="AF39" i="6"/>
  <c r="B33" i="9" l="1"/>
  <c r="L33" i="8"/>
  <c r="F53" i="8"/>
  <c r="F43" i="7"/>
  <c r="F43" i="8"/>
  <c r="L33" i="10"/>
  <c r="AF43" i="5"/>
  <c r="AC44" i="5" s="1"/>
  <c r="AF11" i="5"/>
  <c r="AC12" i="5" s="1"/>
  <c r="L23" i="1"/>
  <c r="T53" i="10"/>
  <c r="D33" i="8"/>
  <c r="D33" i="10"/>
  <c r="B33" i="10"/>
  <c r="W12" i="4"/>
  <c r="B32" i="8" s="1"/>
  <c r="B33" i="8"/>
  <c r="T22" i="7"/>
  <c r="T23" i="8"/>
  <c r="T22" i="8"/>
  <c r="AF35" i="3"/>
  <c r="AE36" i="3" s="1"/>
  <c r="P23" i="9"/>
  <c r="H23" i="10"/>
  <c r="T53" i="8"/>
  <c r="T53" i="7"/>
  <c r="T53" i="9"/>
  <c r="AF27" i="6"/>
  <c r="AD28" i="6" s="1"/>
  <c r="F53" i="7"/>
  <c r="F53" i="1"/>
  <c r="AF11" i="6"/>
  <c r="AD12" i="6" s="1"/>
  <c r="AF19" i="5"/>
  <c r="AE20" i="5" s="1"/>
  <c r="W36" i="4"/>
  <c r="AF35" i="4"/>
  <c r="L32" i="10"/>
  <c r="L32" i="7"/>
  <c r="B33" i="7"/>
  <c r="AF11" i="4"/>
  <c r="AE12" i="4" s="1"/>
  <c r="T22" i="9"/>
  <c r="T22" i="10"/>
  <c r="T23" i="10"/>
  <c r="T23" i="7"/>
  <c r="P23" i="8"/>
  <c r="P23" i="10"/>
  <c r="P23" i="7"/>
  <c r="L23" i="8"/>
  <c r="AF27" i="3"/>
  <c r="AC28" i="3" s="1"/>
  <c r="L23" i="10"/>
  <c r="L23" i="7"/>
  <c r="AF43" i="2"/>
  <c r="AD44" i="2" s="1"/>
  <c r="P12" i="10"/>
  <c r="AF35" i="2"/>
  <c r="AC36" i="2" s="1"/>
  <c r="F13" i="8"/>
  <c r="F13" i="7"/>
  <c r="AF19" i="2"/>
  <c r="W20" i="2" s="1"/>
  <c r="F12" i="10" s="1"/>
  <c r="AE44" i="5"/>
  <c r="H23" i="8"/>
  <c r="AF43" i="3"/>
  <c r="AE44" i="3" s="1"/>
  <c r="P12" i="1"/>
  <c r="P12" i="9"/>
  <c r="AF27" i="2"/>
  <c r="AD28" i="2" s="1"/>
  <c r="H23" i="9"/>
  <c r="P12" i="8"/>
  <c r="AE36" i="2"/>
  <c r="H23" i="7"/>
  <c r="W34" i="5"/>
  <c r="AF35" i="5"/>
  <c r="AC36" i="5" s="1"/>
  <c r="W18" i="4"/>
  <c r="AF19" i="4"/>
  <c r="AE20" i="4" s="1"/>
  <c r="T13" i="9"/>
  <c r="T13" i="8"/>
  <c r="T13" i="10"/>
  <c r="T13" i="7"/>
  <c r="T13" i="1"/>
  <c r="W34" i="6"/>
  <c r="W36" i="6" s="1"/>
  <c r="AF35" i="6"/>
  <c r="W10" i="3"/>
  <c r="AF11" i="3"/>
  <c r="AC12" i="3" s="1"/>
  <c r="P52" i="10"/>
  <c r="P52" i="7"/>
  <c r="P52" i="9"/>
  <c r="P52" i="8"/>
  <c r="P52" i="1"/>
  <c r="P42" i="9"/>
  <c r="P42" i="10"/>
  <c r="P42" i="7"/>
  <c r="P42" i="8"/>
  <c r="P42" i="1"/>
  <c r="D22" i="9"/>
  <c r="D22" i="10"/>
  <c r="D22" i="7"/>
  <c r="D22" i="8"/>
  <c r="D22" i="1"/>
  <c r="W14" i="3"/>
  <c r="R33" i="9"/>
  <c r="R33" i="8"/>
  <c r="R33" i="10"/>
  <c r="R33" i="7"/>
  <c r="W44" i="4"/>
  <c r="R33" i="1"/>
  <c r="J43" i="10"/>
  <c r="J43" i="7"/>
  <c r="J43" i="8"/>
  <c r="J43" i="9"/>
  <c r="J43" i="1"/>
  <c r="P22" i="8"/>
  <c r="P22" i="9"/>
  <c r="P22" i="10"/>
  <c r="P22" i="7"/>
  <c r="P22" i="1"/>
  <c r="R23" i="9"/>
  <c r="R23" i="10"/>
  <c r="R23" i="7"/>
  <c r="R23" i="8"/>
  <c r="W44" i="3"/>
  <c r="R23" i="1"/>
  <c r="AE28" i="3"/>
  <c r="AE28" i="4"/>
  <c r="W38" i="6"/>
  <c r="T43" i="9"/>
  <c r="T43" i="10"/>
  <c r="T43" i="7"/>
  <c r="T43" i="8"/>
  <c r="T43" i="1"/>
  <c r="AF43" i="4"/>
  <c r="AC44" i="4" s="1"/>
  <c r="L42" i="8"/>
  <c r="L42" i="9"/>
  <c r="L42" i="10"/>
  <c r="L42" i="7"/>
  <c r="L42" i="1"/>
  <c r="T52" i="9"/>
  <c r="T52" i="8"/>
  <c r="T52" i="10"/>
  <c r="T52" i="7"/>
  <c r="T52" i="1"/>
  <c r="W6" i="6"/>
  <c r="T42" i="8"/>
  <c r="T42" i="9"/>
  <c r="T42" i="10"/>
  <c r="T42" i="7"/>
  <c r="T42" i="1"/>
  <c r="T32" i="9"/>
  <c r="T32" i="8"/>
  <c r="T32" i="10"/>
  <c r="T32" i="7"/>
  <c r="T32" i="1"/>
  <c r="L52" i="9"/>
  <c r="L52" i="8"/>
  <c r="L52" i="10"/>
  <c r="L52" i="7"/>
  <c r="L52" i="1"/>
  <c r="N43" i="9"/>
  <c r="N43" i="10"/>
  <c r="N43" i="7"/>
  <c r="N43" i="8"/>
  <c r="N43" i="1"/>
  <c r="H43" i="8"/>
  <c r="H43" i="9"/>
  <c r="H43" i="10"/>
  <c r="H43" i="7"/>
  <c r="H43" i="1"/>
  <c r="N23" i="10"/>
  <c r="N23" i="7"/>
  <c r="N23" i="8"/>
  <c r="N23" i="9"/>
  <c r="W36" i="3"/>
  <c r="N23" i="1"/>
  <c r="D43" i="9"/>
  <c r="D43" i="10"/>
  <c r="D43" i="7"/>
  <c r="D43" i="8"/>
  <c r="D43" i="1"/>
  <c r="L12" i="9"/>
  <c r="L12" i="8"/>
  <c r="L12" i="10"/>
  <c r="L12" i="7"/>
  <c r="L12" i="1"/>
  <c r="D12" i="9"/>
  <c r="D12" i="1"/>
  <c r="J33" i="9"/>
  <c r="J33" i="8"/>
  <c r="J33" i="10"/>
  <c r="J33" i="7"/>
  <c r="W28" i="4"/>
  <c r="J33" i="1"/>
  <c r="J13" i="9"/>
  <c r="J13" i="8"/>
  <c r="J13" i="10"/>
  <c r="J13" i="7"/>
  <c r="W28" i="2"/>
  <c r="J13" i="1"/>
  <c r="P13" i="9"/>
  <c r="P13" i="8"/>
  <c r="P13" i="10"/>
  <c r="P13" i="7"/>
  <c r="P13" i="1"/>
  <c r="D13" i="9"/>
  <c r="D13" i="1"/>
  <c r="AF43" i="6"/>
  <c r="AC28" i="4"/>
  <c r="AF19" i="3"/>
  <c r="AC12" i="4"/>
  <c r="W18" i="6"/>
  <c r="AF19" i="6"/>
  <c r="AC20" i="6" s="1"/>
  <c r="W26" i="5"/>
  <c r="AF27" i="5"/>
  <c r="T12" i="9"/>
  <c r="T12" i="8"/>
  <c r="T12" i="10"/>
  <c r="T12" i="7"/>
  <c r="T12" i="1"/>
  <c r="R43" i="10"/>
  <c r="R43" i="7"/>
  <c r="R43" i="8"/>
  <c r="W44" i="5"/>
  <c r="R43" i="9"/>
  <c r="R43" i="1"/>
  <c r="W24" i="3"/>
  <c r="W28" i="3" s="1"/>
  <c r="W6" i="2"/>
  <c r="R13" i="9"/>
  <c r="R13" i="8"/>
  <c r="W44" i="2"/>
  <c r="R13" i="10"/>
  <c r="R13" i="7"/>
  <c r="R13" i="1"/>
  <c r="L53" i="10"/>
  <c r="L53" i="7"/>
  <c r="L53" i="9"/>
  <c r="L53" i="8"/>
  <c r="L53" i="1"/>
  <c r="H13" i="9"/>
  <c r="H13" i="8"/>
  <c r="H13" i="10"/>
  <c r="H13" i="7"/>
  <c r="H13" i="1"/>
  <c r="AC36" i="3"/>
  <c r="AF11" i="2"/>
  <c r="AE12" i="2" s="1"/>
  <c r="N53" i="9"/>
  <c r="N53" i="8"/>
  <c r="N53" i="10"/>
  <c r="N53" i="7"/>
  <c r="N53" i="1"/>
  <c r="D52" i="9"/>
  <c r="D52" i="8"/>
  <c r="D52" i="10"/>
  <c r="D52" i="7"/>
  <c r="D52" i="1"/>
  <c r="D42" i="8"/>
  <c r="D42" i="9"/>
  <c r="D42" i="10"/>
  <c r="D42" i="7"/>
  <c r="D42" i="1"/>
  <c r="D32" i="10"/>
  <c r="D32" i="7"/>
  <c r="D32" i="9"/>
  <c r="D32" i="8"/>
  <c r="D32" i="1"/>
  <c r="J23" i="9"/>
  <c r="J23" i="10"/>
  <c r="J23" i="7"/>
  <c r="J23" i="8"/>
  <c r="J23" i="1"/>
  <c r="W28" i="6"/>
  <c r="J53" i="9"/>
  <c r="J53" i="8"/>
  <c r="J53" i="10"/>
  <c r="J53" i="7"/>
  <c r="J53" i="1"/>
  <c r="B43" i="10"/>
  <c r="B43" i="7"/>
  <c r="B43" i="8"/>
  <c r="W12" i="5"/>
  <c r="B43" i="9"/>
  <c r="B43" i="1"/>
  <c r="W14" i="4"/>
  <c r="D53" i="10"/>
  <c r="D53" i="7"/>
  <c r="D53" i="9"/>
  <c r="D53" i="8"/>
  <c r="D53" i="1"/>
  <c r="L13" i="9"/>
  <c r="L13" i="8"/>
  <c r="L13" i="10"/>
  <c r="L13" i="7"/>
  <c r="L13" i="1"/>
  <c r="N13" i="10"/>
  <c r="N13" i="7"/>
  <c r="N13" i="9"/>
  <c r="N13" i="8"/>
  <c r="N13" i="1"/>
  <c r="W36" i="2"/>
  <c r="AD44" i="5" l="1"/>
  <c r="F12" i="8"/>
  <c r="AC20" i="4"/>
  <c r="B32" i="10"/>
  <c r="AC20" i="2"/>
  <c r="AD12" i="5"/>
  <c r="AE12" i="5"/>
  <c r="AD28" i="3"/>
  <c r="AD20" i="5"/>
  <c r="B32" i="7"/>
  <c r="B32" i="1"/>
  <c r="B32" i="9"/>
  <c r="AD12" i="4"/>
  <c r="AD36" i="3"/>
  <c r="AE44" i="2"/>
  <c r="AE28" i="6"/>
  <c r="AC28" i="6"/>
  <c r="AE12" i="6"/>
  <c r="AC12" i="6"/>
  <c r="AC20" i="5"/>
  <c r="W20" i="5"/>
  <c r="AE36" i="4"/>
  <c r="AD36" i="4"/>
  <c r="AC36" i="4"/>
  <c r="AD44" i="3"/>
  <c r="AC44" i="3"/>
  <c r="AC44" i="2"/>
  <c r="AD36" i="2"/>
  <c r="F12" i="7"/>
  <c r="F12" i="1"/>
  <c r="AE20" i="2"/>
  <c r="AD20" i="2"/>
  <c r="F12" i="9"/>
  <c r="AE28" i="2"/>
  <c r="AC28" i="2"/>
  <c r="J22" i="10"/>
  <c r="J22" i="7"/>
  <c r="J22" i="8"/>
  <c r="J22" i="9"/>
  <c r="J22" i="1"/>
  <c r="R12" i="10"/>
  <c r="R12" i="7"/>
  <c r="R12" i="9"/>
  <c r="R12" i="8"/>
  <c r="R12" i="1"/>
  <c r="L43" i="9"/>
  <c r="L43" i="10"/>
  <c r="L43" i="7"/>
  <c r="L43" i="8"/>
  <c r="L43" i="1"/>
  <c r="H53" i="9"/>
  <c r="H53" i="8"/>
  <c r="H53" i="10"/>
  <c r="H53" i="7"/>
  <c r="H53" i="1"/>
  <c r="F23" i="10"/>
  <c r="F23" i="7"/>
  <c r="F23" i="8"/>
  <c r="F23" i="9"/>
  <c r="F23" i="1"/>
  <c r="AE36" i="6"/>
  <c r="AD36" i="6"/>
  <c r="P43" i="8"/>
  <c r="P43" i="9"/>
  <c r="P43" i="10"/>
  <c r="P43" i="7"/>
  <c r="P43" i="1"/>
  <c r="F33" i="9"/>
  <c r="F33" i="8"/>
  <c r="F33" i="10"/>
  <c r="F33" i="7"/>
  <c r="F33" i="1"/>
  <c r="J52" i="9"/>
  <c r="J52" i="8"/>
  <c r="J52" i="10"/>
  <c r="J52" i="7"/>
  <c r="J52" i="1"/>
  <c r="AC12" i="2"/>
  <c r="AD12" i="2"/>
  <c r="AD28" i="5"/>
  <c r="AE28" i="5"/>
  <c r="W20" i="6"/>
  <c r="AD20" i="6"/>
  <c r="AE20" i="6"/>
  <c r="W20" i="3"/>
  <c r="AC20" i="3"/>
  <c r="AD20" i="3"/>
  <c r="D13" i="8"/>
  <c r="D13" i="10"/>
  <c r="D13" i="7"/>
  <c r="J12" i="10"/>
  <c r="J12" i="7"/>
  <c r="J12" i="9"/>
  <c r="J12" i="8"/>
  <c r="J12" i="1"/>
  <c r="N22" i="9"/>
  <c r="N22" i="10"/>
  <c r="N22" i="7"/>
  <c r="N22" i="8"/>
  <c r="N22" i="1"/>
  <c r="W12" i="6"/>
  <c r="B53" i="9"/>
  <c r="B53" i="8"/>
  <c r="B53" i="10"/>
  <c r="B53" i="7"/>
  <c r="B53" i="1"/>
  <c r="W20" i="4"/>
  <c r="AD20" i="4"/>
  <c r="AD36" i="5"/>
  <c r="AE36" i="5"/>
  <c r="W28" i="5"/>
  <c r="W36" i="5"/>
  <c r="AE20" i="3"/>
  <c r="AC36" i="6"/>
  <c r="B42" i="9"/>
  <c r="B42" i="10"/>
  <c r="B42" i="7"/>
  <c r="B42" i="8"/>
  <c r="B42" i="1"/>
  <c r="N52" i="9"/>
  <c r="N52" i="8"/>
  <c r="N52" i="10"/>
  <c r="N52" i="7"/>
  <c r="N52" i="1"/>
  <c r="L22" i="9"/>
  <c r="L22" i="10"/>
  <c r="L22" i="7"/>
  <c r="L22" i="8"/>
  <c r="L22" i="1"/>
  <c r="R42" i="9"/>
  <c r="R42" i="10"/>
  <c r="R42" i="7"/>
  <c r="R42" i="8"/>
  <c r="R42" i="1"/>
  <c r="AD44" i="6"/>
  <c r="AC44" i="6"/>
  <c r="D12" i="8"/>
  <c r="D12" i="10"/>
  <c r="D12" i="7"/>
  <c r="AD44" i="4"/>
  <c r="AE44" i="4"/>
  <c r="W44" i="6"/>
  <c r="R53" i="9"/>
  <c r="R53" i="8"/>
  <c r="R53" i="10"/>
  <c r="R53" i="7"/>
  <c r="R53" i="1"/>
  <c r="R32" i="9"/>
  <c r="R32" i="8"/>
  <c r="R32" i="10"/>
  <c r="R32" i="7"/>
  <c r="R32" i="1"/>
  <c r="D23" i="8"/>
  <c r="D23" i="9"/>
  <c r="D23" i="10"/>
  <c r="D23" i="7"/>
  <c r="D23" i="1"/>
  <c r="N12" i="9"/>
  <c r="N12" i="8"/>
  <c r="N12" i="10"/>
  <c r="N12" i="7"/>
  <c r="N12" i="1"/>
  <c r="B13" i="9"/>
  <c r="W12" i="2"/>
  <c r="B13" i="1"/>
  <c r="J32" i="9"/>
  <c r="J32" i="8"/>
  <c r="J32" i="10"/>
  <c r="J32" i="7"/>
  <c r="J32" i="1"/>
  <c r="R22" i="10"/>
  <c r="R22" i="7"/>
  <c r="R22" i="8"/>
  <c r="R22" i="9"/>
  <c r="R22" i="1"/>
  <c r="AD12" i="3"/>
  <c r="AE12" i="3"/>
  <c r="P53" i="9"/>
  <c r="P53" i="8"/>
  <c r="P53" i="10"/>
  <c r="P53" i="7"/>
  <c r="P53" i="1"/>
  <c r="H33" i="9"/>
  <c r="H33" i="8"/>
  <c r="H33" i="10"/>
  <c r="H33" i="7"/>
  <c r="H33" i="1"/>
  <c r="W12" i="3"/>
  <c r="AC28" i="5"/>
  <c r="AE44" i="6"/>
  <c r="F42" i="9" l="1"/>
  <c r="F42" i="1"/>
  <c r="F42" i="10"/>
  <c r="F42" i="7"/>
  <c r="F42" i="8"/>
  <c r="J42" i="9"/>
  <c r="J42" i="10"/>
  <c r="J42" i="7"/>
  <c r="J42" i="8"/>
  <c r="J42" i="1"/>
  <c r="F32" i="9"/>
  <c r="F32" i="8"/>
  <c r="F32" i="10"/>
  <c r="F32" i="7"/>
  <c r="F32" i="1"/>
  <c r="B22" i="10"/>
  <c r="B22" i="7"/>
  <c r="B22" i="8"/>
  <c r="B22" i="9"/>
  <c r="B22" i="1"/>
  <c r="B12" i="9"/>
  <c r="B12" i="1"/>
  <c r="N42" i="10"/>
  <c r="N42" i="7"/>
  <c r="N42" i="8"/>
  <c r="N42" i="9"/>
  <c r="N42" i="1"/>
  <c r="B13" i="8"/>
  <c r="B13" i="10"/>
  <c r="B13" i="7"/>
  <c r="B52" i="9"/>
  <c r="B52" i="8"/>
  <c r="B52" i="10"/>
  <c r="B52" i="7"/>
  <c r="B52" i="1"/>
  <c r="F22" i="9"/>
  <c r="F22" i="10"/>
  <c r="F22" i="7"/>
  <c r="F22" i="8"/>
  <c r="F22" i="1"/>
  <c r="R52" i="9"/>
  <c r="R52" i="8"/>
  <c r="R52" i="10"/>
  <c r="R52" i="7"/>
  <c r="R52" i="1"/>
  <c r="F52" i="9"/>
  <c r="F52" i="8"/>
  <c r="F52" i="10"/>
  <c r="F52" i="7"/>
  <c r="F52" i="1"/>
  <c r="B12" i="10" l="1"/>
  <c r="B12" i="7"/>
  <c r="B12" i="8"/>
</calcChain>
</file>

<file path=xl/sharedStrings.xml><?xml version="1.0" encoding="utf-8"?>
<sst xmlns="http://schemas.openxmlformats.org/spreadsheetml/2006/main" count="2041" uniqueCount="441">
  <si>
    <t>營養師:林菁薇</t>
    <phoneticPr fontId="3" type="noConversion"/>
  </si>
  <si>
    <t>衛管人員：王紘彣</t>
    <phoneticPr fontId="3" type="noConversion"/>
  </si>
  <si>
    <t>脂肪：</t>
  </si>
  <si>
    <t>醣類：</t>
  </si>
  <si>
    <t>蛋白質：</t>
  </si>
  <si>
    <t xml:space="preserve"> </t>
    <phoneticPr fontId="3" type="noConversion"/>
  </si>
  <si>
    <t>書次</t>
    <phoneticPr fontId="3" type="noConversion"/>
  </si>
  <si>
    <t>熱量:</t>
    <phoneticPr fontId="3" type="noConversion"/>
  </si>
  <si>
    <t>醣類：</t>
    <phoneticPr fontId="3" type="noConversion"/>
  </si>
  <si>
    <t>22.5g</t>
    <phoneticPr fontId="3" type="noConversion"/>
  </si>
  <si>
    <t>26.8g</t>
    <phoneticPr fontId="3" type="noConversion"/>
  </si>
  <si>
    <t>食材以可食量標示</t>
    <phoneticPr fontId="3" type="noConversion"/>
  </si>
  <si>
    <t>日期</t>
  </si>
  <si>
    <t>星期</t>
  </si>
  <si>
    <t>主食</t>
  </si>
  <si>
    <t>備註</t>
    <phoneticPr fontId="3" type="noConversion"/>
  </si>
  <si>
    <t>主菜</t>
  </si>
  <si>
    <t>副菜</t>
  </si>
  <si>
    <t>湯</t>
  </si>
  <si>
    <t>水果/乳品</t>
    <phoneticPr fontId="3" type="noConversion"/>
  </si>
  <si>
    <t>營養分析</t>
  </si>
  <si>
    <t>食物類別</t>
    <phoneticPr fontId="3" type="noConversion"/>
  </si>
  <si>
    <t>份數</t>
    <phoneticPr fontId="3" type="noConversion"/>
  </si>
  <si>
    <t>蒸</t>
    <phoneticPr fontId="3" type="noConversion"/>
  </si>
  <si>
    <t>個人量(克)</t>
    <phoneticPr fontId="3" type="noConversion"/>
  </si>
  <si>
    <t>烤</t>
    <phoneticPr fontId="3" type="noConversion"/>
  </si>
  <si>
    <t>煮</t>
    <phoneticPr fontId="3" type="noConversion"/>
  </si>
  <si>
    <t>川燙</t>
    <phoneticPr fontId="3" type="noConversion"/>
  </si>
  <si>
    <t>主食類</t>
    <phoneticPr fontId="3" type="noConversion"/>
  </si>
  <si>
    <t>蛋白質</t>
    <phoneticPr fontId="3" type="noConversion"/>
  </si>
  <si>
    <t>脂肪</t>
    <phoneticPr fontId="3" type="noConversion"/>
  </si>
  <si>
    <t>醣類</t>
    <phoneticPr fontId="3" type="noConversion"/>
  </si>
  <si>
    <t>熱量</t>
    <phoneticPr fontId="3" type="noConversion"/>
  </si>
  <si>
    <t>月</t>
  </si>
  <si>
    <t>豆魚肉蛋類</t>
    <phoneticPr fontId="3" type="noConversion"/>
  </si>
  <si>
    <t>主食</t>
    <phoneticPr fontId="3" type="noConversion"/>
  </si>
  <si>
    <t>紅蘿蔔</t>
    <phoneticPr fontId="3" type="noConversion"/>
  </si>
  <si>
    <t>蔬菜類</t>
    <phoneticPr fontId="3" type="noConversion"/>
  </si>
  <si>
    <t>肉</t>
    <phoneticPr fontId="3" type="noConversion"/>
  </si>
  <si>
    <t xml:space="preserve"> </t>
    <phoneticPr fontId="3" type="noConversion"/>
  </si>
  <si>
    <t>日</t>
  </si>
  <si>
    <t>油脂類</t>
    <phoneticPr fontId="3" type="noConversion"/>
  </si>
  <si>
    <t>菜</t>
    <phoneticPr fontId="3" type="noConversion"/>
  </si>
  <si>
    <t>星期一</t>
    <phoneticPr fontId="3" type="noConversion"/>
  </si>
  <si>
    <t>水果類</t>
    <phoneticPr fontId="3" type="noConversion"/>
  </si>
  <si>
    <t>油</t>
    <phoneticPr fontId="3" type="noConversion"/>
  </si>
  <si>
    <t>奶類</t>
    <phoneticPr fontId="3" type="noConversion"/>
  </si>
  <si>
    <t>水果</t>
    <phoneticPr fontId="3" type="noConversion"/>
  </si>
  <si>
    <t>餐數</t>
    <phoneticPr fontId="3" type="noConversion"/>
  </si>
  <si>
    <t>熱量：</t>
  </si>
  <si>
    <t>煮</t>
    <phoneticPr fontId="3" type="noConversion"/>
  </si>
  <si>
    <t>個人量(克)</t>
    <phoneticPr fontId="3" type="noConversion"/>
  </si>
  <si>
    <t>蒸</t>
    <phoneticPr fontId="3" type="noConversion"/>
  </si>
  <si>
    <t>日</t>
    <phoneticPr fontId="3" type="noConversion"/>
  </si>
  <si>
    <t>星期二</t>
    <phoneticPr fontId="3" type="noConversion"/>
  </si>
  <si>
    <t>炒</t>
    <phoneticPr fontId="3" type="noConversion"/>
  </si>
  <si>
    <t>炸</t>
    <phoneticPr fontId="3" type="noConversion"/>
  </si>
  <si>
    <t>豆魚肉蛋類</t>
    <phoneticPr fontId="3" type="noConversion"/>
  </si>
  <si>
    <t>主食</t>
    <phoneticPr fontId="3" type="noConversion"/>
  </si>
  <si>
    <t>蔬菜類</t>
    <phoneticPr fontId="3" type="noConversion"/>
  </si>
  <si>
    <t>肉</t>
    <phoneticPr fontId="3" type="noConversion"/>
  </si>
  <si>
    <t>油脂類</t>
    <phoneticPr fontId="3" type="noConversion"/>
  </si>
  <si>
    <t>菜</t>
    <phoneticPr fontId="3" type="noConversion"/>
  </si>
  <si>
    <t>星期三</t>
    <phoneticPr fontId="3" type="noConversion"/>
  </si>
  <si>
    <t>水果類</t>
    <phoneticPr fontId="3" type="noConversion"/>
  </si>
  <si>
    <t>油</t>
    <phoneticPr fontId="3" type="noConversion"/>
  </si>
  <si>
    <t>奶類</t>
    <phoneticPr fontId="3" type="noConversion"/>
  </si>
  <si>
    <t>水果</t>
    <phoneticPr fontId="3" type="noConversion"/>
  </si>
  <si>
    <t>餐數</t>
    <phoneticPr fontId="3" type="noConversion"/>
  </si>
  <si>
    <t>烤</t>
    <phoneticPr fontId="3" type="noConversion"/>
  </si>
  <si>
    <t>星期四</t>
    <phoneticPr fontId="3" type="noConversion"/>
  </si>
  <si>
    <t>星期五</t>
    <phoneticPr fontId="3" type="noConversion"/>
  </si>
  <si>
    <t>水果/乳品/饅頭</t>
    <phoneticPr fontId="3" type="noConversion"/>
  </si>
  <si>
    <t>滷</t>
    <phoneticPr fontId="3" type="noConversion"/>
  </si>
  <si>
    <t>川燙</t>
    <phoneticPr fontId="3" type="noConversion"/>
  </si>
  <si>
    <t>主食類</t>
    <phoneticPr fontId="3" type="noConversion"/>
  </si>
  <si>
    <t>蛋白質</t>
    <phoneticPr fontId="3" type="noConversion"/>
  </si>
  <si>
    <t>脂肪</t>
    <phoneticPr fontId="3" type="noConversion"/>
  </si>
  <si>
    <t>醣類</t>
    <phoneticPr fontId="3" type="noConversion"/>
  </si>
  <si>
    <t>熱量</t>
    <phoneticPr fontId="3" type="noConversion"/>
  </si>
  <si>
    <t>月</t>
    <phoneticPr fontId="3" type="noConversion"/>
  </si>
  <si>
    <t>主食類</t>
  </si>
  <si>
    <t>豆魚肉蛋類</t>
  </si>
  <si>
    <t>蔬菜類</t>
  </si>
  <si>
    <t>油脂類</t>
  </si>
  <si>
    <t>水果類</t>
  </si>
  <si>
    <t>奶類</t>
  </si>
  <si>
    <t>星期三</t>
    <phoneticPr fontId="3" type="noConversion"/>
  </si>
  <si>
    <t>炸</t>
    <phoneticPr fontId="3" type="noConversion"/>
  </si>
  <si>
    <t>星期一</t>
    <phoneticPr fontId="3" type="noConversion"/>
  </si>
  <si>
    <t>營養師:林菁薇</t>
    <phoneticPr fontId="3" type="noConversion"/>
  </si>
  <si>
    <t>衛管人員：王紘彣</t>
    <phoneticPr fontId="3" type="noConversion"/>
  </si>
  <si>
    <t>熱  量：</t>
    <phoneticPr fontId="3" type="noConversion"/>
  </si>
  <si>
    <t>脂    肪：</t>
    <phoneticPr fontId="3" type="noConversion"/>
  </si>
  <si>
    <t>醣  類：</t>
    <phoneticPr fontId="3" type="noConversion"/>
  </si>
  <si>
    <t>熱量:</t>
    <phoneticPr fontId="3" type="noConversion"/>
  </si>
  <si>
    <t>熱  量：</t>
    <phoneticPr fontId="3" type="noConversion"/>
  </si>
  <si>
    <t>脂    肪：</t>
    <phoneticPr fontId="3" type="noConversion"/>
  </si>
  <si>
    <t>22.5g</t>
    <phoneticPr fontId="3" type="noConversion"/>
  </si>
  <si>
    <t>醣  類：</t>
    <phoneticPr fontId="3" type="noConversion"/>
  </si>
  <si>
    <t>26.8g</t>
    <phoneticPr fontId="3" type="noConversion"/>
  </si>
  <si>
    <t>熱  量：</t>
    <phoneticPr fontId="3" type="noConversion"/>
  </si>
  <si>
    <t>脂    肪：</t>
    <phoneticPr fontId="3" type="noConversion"/>
  </si>
  <si>
    <t>醣  類：</t>
    <phoneticPr fontId="3" type="noConversion"/>
  </si>
  <si>
    <t>營養師：林菁薇</t>
    <phoneticPr fontId="3" type="noConversion"/>
  </si>
  <si>
    <t>熱  量：</t>
    <phoneticPr fontId="3" type="noConversion"/>
  </si>
  <si>
    <t>脂    肪：</t>
    <phoneticPr fontId="3" type="noConversion"/>
  </si>
  <si>
    <t>醣  類：</t>
    <phoneticPr fontId="3" type="noConversion"/>
  </si>
  <si>
    <t>蛋白質：</t>
    <phoneticPr fontId="3" type="noConversion"/>
  </si>
  <si>
    <t xml:space="preserve"> </t>
    <phoneticPr fontId="3" type="noConversion"/>
  </si>
  <si>
    <t>書次</t>
    <phoneticPr fontId="3" type="noConversion"/>
  </si>
  <si>
    <t>熱  量：</t>
    <phoneticPr fontId="3" type="noConversion"/>
  </si>
  <si>
    <t>脂    肪：</t>
    <phoneticPr fontId="3" type="noConversion"/>
  </si>
  <si>
    <t>醣  類：</t>
    <phoneticPr fontId="3" type="noConversion"/>
  </si>
  <si>
    <t>蛋白質：</t>
    <phoneticPr fontId="3" type="noConversion"/>
  </si>
  <si>
    <t>蛋白質：</t>
    <phoneticPr fontId="3" type="noConversion"/>
  </si>
  <si>
    <t>蛋白質：</t>
    <phoneticPr fontId="3" type="noConversion"/>
  </si>
  <si>
    <t>二林高中-冠成3月菜單</t>
    <phoneticPr fontId="3" type="noConversion"/>
  </si>
  <si>
    <t>熱量:</t>
    <phoneticPr fontId="3" type="noConversion"/>
  </si>
  <si>
    <t>醣類：</t>
    <phoneticPr fontId="3" type="noConversion"/>
  </si>
  <si>
    <t>蛋白質：</t>
    <phoneticPr fontId="3" type="noConversion"/>
  </si>
  <si>
    <t xml:space="preserve"> </t>
    <phoneticPr fontId="3" type="noConversion"/>
  </si>
  <si>
    <t>書次</t>
    <phoneticPr fontId="3" type="noConversion"/>
  </si>
  <si>
    <t>22.5g</t>
    <phoneticPr fontId="3" type="noConversion"/>
  </si>
  <si>
    <t>26.8g</t>
    <phoneticPr fontId="3" type="noConversion"/>
  </si>
  <si>
    <t>脂肪：</t>
    <phoneticPr fontId="3" type="noConversion"/>
  </si>
  <si>
    <t>熱量:</t>
    <phoneticPr fontId="3" type="noConversion"/>
  </si>
  <si>
    <t>書次</t>
    <phoneticPr fontId="3" type="noConversion"/>
  </si>
  <si>
    <t>熱  量：</t>
    <phoneticPr fontId="3" type="noConversion"/>
  </si>
  <si>
    <t>脂    肪：</t>
    <phoneticPr fontId="3" type="noConversion"/>
  </si>
  <si>
    <t>醣  類：</t>
    <phoneticPr fontId="3" type="noConversion"/>
  </si>
  <si>
    <t>蛋白質：</t>
    <phoneticPr fontId="3" type="noConversion"/>
  </si>
  <si>
    <t>熱  量：</t>
    <phoneticPr fontId="3" type="noConversion"/>
  </si>
  <si>
    <t>脂    肪：</t>
    <phoneticPr fontId="3" type="noConversion"/>
  </si>
  <si>
    <t>22.5g</t>
    <phoneticPr fontId="3" type="noConversion"/>
  </si>
  <si>
    <t>醣  類：</t>
    <phoneticPr fontId="3" type="noConversion"/>
  </si>
  <si>
    <t>蛋白質：</t>
    <phoneticPr fontId="3" type="noConversion"/>
  </si>
  <si>
    <t>26.8g</t>
    <phoneticPr fontId="3" type="noConversion"/>
  </si>
  <si>
    <t>營養師:</t>
    <phoneticPr fontId="3" type="noConversion"/>
  </si>
  <si>
    <t>林菁薇</t>
    <phoneticPr fontId="3" type="noConversion"/>
  </si>
  <si>
    <t xml:space="preserve">若飯菜量不足 請洽現場服務人員 </t>
    <phoneticPr fontId="3" type="noConversion"/>
  </si>
  <si>
    <t>冠成食品工廠</t>
    <phoneticPr fontId="3" type="noConversion"/>
  </si>
  <si>
    <t>04-8376760</t>
    <phoneticPr fontId="3" type="noConversion"/>
  </si>
  <si>
    <t>衛管人員:</t>
    <phoneticPr fontId="3" type="noConversion"/>
  </si>
  <si>
    <t>王紘彣</t>
    <phoneticPr fontId="3" type="noConversion"/>
  </si>
  <si>
    <t>日期</t>
    <phoneticPr fontId="3" type="noConversion"/>
  </si>
  <si>
    <t>星期</t>
    <phoneticPr fontId="3" type="noConversion"/>
  </si>
  <si>
    <t>主菜</t>
    <phoneticPr fontId="3" type="noConversion"/>
  </si>
  <si>
    <t>副菜ㄧ</t>
    <phoneticPr fontId="3" type="noConversion"/>
  </si>
  <si>
    <t>副菜二</t>
    <phoneticPr fontId="3" type="noConversion"/>
  </si>
  <si>
    <t>青菜</t>
    <phoneticPr fontId="3" type="noConversion"/>
  </si>
  <si>
    <t>湯品</t>
    <phoneticPr fontId="3" type="noConversion"/>
  </si>
  <si>
    <t>外附</t>
    <phoneticPr fontId="3" type="noConversion"/>
  </si>
  <si>
    <t>總熱量
(kcal)</t>
    <phoneticPr fontId="3" type="noConversion"/>
  </si>
  <si>
    <t>全榖根
莖類/ 份</t>
    <phoneticPr fontId="3" type="noConversion"/>
  </si>
  <si>
    <t>豆魚肉
蛋類/ 份</t>
    <phoneticPr fontId="3" type="noConversion"/>
  </si>
  <si>
    <t>低脂乳
品類
/ 份</t>
    <phoneticPr fontId="3" type="noConversion"/>
  </si>
  <si>
    <t>蔬菜
類/ 份</t>
    <phoneticPr fontId="3" type="noConversion"/>
  </si>
  <si>
    <t>水果
類
/ 份</t>
    <phoneticPr fontId="3" type="noConversion"/>
  </si>
  <si>
    <t>油脂堅果
類/ 份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</si>
  <si>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</si>
  <si>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</si>
  <si>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</si>
  <si>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</si>
  <si>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</si>
  <si>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二</t>
    <phoneticPr fontId="3" type="noConversion"/>
  </si>
  <si>
    <t>四</t>
    <phoneticPr fontId="3" type="noConversion"/>
  </si>
  <si>
    <t>五</t>
    <phoneticPr fontId="3" type="noConversion"/>
  </si>
  <si>
    <t>三</t>
    <phoneticPr fontId="3" type="noConversion"/>
  </si>
  <si>
    <t>一</t>
    <phoneticPr fontId="3" type="noConversion"/>
  </si>
  <si>
    <t>歡迎踴躍訂購~~冠成食品工廠謝謝您</t>
    <phoneticPr fontId="3" type="noConversion"/>
  </si>
  <si>
    <t>白米</t>
  </si>
  <si>
    <t>雞腿排</t>
  </si>
  <si>
    <t>芹菜</t>
  </si>
  <si>
    <t>青菜</t>
  </si>
  <si>
    <t>新鮮竹筍</t>
  </si>
  <si>
    <t>海苔</t>
  </si>
  <si>
    <t>甜不辣</t>
  </si>
  <si>
    <t>加</t>
  </si>
  <si>
    <t>金針菇</t>
  </si>
  <si>
    <t>柴魚片</t>
  </si>
  <si>
    <t>紅蘿蔔</t>
  </si>
  <si>
    <t>紐澳良雞腿排</t>
  </si>
  <si>
    <t>鮮筍湯</t>
  </si>
  <si>
    <t>白米飯</t>
  </si>
  <si>
    <t>五穀飯</t>
  </si>
  <si>
    <t>地瓜飯</t>
  </si>
  <si>
    <t>鹹豬肉炒飯</t>
  </si>
  <si>
    <t>芝麻蜜汁雞丁</t>
  </si>
  <si>
    <t>京醬燒肉</t>
  </si>
  <si>
    <t>黃金豬排(炸)</t>
  </si>
  <si>
    <t>BBQ烤雞排</t>
  </si>
  <si>
    <t>和風棒腿</t>
  </si>
  <si>
    <t>古早味滷味(豆)</t>
  </si>
  <si>
    <t>海苔日式大阪燒</t>
  </si>
  <si>
    <t>蔥花捲(冷)</t>
  </si>
  <si>
    <t>乳酪起司炒蛋</t>
  </si>
  <si>
    <t>花生米血(冷)</t>
  </si>
  <si>
    <t>味噌海芽湯</t>
  </si>
  <si>
    <t>蛋花湯</t>
  </si>
  <si>
    <t>冬菜菜頭湯(醃)</t>
  </si>
  <si>
    <t>糙米飯</t>
  </si>
  <si>
    <t>糖汁排骨</t>
  </si>
  <si>
    <t>燒烤香雞排</t>
  </si>
  <si>
    <t>醬燒豬排</t>
  </si>
  <si>
    <t>板烤雞排</t>
  </si>
  <si>
    <t>絲瓜炒蛋</t>
  </si>
  <si>
    <t>起司馬鈴薯</t>
  </si>
  <si>
    <t>筍乾扣肉(醃)</t>
  </si>
  <si>
    <t>佛跳牆</t>
  </si>
  <si>
    <t>高麗菜</t>
  </si>
  <si>
    <t>鮮菇香筍湯</t>
  </si>
  <si>
    <t>玉米蛋花湯</t>
  </si>
  <si>
    <t>豆皮菜頭湯(豆)</t>
  </si>
  <si>
    <t>鮮彩什錦湯</t>
  </si>
  <si>
    <t>義式香草燉肉</t>
  </si>
  <si>
    <t>芝麻雞腿</t>
  </si>
  <si>
    <t>夜市香雞排(炸)</t>
  </si>
  <si>
    <t>元氣大豬排</t>
  </si>
  <si>
    <t>麥克大雞堡肉(加)</t>
  </si>
  <si>
    <t>四季鴿蛋米血(冷)</t>
  </si>
  <si>
    <t>鐵板豆腐(豆)</t>
  </si>
  <si>
    <t>柴魚海芽湯</t>
  </si>
  <si>
    <t>刺瓜湯</t>
  </si>
  <si>
    <t>白玉湯</t>
  </si>
  <si>
    <t>榨菜肉絲湯(醃)</t>
  </si>
  <si>
    <t>燕麥飯</t>
  </si>
  <si>
    <t>火車大豬排</t>
  </si>
  <si>
    <t>蜜香雞排</t>
  </si>
  <si>
    <t>炸大雞腿(炸)</t>
  </si>
  <si>
    <t>冬瓜鴨丁</t>
  </si>
  <si>
    <t>蒙古烤肉</t>
  </si>
  <si>
    <t>泰式打拋豬</t>
  </si>
  <si>
    <t>嫩汁豆腐(豆)</t>
  </si>
  <si>
    <t>大黃瓜湯</t>
  </si>
  <si>
    <t>蔬菜湯(豆)</t>
  </si>
  <si>
    <t>海芽湯</t>
  </si>
  <si>
    <t>新鮮雞丁</t>
  </si>
  <si>
    <t>白蘿蔔</t>
  </si>
  <si>
    <t>雞蛋</t>
  </si>
  <si>
    <t>味噌</t>
  </si>
  <si>
    <t>芝麻</t>
  </si>
  <si>
    <t>洋蔥</t>
  </si>
  <si>
    <t>海芽</t>
  </si>
  <si>
    <t>非基改豆干</t>
  </si>
  <si>
    <t>豆</t>
  </si>
  <si>
    <t>起司絲</t>
  </si>
  <si>
    <t>九層塔</t>
  </si>
  <si>
    <t>海帶結</t>
  </si>
  <si>
    <t>新鮮豬肉片</t>
  </si>
  <si>
    <t>大黃瓜</t>
  </si>
  <si>
    <t>四季豆</t>
  </si>
  <si>
    <t>五穀米</t>
  </si>
  <si>
    <t>新鮮地瓜</t>
  </si>
  <si>
    <t>鴿蛋</t>
  </si>
  <si>
    <t>新鮮豬排</t>
  </si>
  <si>
    <t>大白菜</t>
  </si>
  <si>
    <t>米血</t>
  </si>
  <si>
    <t>花生粉</t>
  </si>
  <si>
    <t>適量</t>
  </si>
  <si>
    <t>新鮮雞蛋</t>
  </si>
  <si>
    <t>新鮮豬肉</t>
  </si>
  <si>
    <t>新鮮雞排</t>
  </si>
  <si>
    <t>洋芋</t>
  </si>
  <si>
    <t>冬瓜</t>
  </si>
  <si>
    <t>地瓜</t>
  </si>
  <si>
    <t>新鮮豬肉丁</t>
  </si>
  <si>
    <t>咖哩粉</t>
  </si>
  <si>
    <t>柴魚</t>
  </si>
  <si>
    <t>美乃滋</t>
  </si>
  <si>
    <t>新鮮雞腿</t>
  </si>
  <si>
    <t>蔥花捲</t>
  </si>
  <si>
    <t>冷</t>
  </si>
  <si>
    <t>花椰菜</t>
  </si>
  <si>
    <t>蘿蔔</t>
  </si>
  <si>
    <t>鹹豬肉</t>
  </si>
  <si>
    <t>冬菜</t>
  </si>
  <si>
    <t>非基改玉米</t>
  </si>
  <si>
    <t>香菇</t>
  </si>
  <si>
    <t>新鮮豬肉絲</t>
  </si>
  <si>
    <t>豆皮</t>
  </si>
  <si>
    <t>青花椰菜</t>
  </si>
  <si>
    <t>絲瓜</t>
  </si>
  <si>
    <t>小黃瓜</t>
  </si>
  <si>
    <t>玉米粒</t>
  </si>
  <si>
    <t>糙米</t>
  </si>
  <si>
    <t>非基改豆腐</t>
  </si>
  <si>
    <t>筍乾</t>
  </si>
  <si>
    <t>醃</t>
  </si>
  <si>
    <t>胡蘿蔔</t>
  </si>
  <si>
    <t>芋頭</t>
  </si>
  <si>
    <t>鳥蛋</t>
  </si>
  <si>
    <t>新鮮豬絞肉</t>
  </si>
  <si>
    <t>杏鮑菇</t>
  </si>
  <si>
    <t>雞堡肉</t>
  </si>
  <si>
    <t>海帶芽</t>
  </si>
  <si>
    <t>蛋</t>
  </si>
  <si>
    <t>年糕</t>
  </si>
  <si>
    <t>刺瓜</t>
  </si>
  <si>
    <t>新鮮筍絲</t>
  </si>
  <si>
    <t>榨菜</t>
  </si>
  <si>
    <t xml:space="preserve">紅蘿蔔 </t>
  </si>
  <si>
    <t>番茄</t>
  </si>
  <si>
    <t>燕麥</t>
  </si>
  <si>
    <t>XO醬</t>
  </si>
  <si>
    <t>豆腐</t>
  </si>
  <si>
    <t>新鮮鴨丁</t>
  </si>
  <si>
    <t>煮</t>
    <phoneticPr fontId="3" type="noConversion"/>
  </si>
  <si>
    <t>烤</t>
    <phoneticPr fontId="3" type="noConversion"/>
  </si>
  <si>
    <t>煮</t>
    <phoneticPr fontId="3" type="noConversion"/>
  </si>
  <si>
    <t>滷</t>
    <phoneticPr fontId="3" type="noConversion"/>
  </si>
  <si>
    <t>蒸</t>
    <phoneticPr fontId="3" type="noConversion"/>
  </si>
  <si>
    <t>滷</t>
    <phoneticPr fontId="3" type="noConversion"/>
  </si>
  <si>
    <t>深色蔬菜</t>
    <phoneticPr fontId="3" type="noConversion"/>
  </si>
  <si>
    <t>炒</t>
    <phoneticPr fontId="3" type="noConversion"/>
  </si>
  <si>
    <t>蝦仁</t>
    <phoneticPr fontId="3" type="noConversion"/>
  </si>
  <si>
    <t>麵條</t>
    <phoneticPr fontId="3" type="noConversion"/>
  </si>
  <si>
    <t>非基改玉米</t>
    <phoneticPr fontId="3" type="noConversion"/>
  </si>
  <si>
    <t>金元寶水餃(冷)</t>
    <phoneticPr fontId="3" type="noConversion"/>
  </si>
  <si>
    <t>蒸</t>
    <phoneticPr fontId="3" type="noConversion"/>
  </si>
  <si>
    <t>水餃</t>
    <phoneticPr fontId="3" type="noConversion"/>
  </si>
  <si>
    <t>煮</t>
    <phoneticPr fontId="3" type="noConversion"/>
  </si>
  <si>
    <t>炸</t>
    <phoneticPr fontId="3" type="noConversion"/>
  </si>
  <si>
    <t>適量</t>
    <phoneticPr fontId="3" type="noConversion"/>
  </si>
  <si>
    <t>煮</t>
    <phoneticPr fontId="3" type="noConversion"/>
  </si>
  <si>
    <t>魷魚</t>
    <phoneticPr fontId="3" type="noConversion"/>
  </si>
  <si>
    <t>芹菜</t>
    <phoneticPr fontId="3" type="noConversion"/>
  </si>
  <si>
    <t>炒</t>
    <phoneticPr fontId="3" type="noConversion"/>
  </si>
  <si>
    <t>新鮮雞翅</t>
    <phoneticPr fontId="3" type="noConversion"/>
  </si>
  <si>
    <t>烤</t>
    <phoneticPr fontId="3" type="noConversion"/>
  </si>
  <si>
    <t>煮</t>
    <phoneticPr fontId="3" type="noConversion"/>
  </si>
  <si>
    <t>炒</t>
    <phoneticPr fontId="3" type="noConversion"/>
  </si>
  <si>
    <t>炸</t>
    <phoneticPr fontId="3" type="noConversion"/>
  </si>
  <si>
    <t>蒸</t>
    <phoneticPr fontId="3" type="noConversion"/>
  </si>
  <si>
    <t>紅蘿蔔</t>
    <phoneticPr fontId="3" type="noConversion"/>
  </si>
  <si>
    <t>蒸煮麵</t>
    <phoneticPr fontId="3" type="noConversion"/>
  </si>
  <si>
    <t>紅蘿蔔</t>
    <phoneticPr fontId="3" type="noConversion"/>
  </si>
  <si>
    <t>高麗菜</t>
    <phoneticPr fontId="3" type="noConversion"/>
  </si>
  <si>
    <t>沙茶醬</t>
    <phoneticPr fontId="3" type="noConversion"/>
  </si>
  <si>
    <t>新鮮雞丁</t>
    <phoneticPr fontId="3" type="noConversion"/>
  </si>
  <si>
    <t>永靖國小-冠成5月菜單</t>
    <phoneticPr fontId="3" type="noConversion"/>
  </si>
  <si>
    <t>豆腐</t>
    <phoneticPr fontId="3" type="noConversion"/>
  </si>
  <si>
    <t>木耳</t>
    <phoneticPr fontId="3" type="noConversion"/>
  </si>
  <si>
    <t>新鮮豬肉絲</t>
    <phoneticPr fontId="3" type="noConversion"/>
  </si>
  <si>
    <t>貢丸片</t>
    <phoneticPr fontId="3" type="noConversion"/>
  </si>
  <si>
    <t>新鮮魚丁</t>
    <phoneticPr fontId="3" type="noConversion"/>
  </si>
  <si>
    <t>新鮮豬絞肉(肉丸)</t>
    <phoneticPr fontId="3" type="noConversion"/>
  </si>
  <si>
    <t>烤</t>
    <phoneticPr fontId="3" type="noConversion"/>
  </si>
  <si>
    <t>個人量(克)</t>
    <phoneticPr fontId="3" type="noConversion"/>
  </si>
  <si>
    <t>5月第一週菜單明細(永靖國小-冠成廠商)</t>
    <phoneticPr fontId="3" type="noConversion"/>
  </si>
  <si>
    <t>5月第二週菜單明細(永靖國小-冠成廠商)</t>
    <phoneticPr fontId="3" type="noConversion"/>
  </si>
  <si>
    <t>5月第三週菜單明細(永靖國小-冠成廠商)</t>
    <phoneticPr fontId="3" type="noConversion"/>
  </si>
  <si>
    <t>5月第四週菜單明細(永靖國小 -冠成廠商)</t>
    <phoneticPr fontId="3" type="noConversion"/>
  </si>
  <si>
    <t>5月第五週菜單明細(永靖國小-冠成廠商)</t>
    <phoneticPr fontId="3" type="noConversion"/>
  </si>
  <si>
    <t xml:space="preserve">高麗菜 </t>
    <phoneticPr fontId="3" type="noConversion"/>
  </si>
  <si>
    <t>紅蘿蔔</t>
    <phoneticPr fontId="3" type="noConversion"/>
  </si>
  <si>
    <t>紅蘿蔔</t>
    <phoneticPr fontId="3" type="noConversion"/>
  </si>
  <si>
    <t>非基改玉米</t>
    <phoneticPr fontId="3" type="noConversion"/>
  </si>
  <si>
    <t>新鮮豬肉</t>
    <phoneticPr fontId="3" type="noConversion"/>
  </si>
  <si>
    <t>香菇</t>
    <phoneticPr fontId="3" type="noConversion"/>
  </si>
  <si>
    <t>雞肉捲</t>
    <phoneticPr fontId="3" type="noConversion"/>
  </si>
  <si>
    <t>白蘿蔔</t>
    <phoneticPr fontId="3" type="noConversion"/>
  </si>
  <si>
    <t>新鮮豬肉</t>
    <phoneticPr fontId="3" type="noConversion"/>
  </si>
  <si>
    <t>炸</t>
    <phoneticPr fontId="3" type="noConversion"/>
  </si>
  <si>
    <t>義大利麵</t>
    <phoneticPr fontId="3" type="noConversion"/>
  </si>
  <si>
    <t>大白菜</t>
    <phoneticPr fontId="3" type="noConversion"/>
  </si>
  <si>
    <t>金針菇</t>
    <phoneticPr fontId="3" type="noConversion"/>
  </si>
  <si>
    <t>新鮮豬肉絲</t>
    <phoneticPr fontId="3" type="noConversion"/>
  </si>
  <si>
    <t>青豆仁</t>
    <phoneticPr fontId="3" type="noConversion"/>
  </si>
  <si>
    <t>熱量:</t>
    <phoneticPr fontId="3" type="noConversion"/>
  </si>
  <si>
    <t>熱量:</t>
    <phoneticPr fontId="3" type="noConversion"/>
  </si>
  <si>
    <t>醣類：</t>
    <phoneticPr fontId="3" type="noConversion"/>
  </si>
  <si>
    <t>蛋白質：</t>
    <phoneticPr fontId="3" type="noConversion"/>
  </si>
  <si>
    <t>白米飯</t>
    <phoneticPr fontId="3" type="noConversion"/>
  </si>
  <si>
    <t>黃瓜鮮燴</t>
    <phoneticPr fontId="3" type="noConversion"/>
  </si>
  <si>
    <t>蝦仁燴白菜(海)</t>
    <phoneticPr fontId="3" type="noConversion"/>
  </si>
  <si>
    <t>時蔬烤地瓜</t>
    <phoneticPr fontId="3" type="noConversion"/>
  </si>
  <si>
    <t>南洋咖哩豬</t>
    <phoneticPr fontId="3" type="noConversion"/>
  </si>
  <si>
    <t>椰菜炸雞肉捲(加炸)</t>
    <phoneticPr fontId="3" type="noConversion"/>
  </si>
  <si>
    <t>深色蔬菜</t>
    <phoneticPr fontId="3" type="noConversion"/>
  </si>
  <si>
    <t>淺色蔬菜</t>
    <phoneticPr fontId="3" type="noConversion"/>
  </si>
  <si>
    <t>酸辣湯(豆醃)</t>
    <phoneticPr fontId="3" type="noConversion"/>
  </si>
  <si>
    <t>香菇冬瓜湯</t>
    <phoneticPr fontId="3" type="noConversion"/>
  </si>
  <si>
    <t>書次</t>
    <phoneticPr fontId="3" type="noConversion"/>
  </si>
  <si>
    <t>蘑菇鐵板麵</t>
    <phoneticPr fontId="3" type="noConversion"/>
  </si>
  <si>
    <t>麥脆雞丁(炸)</t>
    <phoneticPr fontId="3" type="noConversion"/>
  </si>
  <si>
    <t>香菇魷魚滷白菜(海豆)</t>
    <phoneticPr fontId="3" type="noConversion"/>
  </si>
  <si>
    <t>芹香拌貢丸片(加)</t>
    <phoneticPr fontId="3" type="noConversion"/>
  </si>
  <si>
    <t>布丁蒸蛋</t>
    <phoneticPr fontId="3" type="noConversion"/>
  </si>
  <si>
    <t>炸綜合菇類(炸)</t>
    <phoneticPr fontId="3" type="noConversion"/>
  </si>
  <si>
    <t>小黃瓜豆腐(豆)</t>
    <phoneticPr fontId="3" type="noConversion"/>
  </si>
  <si>
    <t>QQ滷蛋</t>
    <phoneticPr fontId="3" type="noConversion"/>
  </si>
  <si>
    <t>深色蔬菜</t>
    <phoneticPr fontId="3" type="noConversion"/>
  </si>
  <si>
    <t>淺色蔬菜</t>
    <phoneticPr fontId="3" type="noConversion"/>
  </si>
  <si>
    <t>玉米洋芋湯</t>
    <phoneticPr fontId="3" type="noConversion"/>
  </si>
  <si>
    <t>味噌湯(豆)</t>
    <phoneticPr fontId="3" type="noConversion"/>
  </si>
  <si>
    <t>熱量:</t>
    <phoneticPr fontId="3" type="noConversion"/>
  </si>
  <si>
    <t>22.5g</t>
    <phoneticPr fontId="3" type="noConversion"/>
  </si>
  <si>
    <t>26.8g</t>
    <phoneticPr fontId="3" type="noConversion"/>
  </si>
  <si>
    <t>蛋蓋飯</t>
    <phoneticPr fontId="3" type="noConversion"/>
  </si>
  <si>
    <t>香檸烤翅</t>
    <phoneticPr fontId="3" type="noConversion"/>
  </si>
  <si>
    <t>蒲燒鯛魚(海加)</t>
    <phoneticPr fontId="3" type="noConversion"/>
  </si>
  <si>
    <t xml:space="preserve"> 洋蔥炒蛋</t>
    <phoneticPr fontId="3" type="noConversion"/>
  </si>
  <si>
    <t>大白菜炒年糕(冷)</t>
    <phoneticPr fontId="3" type="noConversion"/>
  </si>
  <si>
    <t>竹筍炒肉絲</t>
    <phoneticPr fontId="3" type="noConversion"/>
  </si>
  <si>
    <t>黃金咖哩</t>
    <phoneticPr fontId="3" type="noConversion"/>
  </si>
  <si>
    <t>椒鹽炸魚丁(炸海)</t>
    <phoneticPr fontId="3" type="noConversion"/>
  </si>
  <si>
    <t>菇菇湯</t>
    <phoneticPr fontId="3" type="noConversion"/>
  </si>
  <si>
    <t>脂肪：</t>
    <phoneticPr fontId="3" type="noConversion"/>
  </si>
  <si>
    <t>沙茶蒸煮麵</t>
    <phoneticPr fontId="3" type="noConversion"/>
  </si>
  <si>
    <t>港式XO醬花椰菜</t>
    <phoneticPr fontId="3" type="noConversion"/>
  </si>
  <si>
    <t xml:space="preserve">紅燒白菜肉丸子 </t>
    <phoneticPr fontId="3" type="noConversion"/>
  </si>
  <si>
    <t>高麗菜河粉</t>
    <phoneticPr fontId="3" type="noConversion"/>
  </si>
  <si>
    <t>洋蔥蝦仁豬柳(海)</t>
    <phoneticPr fontId="3" type="noConversion"/>
  </si>
  <si>
    <t>味噌豆腐湯(豆)</t>
    <phoneticPr fontId="3" type="noConversion"/>
  </si>
  <si>
    <t>玉米粒</t>
    <phoneticPr fontId="3" type="noConversion"/>
  </si>
  <si>
    <t>蘑菇醬</t>
    <phoneticPr fontId="3" type="noConversion"/>
  </si>
  <si>
    <t>芹香甜不辣(炸加)</t>
    <phoneticPr fontId="3" type="noConversion"/>
  </si>
  <si>
    <t>白蘿蔔</t>
    <phoneticPr fontId="3" type="noConversion"/>
  </si>
  <si>
    <t>醃</t>
    <phoneticPr fontId="3" type="noConversion"/>
  </si>
  <si>
    <t>筍乾</t>
    <phoneticPr fontId="3" type="noConversion"/>
  </si>
  <si>
    <t>新鮮魷魚</t>
    <phoneticPr fontId="3" type="noConversion"/>
  </si>
  <si>
    <t>關東煮</t>
    <phoneticPr fontId="3" type="noConversion"/>
  </si>
  <si>
    <t>白蘿蔔</t>
    <phoneticPr fontId="3" type="noConversion"/>
  </si>
  <si>
    <t>紅蘿蔔</t>
    <phoneticPr fontId="3" type="noConversion"/>
  </si>
  <si>
    <t>大白菜</t>
    <phoneticPr fontId="3" type="noConversion"/>
  </si>
  <si>
    <t>杏鮑菇</t>
    <phoneticPr fontId="3" type="noConversion"/>
  </si>
  <si>
    <t>金針菇</t>
    <phoneticPr fontId="3" type="noConversion"/>
  </si>
  <si>
    <t>滑嫩蒸蛋</t>
    <phoneticPr fontId="3" type="noConversion"/>
  </si>
  <si>
    <t>金針菇</t>
    <phoneticPr fontId="3" type="noConversion"/>
  </si>
  <si>
    <t>河粉</t>
    <phoneticPr fontId="3" type="noConversion"/>
  </si>
  <si>
    <t>蝦仁</t>
    <phoneticPr fontId="3" type="noConversion"/>
  </si>
  <si>
    <t>深色蔬菜</t>
    <phoneticPr fontId="3" type="noConversion"/>
  </si>
  <si>
    <t>貢丸片</t>
    <phoneticPr fontId="3" type="noConversion"/>
  </si>
  <si>
    <t>蒲燒鯛魚</t>
    <phoneticPr fontId="3" type="noConversion"/>
  </si>
  <si>
    <t>秀珍菇</t>
    <phoneticPr fontId="3" type="noConversion"/>
  </si>
  <si>
    <t>豬肉片</t>
    <phoneticPr fontId="3" type="noConversion"/>
  </si>
  <si>
    <t>洋蔥貢丸片(加)</t>
    <phoneticPr fontId="3" type="noConversion"/>
  </si>
  <si>
    <t>紅燒雞丁</t>
    <phoneticPr fontId="3" type="noConversion"/>
  </si>
  <si>
    <t>新鮮雞肉</t>
    <phoneticPr fontId="3" type="noConversion"/>
  </si>
  <si>
    <t>九層塔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</si>
</sst>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11 月&quot;\ #\ &quot;日（一）&quot;"/>
    <numFmt numFmtId="177" formatCode="0;_ "/>
    <numFmt numFmtId="178" formatCode="0;_쐀"/>
    <numFmt numFmtId="179" formatCode="m/d;@"/>
  </numFmts>
  <fonts count="92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72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</font>
    <font>
      <sz val="36"/>
      <color theme="1"/>
      <name val="華康少女文字W3"/>
      <family val="3"/>
      <charset val="136"/>
    </font>
    <font>
      <sz val="20"/>
      <color theme="1"/>
      <name val="華康少女文字W3"/>
      <family val="3"/>
      <charset val="136"/>
    </font>
    <font>
      <sz val="48"/>
      <color theme="1"/>
      <name val="華康少女文字W3"/>
      <family val="3"/>
      <charset val="136"/>
    </font>
    <font>
      <b/>
      <sz val="40"/>
      <color theme="1"/>
      <name val="微軟正黑體"/>
      <family val="2"/>
      <charset val="136"/>
    </font>
    <font>
      <sz val="40"/>
      <name val="新細明體"/>
      <family val="1"/>
      <charset val="136"/>
    </font>
    <font>
      <b/>
      <sz val="50"/>
      <color theme="1"/>
      <name val="標楷體"/>
      <family val="4"/>
      <charset val="136"/>
    </font>
    <font>
      <sz val="50"/>
      <name val="新細明體"/>
      <family val="1"/>
      <charset val="136"/>
    </font>
    <font>
      <b/>
      <sz val="24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b/>
      <sz val="28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35"/>
      <name val="王漢宗綜藝體繁"/>
      <family val="1"/>
      <charset val="136"/>
    </font>
    <font>
      <b/>
      <sz val="18"/>
      <name val="新細明體"/>
      <family val="1"/>
      <charset val="136"/>
    </font>
    <font>
      <b/>
      <sz val="14"/>
      <name val="新細明體"/>
      <family val="1"/>
      <charset val="136"/>
    </font>
    <font>
      <sz val="28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6"/>
      <name val="標楷體"/>
      <family val="4"/>
      <charset val="136"/>
    </font>
    <font>
      <sz val="20"/>
      <name val="新細明體"/>
      <family val="1"/>
      <charset val="136"/>
    </font>
    <font>
      <sz val="15"/>
      <name val="新細明體"/>
      <family val="1"/>
      <charset val="136"/>
    </font>
    <font>
      <sz val="16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20"/>
      <color indexed="8"/>
      <name val="新細明體"/>
      <family val="1"/>
      <charset val="136"/>
    </font>
    <font>
      <b/>
      <sz val="20"/>
      <color indexed="10"/>
      <name val="新細明體"/>
      <family val="1"/>
      <charset val="136"/>
    </font>
    <font>
      <b/>
      <sz val="20"/>
      <name val="新細明體"/>
      <family val="1"/>
      <charset val="136"/>
    </font>
    <font>
      <sz val="20"/>
      <color indexed="10"/>
      <name val="新細明體"/>
      <family val="1"/>
      <charset val="136"/>
    </font>
    <font>
      <sz val="20"/>
      <color rgb="FFFF0000"/>
      <name val="新細明體"/>
      <family val="1"/>
      <charset val="136"/>
    </font>
    <font>
      <sz val="20"/>
      <color indexed="8"/>
      <name val="華康中圓體(P)"/>
      <family val="2"/>
    </font>
    <font>
      <sz val="20"/>
      <color indexed="17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b/>
      <sz val="48"/>
      <color theme="0"/>
      <name val="微軟正黑體"/>
      <family val="2"/>
      <charset val="136"/>
    </font>
    <font>
      <b/>
      <sz val="25"/>
      <color theme="1"/>
      <name val="標楷體"/>
      <family val="4"/>
      <charset val="136"/>
    </font>
    <font>
      <b/>
      <sz val="50"/>
      <color theme="1"/>
      <name val="微軟正黑體"/>
      <family val="2"/>
      <charset val="136"/>
    </font>
    <font>
      <b/>
      <sz val="50"/>
      <color rgb="FFFFFF00"/>
      <name val="微軟正黑體"/>
      <family val="2"/>
      <charset val="136"/>
    </font>
    <font>
      <b/>
      <sz val="25"/>
      <color rgb="FFFFFF00"/>
      <name val="微軟正黑體"/>
      <family val="2"/>
      <charset val="136"/>
    </font>
    <font>
      <sz val="72"/>
      <color theme="1"/>
      <name val="華康少女文字W3"/>
      <family val="3"/>
      <charset val="136"/>
    </font>
    <font>
      <b/>
      <sz val="5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sz val="14"/>
      <color indexed="8"/>
      <name val="微軟正黑體"/>
      <family val="2"/>
      <charset val="136"/>
    </font>
    <font>
      <sz val="11"/>
      <color indexed="8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0"/>
      <color rgb="FF0000FF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20"/>
      <color theme="1"/>
      <name val="新細明體"/>
      <family val="1"/>
      <charset val="136"/>
    </font>
    <font>
      <b/>
      <sz val="20"/>
      <color rgb="FFFF0000"/>
      <name val="新細明體"/>
      <family val="1"/>
      <charset val="136"/>
    </font>
    <font>
      <b/>
      <sz val="20"/>
      <color rgb="FF00B050"/>
      <name val="新細明體"/>
      <family val="1"/>
      <charset val="136"/>
    </font>
    <font>
      <sz val="24"/>
      <color rgb="FFFF0000"/>
      <name val="新細明體"/>
      <family val="1"/>
      <charset val="136"/>
    </font>
    <font>
      <b/>
      <sz val="50"/>
      <name val="標楷體"/>
      <family val="4"/>
      <charset val="136"/>
    </font>
    <font>
      <sz val="16"/>
      <color theme="1"/>
      <name val="新細明體"/>
      <family val="1"/>
      <charset val="136"/>
    </font>
    <font>
      <b/>
      <sz val="40"/>
      <name val="微軟正黑體"/>
      <family val="2"/>
      <charset val="136"/>
    </font>
    <font>
      <b/>
      <sz val="24"/>
      <name val="微軟正黑體"/>
      <family val="2"/>
      <charset val="136"/>
    </font>
    <font>
      <b/>
      <sz val="20"/>
      <name val="微軟正黑體"/>
      <family val="2"/>
      <charset val="136"/>
    </font>
    <font>
      <sz val="40"/>
      <name val="微軟正黑體"/>
      <family val="2"/>
      <charset val="136"/>
    </font>
    <font>
      <b/>
      <sz val="18"/>
      <name val="微軟正黑體"/>
      <family val="2"/>
      <charset val="136"/>
    </font>
    <font>
      <b/>
      <sz val="28"/>
      <name val="微軟正黑體"/>
      <family val="2"/>
      <charset val="136"/>
    </font>
    <font>
      <b/>
      <sz val="20"/>
      <color theme="1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/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medium">
        <color indexed="59"/>
      </right>
      <top/>
      <bottom style="thin">
        <color indexed="64"/>
      </bottom>
      <diagonal/>
    </border>
    <border>
      <left/>
      <right style="medium">
        <color indexed="59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44">
    <xf numFmtId="0" fontId="0" fillId="0" borderId="0">
      <alignment vertical="center"/>
    </xf>
    <xf numFmtId="0" fontId="1" fillId="0" borderId="0"/>
    <xf numFmtId="0" fontId="50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5" fillId="0" borderId="68" applyNumberFormat="0" applyFill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27" borderId="69" applyNumberFormat="0" applyAlignment="0" applyProtection="0">
      <alignment vertical="center"/>
    </xf>
    <xf numFmtId="0" fontId="68" fillId="0" borderId="70" applyNumberFormat="0" applyFill="0" applyAlignment="0" applyProtection="0">
      <alignment vertical="center"/>
    </xf>
    <xf numFmtId="0" fontId="1" fillId="28" borderId="71" applyNumberFormat="0" applyFon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72" applyNumberFormat="0" applyFill="0" applyAlignment="0" applyProtection="0">
      <alignment vertical="center"/>
    </xf>
    <xf numFmtId="0" fontId="72" fillId="0" borderId="73" applyNumberFormat="0" applyFill="0" applyAlignment="0" applyProtection="0">
      <alignment vertical="center"/>
    </xf>
    <xf numFmtId="0" fontId="73" fillId="0" borderId="74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17" borderId="69" applyNumberFormat="0" applyAlignment="0" applyProtection="0">
      <alignment vertical="center"/>
    </xf>
    <xf numFmtId="0" fontId="75" fillId="27" borderId="75" applyNumberFormat="0" applyAlignment="0" applyProtection="0">
      <alignment vertical="center"/>
    </xf>
    <xf numFmtId="0" fontId="76" fillId="33" borderId="76" applyNumberFormat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</cellStyleXfs>
  <cellXfs count="683">
    <xf numFmtId="0" fontId="0" fillId="0" borderId="0" xfId="0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1" applyFont="1" applyFill="1"/>
    <xf numFmtId="0" fontId="5" fillId="2" borderId="0" xfId="0" applyFont="1" applyFill="1" applyBorder="1" applyAlignment="1">
      <alignment shrinkToFit="1"/>
    </xf>
    <xf numFmtId="0" fontId="6" fillId="2" borderId="0" xfId="0" applyFont="1" applyFill="1" applyBorder="1" applyAlignment="1">
      <alignment shrinkToFit="1"/>
    </xf>
    <xf numFmtId="0" fontId="1" fillId="2" borderId="0" xfId="1" applyFont="1" applyFill="1" applyAlignment="1"/>
    <xf numFmtId="0" fontId="1" fillId="2" borderId="0" xfId="1" applyFont="1" applyFill="1"/>
    <xf numFmtId="0" fontId="7" fillId="2" borderId="0" xfId="0" applyFont="1" applyFill="1" applyBorder="1" applyAlignment="1">
      <alignment shrinkToFit="1"/>
    </xf>
    <xf numFmtId="0" fontId="6" fillId="2" borderId="0" xfId="0" applyFont="1" applyFill="1" applyBorder="1" applyAlignment="1">
      <alignment horizontal="left" shrinkToFit="1"/>
    </xf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shrinkToFit="1"/>
    </xf>
    <xf numFmtId="0" fontId="4" fillId="2" borderId="0" xfId="1" applyFont="1" applyFill="1" applyBorder="1"/>
    <xf numFmtId="0" fontId="9" fillId="2" borderId="0" xfId="1" applyFont="1" applyFill="1"/>
    <xf numFmtId="0" fontId="11" fillId="2" borderId="0" xfId="1" applyFont="1" applyFill="1"/>
    <xf numFmtId="176" fontId="12" fillId="2" borderId="12" xfId="0" applyNumberFormat="1" applyFont="1" applyFill="1" applyBorder="1" applyAlignment="1">
      <alignment vertical="center" wrapText="1"/>
    </xf>
    <xf numFmtId="176" fontId="12" fillId="2" borderId="13" xfId="0" applyNumberFormat="1" applyFont="1" applyFill="1" applyBorder="1" applyAlignment="1">
      <alignment vertical="center" wrapText="1"/>
    </xf>
    <xf numFmtId="176" fontId="12" fillId="2" borderId="14" xfId="0" applyNumberFormat="1" applyFont="1" applyFill="1" applyBorder="1" applyAlignment="1">
      <alignment vertical="center" wrapText="1"/>
    </xf>
    <xf numFmtId="176" fontId="12" fillId="2" borderId="2" xfId="0" applyNumberFormat="1" applyFont="1" applyFill="1" applyBorder="1" applyAlignment="1">
      <alignment vertical="center" wrapText="1"/>
    </xf>
    <xf numFmtId="176" fontId="12" fillId="2" borderId="3" xfId="0" applyNumberFormat="1" applyFont="1" applyFill="1" applyBorder="1" applyAlignment="1">
      <alignment vertical="center" wrapText="1"/>
    </xf>
    <xf numFmtId="176" fontId="12" fillId="2" borderId="4" xfId="0" applyNumberFormat="1" applyFont="1" applyFill="1" applyBorder="1" applyAlignment="1">
      <alignment vertical="center" wrapText="1"/>
    </xf>
    <xf numFmtId="176" fontId="12" fillId="2" borderId="5" xfId="0" applyNumberFormat="1" applyFont="1" applyFill="1" applyBorder="1" applyAlignment="1">
      <alignment vertical="center" wrapText="1"/>
    </xf>
    <xf numFmtId="176" fontId="12" fillId="2" borderId="6" xfId="0" applyNumberFormat="1" applyFont="1" applyFill="1" applyBorder="1" applyAlignment="1">
      <alignment vertical="center" wrapText="1"/>
    </xf>
    <xf numFmtId="176" fontId="12" fillId="2" borderId="7" xfId="0" applyNumberFormat="1" applyFont="1" applyFill="1" applyBorder="1" applyAlignment="1">
      <alignment vertical="center" wrapText="1"/>
    </xf>
    <xf numFmtId="0" fontId="13" fillId="2" borderId="15" xfId="1" applyFont="1" applyFill="1" applyBorder="1"/>
    <xf numFmtId="0" fontId="13" fillId="2" borderId="16" xfId="1" applyFont="1" applyFill="1" applyBorder="1"/>
    <xf numFmtId="0" fontId="13" fillId="2" borderId="17" xfId="1" applyFont="1" applyFill="1" applyBorder="1"/>
    <xf numFmtId="0" fontId="14" fillId="2" borderId="5" xfId="0" applyFont="1" applyFill="1" applyBorder="1" applyAlignment="1">
      <alignment vertical="center" shrinkToFit="1"/>
    </xf>
    <xf numFmtId="0" fontId="14" fillId="2" borderId="6" xfId="0" applyFont="1" applyFill="1" applyBorder="1" applyAlignment="1">
      <alignment vertical="center" shrinkToFit="1"/>
    </xf>
    <xf numFmtId="0" fontId="14" fillId="2" borderId="7" xfId="0" applyFont="1" applyFill="1" applyBorder="1" applyAlignment="1">
      <alignment vertical="center" shrinkToFit="1"/>
    </xf>
    <xf numFmtId="0" fontId="14" fillId="2" borderId="12" xfId="0" applyFont="1" applyFill="1" applyBorder="1" applyAlignment="1">
      <alignment vertical="center" shrinkToFit="1"/>
    </xf>
    <xf numFmtId="0" fontId="14" fillId="2" borderId="13" xfId="0" applyFont="1" applyFill="1" applyBorder="1" applyAlignment="1">
      <alignment vertical="center" shrinkToFit="1"/>
    </xf>
    <xf numFmtId="0" fontId="14" fillId="2" borderId="14" xfId="0" applyFont="1" applyFill="1" applyBorder="1" applyAlignment="1">
      <alignment vertical="center" shrinkToFit="1"/>
    </xf>
    <xf numFmtId="0" fontId="15" fillId="2" borderId="12" xfId="0" applyFont="1" applyFill="1" applyBorder="1" applyAlignment="1">
      <alignment vertical="center" shrinkToFit="1"/>
    </xf>
    <xf numFmtId="0" fontId="15" fillId="2" borderId="13" xfId="0" applyFont="1" applyFill="1" applyBorder="1" applyAlignment="1">
      <alignment vertical="center" shrinkToFit="1"/>
    </xf>
    <xf numFmtId="0" fontId="15" fillId="2" borderId="14" xfId="0" applyFont="1" applyFill="1" applyBorder="1" applyAlignment="1">
      <alignment vertical="center" shrinkToFit="1"/>
    </xf>
    <xf numFmtId="0" fontId="18" fillId="2" borderId="8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 shrinkToFit="1"/>
    </xf>
    <xf numFmtId="0" fontId="18" fillId="2" borderId="0" xfId="0" applyFont="1" applyFill="1" applyBorder="1" applyAlignment="1">
      <alignment vertical="center" shrinkToFit="1"/>
    </xf>
    <xf numFmtId="0" fontId="18" fillId="2" borderId="9" xfId="0" applyFont="1" applyFill="1" applyBorder="1" applyAlignment="1">
      <alignment vertical="center" shrinkToFit="1"/>
    </xf>
    <xf numFmtId="0" fontId="18" fillId="2" borderId="10" xfId="0" applyFont="1" applyFill="1" applyBorder="1" applyAlignment="1">
      <alignment vertical="center" shrinkToFit="1"/>
    </xf>
    <xf numFmtId="0" fontId="18" fillId="2" borderId="1" xfId="0" applyFont="1" applyFill="1" applyBorder="1" applyAlignment="1">
      <alignment vertical="center" shrinkToFit="1"/>
    </xf>
    <xf numFmtId="0" fontId="18" fillId="2" borderId="11" xfId="0" applyFont="1" applyFill="1" applyBorder="1" applyAlignment="1">
      <alignment vertical="center" shrinkToFit="1"/>
    </xf>
    <xf numFmtId="0" fontId="19" fillId="2" borderId="26" xfId="1" applyFont="1" applyFill="1" applyBorder="1"/>
    <xf numFmtId="0" fontId="20" fillId="2" borderId="21" xfId="1" applyFont="1" applyFill="1" applyBorder="1"/>
    <xf numFmtId="0" fontId="19" fillId="2" borderId="21" xfId="1" applyFont="1" applyFill="1" applyBorder="1"/>
    <xf numFmtId="0" fontId="20" fillId="2" borderId="22" xfId="1" applyFont="1" applyFill="1" applyBorder="1"/>
    <xf numFmtId="0" fontId="19" fillId="2" borderId="23" xfId="1" applyFont="1" applyFill="1" applyBorder="1"/>
    <xf numFmtId="0" fontId="20" fillId="2" borderId="24" xfId="1" applyFont="1" applyFill="1" applyBorder="1"/>
    <xf numFmtId="0" fontId="19" fillId="2" borderId="24" xfId="1" applyFont="1" applyFill="1" applyBorder="1"/>
    <xf numFmtId="0" fontId="20" fillId="2" borderId="25" xfId="1" applyFont="1" applyFill="1" applyBorder="1"/>
    <xf numFmtId="0" fontId="0" fillId="2" borderId="0" xfId="0" applyFont="1" applyFill="1">
      <alignment vertical="center"/>
    </xf>
    <xf numFmtId="0" fontId="21" fillId="2" borderId="0" xfId="1" applyFont="1" applyFill="1" applyAlignment="1"/>
    <xf numFmtId="0" fontId="23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shrinkToFit="1"/>
    </xf>
    <xf numFmtId="0" fontId="23" fillId="0" borderId="0" xfId="0" applyFont="1" applyFill="1" applyBorder="1" applyAlignment="1">
      <alignment horizontal="center" shrinkToFit="1"/>
    </xf>
    <xf numFmtId="0" fontId="26" fillId="0" borderId="0" xfId="0" applyFont="1" applyBorder="1" applyAlignment="1">
      <alignment horizontal="center" shrinkToFit="1"/>
    </xf>
    <xf numFmtId="0" fontId="26" fillId="0" borderId="0" xfId="0" applyFont="1" applyBorder="1" applyAlignment="1">
      <alignment horizontal="left" shrinkToFit="1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6" fillId="0" borderId="0" xfId="0" applyFont="1" applyBorder="1" applyAlignment="1">
      <alignment horizontal="right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6" fillId="0" borderId="33" xfId="0" applyFont="1" applyBorder="1" applyAlignment="1">
      <alignment horizontal="center" vertical="center" textRotation="255"/>
    </xf>
    <xf numFmtId="0" fontId="27" fillId="0" borderId="34" xfId="0" applyFont="1" applyBorder="1" applyAlignment="1">
      <alignment vertical="center" textRotation="255"/>
    </xf>
    <xf numFmtId="0" fontId="27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 shrinkToFit="1"/>
    </xf>
    <xf numFmtId="0" fontId="27" fillId="0" borderId="34" xfId="0" applyFont="1" applyFill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 textRotation="255"/>
    </xf>
    <xf numFmtId="0" fontId="26" fillId="0" borderId="36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26" fillId="0" borderId="38" xfId="0" applyFont="1" applyBorder="1" applyAlignment="1">
      <alignment horizontal="center"/>
    </xf>
    <xf numFmtId="0" fontId="25" fillId="3" borderId="39" xfId="0" applyFont="1" applyFill="1" applyBorder="1" applyAlignment="1">
      <alignment horizontal="center" vertical="center" shrinkToFit="1"/>
    </xf>
    <xf numFmtId="0" fontId="30" fillId="3" borderId="39" xfId="0" applyFont="1" applyFill="1" applyBorder="1" applyAlignment="1">
      <alignment horizontal="center" vertical="center" shrinkToFit="1"/>
    </xf>
    <xf numFmtId="0" fontId="27" fillId="3" borderId="39" xfId="0" applyFont="1" applyFill="1" applyBorder="1" applyAlignment="1">
      <alignment horizontal="center" vertical="center" wrapText="1" shrinkToFit="1"/>
    </xf>
    <xf numFmtId="0" fontId="26" fillId="0" borderId="41" xfId="0" applyFont="1" applyFill="1" applyBorder="1">
      <alignment vertical="center"/>
    </xf>
    <xf numFmtId="0" fontId="26" fillId="0" borderId="40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6" fillId="0" borderId="43" xfId="0" applyFont="1" applyBorder="1" applyAlignment="1">
      <alignment horizontal="center"/>
    </xf>
    <xf numFmtId="0" fontId="25" fillId="0" borderId="44" xfId="0" applyFont="1" applyFill="1" applyBorder="1" applyAlignment="1">
      <alignment horizontal="left" vertical="center" shrinkToFit="1"/>
    </xf>
    <xf numFmtId="0" fontId="30" fillId="0" borderId="44" xfId="0" applyFont="1" applyFill="1" applyBorder="1" applyAlignment="1">
      <alignment horizontal="left" vertical="center" shrinkToFit="1"/>
    </xf>
    <xf numFmtId="0" fontId="30" fillId="0" borderId="44" xfId="0" applyFont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6" fillId="0" borderId="45" xfId="0" applyFont="1" applyFill="1" applyBorder="1" applyAlignment="1">
      <alignment horizontal="right"/>
    </xf>
    <xf numFmtId="0" fontId="26" fillId="0" borderId="44" xfId="0" applyFont="1" applyFill="1" applyBorder="1" applyAlignment="1">
      <alignment horizontal="center" vertical="center" shrinkToFit="1"/>
    </xf>
    <xf numFmtId="0" fontId="26" fillId="0" borderId="46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6" fillId="0" borderId="45" xfId="0" applyFont="1" applyFill="1" applyBorder="1">
      <alignment vertical="center"/>
    </xf>
    <xf numFmtId="0" fontId="26" fillId="0" borderId="4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31" fillId="0" borderId="44" xfId="0" applyFont="1" applyBorder="1" applyAlignment="1">
      <alignment horizontal="left" vertical="center" shrinkToFit="1"/>
    </xf>
    <xf numFmtId="0" fontId="30" fillId="0" borderId="44" xfId="0" applyFont="1" applyFill="1" applyBorder="1" applyAlignment="1">
      <alignment vertical="center" textRotation="180" shrinkToFit="1"/>
    </xf>
    <xf numFmtId="0" fontId="25" fillId="0" borderId="44" xfId="0" applyFont="1" applyFill="1" applyBorder="1" applyAlignment="1">
      <alignment vertical="center" textRotation="180" shrinkToFit="1"/>
    </xf>
    <xf numFmtId="0" fontId="26" fillId="0" borderId="44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vertical="center" shrinkToFit="1"/>
    </xf>
    <xf numFmtId="0" fontId="1" fillId="0" borderId="47" xfId="0" applyFont="1" applyBorder="1">
      <alignment vertical="center"/>
    </xf>
    <xf numFmtId="0" fontId="26" fillId="0" borderId="44" xfId="0" applyFont="1" applyFill="1" applyBorder="1" applyAlignment="1">
      <alignment horizontal="left" vertical="center"/>
    </xf>
    <xf numFmtId="0" fontId="1" fillId="0" borderId="48" xfId="0" applyFont="1" applyFill="1" applyBorder="1" applyAlignment="1">
      <alignment horizontal="center" vertical="center" shrinkToFit="1"/>
    </xf>
    <xf numFmtId="0" fontId="1" fillId="0" borderId="49" xfId="0" applyFont="1" applyBorder="1" applyAlignment="1">
      <alignment horizontal="right"/>
    </xf>
    <xf numFmtId="0" fontId="25" fillId="0" borderId="50" xfId="0" applyFont="1" applyFill="1" applyBorder="1" applyAlignment="1">
      <alignment vertical="center" textRotation="180" shrinkToFit="1"/>
    </xf>
    <xf numFmtId="0" fontId="25" fillId="0" borderId="50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/>
    </xf>
    <xf numFmtId="9" fontId="1" fillId="0" borderId="0" xfId="0" applyNumberFormat="1" applyFont="1" applyBorder="1">
      <alignment vertical="center"/>
    </xf>
    <xf numFmtId="0" fontId="32" fillId="0" borderId="44" xfId="0" applyFont="1" applyBorder="1" applyAlignment="1">
      <alignment horizontal="left" vertical="center" shrinkToFit="1"/>
    </xf>
    <xf numFmtId="0" fontId="33" fillId="0" borderId="44" xfId="0" applyFont="1" applyFill="1" applyBorder="1" applyAlignment="1">
      <alignment horizontal="left" vertical="center" shrinkToFit="1"/>
    </xf>
    <xf numFmtId="0" fontId="1" fillId="0" borderId="43" xfId="0" applyFont="1" applyFill="1" applyBorder="1" applyAlignment="1">
      <alignment horizontal="center" vertical="center" shrinkToFit="1"/>
    </xf>
    <xf numFmtId="0" fontId="1" fillId="0" borderId="52" xfId="0" applyFont="1" applyBorder="1" applyAlignment="1">
      <alignment horizontal="right"/>
    </xf>
    <xf numFmtId="0" fontId="26" fillId="0" borderId="53" xfId="0" applyFont="1" applyFill="1" applyBorder="1" applyAlignment="1">
      <alignment horizontal="left" vertical="center"/>
    </xf>
    <xf numFmtId="0" fontId="26" fillId="0" borderId="40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43" xfId="0" applyFont="1" applyFill="1" applyBorder="1" applyAlignment="1">
      <alignment horizontal="center"/>
    </xf>
    <xf numFmtId="0" fontId="26" fillId="0" borderId="44" xfId="0" applyFont="1" applyBorder="1" applyAlignment="1">
      <alignment horizontal="center" vertical="center" shrinkToFit="1"/>
    </xf>
    <xf numFmtId="0" fontId="26" fillId="0" borderId="46" xfId="0" applyFont="1" applyBorder="1" applyAlignment="1">
      <alignment horizontal="center" vertical="center"/>
    </xf>
    <xf numFmtId="0" fontId="25" fillId="0" borderId="0" xfId="0" applyFont="1" applyBorder="1" applyAlignment="1">
      <alignment horizontal="right"/>
    </xf>
    <xf numFmtId="0" fontId="25" fillId="0" borderId="0" xfId="0" applyFont="1">
      <alignment vertical="center"/>
    </xf>
    <xf numFmtId="0" fontId="26" fillId="0" borderId="44" xfId="0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25" fillId="0" borderId="44" xfId="0" applyFont="1" applyBorder="1" applyAlignment="1">
      <alignment horizontal="center" vertical="center" shrinkToFit="1"/>
    </xf>
    <xf numFmtId="0" fontId="30" fillId="0" borderId="44" xfId="0" applyFont="1" applyBorder="1" applyAlignment="1">
      <alignment horizontal="left" vertical="center" wrapText="1" shrinkToFit="1"/>
    </xf>
    <xf numFmtId="0" fontId="30" fillId="0" borderId="45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center"/>
    </xf>
    <xf numFmtId="0" fontId="25" fillId="0" borderId="47" xfId="0" applyFont="1" applyBorder="1">
      <alignment vertical="center"/>
    </xf>
    <xf numFmtId="0" fontId="30" fillId="0" borderId="52" xfId="0" applyFont="1" applyFill="1" applyBorder="1" applyAlignment="1">
      <alignment vertical="center" textRotation="180" shrinkToFit="1"/>
    </xf>
    <xf numFmtId="0" fontId="26" fillId="4" borderId="45" xfId="0" applyFont="1" applyFill="1" applyBorder="1">
      <alignment vertical="center"/>
    </xf>
    <xf numFmtId="0" fontId="26" fillId="0" borderId="44" xfId="0" applyFont="1" applyBorder="1" applyAlignment="1">
      <alignment horizontal="left" vertical="center"/>
    </xf>
    <xf numFmtId="0" fontId="1" fillId="0" borderId="54" xfId="0" applyFont="1" applyBorder="1" applyAlignment="1">
      <alignment horizontal="center" vertical="center" shrinkToFit="1"/>
    </xf>
    <xf numFmtId="0" fontId="25" fillId="0" borderId="55" xfId="0" applyFont="1" applyBorder="1">
      <alignment vertical="center"/>
    </xf>
    <xf numFmtId="0" fontId="26" fillId="4" borderId="45" xfId="0" applyFont="1" applyFill="1" applyBorder="1" applyAlignment="1">
      <alignment horizontal="right"/>
    </xf>
    <xf numFmtId="0" fontId="26" fillId="0" borderId="44" xfId="0" applyFont="1" applyBorder="1" applyAlignment="1">
      <alignment horizontal="left"/>
    </xf>
    <xf numFmtId="0" fontId="25" fillId="0" borderId="0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 shrinkToFit="1"/>
    </xf>
    <xf numFmtId="0" fontId="33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vertical="center" shrinkToFit="1"/>
    </xf>
    <xf numFmtId="0" fontId="26" fillId="0" borderId="51" xfId="0" applyFont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 shrinkToFit="1"/>
    </xf>
    <xf numFmtId="0" fontId="1" fillId="0" borderId="58" xfId="0" applyFont="1" applyBorder="1" applyAlignment="1">
      <alignment horizontal="right"/>
    </xf>
    <xf numFmtId="0" fontId="26" fillId="0" borderId="5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0" fillId="0" borderId="0" xfId="0" applyFont="1" applyFill="1" applyBorder="1" applyAlignment="1">
      <alignment horizontal="left"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6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7" fillId="0" borderId="35" xfId="0" applyFont="1" applyFill="1" applyBorder="1" applyAlignment="1">
      <alignment horizontal="center" vertical="center" wrapText="1"/>
    </xf>
    <xf numFmtId="0" fontId="26" fillId="0" borderId="50" xfId="0" applyFont="1" applyFill="1" applyBorder="1" applyAlignment="1">
      <alignment horizontal="left"/>
    </xf>
    <xf numFmtId="0" fontId="1" fillId="0" borderId="61" xfId="0" applyFont="1" applyFill="1" applyBorder="1" applyAlignment="1">
      <alignment horizontal="center" vertical="center" shrinkToFit="1"/>
    </xf>
    <xf numFmtId="0" fontId="26" fillId="0" borderId="50" xfId="0" applyFont="1" applyBorder="1" applyAlignment="1">
      <alignment horizontal="left"/>
    </xf>
    <xf numFmtId="0" fontId="29" fillId="0" borderId="0" xfId="0" applyFont="1" applyAlignment="1">
      <alignment vertical="center"/>
    </xf>
    <xf numFmtId="0" fontId="1" fillId="0" borderId="6" xfId="0" applyFont="1" applyFill="1" applyBorder="1">
      <alignment vertical="center"/>
    </xf>
    <xf numFmtId="0" fontId="37" fillId="0" borderId="0" xfId="0" applyFont="1" applyBorder="1" applyAlignment="1">
      <alignment horizontal="center" shrinkToFit="1"/>
    </xf>
    <xf numFmtId="0" fontId="38" fillId="0" borderId="0" xfId="0" applyFont="1" applyBorder="1">
      <alignment vertical="center"/>
    </xf>
    <xf numFmtId="0" fontId="38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shrinkToFit="1"/>
    </xf>
    <xf numFmtId="0" fontId="37" fillId="0" borderId="0" xfId="0" applyFont="1" applyFill="1" applyBorder="1" applyAlignment="1">
      <alignment horizontal="center" shrinkToFit="1"/>
    </xf>
    <xf numFmtId="0" fontId="40" fillId="0" borderId="0" xfId="0" applyFont="1" applyBorder="1" applyAlignment="1">
      <alignment horizontal="center" shrinkToFit="1"/>
    </xf>
    <xf numFmtId="0" fontId="38" fillId="0" borderId="0" xfId="0" applyFont="1" applyBorder="1" applyAlignment="1">
      <alignment horizontal="left"/>
    </xf>
    <xf numFmtId="0" fontId="38" fillId="0" borderId="0" xfId="0" applyFont="1" applyBorder="1" applyAlignment="1">
      <alignment horizontal="center" shrinkToFit="1"/>
    </xf>
    <xf numFmtId="0" fontId="38" fillId="0" borderId="0" xfId="0" applyFont="1" applyFill="1" applyBorder="1" applyAlignment="1">
      <alignment horizontal="center" shrinkToFit="1"/>
    </xf>
    <xf numFmtId="0" fontId="40" fillId="0" borderId="0" xfId="0" applyFont="1" applyBorder="1" applyAlignment="1">
      <alignment horizontal="right"/>
    </xf>
    <xf numFmtId="0" fontId="40" fillId="0" borderId="0" xfId="0" applyFont="1" applyBorder="1" applyAlignment="1">
      <alignment horizontal="center"/>
    </xf>
    <xf numFmtId="0" fontId="38" fillId="0" borderId="0" xfId="0" applyFont="1" applyBorder="1" applyAlignment="1">
      <alignment horizontal="right"/>
    </xf>
    <xf numFmtId="0" fontId="40" fillId="0" borderId="33" xfId="0" applyFont="1" applyBorder="1" applyAlignment="1">
      <alignment horizontal="center" vertical="center" textRotation="255"/>
    </xf>
    <xf numFmtId="0" fontId="41" fillId="0" borderId="34" xfId="0" applyFont="1" applyBorder="1" applyAlignment="1">
      <alignment vertical="center" textRotation="255"/>
    </xf>
    <xf numFmtId="0" fontId="41" fillId="0" borderId="35" xfId="0" applyFont="1" applyFill="1" applyBorder="1" applyAlignment="1">
      <alignment horizontal="center" vertical="center"/>
    </xf>
    <xf numFmtId="0" fontId="41" fillId="0" borderId="35" xfId="0" applyFont="1" applyFill="1" applyBorder="1" applyAlignment="1">
      <alignment horizontal="center" vertical="center" wrapText="1"/>
    </xf>
    <xf numFmtId="0" fontId="41" fillId="0" borderId="34" xfId="0" applyFont="1" applyFill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40" fillId="0" borderId="43" xfId="0" applyFont="1" applyBorder="1" applyAlignment="1">
      <alignment horizontal="center"/>
    </xf>
    <xf numFmtId="0" fontId="38" fillId="0" borderId="0" xfId="0" applyFont="1">
      <alignment vertical="center"/>
    </xf>
    <xf numFmtId="0" fontId="38" fillId="0" borderId="0" xfId="0" applyFont="1" applyFill="1" applyBorder="1" applyAlignment="1">
      <alignment horizontal="left" vertical="center" wrapText="1"/>
    </xf>
    <xf numFmtId="177" fontId="38" fillId="0" borderId="0" xfId="0" applyNumberFormat="1" applyFont="1" applyBorder="1" applyAlignment="1">
      <alignment horizontal="center" vertical="center"/>
    </xf>
    <xf numFmtId="178" fontId="38" fillId="0" borderId="0" xfId="0" applyNumberFormat="1" applyFont="1" applyBorder="1" applyAlignment="1">
      <alignment horizontal="center" vertical="center"/>
    </xf>
    <xf numFmtId="0" fontId="38" fillId="0" borderId="47" xfId="0" applyFont="1" applyBorder="1">
      <alignment vertical="center"/>
    </xf>
    <xf numFmtId="0" fontId="38" fillId="0" borderId="43" xfId="0" applyFont="1" applyFill="1" applyBorder="1" applyAlignment="1">
      <alignment horizontal="center" vertical="center" shrinkToFit="1"/>
    </xf>
    <xf numFmtId="0" fontId="38" fillId="0" borderId="52" xfId="0" applyFont="1" applyBorder="1" applyAlignment="1">
      <alignment horizontal="right"/>
    </xf>
    <xf numFmtId="9" fontId="38" fillId="0" borderId="0" xfId="0" applyNumberFormat="1" applyFont="1" applyBorder="1">
      <alignment vertical="center"/>
    </xf>
    <xf numFmtId="0" fontId="30" fillId="6" borderId="39" xfId="0" applyFont="1" applyFill="1" applyBorder="1" applyAlignment="1">
      <alignment horizontal="center" vertical="center" shrinkToFit="1"/>
    </xf>
    <xf numFmtId="0" fontId="40" fillId="0" borderId="43" xfId="0" applyFont="1" applyFill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30" fillId="0" borderId="0" xfId="0" applyFont="1">
      <alignment vertical="center"/>
    </xf>
    <xf numFmtId="0" fontId="30" fillId="0" borderId="0" xfId="0" applyFont="1" applyBorder="1">
      <alignment vertical="center"/>
    </xf>
    <xf numFmtId="0" fontId="30" fillId="0" borderId="47" xfId="0" applyFont="1" applyBorder="1">
      <alignment vertical="center"/>
    </xf>
    <xf numFmtId="0" fontId="38" fillId="0" borderId="54" xfId="0" applyFont="1" applyBorder="1" applyAlignment="1">
      <alignment horizontal="center" vertical="center" shrinkToFit="1"/>
    </xf>
    <xf numFmtId="0" fontId="30" fillId="0" borderId="55" xfId="0" applyFont="1" applyBorder="1">
      <alignment vertical="center"/>
    </xf>
    <xf numFmtId="0" fontId="30" fillId="0" borderId="0" xfId="0" applyFont="1" applyBorder="1" applyAlignment="1">
      <alignment horizontal="center" vertical="center"/>
    </xf>
    <xf numFmtId="0" fontId="30" fillId="3" borderId="50" xfId="0" applyFont="1" applyFill="1" applyBorder="1" applyAlignment="1">
      <alignment horizontal="center" vertical="center" shrinkToFit="1"/>
    </xf>
    <xf numFmtId="0" fontId="38" fillId="0" borderId="61" xfId="0" applyFont="1" applyFill="1" applyBorder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center" shrinkToFit="1"/>
    </xf>
    <xf numFmtId="0" fontId="38" fillId="0" borderId="0" xfId="0" applyFont="1" applyBorder="1" applyAlignment="1">
      <alignment horizontal="right" vertical="top"/>
    </xf>
    <xf numFmtId="0" fontId="38" fillId="0" borderId="0" xfId="0" applyFont="1" applyBorder="1" applyAlignment="1">
      <alignment horizontal="left" vertical="center" shrinkToFit="1"/>
    </xf>
    <xf numFmtId="0" fontId="38" fillId="0" borderId="0" xfId="0" applyFont="1" applyFill="1" applyBorder="1">
      <alignment vertical="center"/>
    </xf>
    <xf numFmtId="0" fontId="40" fillId="0" borderId="0" xfId="0" applyFont="1">
      <alignment vertical="center"/>
    </xf>
    <xf numFmtId="0" fontId="40" fillId="0" borderId="0" xfId="0" applyFont="1" applyBorder="1" applyAlignment="1">
      <alignment horizontal="center" vertical="center"/>
    </xf>
    <xf numFmtId="0" fontId="38" fillId="0" borderId="0" xfId="0" applyFont="1" applyFill="1">
      <alignment vertical="center"/>
    </xf>
    <xf numFmtId="0" fontId="40" fillId="0" borderId="0" xfId="0" applyFont="1" applyAlignment="1">
      <alignment horizontal="center" vertical="center"/>
    </xf>
    <xf numFmtId="0" fontId="40" fillId="0" borderId="38" xfId="0" applyFont="1" applyBorder="1" applyAlignment="1">
      <alignment horizontal="center"/>
    </xf>
    <xf numFmtId="0" fontId="13" fillId="2" borderId="15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/>
    </xf>
    <xf numFmtId="0" fontId="13" fillId="2" borderId="20" xfId="1" applyFont="1" applyFill="1" applyBorder="1" applyAlignment="1">
      <alignment horizontal="center" vertical="center"/>
    </xf>
    <xf numFmtId="0" fontId="13" fillId="2" borderId="21" xfId="1" applyFont="1" applyFill="1" applyBorder="1" applyAlignment="1">
      <alignment horizontal="center" vertical="center"/>
    </xf>
    <xf numFmtId="0" fontId="13" fillId="2" borderId="22" xfId="1" applyFont="1" applyFill="1" applyBorder="1" applyAlignment="1">
      <alignment horizontal="center" vertical="center"/>
    </xf>
    <xf numFmtId="0" fontId="13" fillId="2" borderId="23" xfId="1" applyFont="1" applyFill="1" applyBorder="1" applyAlignment="1">
      <alignment horizontal="center" vertical="center"/>
    </xf>
    <xf numFmtId="0" fontId="13" fillId="2" borderId="24" xfId="1" applyFont="1" applyFill="1" applyBorder="1" applyAlignment="1">
      <alignment horizontal="center" vertical="center"/>
    </xf>
    <xf numFmtId="0" fontId="13" fillId="2" borderId="25" xfId="1" applyFont="1" applyFill="1" applyBorder="1" applyAlignment="1">
      <alignment horizontal="center" vertical="center"/>
    </xf>
    <xf numFmtId="0" fontId="16" fillId="2" borderId="21" xfId="1" applyFont="1" applyFill="1" applyBorder="1" applyAlignment="1">
      <alignment horizontal="center" vertical="center"/>
    </xf>
    <xf numFmtId="0" fontId="16" fillId="2" borderId="22" xfId="1" applyFont="1" applyFill="1" applyBorder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0" fontId="16" fillId="2" borderId="24" xfId="1" applyFont="1" applyFill="1" applyBorder="1" applyAlignment="1">
      <alignment horizontal="center" vertical="center"/>
    </xf>
    <xf numFmtId="0" fontId="16" fillId="2" borderId="25" xfId="1" applyFont="1" applyFill="1" applyBorder="1" applyAlignment="1">
      <alignment horizontal="center" vertical="center"/>
    </xf>
    <xf numFmtId="0" fontId="44" fillId="2" borderId="63" xfId="0" applyFont="1" applyFill="1" applyBorder="1" applyAlignment="1">
      <alignment horizontal="center" vertical="center" shrinkToFit="1"/>
    </xf>
    <xf numFmtId="0" fontId="44" fillId="8" borderId="64" xfId="0" applyFont="1" applyFill="1" applyBorder="1" applyAlignment="1">
      <alignment horizontal="center" vertical="center" shrinkToFit="1"/>
    </xf>
    <xf numFmtId="0" fontId="44" fillId="2" borderId="64" xfId="0" applyFont="1" applyFill="1" applyBorder="1" applyAlignment="1">
      <alignment horizontal="center" vertical="center" shrinkToFit="1"/>
    </xf>
    <xf numFmtId="0" fontId="47" fillId="9" borderId="8" xfId="0" applyFont="1" applyFill="1" applyBorder="1" applyAlignment="1">
      <alignment horizontal="center" vertical="center"/>
    </xf>
    <xf numFmtId="0" fontId="44" fillId="2" borderId="65" xfId="0" applyFont="1" applyFill="1" applyBorder="1" applyAlignment="1">
      <alignment horizontal="center" vertical="center" shrinkToFit="1"/>
    </xf>
    <xf numFmtId="0" fontId="13" fillId="2" borderId="5" xfId="1" applyFont="1" applyFill="1" applyBorder="1" applyAlignment="1">
      <alignment horizontal="right" vertical="center"/>
    </xf>
    <xf numFmtId="0" fontId="13" fillId="2" borderId="66" xfId="1" applyFont="1" applyFill="1" applyBorder="1" applyAlignment="1">
      <alignment horizontal="left" vertical="center"/>
    </xf>
    <xf numFmtId="0" fontId="13" fillId="2" borderId="6" xfId="1" applyFont="1" applyFill="1" applyBorder="1" applyAlignment="1">
      <alignment horizontal="right" vertical="center"/>
    </xf>
    <xf numFmtId="0" fontId="13" fillId="2" borderId="67" xfId="1" applyFont="1" applyFill="1" applyBorder="1" applyAlignment="1">
      <alignment horizontal="left" vertical="center"/>
    </xf>
    <xf numFmtId="0" fontId="13" fillId="2" borderId="10" xfId="1" applyFont="1" applyFill="1" applyBorder="1" applyAlignment="1">
      <alignment horizontal="right" vertical="center"/>
    </xf>
    <xf numFmtId="0" fontId="13" fillId="2" borderId="1" xfId="1" applyFont="1" applyFill="1" applyBorder="1" applyAlignment="1">
      <alignment horizontal="left" vertical="center"/>
    </xf>
    <xf numFmtId="0" fontId="13" fillId="2" borderId="1" xfId="1" applyFont="1" applyFill="1" applyBorder="1" applyAlignment="1">
      <alignment horizontal="right" vertical="center"/>
    </xf>
    <xf numFmtId="0" fontId="13" fillId="2" borderId="11" xfId="1" applyFont="1" applyFill="1" applyBorder="1" applyAlignment="1">
      <alignment horizontal="left" vertical="center"/>
    </xf>
    <xf numFmtId="0" fontId="48" fillId="2" borderId="0" xfId="0" applyFont="1" applyFill="1" applyBorder="1" applyAlignment="1">
      <alignment shrinkToFit="1"/>
    </xf>
    <xf numFmtId="0" fontId="15" fillId="0" borderId="0" xfId="2" applyFont="1" applyFill="1" applyBorder="1" applyAlignment="1">
      <alignment horizontal="left" vertical="center"/>
    </xf>
    <xf numFmtId="0" fontId="51" fillId="2" borderId="0" xfId="2" applyFont="1" applyFill="1" applyBorder="1" applyAlignment="1">
      <alignment horizontal="center" vertical="center"/>
    </xf>
    <xf numFmtId="0" fontId="51" fillId="2" borderId="0" xfId="2" applyFont="1" applyFill="1" applyBorder="1" applyAlignment="1">
      <alignment horizontal="center" vertical="center" shrinkToFit="1"/>
    </xf>
    <xf numFmtId="0" fontId="51" fillId="2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center" vertical="center" shrinkToFit="1"/>
    </xf>
    <xf numFmtId="0" fontId="52" fillId="10" borderId="0" xfId="2" applyFont="1" applyFill="1" applyBorder="1" applyAlignment="1">
      <alignment horizontal="center" vertical="center" shrinkToFit="1"/>
    </xf>
    <xf numFmtId="0" fontId="54" fillId="0" borderId="0" xfId="2" applyFont="1" applyAlignment="1">
      <alignment horizontal="center" vertical="center" shrinkToFit="1"/>
    </xf>
    <xf numFmtId="0" fontId="17" fillId="0" borderId="0" xfId="2" applyFont="1" applyFill="1" applyBorder="1" applyAlignment="1">
      <alignment vertical="center" shrinkToFit="1"/>
    </xf>
    <xf numFmtId="0" fontId="15" fillId="0" borderId="0" xfId="2" applyFont="1" applyFill="1" applyBorder="1" applyAlignment="1">
      <alignment vertical="center"/>
    </xf>
    <xf numFmtId="0" fontId="55" fillId="0" borderId="0" xfId="2" applyFont="1" applyFill="1" applyBorder="1" applyAlignment="1">
      <alignment vertical="center" shrinkToFit="1"/>
    </xf>
    <xf numFmtId="0" fontId="56" fillId="0" borderId="0" xfId="2" applyFont="1" applyFill="1" applyBorder="1" applyAlignment="1">
      <alignment horizontal="center" vertical="center" shrinkToFit="1"/>
    </xf>
    <xf numFmtId="0" fontId="51" fillId="10" borderId="0" xfId="2" applyFont="1" applyFill="1" applyBorder="1" applyAlignment="1">
      <alignment horizontal="center" vertical="center" shrinkToFit="1"/>
    </xf>
    <xf numFmtId="0" fontId="54" fillId="0" borderId="0" xfId="2" applyFont="1" applyBorder="1" applyAlignment="1">
      <alignment vertical="center"/>
    </xf>
    <xf numFmtId="0" fontId="54" fillId="0" borderId="0" xfId="2" applyFont="1" applyBorder="1" applyAlignment="1">
      <alignment horizontal="center" vertical="center" shrinkToFit="1"/>
    </xf>
    <xf numFmtId="0" fontId="57" fillId="0" borderId="0" xfId="2" applyFont="1" applyFill="1" applyBorder="1" applyAlignment="1">
      <alignment vertical="center" shrinkToFit="1"/>
    </xf>
    <xf numFmtId="0" fontId="58" fillId="11" borderId="18" xfId="2" applyFont="1" applyFill="1" applyBorder="1" applyAlignment="1">
      <alignment horizontal="center" vertical="center" shrinkToFit="1"/>
    </xf>
    <xf numFmtId="0" fontId="58" fillId="11" borderId="19" xfId="2" applyFont="1" applyFill="1" applyBorder="1" applyAlignment="1">
      <alignment horizontal="center" vertical="center" shrinkToFit="1"/>
    </xf>
    <xf numFmtId="0" fontId="59" fillId="11" borderId="19" xfId="2" applyFont="1" applyFill="1" applyBorder="1" applyAlignment="1">
      <alignment horizontal="center" vertical="center" shrinkToFit="1"/>
    </xf>
    <xf numFmtId="0" fontId="59" fillId="11" borderId="20" xfId="2" applyFont="1" applyFill="1" applyBorder="1" applyAlignment="1">
      <alignment horizontal="center" vertical="center" shrinkToFit="1"/>
    </xf>
    <xf numFmtId="179" fontId="17" fillId="0" borderId="26" xfId="2" applyNumberFormat="1" applyFont="1" applyFill="1" applyBorder="1" applyAlignment="1">
      <alignment horizontal="center" vertical="center" shrinkToFit="1"/>
    </xf>
    <xf numFmtId="0" fontId="17" fillId="0" borderId="21" xfId="2" applyFont="1" applyFill="1" applyBorder="1" applyAlignment="1">
      <alignment horizontal="center" vertical="center" shrinkToFit="1"/>
    </xf>
    <xf numFmtId="0" fontId="60" fillId="0" borderId="21" xfId="0" applyFont="1" applyFill="1" applyBorder="1" applyAlignment="1">
      <alignment horizontal="center" vertical="center"/>
    </xf>
    <xf numFmtId="0" fontId="52" fillId="2" borderId="21" xfId="2" applyFont="1" applyFill="1" applyBorder="1" applyAlignment="1">
      <alignment horizontal="center" vertical="center" shrinkToFit="1"/>
    </xf>
    <xf numFmtId="0" fontId="55" fillId="0" borderId="21" xfId="2" applyFont="1" applyFill="1" applyBorder="1" applyAlignment="1">
      <alignment horizontal="center" vertical="center" shrinkToFit="1"/>
    </xf>
    <xf numFmtId="0" fontId="55" fillId="0" borderId="22" xfId="2" applyFont="1" applyFill="1" applyBorder="1" applyAlignment="1">
      <alignment horizontal="center" vertical="center" shrinkToFit="1"/>
    </xf>
    <xf numFmtId="0" fontId="52" fillId="0" borderId="21" xfId="0" applyFont="1" applyFill="1" applyBorder="1" applyAlignment="1">
      <alignment horizontal="center" vertical="center"/>
    </xf>
    <xf numFmtId="0" fontId="60" fillId="2" borderId="21" xfId="2" applyFont="1" applyFill="1" applyBorder="1" applyAlignment="1">
      <alignment horizontal="center" vertical="center" shrinkToFit="1"/>
    </xf>
    <xf numFmtId="0" fontId="55" fillId="0" borderId="0" xfId="2" applyFont="1" applyFill="1" applyBorder="1" applyAlignment="1">
      <alignment vertical="center"/>
    </xf>
    <xf numFmtId="0" fontId="61" fillId="0" borderId="0" xfId="2" applyFont="1" applyFill="1" applyBorder="1" applyAlignment="1">
      <alignment vertical="center"/>
    </xf>
    <xf numFmtId="0" fontId="52" fillId="8" borderId="21" xfId="2" applyFont="1" applyFill="1" applyBorder="1" applyAlignment="1">
      <alignment horizontal="center" vertical="center" shrinkToFit="1"/>
    </xf>
    <xf numFmtId="0" fontId="52" fillId="8" borderId="21" xfId="0" applyFont="1" applyFill="1" applyBorder="1" applyAlignment="1">
      <alignment horizontal="center" vertical="center"/>
    </xf>
    <xf numFmtId="0" fontId="52" fillId="0" borderId="21" xfId="2" applyFont="1" applyFill="1" applyBorder="1" applyAlignment="1">
      <alignment horizontal="center" vertical="center" shrinkToFit="1"/>
    </xf>
    <xf numFmtId="0" fontId="62" fillId="0" borderId="21" xfId="2" applyFont="1" applyFill="1" applyBorder="1" applyAlignment="1">
      <alignment horizontal="center" vertical="center" shrinkToFit="1"/>
    </xf>
    <xf numFmtId="0" fontId="17" fillId="0" borderId="21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 shrinkToFit="1"/>
    </xf>
    <xf numFmtId="0" fontId="52" fillId="0" borderId="24" xfId="0" applyFont="1" applyFill="1" applyBorder="1" applyAlignment="1">
      <alignment horizontal="center" vertical="center"/>
    </xf>
    <xf numFmtId="0" fontId="52" fillId="2" borderId="24" xfId="2" applyFont="1" applyFill="1" applyBorder="1" applyAlignment="1">
      <alignment horizontal="center" vertical="center" shrinkToFit="1"/>
    </xf>
    <xf numFmtId="0" fontId="17" fillId="0" borderId="24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26" fillId="0" borderId="80" xfId="0" applyFont="1" applyFill="1" applyBorder="1" applyAlignment="1">
      <alignment horizontal="left" vertical="center"/>
    </xf>
    <xf numFmtId="0" fontId="26" fillId="0" borderId="83" xfId="0" applyFont="1" applyFill="1" applyBorder="1" applyAlignment="1">
      <alignment horizontal="center" vertical="center"/>
    </xf>
    <xf numFmtId="0" fontId="26" fillId="0" borderId="82" xfId="0" applyFont="1" applyBorder="1" applyAlignment="1">
      <alignment horizontal="center" vertical="center"/>
    </xf>
    <xf numFmtId="0" fontId="26" fillId="0" borderId="80" xfId="0" applyFont="1" applyBorder="1" applyAlignment="1">
      <alignment horizontal="left" vertical="center"/>
    </xf>
    <xf numFmtId="0" fontId="27" fillId="3" borderId="50" xfId="0" applyFont="1" applyFill="1" applyBorder="1" applyAlignment="1">
      <alignment horizontal="center" vertical="center" wrapText="1" shrinkToFit="1"/>
    </xf>
    <xf numFmtId="0" fontId="33" fillId="0" borderId="80" xfId="0" applyFont="1" applyBorder="1" applyAlignment="1">
      <alignment horizontal="left" vertical="center" shrinkToFit="1"/>
    </xf>
    <xf numFmtId="0" fontId="30" fillId="0" borderId="81" xfId="0" applyFont="1" applyFill="1" applyBorder="1" applyAlignment="1">
      <alignment vertical="center" textRotation="180" shrinkToFit="1"/>
    </xf>
    <xf numFmtId="0" fontId="25" fillId="0" borderId="80" xfId="0" applyFont="1" applyBorder="1" applyAlignment="1">
      <alignment horizontal="left" vertical="center" shrinkToFit="1"/>
    </xf>
    <xf numFmtId="0" fontId="26" fillId="0" borderId="82" xfId="0" applyFont="1" applyFill="1" applyBorder="1" applyAlignment="1">
      <alignment horizontal="center" vertical="center"/>
    </xf>
    <xf numFmtId="0" fontId="27" fillId="3" borderId="84" xfId="0" applyFont="1" applyFill="1" applyBorder="1" applyAlignment="1">
      <alignment horizontal="center" vertical="center" wrapText="1" shrinkToFit="1"/>
    </xf>
    <xf numFmtId="0" fontId="30" fillId="3" borderId="85" xfId="0" applyFont="1" applyFill="1" applyBorder="1" applyAlignment="1">
      <alignment horizontal="center" vertical="center" shrinkToFit="1"/>
    </xf>
    <xf numFmtId="0" fontId="30" fillId="3" borderId="21" xfId="0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30" fillId="0" borderId="44" xfId="0" applyFont="1" applyFill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 shrinkToFit="1"/>
    </xf>
    <xf numFmtId="0" fontId="25" fillId="0" borderId="44" xfId="0" applyFont="1" applyFill="1" applyBorder="1" applyAlignment="1">
      <alignment vertical="center" textRotation="180" shrinkToFit="1"/>
    </xf>
    <xf numFmtId="0" fontId="25" fillId="0" borderId="40" xfId="0" applyFont="1" applyBorder="1" applyAlignment="1">
      <alignment horizontal="left" vertical="center" shrinkToFit="1"/>
    </xf>
    <xf numFmtId="0" fontId="25" fillId="0" borderId="53" xfId="0" applyFont="1" applyFill="1" applyBorder="1" applyAlignment="1">
      <alignment vertical="center" textRotation="180" shrinkToFit="1"/>
    </xf>
    <xf numFmtId="0" fontId="25" fillId="0" borderId="53" xfId="0" applyFont="1" applyBorder="1" applyAlignment="1">
      <alignment horizontal="left" vertical="center" shrinkToFit="1"/>
    </xf>
    <xf numFmtId="0" fontId="33" fillId="0" borderId="53" xfId="0" applyFont="1" applyBorder="1" applyAlignment="1">
      <alignment horizontal="left" vertical="center" shrinkToFit="1"/>
    </xf>
    <xf numFmtId="0" fontId="32" fillId="4" borderId="44" xfId="0" applyFont="1" applyFill="1" applyBorder="1" applyAlignment="1">
      <alignment horizontal="left" vertical="center" shrinkToFit="1"/>
    </xf>
    <xf numFmtId="0" fontId="81" fillId="0" borderId="44" xfId="0" applyFont="1" applyFill="1" applyBorder="1" applyAlignment="1">
      <alignment horizontal="left" vertical="center" shrinkToFit="1"/>
    </xf>
    <xf numFmtId="0" fontId="80" fillId="0" borderId="44" xfId="0" applyFont="1" applyBorder="1" applyAlignment="1">
      <alignment horizontal="left" vertical="center" shrinkToFit="1"/>
    </xf>
    <xf numFmtId="0" fontId="25" fillId="3" borderId="50" xfId="0" applyFont="1" applyFill="1" applyBorder="1" applyAlignment="1">
      <alignment horizontal="center" vertical="center" shrinkToFit="1"/>
    </xf>
    <xf numFmtId="0" fontId="30" fillId="3" borderId="50" xfId="0" applyFont="1" applyFill="1" applyBorder="1" applyAlignment="1">
      <alignment horizontal="center" vertical="center" shrinkToFit="1"/>
    </xf>
    <xf numFmtId="0" fontId="30" fillId="0" borderId="44" xfId="0" applyFont="1" applyFill="1" applyBorder="1" applyAlignment="1">
      <alignment horizontal="left" vertical="center" shrinkToFit="1"/>
    </xf>
    <xf numFmtId="0" fontId="30" fillId="0" borderId="44" xfId="0" applyFont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 shrinkToFit="1"/>
    </xf>
    <xf numFmtId="0" fontId="25" fillId="0" borderId="44" xfId="0" applyFont="1" applyFill="1" applyBorder="1" applyAlignment="1">
      <alignment vertical="center" textRotation="180" shrinkToFit="1"/>
    </xf>
    <xf numFmtId="0" fontId="33" fillId="0" borderId="44" xfId="0" applyFont="1" applyBorder="1" applyAlignment="1">
      <alignment horizontal="left" vertical="center" shrinkToFit="1"/>
    </xf>
    <xf numFmtId="0" fontId="33" fillId="0" borderId="44" xfId="0" applyFont="1" applyFill="1" applyBorder="1" applyAlignment="1">
      <alignment horizontal="left" vertical="center" shrinkToFit="1"/>
    </xf>
    <xf numFmtId="0" fontId="25" fillId="0" borderId="45" xfId="0" applyFont="1" applyBorder="1" applyAlignment="1">
      <alignment horizontal="left" vertical="center" shrinkToFit="1"/>
    </xf>
    <xf numFmtId="0" fontId="25" fillId="0" borderId="45" xfId="0" applyFont="1" applyFill="1" applyBorder="1" applyAlignment="1">
      <alignment horizontal="left" vertical="center" shrinkToFit="1"/>
    </xf>
    <xf numFmtId="0" fontId="25" fillId="0" borderId="52" xfId="0" applyFont="1" applyBorder="1" applyAlignment="1">
      <alignment horizontal="left" vertical="center" shrinkToFit="1"/>
    </xf>
    <xf numFmtId="0" fontId="30" fillId="0" borderId="44" xfId="0" applyFont="1" applyFill="1" applyBorder="1" applyAlignment="1">
      <alignment vertical="center" shrinkToFit="1"/>
    </xf>
    <xf numFmtId="0" fontId="0" fillId="0" borderId="0" xfId="0">
      <alignment vertical="center"/>
    </xf>
    <xf numFmtId="0" fontId="30" fillId="0" borderId="44" xfId="0" applyFont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 shrinkToFit="1"/>
    </xf>
    <xf numFmtId="0" fontId="25" fillId="0" borderId="44" xfId="0" applyFont="1" applyFill="1" applyBorder="1" applyAlignment="1">
      <alignment vertical="center" textRotation="180" shrinkToFit="1"/>
    </xf>
    <xf numFmtId="0" fontId="33" fillId="0" borderId="44" xfId="0" applyFont="1" applyBorder="1" applyAlignment="1">
      <alignment horizontal="left" vertical="center" shrinkToFit="1"/>
    </xf>
    <xf numFmtId="0" fontId="30" fillId="0" borderId="44" xfId="0" applyFont="1" applyFill="1" applyBorder="1" applyAlignment="1">
      <alignment horizontal="left" vertical="center" shrinkToFit="1"/>
    </xf>
    <xf numFmtId="0" fontId="30" fillId="0" borderId="44" xfId="0" applyFont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 shrinkToFit="1"/>
    </xf>
    <xf numFmtId="0" fontId="25" fillId="0" borderId="44" xfId="0" applyFont="1" applyFill="1" applyBorder="1" applyAlignment="1">
      <alignment vertical="center" textRotation="180" shrinkToFit="1"/>
    </xf>
    <xf numFmtId="0" fontId="33" fillId="0" borderId="44" xfId="0" applyFont="1" applyBorder="1" applyAlignment="1">
      <alignment horizontal="left" vertical="center" shrinkToFit="1"/>
    </xf>
    <xf numFmtId="0" fontId="25" fillId="0" borderId="45" xfId="0" applyFont="1" applyBorder="1" applyAlignment="1">
      <alignment horizontal="left" vertical="center" shrinkToFit="1"/>
    </xf>
    <xf numFmtId="0" fontId="25" fillId="0" borderId="52" xfId="0" applyFont="1" applyBorder="1" applyAlignment="1">
      <alignment horizontal="left" vertical="center" shrinkToFit="1"/>
    </xf>
    <xf numFmtId="0" fontId="25" fillId="0" borderId="56" xfId="0" applyFont="1" applyFill="1" applyBorder="1" applyAlignment="1">
      <alignment vertical="center" textRotation="180" shrinkToFit="1"/>
    </xf>
    <xf numFmtId="0" fontId="25" fillId="0" borderId="56" xfId="0" applyFont="1" applyBorder="1" applyAlignment="1">
      <alignment horizontal="left" vertical="center" shrinkToFit="1"/>
    </xf>
    <xf numFmtId="0" fontId="25" fillId="5" borderId="56" xfId="0" applyFont="1" applyFill="1" applyBorder="1" applyAlignment="1">
      <alignment horizontal="center" vertical="center" shrinkToFit="1"/>
    </xf>
    <xf numFmtId="0" fontId="31" fillId="0" borderId="44" xfId="0" applyFont="1" applyBorder="1" applyAlignment="1">
      <alignment horizontal="left" vertical="center" shrinkToFit="1"/>
    </xf>
    <xf numFmtId="0" fontId="80" fillId="0" borderId="44" xfId="0" applyFont="1" applyBorder="1" applyAlignment="1">
      <alignment horizontal="left" vertical="center" shrinkToFit="1"/>
    </xf>
    <xf numFmtId="0" fontId="30" fillId="0" borderId="44" xfId="0" applyFont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 shrinkToFit="1"/>
    </xf>
    <xf numFmtId="0" fontId="25" fillId="0" borderId="44" xfId="0" applyFont="1" applyFill="1" applyBorder="1" applyAlignment="1">
      <alignment vertical="center" textRotation="180" shrinkToFit="1"/>
    </xf>
    <xf numFmtId="0" fontId="25" fillId="0" borderId="40" xfId="0" applyFont="1" applyBorder="1" applyAlignment="1">
      <alignment horizontal="left" vertical="center" shrinkToFit="1"/>
    </xf>
    <xf numFmtId="0" fontId="33" fillId="0" borderId="44" xfId="0" applyFont="1" applyBorder="1" applyAlignment="1">
      <alignment horizontal="left" vertical="center" shrinkToFit="1"/>
    </xf>
    <xf numFmtId="0" fontId="30" fillId="0" borderId="44" xfId="0" applyFont="1" applyFill="1" applyBorder="1" applyAlignment="1">
      <alignment horizontal="left" vertical="center" shrinkToFit="1"/>
    </xf>
    <xf numFmtId="0" fontId="30" fillId="0" borderId="44" xfId="0" applyFont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 shrinkToFit="1"/>
    </xf>
    <xf numFmtId="0" fontId="25" fillId="0" borderId="44" xfId="0" applyFont="1" applyFill="1" applyBorder="1" applyAlignment="1">
      <alignment vertical="center" textRotation="180" shrinkToFit="1"/>
    </xf>
    <xf numFmtId="0" fontId="25" fillId="0" borderId="44" xfId="0" applyFont="1" applyBorder="1" applyAlignment="1">
      <alignment horizontal="left" vertical="center" wrapText="1" shrinkToFit="1"/>
    </xf>
    <xf numFmtId="0" fontId="25" fillId="0" borderId="53" xfId="0" applyFont="1" applyFill="1" applyBorder="1" applyAlignment="1">
      <alignment vertical="center" textRotation="180" shrinkToFit="1"/>
    </xf>
    <xf numFmtId="0" fontId="25" fillId="0" borderId="53" xfId="0" applyFont="1" applyBorder="1" applyAlignment="1">
      <alignment horizontal="left" vertical="center" shrinkToFit="1"/>
    </xf>
    <xf numFmtId="0" fontId="33" fillId="0" borderId="44" xfId="0" applyFont="1" applyFill="1" applyBorder="1" applyAlignment="1">
      <alignment horizontal="left" vertical="center" shrinkToFit="1"/>
    </xf>
    <xf numFmtId="0" fontId="33" fillId="0" borderId="53" xfId="0" applyFont="1" applyBorder="1" applyAlignment="1">
      <alignment horizontal="left" vertical="center" shrinkToFit="1"/>
    </xf>
    <xf numFmtId="0" fontId="30" fillId="0" borderId="45" xfId="0" applyFont="1" applyFill="1" applyBorder="1" applyAlignment="1">
      <alignment horizontal="left" vertical="center" shrinkToFit="1"/>
    </xf>
    <xf numFmtId="0" fontId="81" fillId="0" borderId="44" xfId="0" applyFont="1" applyFill="1" applyBorder="1" applyAlignment="1">
      <alignment horizontal="left" vertical="center" shrinkToFit="1"/>
    </xf>
    <xf numFmtId="0" fontId="30" fillId="0" borderId="44" xfId="0" applyFont="1" applyFill="1" applyBorder="1" applyAlignment="1">
      <alignment horizontal="left" vertical="center" shrinkToFit="1"/>
    </xf>
    <xf numFmtId="0" fontId="30" fillId="0" borderId="44" xfId="0" applyFont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 shrinkToFit="1"/>
    </xf>
    <xf numFmtId="0" fontId="30" fillId="0" borderId="44" xfId="0" applyFont="1" applyFill="1" applyBorder="1" applyAlignment="1">
      <alignment vertical="center" textRotation="180" shrinkToFit="1"/>
    </xf>
    <xf numFmtId="0" fontId="25" fillId="0" borderId="44" xfId="0" applyFont="1" applyFill="1" applyBorder="1" applyAlignment="1">
      <alignment vertical="center" textRotation="180" shrinkToFit="1"/>
    </xf>
    <xf numFmtId="0" fontId="25" fillId="0" borderId="0" xfId="0" applyFont="1">
      <alignment vertical="center"/>
    </xf>
    <xf numFmtId="0" fontId="33" fillId="0" borderId="44" xfId="0" applyFont="1" applyFill="1" applyBorder="1" applyAlignment="1">
      <alignment horizontal="left" vertical="center" shrinkToFit="1"/>
    </xf>
    <xf numFmtId="0" fontId="80" fillId="0" borderId="44" xfId="0" applyFont="1" applyFill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 shrinkToFit="1"/>
    </xf>
    <xf numFmtId="0" fontId="25" fillId="0" borderId="44" xfId="0" applyFont="1" applyFill="1" applyBorder="1" applyAlignment="1">
      <alignment vertical="center" textRotation="180" shrinkToFit="1"/>
    </xf>
    <xf numFmtId="0" fontId="30" fillId="0" borderId="44" xfId="0" applyFont="1" applyFill="1" applyBorder="1" applyAlignment="1">
      <alignment horizontal="left" vertical="center" shrinkToFit="1"/>
    </xf>
    <xf numFmtId="0" fontId="30" fillId="0" borderId="44" xfId="0" applyFont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 shrinkToFit="1"/>
    </xf>
    <xf numFmtId="0" fontId="25" fillId="0" borderId="44" xfId="0" applyFont="1" applyFill="1" applyBorder="1" applyAlignment="1">
      <alignment vertical="center" textRotation="180" shrinkToFit="1"/>
    </xf>
    <xf numFmtId="0" fontId="25" fillId="0" borderId="44" xfId="0" applyFont="1" applyBorder="1" applyAlignment="1">
      <alignment horizontal="left" vertical="center" wrapText="1" shrinkToFit="1"/>
    </xf>
    <xf numFmtId="0" fontId="33" fillId="0" borderId="44" xfId="0" applyFont="1" applyBorder="1" applyAlignment="1">
      <alignment horizontal="left" vertical="center" shrinkToFit="1"/>
    </xf>
    <xf numFmtId="0" fontId="33" fillId="0" borderId="44" xfId="0" applyFont="1" applyFill="1" applyBorder="1" applyAlignment="1">
      <alignment horizontal="left" vertical="center" shrinkToFit="1"/>
    </xf>
    <xf numFmtId="0" fontId="30" fillId="0" borderId="0" xfId="0" applyFont="1" applyFill="1">
      <alignment vertical="center"/>
    </xf>
    <xf numFmtId="0" fontId="79" fillId="0" borderId="44" xfId="0" applyFont="1" applyFill="1" applyBorder="1" applyAlignment="1">
      <alignment horizontal="left" vertical="center" shrinkToFit="1"/>
    </xf>
    <xf numFmtId="0" fontId="81" fillId="0" borderId="44" xfId="0" applyFont="1" applyFill="1" applyBorder="1" applyAlignment="1">
      <alignment horizontal="left" vertical="center" shrinkToFit="1"/>
    </xf>
    <xf numFmtId="0" fontId="80" fillId="0" borderId="44" xfId="0" applyFont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 shrinkToFit="1"/>
    </xf>
    <xf numFmtId="0" fontId="25" fillId="0" borderId="44" xfId="0" applyFont="1" applyFill="1" applyBorder="1" applyAlignment="1">
      <alignment vertical="center" textRotation="180" shrinkToFit="1"/>
    </xf>
    <xf numFmtId="0" fontId="23" fillId="0" borderId="44" xfId="0" applyFont="1" applyBorder="1" applyAlignment="1">
      <alignment horizontal="left" vertical="center" shrinkToFit="1"/>
    </xf>
    <xf numFmtId="0" fontId="23" fillId="0" borderId="44" xfId="0" applyFont="1" applyFill="1" applyBorder="1" applyAlignment="1">
      <alignment vertical="center" textRotation="180" shrinkToFit="1"/>
    </xf>
    <xf numFmtId="0" fontId="82" fillId="0" borderId="44" xfId="0" applyFont="1" applyBorder="1" applyAlignment="1">
      <alignment horizontal="left" vertical="center" shrinkToFit="1"/>
    </xf>
    <xf numFmtId="0" fontId="80" fillId="0" borderId="44" xfId="0" applyFont="1" applyFill="1" applyBorder="1" applyAlignment="1">
      <alignment horizontal="left" vertical="center" shrinkToFit="1"/>
    </xf>
    <xf numFmtId="0" fontId="30" fillId="0" borderId="44" xfId="0" applyFont="1" applyFill="1" applyBorder="1" applyAlignment="1">
      <alignment horizontal="left" vertical="center" shrinkToFit="1"/>
    </xf>
    <xf numFmtId="0" fontId="30" fillId="0" borderId="44" xfId="0" applyFont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 shrinkToFit="1"/>
    </xf>
    <xf numFmtId="0" fontId="25" fillId="0" borderId="44" xfId="0" applyFont="1" applyFill="1" applyBorder="1" applyAlignment="1">
      <alignment vertical="center" textRotation="180" shrinkToFit="1"/>
    </xf>
    <xf numFmtId="0" fontId="25" fillId="0" borderId="53" xfId="0" applyFont="1" applyFill="1" applyBorder="1" applyAlignment="1">
      <alignment vertical="center" textRotation="180" shrinkToFit="1"/>
    </xf>
    <xf numFmtId="0" fontId="25" fillId="0" borderId="53" xfId="0" applyFont="1" applyBorder="1" applyAlignment="1">
      <alignment horizontal="left" vertical="center" shrinkToFit="1"/>
    </xf>
    <xf numFmtId="0" fontId="33" fillId="0" borderId="44" xfId="0" applyFont="1" applyBorder="1" applyAlignment="1">
      <alignment horizontal="left" vertical="center" shrinkToFit="1"/>
    </xf>
    <xf numFmtId="0" fontId="33" fillId="0" borderId="44" xfId="0" applyFont="1" applyFill="1" applyBorder="1" applyAlignment="1">
      <alignment horizontal="left" vertical="center" shrinkToFit="1"/>
    </xf>
    <xf numFmtId="0" fontId="35" fillId="0" borderId="62" xfId="0" applyFont="1" applyFill="1" applyBorder="1" applyAlignment="1" applyProtection="1">
      <alignment vertical="center"/>
    </xf>
    <xf numFmtId="0" fontId="34" fillId="0" borderId="44" xfId="0" applyFont="1" applyBorder="1" applyAlignment="1">
      <alignment horizontal="left" vertical="center" shrinkToFit="1"/>
    </xf>
    <xf numFmtId="0" fontId="80" fillId="0" borderId="44" xfId="0" applyFont="1" applyFill="1" applyBorder="1" applyAlignment="1">
      <alignment horizontal="left" vertical="center" shrinkToFit="1"/>
    </xf>
    <xf numFmtId="0" fontId="81" fillId="0" borderId="44" xfId="0" applyFont="1" applyFill="1" applyBorder="1" applyAlignment="1">
      <alignment horizontal="left" vertical="center" shrinkToFit="1"/>
    </xf>
    <xf numFmtId="0" fontId="30" fillId="0" borderId="44" xfId="0" applyFont="1" applyFill="1" applyBorder="1" applyAlignment="1">
      <alignment horizontal="left" vertical="center" shrinkToFit="1"/>
    </xf>
    <xf numFmtId="0" fontId="30" fillId="0" borderId="44" xfId="0" applyFont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 shrinkToFit="1"/>
    </xf>
    <xf numFmtId="0" fontId="30" fillId="0" borderId="44" xfId="0" applyFont="1" applyFill="1" applyBorder="1" applyAlignment="1">
      <alignment vertical="center" textRotation="180" shrinkToFit="1"/>
    </xf>
    <xf numFmtId="0" fontId="25" fillId="0" borderId="44" xfId="0" applyFont="1" applyFill="1" applyBorder="1" applyAlignment="1">
      <alignment vertical="center" textRotation="180" shrinkToFit="1"/>
    </xf>
    <xf numFmtId="0" fontId="33" fillId="0" borderId="44" xfId="0" applyFont="1" applyBorder="1" applyAlignment="1">
      <alignment horizontal="left" vertical="center" shrinkToFit="1"/>
    </xf>
    <xf numFmtId="0" fontId="23" fillId="0" borderId="44" xfId="0" applyFont="1" applyFill="1" applyBorder="1" applyAlignment="1">
      <alignment horizontal="left" vertical="center" shrinkToFit="1"/>
    </xf>
    <xf numFmtId="0" fontId="23" fillId="2" borderId="44" xfId="0" applyFont="1" applyFill="1" applyBorder="1" applyAlignment="1">
      <alignment horizontal="left" vertical="center" shrinkToFit="1"/>
    </xf>
    <xf numFmtId="0" fontId="81" fillId="0" borderId="44" xfId="0" applyFont="1" applyFill="1" applyBorder="1" applyAlignment="1">
      <alignment horizontal="left" vertical="center" shrinkToFit="1"/>
    </xf>
    <xf numFmtId="0" fontId="30" fillId="0" borderId="44" xfId="0" applyFont="1" applyFill="1" applyBorder="1" applyAlignment="1">
      <alignment horizontal="left" vertical="center" shrinkToFit="1"/>
    </xf>
    <xf numFmtId="0" fontId="30" fillId="0" borderId="44" xfId="0" applyFont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 shrinkToFit="1"/>
    </xf>
    <xf numFmtId="0" fontId="30" fillId="0" borderId="44" xfId="0" applyFont="1" applyFill="1" applyBorder="1" applyAlignment="1">
      <alignment vertical="center" textRotation="180" shrinkToFit="1"/>
    </xf>
    <xf numFmtId="0" fontId="30" fillId="0" borderId="44" xfId="0" applyFont="1" applyBorder="1" applyAlignment="1">
      <alignment horizontal="left" vertical="center" wrapText="1" shrinkToFit="1"/>
    </xf>
    <xf numFmtId="0" fontId="25" fillId="0" borderId="44" xfId="0" applyFont="1" applyFill="1" applyBorder="1" applyAlignment="1">
      <alignment vertical="center" textRotation="180" shrinkToFit="1"/>
    </xf>
    <xf numFmtId="0" fontId="30" fillId="0" borderId="45" xfId="0" applyFont="1" applyBorder="1" applyAlignment="1">
      <alignment horizontal="left" vertical="center" shrinkToFit="1"/>
    </xf>
    <xf numFmtId="0" fontId="30" fillId="0" borderId="52" xfId="0" applyFont="1" applyFill="1" applyBorder="1" applyAlignment="1">
      <alignment vertical="center" textRotation="180" shrinkToFit="1"/>
    </xf>
    <xf numFmtId="0" fontId="32" fillId="0" borderId="44" xfId="0" applyFont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33" fillId="0" borderId="56" xfId="0" applyFont="1" applyBorder="1" applyAlignment="1">
      <alignment horizontal="left" vertical="center" shrinkToFit="1"/>
    </xf>
    <xf numFmtId="0" fontId="36" fillId="0" borderId="16" xfId="0" applyFont="1" applyBorder="1" applyAlignment="1">
      <alignment horizontal="left" vertical="center" shrinkToFit="1"/>
    </xf>
    <xf numFmtId="0" fontId="30" fillId="0" borderId="44" xfId="0" applyFont="1" applyFill="1" applyBorder="1" applyAlignment="1">
      <alignment horizontal="left" vertical="center" shrinkToFit="1"/>
    </xf>
    <xf numFmtId="0" fontId="30" fillId="0" borderId="44" xfId="0" applyFont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 shrinkToFit="1"/>
    </xf>
    <xf numFmtId="0" fontId="30" fillId="0" borderId="44" xfId="0" applyFont="1" applyFill="1" applyBorder="1" applyAlignment="1">
      <alignment vertical="center" textRotation="180" shrinkToFit="1"/>
    </xf>
    <xf numFmtId="0" fontId="25" fillId="0" borderId="44" xfId="0" applyFont="1" applyFill="1" applyBorder="1" applyAlignment="1">
      <alignment vertical="center" textRotation="180" shrinkToFit="1"/>
    </xf>
    <xf numFmtId="0" fontId="33" fillId="0" borderId="44" xfId="0" applyFont="1" applyBorder="1" applyAlignment="1">
      <alignment horizontal="left" vertical="center" shrinkToFit="1"/>
    </xf>
    <xf numFmtId="0" fontId="33" fillId="0" borderId="44" xfId="0" applyFont="1" applyFill="1" applyBorder="1" applyAlignment="1">
      <alignment horizontal="left" vertical="center" shrinkToFit="1"/>
    </xf>
    <xf numFmtId="0" fontId="25" fillId="0" borderId="44" xfId="0" applyFont="1" applyFill="1" applyBorder="1" applyAlignment="1">
      <alignment vertical="center" shrinkToFit="1"/>
    </xf>
    <xf numFmtId="0" fontId="30" fillId="0" borderId="44" xfId="0" applyFont="1" applyBorder="1" applyAlignment="1">
      <alignment horizontal="center" vertical="center" shrinkToFit="1"/>
    </xf>
    <xf numFmtId="0" fontId="30" fillId="0" borderId="44" xfId="0" applyFont="1" applyFill="1" applyBorder="1" applyAlignment="1">
      <alignment horizontal="left" vertical="center" shrinkToFit="1"/>
    </xf>
    <xf numFmtId="0" fontId="30" fillId="0" borderId="44" xfId="0" applyFont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 shrinkToFit="1"/>
    </xf>
    <xf numFmtId="0" fontId="30" fillId="0" borderId="44" xfId="0" applyFont="1" applyFill="1" applyBorder="1" applyAlignment="1">
      <alignment vertical="center" textRotation="180" shrinkToFit="1"/>
    </xf>
    <xf numFmtId="0" fontId="30" fillId="0" borderId="44" xfId="0" applyFont="1" applyBorder="1" applyAlignment="1">
      <alignment horizontal="left" vertical="center" wrapText="1" shrinkToFit="1"/>
    </xf>
    <xf numFmtId="0" fontId="30" fillId="0" borderId="53" xfId="0" applyFont="1" applyFill="1" applyBorder="1" applyAlignment="1">
      <alignment vertical="center" textRotation="180" shrinkToFit="1"/>
    </xf>
    <xf numFmtId="0" fontId="30" fillId="0" borderId="53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vertical="center" textRotation="180" shrinkToFit="1"/>
    </xf>
    <xf numFmtId="0" fontId="25" fillId="0" borderId="45" xfId="0" applyFont="1" applyBorder="1" applyAlignment="1">
      <alignment horizontal="left" vertical="center" shrinkToFit="1"/>
    </xf>
    <xf numFmtId="0" fontId="25" fillId="0" borderId="52" xfId="0" applyFont="1" applyBorder="1" applyAlignment="1">
      <alignment horizontal="left" vertical="center" shrinkToFit="1"/>
    </xf>
    <xf numFmtId="0" fontId="30" fillId="0" borderId="45" xfId="0" applyFont="1" applyBorder="1" applyAlignment="1">
      <alignment horizontal="left" vertical="center" shrinkToFit="1"/>
    </xf>
    <xf numFmtId="0" fontId="25" fillId="0" borderId="56" xfId="0" applyFont="1" applyBorder="1">
      <alignment vertical="center"/>
    </xf>
    <xf numFmtId="0" fontId="25" fillId="0" borderId="52" xfId="0" applyFont="1" applyFill="1" applyBorder="1" applyAlignment="1">
      <alignment vertical="center" shrinkToFit="1"/>
    </xf>
    <xf numFmtId="0" fontId="30" fillId="0" borderId="44" xfId="0" applyFont="1" applyBorder="1" applyAlignment="1">
      <alignment horizontal="center" vertical="center" shrinkToFit="1"/>
    </xf>
    <xf numFmtId="0" fontId="34" fillId="0" borderId="44" xfId="0" applyFont="1" applyFill="1" applyBorder="1" applyAlignment="1">
      <alignment horizontal="left" vertical="center" shrinkToFit="1"/>
    </xf>
    <xf numFmtId="0" fontId="34" fillId="0" borderId="53" xfId="0" applyFont="1" applyFill="1" applyBorder="1" applyAlignment="1">
      <alignment vertical="center" shrinkToFit="1"/>
    </xf>
    <xf numFmtId="0" fontId="34" fillId="0" borderId="56" xfId="0" applyFont="1" applyBorder="1" applyAlignment="1">
      <alignment horizontal="left" vertical="center" shrinkToFit="1"/>
    </xf>
    <xf numFmtId="0" fontId="33" fillId="0" borderId="56" xfId="0" applyFont="1" applyBorder="1">
      <alignment vertical="center"/>
    </xf>
    <xf numFmtId="0" fontId="79" fillId="0" borderId="44" xfId="0" applyFont="1" applyBorder="1" applyAlignment="1">
      <alignment horizontal="left" vertical="center" shrinkToFit="1"/>
    </xf>
    <xf numFmtId="0" fontId="81" fillId="0" borderId="44" xfId="0" applyFont="1" applyFill="1" applyBorder="1" applyAlignment="1">
      <alignment horizontal="left" vertical="center" shrinkToFit="1"/>
    </xf>
    <xf numFmtId="0" fontId="30" fillId="0" borderId="44" xfId="0" applyFont="1" applyFill="1" applyBorder="1" applyAlignment="1">
      <alignment horizontal="left" vertical="center" shrinkToFit="1"/>
    </xf>
    <xf numFmtId="0" fontId="30" fillId="0" borderId="44" xfId="0" applyFont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 shrinkToFit="1"/>
    </xf>
    <xf numFmtId="0" fontId="30" fillId="0" borderId="44" xfId="0" applyFont="1" applyFill="1" applyBorder="1" applyAlignment="1">
      <alignment vertical="center" textRotation="180" shrinkToFit="1"/>
    </xf>
    <xf numFmtId="0" fontId="33" fillId="0" borderId="44" xfId="0" applyFont="1" applyBorder="1" applyAlignment="1">
      <alignment horizontal="left" vertical="center" shrinkToFit="1"/>
    </xf>
    <xf numFmtId="0" fontId="25" fillId="0" borderId="45" xfId="0" applyFont="1" applyBorder="1" applyAlignment="1">
      <alignment horizontal="left" vertical="center" shrinkToFit="1"/>
    </xf>
    <xf numFmtId="0" fontId="25" fillId="0" borderId="52" xfId="0" applyFont="1" applyBorder="1" applyAlignment="1">
      <alignment horizontal="left" vertical="center" shrinkToFit="1"/>
    </xf>
    <xf numFmtId="0" fontId="25" fillId="0" borderId="52" xfId="0" applyFont="1" applyFill="1" applyBorder="1" applyAlignment="1">
      <alignment horizontal="left" vertical="center" shrinkToFit="1"/>
    </xf>
    <xf numFmtId="0" fontId="30" fillId="0" borderId="45" xfId="0" applyFont="1" applyFill="1" applyBorder="1" applyAlignment="1">
      <alignment horizontal="left" vertical="center" shrinkToFit="1"/>
    </xf>
    <xf numFmtId="0" fontId="30" fillId="0" borderId="44" xfId="0" applyFont="1" applyFill="1" applyBorder="1" applyAlignment="1">
      <alignment horizontal="left" vertical="center" shrinkToFit="1"/>
    </xf>
    <xf numFmtId="0" fontId="30" fillId="0" borderId="44" xfId="0" applyFont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 shrinkToFit="1"/>
    </xf>
    <xf numFmtId="0" fontId="30" fillId="0" borderId="44" xfId="0" applyFont="1" applyFill="1" applyBorder="1" applyAlignment="1">
      <alignment vertical="center" textRotation="180" shrinkToFit="1"/>
    </xf>
    <xf numFmtId="0" fontId="25" fillId="0" borderId="44" xfId="0" applyFont="1" applyFill="1" applyBorder="1" applyAlignment="1">
      <alignment vertical="center" textRotation="180" shrinkToFit="1"/>
    </xf>
    <xf numFmtId="0" fontId="25" fillId="0" borderId="0" xfId="0" applyFont="1">
      <alignment vertical="center"/>
    </xf>
    <xf numFmtId="0" fontId="33" fillId="0" borderId="44" xfId="0" applyFont="1" applyFill="1" applyBorder="1" applyAlignment="1">
      <alignment horizontal="left" vertical="center" shrinkToFit="1"/>
    </xf>
    <xf numFmtId="0" fontId="30" fillId="0" borderId="44" xfId="0" applyFont="1" applyFill="1" applyBorder="1" applyAlignment="1">
      <alignment horizontal="left" vertical="center" shrinkToFit="1"/>
    </xf>
    <xf numFmtId="0" fontId="30" fillId="0" borderId="44" xfId="0" applyFont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 shrinkToFit="1"/>
    </xf>
    <xf numFmtId="0" fontId="30" fillId="0" borderId="44" xfId="0" applyFont="1" applyFill="1" applyBorder="1" applyAlignment="1">
      <alignment vertical="center" textRotation="180" shrinkToFit="1"/>
    </xf>
    <xf numFmtId="0" fontId="25" fillId="0" borderId="44" xfId="0" applyFont="1" applyFill="1" applyBorder="1" applyAlignment="1">
      <alignment vertical="center" textRotation="180" shrinkToFit="1"/>
    </xf>
    <xf numFmtId="0" fontId="80" fillId="0" borderId="44" xfId="0" applyFont="1" applyBorder="1" applyAlignment="1">
      <alignment horizontal="left" vertical="center" shrinkToFit="1"/>
    </xf>
    <xf numFmtId="0" fontId="30" fillId="0" borderId="44" xfId="0" applyFont="1" applyFill="1" applyBorder="1" applyAlignment="1">
      <alignment horizontal="left" vertical="center" shrinkToFit="1"/>
    </xf>
    <xf numFmtId="0" fontId="30" fillId="0" borderId="44" xfId="0" applyFont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 shrinkToFit="1"/>
    </xf>
    <xf numFmtId="0" fontId="30" fillId="0" borderId="44" xfId="0" applyFont="1" applyFill="1" applyBorder="1" applyAlignment="1">
      <alignment vertical="center" textRotation="180" shrinkToFit="1"/>
    </xf>
    <xf numFmtId="0" fontId="25" fillId="0" borderId="44" xfId="0" applyFont="1" applyFill="1" applyBorder="1" applyAlignment="1">
      <alignment vertical="center" textRotation="180" shrinkToFit="1"/>
    </xf>
    <xf numFmtId="0" fontId="33" fillId="0" borderId="44" xfId="0" applyFont="1" applyBorder="1" applyAlignment="1">
      <alignment horizontal="left" vertical="center" shrinkToFit="1"/>
    </xf>
    <xf numFmtId="0" fontId="30" fillId="3" borderId="39" xfId="0" applyFont="1" applyFill="1" applyBorder="1" applyAlignment="1">
      <alignment horizontal="center" vertical="center" shrinkToFit="1"/>
    </xf>
    <xf numFmtId="0" fontId="30" fillId="0" borderId="44" xfId="0" applyFont="1" applyFill="1" applyBorder="1" applyAlignment="1">
      <alignment horizontal="left" vertical="center" shrinkToFit="1"/>
    </xf>
    <xf numFmtId="0" fontId="30" fillId="0" borderId="44" xfId="0" applyFont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 shrinkToFit="1"/>
    </xf>
    <xf numFmtId="0" fontId="30" fillId="0" borderId="44" xfId="0" applyFont="1" applyFill="1" applyBorder="1" applyAlignment="1">
      <alignment vertical="center" textRotation="180" shrinkToFit="1"/>
    </xf>
    <xf numFmtId="0" fontId="30" fillId="0" borderId="53" xfId="0" applyFont="1" applyFill="1" applyBorder="1" applyAlignment="1">
      <alignment vertical="center" textRotation="180" shrinkToFit="1"/>
    </xf>
    <xf numFmtId="0" fontId="30" fillId="0" borderId="53" xfId="0" applyFont="1" applyBorder="1" applyAlignment="1">
      <alignment horizontal="left" vertical="center" shrinkToFit="1"/>
    </xf>
    <xf numFmtId="0" fontId="25" fillId="3" borderId="39" xfId="0" applyFont="1" applyFill="1" applyBorder="1" applyAlignment="1">
      <alignment horizontal="center" vertical="center" shrinkToFit="1"/>
    </xf>
    <xf numFmtId="0" fontId="26" fillId="0" borderId="44" xfId="0" applyFont="1" applyBorder="1" applyAlignment="1">
      <alignment horizontal="center" vertical="center"/>
    </xf>
    <xf numFmtId="0" fontId="25" fillId="0" borderId="44" xfId="0" applyFont="1" applyFill="1" applyBorder="1" applyAlignment="1">
      <alignment vertical="center" textRotation="180" shrinkToFit="1"/>
    </xf>
    <xf numFmtId="0" fontId="26" fillId="0" borderId="46" xfId="0" applyFont="1" applyBorder="1" applyAlignment="1">
      <alignment horizontal="center" vertical="center"/>
    </xf>
    <xf numFmtId="0" fontId="26" fillId="0" borderId="53" xfId="0" applyFont="1" applyBorder="1" applyAlignment="1">
      <alignment horizontal="left" vertical="center"/>
    </xf>
    <xf numFmtId="0" fontId="33" fillId="0" borderId="44" xfId="0" applyFont="1" applyFill="1" applyBorder="1" applyAlignment="1">
      <alignment horizontal="left" vertical="center" shrinkToFit="1"/>
    </xf>
    <xf numFmtId="0" fontId="25" fillId="3" borderId="40" xfId="0" applyFont="1" applyFill="1" applyBorder="1" applyAlignment="1">
      <alignment horizontal="center" vertical="center" shrinkToFit="1"/>
    </xf>
    <xf numFmtId="0" fontId="25" fillId="3" borderId="50" xfId="0" applyFont="1" applyFill="1" applyBorder="1" applyAlignment="1">
      <alignment horizontal="center" vertical="center" shrinkToFit="1"/>
    </xf>
    <xf numFmtId="0" fontId="26" fillId="0" borderId="46" xfId="0" applyFont="1" applyFill="1" applyBorder="1" applyAlignment="1">
      <alignment horizontal="center" vertical="center"/>
    </xf>
    <xf numFmtId="0" fontId="33" fillId="0" borderId="53" xfId="0" applyFont="1" applyBorder="1" applyAlignment="1">
      <alignment horizontal="left" vertical="center" shrinkToFit="1"/>
    </xf>
    <xf numFmtId="0" fontId="34" fillId="0" borderId="44" xfId="0" applyFont="1" applyFill="1" applyBorder="1" applyAlignment="1">
      <alignment horizontal="left" vertical="center" shrinkToFit="1"/>
    </xf>
    <xf numFmtId="0" fontId="34" fillId="0" borderId="44" xfId="0" applyFont="1" applyBorder="1" applyAlignment="1">
      <alignment horizontal="left" vertical="center" shrinkToFit="1"/>
    </xf>
    <xf numFmtId="0" fontId="80" fillId="0" borderId="44" xfId="0" applyFont="1" applyFill="1" applyBorder="1" applyAlignment="1">
      <alignment horizontal="left" vertical="center" shrinkToFit="1"/>
    </xf>
    <xf numFmtId="0" fontId="81" fillId="0" borderId="44" xfId="0" applyFont="1" applyFill="1" applyBorder="1" applyAlignment="1">
      <alignment horizontal="left" vertical="center" shrinkToFit="1"/>
    </xf>
    <xf numFmtId="0" fontId="25" fillId="4" borderId="44" xfId="0" applyFont="1" applyFill="1" applyBorder="1" applyAlignment="1">
      <alignment horizontal="left" vertical="center" shrinkToFit="1"/>
    </xf>
    <xf numFmtId="0" fontId="79" fillId="0" borderId="44" xfId="0" applyFont="1" applyBorder="1" applyAlignment="1">
      <alignment horizontal="center" vertical="center" shrinkToFit="1"/>
    </xf>
    <xf numFmtId="0" fontId="79" fillId="0" borderId="44" xfId="0" applyFont="1" applyFill="1" applyBorder="1" applyAlignment="1">
      <alignment vertical="center" shrinkToFit="1"/>
    </xf>
    <xf numFmtId="0" fontId="79" fillId="0" borderId="44" xfId="0" applyFont="1" applyFill="1" applyBorder="1" applyAlignment="1">
      <alignment vertical="center" textRotation="180" shrinkToFit="1"/>
    </xf>
    <xf numFmtId="0" fontId="79" fillId="3" borderId="39" xfId="0" applyFont="1" applyFill="1" applyBorder="1" applyAlignment="1">
      <alignment horizontal="center" vertical="center" shrinkToFit="1"/>
    </xf>
    <xf numFmtId="0" fontId="84" fillId="3" borderId="39" xfId="0" applyFont="1" applyFill="1" applyBorder="1" applyAlignment="1">
      <alignment horizontal="center" vertical="center" wrapText="1" shrinkToFit="1"/>
    </xf>
    <xf numFmtId="0" fontId="30" fillId="0" borderId="44" xfId="0" applyFont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 shrinkToFit="1"/>
    </xf>
    <xf numFmtId="0" fontId="25" fillId="0" borderId="44" xfId="0" applyFont="1" applyFill="1" applyBorder="1" applyAlignment="1">
      <alignment vertical="center" textRotation="180" shrinkToFit="1"/>
    </xf>
    <xf numFmtId="0" fontId="25" fillId="0" borderId="40" xfId="0" applyFont="1" applyBorder="1" applyAlignment="1">
      <alignment horizontal="left" vertical="center" shrinkToFit="1"/>
    </xf>
    <xf numFmtId="0" fontId="1" fillId="0" borderId="44" xfId="0" applyFont="1" applyBorder="1" applyAlignment="1">
      <alignment horizontal="left" vertical="center" shrinkToFit="1"/>
    </xf>
    <xf numFmtId="0" fontId="30" fillId="0" borderId="44" xfId="0" applyFont="1" applyFill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 shrinkToFit="1"/>
    </xf>
    <xf numFmtId="0" fontId="23" fillId="0" borderId="44" xfId="0" applyFont="1" applyFill="1" applyBorder="1" applyAlignment="1">
      <alignment horizontal="left" vertical="center" shrinkToFit="1"/>
    </xf>
    <xf numFmtId="176" fontId="86" fillId="2" borderId="12" xfId="0" applyNumberFormat="1" applyFont="1" applyFill="1" applyBorder="1" applyAlignment="1">
      <alignment vertical="center" wrapText="1"/>
    </xf>
    <xf numFmtId="176" fontId="86" fillId="2" borderId="13" xfId="0" applyNumberFormat="1" applyFont="1" applyFill="1" applyBorder="1" applyAlignment="1">
      <alignment vertical="center" wrapText="1"/>
    </xf>
    <xf numFmtId="176" fontId="86" fillId="2" borderId="14" xfId="0" applyNumberFormat="1" applyFont="1" applyFill="1" applyBorder="1" applyAlignment="1">
      <alignment vertical="center" wrapText="1"/>
    </xf>
    <xf numFmtId="176" fontId="86" fillId="2" borderId="2" xfId="0" applyNumberFormat="1" applyFont="1" applyFill="1" applyBorder="1" applyAlignment="1">
      <alignment vertical="center" wrapText="1"/>
    </xf>
    <xf numFmtId="176" fontId="86" fillId="2" borderId="3" xfId="0" applyNumberFormat="1" applyFont="1" applyFill="1" applyBorder="1" applyAlignment="1">
      <alignment vertical="center" wrapText="1"/>
    </xf>
    <xf numFmtId="176" fontId="86" fillId="2" borderId="4" xfId="0" applyNumberFormat="1" applyFont="1" applyFill="1" applyBorder="1" applyAlignment="1">
      <alignment vertical="center" wrapText="1"/>
    </xf>
    <xf numFmtId="176" fontId="86" fillId="2" borderId="5" xfId="0" applyNumberFormat="1" applyFont="1" applyFill="1" applyBorder="1" applyAlignment="1">
      <alignment vertical="center" wrapText="1"/>
    </xf>
    <xf numFmtId="176" fontId="86" fillId="2" borderId="6" xfId="0" applyNumberFormat="1" applyFont="1" applyFill="1" applyBorder="1" applyAlignment="1">
      <alignment vertical="center" wrapText="1"/>
    </xf>
    <xf numFmtId="176" fontId="86" fillId="2" borderId="7" xfId="0" applyNumberFormat="1" applyFont="1" applyFill="1" applyBorder="1" applyAlignment="1">
      <alignment vertical="center" wrapText="1"/>
    </xf>
    <xf numFmtId="0" fontId="87" fillId="2" borderId="15" xfId="1" applyFont="1" applyFill="1" applyBorder="1"/>
    <xf numFmtId="0" fontId="87" fillId="2" borderId="16" xfId="1" applyFont="1" applyFill="1" applyBorder="1"/>
    <xf numFmtId="0" fontId="87" fillId="2" borderId="17" xfId="1" applyFont="1" applyFill="1" applyBorder="1"/>
    <xf numFmtId="0" fontId="87" fillId="2" borderId="18" xfId="1" applyFont="1" applyFill="1" applyBorder="1"/>
    <xf numFmtId="0" fontId="87" fillId="2" borderId="19" xfId="1" applyFont="1" applyFill="1" applyBorder="1"/>
    <xf numFmtId="0" fontId="87" fillId="2" borderId="20" xfId="1" applyFont="1" applyFill="1" applyBorder="1"/>
    <xf numFmtId="0" fontId="87" fillId="2" borderId="21" xfId="1" applyFont="1" applyFill="1" applyBorder="1"/>
    <xf numFmtId="0" fontId="87" fillId="2" borderId="22" xfId="1" applyFont="1" applyFill="1" applyBorder="1"/>
    <xf numFmtId="0" fontId="87" fillId="2" borderId="23" xfId="1" applyFont="1" applyFill="1" applyBorder="1"/>
    <xf numFmtId="0" fontId="87" fillId="2" borderId="24" xfId="1" applyFont="1" applyFill="1" applyBorder="1"/>
    <xf numFmtId="0" fontId="87" fillId="2" borderId="25" xfId="1" applyFont="1" applyFill="1" applyBorder="1"/>
    <xf numFmtId="0" fontId="89" fillId="2" borderId="18" xfId="1" applyFont="1" applyFill="1" applyBorder="1"/>
    <xf numFmtId="0" fontId="89" fillId="2" borderId="21" xfId="1" applyFont="1" applyFill="1" applyBorder="1"/>
    <xf numFmtId="0" fontId="89" fillId="2" borderId="22" xfId="1" applyFont="1" applyFill="1" applyBorder="1"/>
    <xf numFmtId="0" fontId="89" fillId="2" borderId="26" xfId="1" applyFont="1" applyFill="1" applyBorder="1"/>
    <xf numFmtId="0" fontId="89" fillId="2" borderId="23" xfId="1" applyFont="1" applyFill="1" applyBorder="1"/>
    <xf numFmtId="0" fontId="89" fillId="2" borderId="24" xfId="1" applyFont="1" applyFill="1" applyBorder="1"/>
    <xf numFmtId="0" fontId="89" fillId="2" borderId="25" xfId="1" applyFont="1" applyFill="1" applyBorder="1"/>
    <xf numFmtId="0" fontId="90" fillId="2" borderId="8" xfId="0" applyFont="1" applyFill="1" applyBorder="1" applyAlignment="1">
      <alignment vertical="center" shrinkToFit="1"/>
    </xf>
    <xf numFmtId="0" fontId="90" fillId="2" borderId="0" xfId="0" applyFont="1" applyFill="1" applyBorder="1" applyAlignment="1">
      <alignment vertical="center" shrinkToFit="1"/>
    </xf>
    <xf numFmtId="0" fontId="90" fillId="2" borderId="9" xfId="0" applyFont="1" applyFill="1" applyBorder="1" applyAlignment="1">
      <alignment vertical="center" shrinkToFit="1"/>
    </xf>
    <xf numFmtId="0" fontId="89" fillId="2" borderId="19" xfId="1" applyFont="1" applyFill="1" applyBorder="1"/>
    <xf numFmtId="0" fontId="89" fillId="2" borderId="20" xfId="1" applyFont="1" applyFill="1" applyBorder="1"/>
    <xf numFmtId="0" fontId="90" fillId="2" borderId="12" xfId="0" applyFont="1" applyFill="1" applyBorder="1" applyAlignment="1">
      <alignment vertical="center" shrinkToFit="1"/>
    </xf>
    <xf numFmtId="0" fontId="90" fillId="2" borderId="13" xfId="0" applyFont="1" applyFill="1" applyBorder="1" applyAlignment="1">
      <alignment vertical="center" shrinkToFit="1"/>
    </xf>
    <xf numFmtId="0" fontId="90" fillId="2" borderId="14" xfId="0" applyFont="1" applyFill="1" applyBorder="1" applyAlignment="1">
      <alignment vertical="center" shrinkToFit="1"/>
    </xf>
    <xf numFmtId="0" fontId="89" fillId="2" borderId="27" xfId="1" applyFont="1" applyFill="1" applyBorder="1"/>
    <xf numFmtId="0" fontId="89" fillId="2" borderId="28" xfId="1" applyFont="1" applyFill="1" applyBorder="1"/>
    <xf numFmtId="0" fontId="89" fillId="2" borderId="29" xfId="1" applyFont="1" applyFill="1" applyBorder="1"/>
    <xf numFmtId="0" fontId="89" fillId="2" borderId="30" xfId="1" applyFont="1" applyFill="1" applyBorder="1"/>
    <xf numFmtId="0" fontId="89" fillId="2" borderId="31" xfId="1" applyFont="1" applyFill="1" applyBorder="1"/>
    <xf numFmtId="0" fontId="89" fillId="2" borderId="32" xfId="1" applyFont="1" applyFill="1" applyBorder="1"/>
    <xf numFmtId="0" fontId="52" fillId="2" borderId="19" xfId="1" applyFont="1" applyFill="1" applyBorder="1"/>
    <xf numFmtId="0" fontId="52" fillId="2" borderId="20" xfId="1" applyFont="1" applyFill="1" applyBorder="1"/>
    <xf numFmtId="0" fontId="52" fillId="2" borderId="25" xfId="1" applyFont="1" applyFill="1" applyBorder="1"/>
    <xf numFmtId="0" fontId="52" fillId="2" borderId="24" xfId="1" applyFont="1" applyFill="1" applyBorder="1"/>
    <xf numFmtId="0" fontId="25" fillId="2" borderId="44" xfId="0" applyFont="1" applyFill="1" applyBorder="1" applyAlignment="1">
      <alignment horizontal="left" vertical="center" shrinkToFit="1"/>
    </xf>
    <xf numFmtId="0" fontId="91" fillId="0" borderId="44" xfId="0" applyFont="1" applyFill="1" applyBorder="1" applyAlignment="1">
      <alignment horizontal="left" vertical="center" shrinkToFit="1"/>
    </xf>
    <xf numFmtId="0" fontId="79" fillId="0" borderId="53" xfId="0" applyFont="1" applyFill="1" applyBorder="1" applyAlignment="1">
      <alignment vertical="center" textRotation="180" shrinkToFit="1"/>
    </xf>
    <xf numFmtId="0" fontId="79" fillId="0" borderId="53" xfId="0" applyFont="1" applyBorder="1" applyAlignment="1">
      <alignment horizontal="left" vertical="center" shrinkToFit="1"/>
    </xf>
    <xf numFmtId="0" fontId="91" fillId="0" borderId="44" xfId="0" applyFont="1" applyFill="1" applyBorder="1" applyAlignment="1">
      <alignment vertical="center" shrinkToFit="1"/>
    </xf>
    <xf numFmtId="0" fontId="91" fillId="0" borderId="44" xfId="0" applyFont="1" applyBorder="1" applyAlignment="1">
      <alignment horizontal="left" vertical="center" shrinkToFit="1"/>
    </xf>
    <xf numFmtId="0" fontId="79" fillId="0" borderId="56" xfId="0" applyFont="1" applyFill="1" applyBorder="1">
      <alignment vertical="center"/>
    </xf>
    <xf numFmtId="0" fontId="79" fillId="0" borderId="52" xfId="0" applyFont="1" applyFill="1" applyBorder="1" applyAlignment="1">
      <alignment vertical="center" shrinkToFit="1"/>
    </xf>
    <xf numFmtId="0" fontId="79" fillId="0" borderId="53" xfId="0" applyFont="1" applyFill="1" applyBorder="1" applyAlignment="1">
      <alignment vertical="center" shrinkToFit="1"/>
    </xf>
    <xf numFmtId="0" fontId="34" fillId="0" borderId="44" xfId="0" applyFont="1" applyFill="1" applyBorder="1" applyAlignment="1">
      <alignment vertical="center" textRotation="180" shrinkToFit="1"/>
    </xf>
    <xf numFmtId="0" fontId="34" fillId="0" borderId="53" xfId="0" applyFont="1" applyBorder="1" applyAlignment="1">
      <alignment horizontal="left" vertical="center" shrinkToFit="1"/>
    </xf>
    <xf numFmtId="0" fontId="34" fillId="0" borderId="53" xfId="0" applyFont="1" applyFill="1" applyBorder="1" applyAlignment="1">
      <alignment vertical="center" textRotation="180" shrinkToFit="1"/>
    </xf>
    <xf numFmtId="0" fontId="83" fillId="0" borderId="8" xfId="0" applyFont="1" applyFill="1" applyBorder="1" applyAlignment="1">
      <alignment horizontal="center" vertical="center" shrinkToFit="1"/>
    </xf>
    <xf numFmtId="0" fontId="83" fillId="0" borderId="0" xfId="0" applyFont="1" applyFill="1" applyBorder="1" applyAlignment="1">
      <alignment horizontal="center" vertical="center" shrinkToFit="1"/>
    </xf>
    <xf numFmtId="0" fontId="83" fillId="0" borderId="9" xfId="0" applyFont="1" applyFill="1" applyBorder="1" applyAlignment="1">
      <alignment horizontal="center" vertical="center" shrinkToFit="1"/>
    </xf>
    <xf numFmtId="176" fontId="85" fillId="2" borderId="2" xfId="0" applyNumberFormat="1" applyFont="1" applyFill="1" applyBorder="1" applyAlignment="1">
      <alignment horizontal="center" vertical="center" wrapText="1"/>
    </xf>
    <xf numFmtId="176" fontId="85" fillId="2" borderId="3" xfId="0" applyNumberFormat="1" applyFont="1" applyFill="1" applyBorder="1" applyAlignment="1">
      <alignment horizontal="center" vertical="center" wrapText="1"/>
    </xf>
    <xf numFmtId="176" fontId="85" fillId="2" borderId="4" xfId="0" applyNumberFormat="1" applyFont="1" applyFill="1" applyBorder="1" applyAlignment="1">
      <alignment horizontal="center" vertical="center" wrapText="1"/>
    </xf>
    <xf numFmtId="0" fontId="83" fillId="0" borderId="5" xfId="0" applyFont="1" applyFill="1" applyBorder="1" applyAlignment="1">
      <alignment horizontal="center" vertical="center" shrinkToFit="1"/>
    </xf>
    <xf numFmtId="0" fontId="83" fillId="0" borderId="6" xfId="0" applyFont="1" applyFill="1" applyBorder="1" applyAlignment="1">
      <alignment horizontal="center" vertical="center" shrinkToFit="1"/>
    </xf>
    <xf numFmtId="0" fontId="83" fillId="0" borderId="7" xfId="0" applyFont="1" applyFill="1" applyBorder="1" applyAlignment="1">
      <alignment horizontal="center" vertical="center" shrinkToFit="1"/>
    </xf>
    <xf numFmtId="0" fontId="83" fillId="0" borderId="10" xfId="0" applyFont="1" applyFill="1" applyBorder="1" applyAlignment="1">
      <alignment horizontal="center" vertical="center" shrinkToFit="1"/>
    </xf>
    <xf numFmtId="0" fontId="83" fillId="0" borderId="1" xfId="0" applyFont="1" applyFill="1" applyBorder="1" applyAlignment="1">
      <alignment horizontal="center" vertical="center" shrinkToFit="1"/>
    </xf>
    <xf numFmtId="0" fontId="83" fillId="0" borderId="11" xfId="0" applyFont="1" applyFill="1" applyBorder="1" applyAlignment="1">
      <alignment horizontal="center" vertical="center" shrinkToFit="1"/>
    </xf>
    <xf numFmtId="176" fontId="88" fillId="2" borderId="2" xfId="0" applyNumberFormat="1" applyFont="1" applyFill="1" applyBorder="1" applyAlignment="1">
      <alignment horizontal="center" vertical="center" wrapText="1"/>
    </xf>
    <xf numFmtId="176" fontId="88" fillId="2" borderId="3" xfId="0" applyNumberFormat="1" applyFont="1" applyFill="1" applyBorder="1" applyAlignment="1">
      <alignment horizontal="center" vertical="center" wrapText="1"/>
    </xf>
    <xf numFmtId="176" fontId="88" fillId="2" borderId="4" xfId="0" applyNumberFormat="1" applyFont="1" applyFill="1" applyBorder="1" applyAlignment="1">
      <alignment horizontal="center" vertical="center" wrapText="1"/>
    </xf>
    <xf numFmtId="0" fontId="83" fillId="0" borderId="77" xfId="0" applyFont="1" applyFill="1" applyBorder="1" applyAlignment="1">
      <alignment horizontal="center" vertical="center" shrinkToFit="1"/>
    </xf>
    <xf numFmtId="0" fontId="83" fillId="0" borderId="78" xfId="0" applyFont="1" applyFill="1" applyBorder="1" applyAlignment="1">
      <alignment horizontal="center" vertical="center" shrinkToFit="1"/>
    </xf>
    <xf numFmtId="0" fontId="83" fillId="0" borderId="79" xfId="0" applyFont="1" applyFill="1" applyBorder="1" applyAlignment="1">
      <alignment horizontal="center" vertical="center" shrinkToFit="1"/>
    </xf>
    <xf numFmtId="0" fontId="83" fillId="2" borderId="10" xfId="0" applyFont="1" applyFill="1" applyBorder="1" applyAlignment="1">
      <alignment horizontal="center" vertical="center" shrinkToFit="1"/>
    </xf>
    <xf numFmtId="0" fontId="0" fillId="0" borderId="1" xfId="0" applyFont="1" applyBorder="1">
      <alignment vertical="center"/>
    </xf>
    <xf numFmtId="0" fontId="0" fillId="0" borderId="11" xfId="0" applyFont="1" applyBorder="1">
      <alignment vertical="center"/>
    </xf>
    <xf numFmtId="0" fontId="83" fillId="2" borderId="1" xfId="0" applyFont="1" applyFill="1" applyBorder="1" applyAlignment="1">
      <alignment horizontal="center" vertical="center" shrinkToFit="1"/>
    </xf>
    <xf numFmtId="0" fontId="83" fillId="2" borderId="11" xfId="0" applyFont="1" applyFill="1" applyBorder="1" applyAlignment="1">
      <alignment horizontal="center" vertical="center" shrinkToFit="1"/>
    </xf>
    <xf numFmtId="0" fontId="83" fillId="2" borderId="8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9" xfId="0" applyFont="1" applyBorder="1">
      <alignment vertical="center"/>
    </xf>
    <xf numFmtId="0" fontId="83" fillId="2" borderId="0" xfId="0" applyFont="1" applyFill="1" applyBorder="1" applyAlignment="1">
      <alignment horizontal="center" vertical="center" shrinkToFit="1"/>
    </xf>
    <xf numFmtId="0" fontId="83" fillId="2" borderId="9" xfId="0" applyFont="1" applyFill="1" applyBorder="1" applyAlignment="1">
      <alignment horizontal="center" vertical="center" shrinkToFit="1"/>
    </xf>
    <xf numFmtId="0" fontId="83" fillId="2" borderId="5" xfId="0" applyFont="1" applyFill="1" applyBorder="1" applyAlignment="1">
      <alignment horizontal="center" vertical="center" shrinkToFit="1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0" fontId="83" fillId="2" borderId="6" xfId="0" applyFont="1" applyFill="1" applyBorder="1" applyAlignment="1">
      <alignment horizontal="center" vertical="center" shrinkToFit="1"/>
    </xf>
    <xf numFmtId="0" fontId="83" fillId="2" borderId="7" xfId="0" applyFont="1" applyFill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textRotation="180" shrinkToFit="1"/>
    </xf>
    <xf numFmtId="0" fontId="25" fillId="0" borderId="40" xfId="0" applyFont="1" applyFill="1" applyBorder="1" applyAlignment="1">
      <alignment horizontal="center" vertical="center" wrapText="1" shrinkToFit="1"/>
    </xf>
    <xf numFmtId="0" fontId="25" fillId="0" borderId="44" xfId="0" applyFont="1" applyFill="1" applyBorder="1" applyAlignment="1">
      <alignment horizontal="center" vertical="center" wrapText="1" shrinkToFit="1"/>
    </xf>
    <xf numFmtId="0" fontId="25" fillId="0" borderId="50" xfId="0" applyFont="1" applyFill="1" applyBorder="1" applyAlignment="1">
      <alignment horizontal="center" vertical="center" wrapText="1" shrinkToFit="1"/>
    </xf>
    <xf numFmtId="0" fontId="26" fillId="0" borderId="43" xfId="0" applyFont="1" applyBorder="1" applyAlignment="1">
      <alignment horizontal="center" vertical="center" textRotation="255" shrinkToFit="1"/>
    </xf>
    <xf numFmtId="0" fontId="27" fillId="0" borderId="60" xfId="0" applyFont="1" applyBorder="1" applyAlignment="1">
      <alignment horizontal="right" vertical="top"/>
    </xf>
    <xf numFmtId="0" fontId="2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6" fillId="0" borderId="43" xfId="0" applyFont="1" applyFill="1" applyBorder="1" applyAlignment="1">
      <alignment horizontal="center" vertical="center" textRotation="255" shrinkToFit="1"/>
    </xf>
    <xf numFmtId="0" fontId="22" fillId="0" borderId="0" xfId="0" applyFont="1" applyBorder="1" applyAlignment="1">
      <alignment horizontal="center" shrinkToFit="1"/>
    </xf>
    <xf numFmtId="0" fontId="24" fillId="0" borderId="0" xfId="0" applyFont="1" applyBorder="1" applyAlignment="1">
      <alignment horizontal="left" shrinkToFit="1"/>
    </xf>
    <xf numFmtId="0" fontId="25" fillId="0" borderId="0" xfId="0" applyFont="1" applyBorder="1" applyAlignment="1">
      <alignment horizontal="left" shrinkToFit="1"/>
    </xf>
    <xf numFmtId="0" fontId="30" fillId="0" borderId="40" xfId="0" applyFont="1" applyFill="1" applyBorder="1" applyAlignment="1">
      <alignment horizontal="center" vertical="center" wrapText="1" shrinkToFit="1"/>
    </xf>
    <xf numFmtId="0" fontId="30" fillId="0" borderId="44" xfId="0" applyFont="1" applyFill="1" applyBorder="1" applyAlignment="1">
      <alignment horizontal="center" vertical="center" wrapText="1" shrinkToFit="1"/>
    </xf>
    <xf numFmtId="0" fontId="30" fillId="0" borderId="50" xfId="0" applyFont="1" applyFill="1" applyBorder="1" applyAlignment="1">
      <alignment horizontal="center" vertical="center" wrapText="1" shrinkToFit="1"/>
    </xf>
    <xf numFmtId="0" fontId="41" fillId="0" borderId="39" xfId="0" applyFont="1" applyBorder="1" applyAlignment="1">
      <alignment horizontal="center" vertical="center" textRotation="180" shrinkToFit="1"/>
    </xf>
    <xf numFmtId="0" fontId="41" fillId="0" borderId="60" xfId="0" applyFont="1" applyBorder="1" applyAlignment="1">
      <alignment horizontal="right" vertical="top"/>
    </xf>
    <xf numFmtId="0" fontId="40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40" fillId="0" borderId="43" xfId="0" applyFont="1" applyFill="1" applyBorder="1" applyAlignment="1">
      <alignment horizontal="center" vertical="center" textRotation="255" shrinkToFit="1"/>
    </xf>
    <xf numFmtId="0" fontId="40" fillId="0" borderId="43" xfId="0" applyFont="1" applyBorder="1" applyAlignment="1">
      <alignment horizontal="center" vertical="center" textRotation="255" shrinkToFit="1"/>
    </xf>
    <xf numFmtId="0" fontId="39" fillId="0" borderId="0" xfId="0" applyFont="1" applyBorder="1" applyAlignment="1">
      <alignment horizontal="left" shrinkToFit="1"/>
    </xf>
    <xf numFmtId="0" fontId="30" fillId="0" borderId="0" xfId="0" applyFont="1" applyBorder="1" applyAlignment="1">
      <alignment horizontal="left" shrinkToFit="1"/>
    </xf>
    <xf numFmtId="0" fontId="30" fillId="0" borderId="59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176" fontId="8" fillId="2" borderId="2" xfId="0" applyNumberFormat="1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46" fillId="9" borderId="8" xfId="0" applyFont="1" applyFill="1" applyBorder="1" applyAlignment="1">
      <alignment horizontal="center" vertical="center"/>
    </xf>
    <xf numFmtId="0" fontId="46" fillId="9" borderId="0" xfId="0" applyFont="1" applyFill="1" applyBorder="1" applyAlignment="1">
      <alignment horizontal="center" vertical="center"/>
    </xf>
    <xf numFmtId="0" fontId="46" fillId="9" borderId="9" xfId="0" applyFont="1" applyFill="1" applyBorder="1" applyAlignment="1">
      <alignment horizontal="center" vertical="center"/>
    </xf>
    <xf numFmtId="0" fontId="45" fillId="8" borderId="8" xfId="0" applyFont="1" applyFill="1" applyBorder="1" applyAlignment="1">
      <alignment horizontal="center" vertical="center" shrinkToFit="1"/>
    </xf>
    <xf numFmtId="0" fontId="45" fillId="8" borderId="0" xfId="0" applyFont="1" applyFill="1" applyBorder="1" applyAlignment="1">
      <alignment horizontal="center" vertical="center" shrinkToFit="1"/>
    </xf>
    <xf numFmtId="14" fontId="43" fillId="7" borderId="2" xfId="0" applyNumberFormat="1" applyFont="1" applyFill="1" applyBorder="1" applyAlignment="1">
      <alignment horizontal="center" vertical="center"/>
    </xf>
    <xf numFmtId="14" fontId="43" fillId="7" borderId="3" xfId="0" applyNumberFormat="1" applyFont="1" applyFill="1" applyBorder="1" applyAlignment="1">
      <alignment horizontal="center" vertical="center"/>
    </xf>
    <xf numFmtId="14" fontId="43" fillId="7" borderId="4" xfId="0" applyNumberFormat="1" applyFont="1" applyFill="1" applyBorder="1" applyAlignment="1">
      <alignment horizontal="center" vertical="center"/>
    </xf>
    <xf numFmtId="0" fontId="45" fillId="2" borderId="10" xfId="0" applyFont="1" applyFill="1" applyBorder="1" applyAlignment="1">
      <alignment horizontal="center" vertical="center" shrinkToFit="1"/>
    </xf>
    <xf numFmtId="0" fontId="45" fillId="2" borderId="1" xfId="0" applyFont="1" applyFill="1" applyBorder="1" applyAlignment="1">
      <alignment horizontal="center" vertical="center" shrinkToFit="1"/>
    </xf>
    <xf numFmtId="0" fontId="45" fillId="2" borderId="11" xfId="0" applyFont="1" applyFill="1" applyBorder="1" applyAlignment="1">
      <alignment horizontal="center" vertical="center" shrinkToFit="1"/>
    </xf>
    <xf numFmtId="0" fontId="45" fillId="2" borderId="8" xfId="0" applyFont="1" applyFill="1" applyBorder="1" applyAlignment="1">
      <alignment horizontal="center" vertical="center" shrinkToFit="1"/>
    </xf>
    <xf numFmtId="0" fontId="45" fillId="2" borderId="0" xfId="0" applyFont="1" applyFill="1" applyBorder="1" applyAlignment="1">
      <alignment horizontal="center" vertical="center" shrinkToFit="1"/>
    </xf>
    <xf numFmtId="0" fontId="45" fillId="2" borderId="9" xfId="0" applyFont="1" applyFill="1" applyBorder="1" applyAlignment="1">
      <alignment horizontal="center" vertical="center" shrinkToFit="1"/>
    </xf>
    <xf numFmtId="0" fontId="45" fillId="8" borderId="9" xfId="0" applyFont="1" applyFill="1" applyBorder="1" applyAlignment="1">
      <alignment horizontal="center" vertical="center" shrinkToFit="1"/>
    </xf>
    <xf numFmtId="0" fontId="49" fillId="2" borderId="5" xfId="0" applyFont="1" applyFill="1" applyBorder="1" applyAlignment="1">
      <alignment horizontal="center" vertical="center"/>
    </xf>
    <xf numFmtId="0" fontId="49" fillId="2" borderId="6" xfId="0" applyFont="1" applyFill="1" applyBorder="1" applyAlignment="1">
      <alignment horizontal="center" vertical="center"/>
    </xf>
    <xf numFmtId="0" fontId="49" fillId="2" borderId="7" xfId="0" applyFont="1" applyFill="1" applyBorder="1" applyAlignment="1">
      <alignment horizontal="center" vertical="center"/>
    </xf>
    <xf numFmtId="0" fontId="53" fillId="0" borderId="0" xfId="2" applyFont="1" applyBorder="1" applyAlignment="1">
      <alignment horizontal="center" vertical="center" wrapText="1" shrinkToFit="1"/>
    </xf>
    <xf numFmtId="0" fontId="53" fillId="0" borderId="0" xfId="2" applyFont="1" applyBorder="1" applyAlignment="1">
      <alignment horizontal="center" vertical="center" shrinkToFit="1"/>
    </xf>
    <xf numFmtId="0" fontId="51" fillId="2" borderId="0" xfId="2" applyFont="1" applyFill="1" applyBorder="1" applyAlignment="1">
      <alignment horizontal="left" vertical="center"/>
    </xf>
    <xf numFmtId="0" fontId="62" fillId="0" borderId="0" xfId="2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</cellXfs>
  <cellStyles count="44">
    <cellStyle name="20% - 輔色1 2" xfId="3"/>
    <cellStyle name="20% - 輔色2 2" xfId="4"/>
    <cellStyle name="20% - 輔色3 2" xfId="5"/>
    <cellStyle name="20% - 輔色4 2" xfId="6"/>
    <cellStyle name="20% - 輔色5 2" xfId="7"/>
    <cellStyle name="20% - 輔色6 2" xfId="8"/>
    <cellStyle name="40% - 輔色1 2" xfId="9"/>
    <cellStyle name="40% - 輔色2 2" xfId="10"/>
    <cellStyle name="40% - 輔色3 2" xfId="11"/>
    <cellStyle name="40% - 輔色4 2" xfId="12"/>
    <cellStyle name="40% - 輔色5 2" xfId="13"/>
    <cellStyle name="40% - 輔色6 2" xfId="14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2" xfId="2"/>
    <cellStyle name="一般_新增Microsoft Excel 工作表" xfId="1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5"/>
    <cellStyle name="標題 2 2" xfId="36"/>
    <cellStyle name="標題 3 2" xfId="37"/>
    <cellStyle name="標題 4 2" xfId="38"/>
    <cellStyle name="標題 5" xfId="34"/>
    <cellStyle name="輸入 2" xfId="39"/>
    <cellStyle name="輸出 2" xfId="40"/>
    <cellStyle name="檢查儲存格 2" xfId="41"/>
    <cellStyle name="壞 2" xfId="42"/>
    <cellStyle name="警告文字 2" xfId="43"/>
  </cellStyles>
  <dxfs count="40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4.pn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5" Type="http://schemas.openxmlformats.org/officeDocument/2006/relationships/image" Target="../media/image7.png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8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5" Type="http://schemas.openxmlformats.org/officeDocument/2006/relationships/image" Target="../media/image7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9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5" Type="http://schemas.openxmlformats.org/officeDocument/2006/relationships/image" Target="../media/image7.pn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8</xdr:row>
      <xdr:rowOff>9525</xdr:rowOff>
    </xdr:from>
    <xdr:to>
      <xdr:col>20</xdr:col>
      <xdr:colOff>28575</xdr:colOff>
      <xdr:row>8</xdr:row>
      <xdr:rowOff>28575</xdr:rowOff>
    </xdr:to>
    <xdr:pic>
      <xdr:nvPicPr>
        <xdr:cNvPr id="2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41567100" y="5438775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8</xdr:row>
      <xdr:rowOff>9525</xdr:rowOff>
    </xdr:from>
    <xdr:to>
      <xdr:col>20</xdr:col>
      <xdr:colOff>28575</xdr:colOff>
      <xdr:row>8</xdr:row>
      <xdr:rowOff>28575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41567100" y="5438775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5</xdr:row>
      <xdr:rowOff>9525</xdr:rowOff>
    </xdr:from>
    <xdr:to>
      <xdr:col>20</xdr:col>
      <xdr:colOff>28575</xdr:colOff>
      <xdr:row>5</xdr:row>
      <xdr:rowOff>28575</xdr:rowOff>
    </xdr:to>
    <xdr:pic>
      <xdr:nvPicPr>
        <xdr:cNvPr id="4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41567100" y="3352800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</xdr:row>
      <xdr:rowOff>66675</xdr:rowOff>
    </xdr:from>
    <xdr:to>
      <xdr:col>21</xdr:col>
      <xdr:colOff>390525</xdr:colOff>
      <xdr:row>9</xdr:row>
      <xdr:rowOff>66675</xdr:rowOff>
    </xdr:to>
    <xdr:pic>
      <xdr:nvPicPr>
        <xdr:cNvPr id="5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567100" y="6191250"/>
          <a:ext cx="1076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9525</xdr:rowOff>
    </xdr:from>
    <xdr:to>
      <xdr:col>14</xdr:col>
      <xdr:colOff>1485900</xdr:colOff>
      <xdr:row>2</xdr:row>
      <xdr:rowOff>28575</xdr:rowOff>
    </xdr:to>
    <xdr:pic>
      <xdr:nvPicPr>
        <xdr:cNvPr id="6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0356175" y="157162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9525</xdr:rowOff>
    </xdr:from>
    <xdr:to>
      <xdr:col>14</xdr:col>
      <xdr:colOff>1485900</xdr:colOff>
      <xdr:row>2</xdr:row>
      <xdr:rowOff>28575</xdr:rowOff>
    </xdr:to>
    <xdr:pic>
      <xdr:nvPicPr>
        <xdr:cNvPr id="7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0356175" y="157162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1247775</xdr:colOff>
      <xdr:row>0</xdr:row>
      <xdr:rowOff>295275</xdr:rowOff>
    </xdr:from>
    <xdr:to>
      <xdr:col>19</xdr:col>
      <xdr:colOff>28575</xdr:colOff>
      <xdr:row>1</xdr:row>
      <xdr:rowOff>428625</xdr:rowOff>
    </xdr:to>
    <xdr:pic>
      <xdr:nvPicPr>
        <xdr:cNvPr id="8" name="Picture 2050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395025" y="295275"/>
          <a:ext cx="26860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9" name="圖片 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41567100" y="206692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10" name="圖片 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41567100" y="206692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11" name="圖片 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41567100" y="206692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400050</xdr:colOff>
      <xdr:row>3</xdr:row>
      <xdr:rowOff>0</xdr:rowOff>
    </xdr:to>
    <xdr:pic>
      <xdr:nvPicPr>
        <xdr:cNvPr id="12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567100" y="2066925"/>
          <a:ext cx="1085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9525</xdr:rowOff>
    </xdr:from>
    <xdr:to>
      <xdr:col>14</xdr:col>
      <xdr:colOff>1485900</xdr:colOff>
      <xdr:row>1</xdr:row>
      <xdr:rowOff>28575</xdr:rowOff>
    </xdr:to>
    <xdr:pic>
      <xdr:nvPicPr>
        <xdr:cNvPr id="13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0356175" y="9144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9525</xdr:rowOff>
    </xdr:from>
    <xdr:to>
      <xdr:col>14</xdr:col>
      <xdr:colOff>1485900</xdr:colOff>
      <xdr:row>1</xdr:row>
      <xdr:rowOff>28575</xdr:rowOff>
    </xdr:to>
    <xdr:pic>
      <xdr:nvPicPr>
        <xdr:cNvPr id="14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0356175" y="9144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571500</xdr:colOff>
      <xdr:row>0</xdr:row>
      <xdr:rowOff>428625</xdr:rowOff>
    </xdr:from>
    <xdr:to>
      <xdr:col>17</xdr:col>
      <xdr:colOff>971550</xdr:colOff>
      <xdr:row>1</xdr:row>
      <xdr:rowOff>409575</xdr:rowOff>
    </xdr:to>
    <xdr:pic>
      <xdr:nvPicPr>
        <xdr:cNvPr id="15" name="圖片 15" descr="林菁薇.jpg"/>
        <xdr:cNvPicPr preferRelativeResize="0"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3766125" y="428625"/>
          <a:ext cx="23526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8</xdr:row>
      <xdr:rowOff>0</xdr:rowOff>
    </xdr:from>
    <xdr:to>
      <xdr:col>20</xdr:col>
      <xdr:colOff>28575</xdr:colOff>
      <xdr:row>8</xdr:row>
      <xdr:rowOff>19050</xdr:rowOff>
    </xdr:to>
    <xdr:pic>
      <xdr:nvPicPr>
        <xdr:cNvPr id="2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1432500" y="7667625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8</xdr:row>
      <xdr:rowOff>0</xdr:rowOff>
    </xdr:from>
    <xdr:to>
      <xdr:col>20</xdr:col>
      <xdr:colOff>28575</xdr:colOff>
      <xdr:row>8</xdr:row>
      <xdr:rowOff>19050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1432500" y="7667625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5</xdr:row>
      <xdr:rowOff>0</xdr:rowOff>
    </xdr:from>
    <xdr:to>
      <xdr:col>20</xdr:col>
      <xdr:colOff>28575</xdr:colOff>
      <xdr:row>5</xdr:row>
      <xdr:rowOff>19050</xdr:rowOff>
    </xdr:to>
    <xdr:pic>
      <xdr:nvPicPr>
        <xdr:cNvPr id="4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1432500" y="4067175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</xdr:row>
      <xdr:rowOff>57150</xdr:rowOff>
    </xdr:from>
    <xdr:to>
      <xdr:col>21</xdr:col>
      <xdr:colOff>390525</xdr:colOff>
      <xdr:row>9</xdr:row>
      <xdr:rowOff>57150</xdr:rowOff>
    </xdr:to>
    <xdr:pic>
      <xdr:nvPicPr>
        <xdr:cNvPr id="5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1432500" y="8924925"/>
          <a:ext cx="1076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9525</xdr:rowOff>
    </xdr:from>
    <xdr:to>
      <xdr:col>14</xdr:col>
      <xdr:colOff>1485900</xdr:colOff>
      <xdr:row>2</xdr:row>
      <xdr:rowOff>28575</xdr:rowOff>
    </xdr:to>
    <xdr:pic>
      <xdr:nvPicPr>
        <xdr:cNvPr id="6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3488650" y="17430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9525</xdr:rowOff>
    </xdr:from>
    <xdr:to>
      <xdr:col>14</xdr:col>
      <xdr:colOff>1485900</xdr:colOff>
      <xdr:row>2</xdr:row>
      <xdr:rowOff>28575</xdr:rowOff>
    </xdr:to>
    <xdr:pic>
      <xdr:nvPicPr>
        <xdr:cNvPr id="7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3488650" y="17430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8" name="圖片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31432500" y="22383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9" name="圖片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31432500" y="22383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10" name="圖片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31432500" y="22383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400050</xdr:colOff>
      <xdr:row>3</xdr:row>
      <xdr:rowOff>0</xdr:rowOff>
    </xdr:to>
    <xdr:pic>
      <xdr:nvPicPr>
        <xdr:cNvPr id="11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1432500" y="2238375"/>
          <a:ext cx="1085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9525</xdr:rowOff>
    </xdr:from>
    <xdr:to>
      <xdr:col>14</xdr:col>
      <xdr:colOff>1485900</xdr:colOff>
      <xdr:row>1</xdr:row>
      <xdr:rowOff>28575</xdr:rowOff>
    </xdr:to>
    <xdr:pic>
      <xdr:nvPicPr>
        <xdr:cNvPr id="12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3488650" y="10858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9525</xdr:rowOff>
    </xdr:from>
    <xdr:to>
      <xdr:col>14</xdr:col>
      <xdr:colOff>1485900</xdr:colOff>
      <xdr:row>1</xdr:row>
      <xdr:rowOff>28575</xdr:rowOff>
    </xdr:to>
    <xdr:pic>
      <xdr:nvPicPr>
        <xdr:cNvPr id="13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3488650" y="10858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1514475</xdr:colOff>
      <xdr:row>0</xdr:row>
      <xdr:rowOff>609600</xdr:rowOff>
    </xdr:from>
    <xdr:to>
      <xdr:col>19</xdr:col>
      <xdr:colOff>1057275</xdr:colOff>
      <xdr:row>1</xdr:row>
      <xdr:rowOff>590550</xdr:rowOff>
    </xdr:to>
    <xdr:pic>
      <xdr:nvPicPr>
        <xdr:cNvPr id="14" name="Picture 2050"/>
        <xdr:cNvPicPr preferRelativeResize="0">
          <a:picLocks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232100" y="609600"/>
          <a:ext cx="26860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457200</xdr:colOff>
      <xdr:row>0</xdr:row>
      <xdr:rowOff>742950</xdr:rowOff>
    </xdr:from>
    <xdr:to>
      <xdr:col>17</xdr:col>
      <xdr:colOff>1238250</xdr:colOff>
      <xdr:row>1</xdr:row>
      <xdr:rowOff>571500</xdr:rowOff>
    </xdr:to>
    <xdr:pic>
      <xdr:nvPicPr>
        <xdr:cNvPr id="15" name="圖片 16" descr="林菁薇.jpg"/>
        <xdr:cNvPicPr preferRelativeResize="0"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603200" y="742950"/>
          <a:ext cx="23526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8</xdr:row>
      <xdr:rowOff>0</xdr:rowOff>
    </xdr:from>
    <xdr:to>
      <xdr:col>20</xdr:col>
      <xdr:colOff>28575</xdr:colOff>
      <xdr:row>8</xdr:row>
      <xdr:rowOff>19050</xdr:rowOff>
    </xdr:to>
    <xdr:pic>
      <xdr:nvPicPr>
        <xdr:cNvPr id="2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6004500" y="11049000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8</xdr:row>
      <xdr:rowOff>0</xdr:rowOff>
    </xdr:from>
    <xdr:to>
      <xdr:col>20</xdr:col>
      <xdr:colOff>28575</xdr:colOff>
      <xdr:row>8</xdr:row>
      <xdr:rowOff>19050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6004500" y="11049000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5</xdr:row>
      <xdr:rowOff>0</xdr:rowOff>
    </xdr:from>
    <xdr:to>
      <xdr:col>20</xdr:col>
      <xdr:colOff>28575</xdr:colOff>
      <xdr:row>5</xdr:row>
      <xdr:rowOff>19050</xdr:rowOff>
    </xdr:to>
    <xdr:pic>
      <xdr:nvPicPr>
        <xdr:cNvPr id="4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6004500" y="7562850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</xdr:row>
      <xdr:rowOff>57150</xdr:rowOff>
    </xdr:from>
    <xdr:to>
      <xdr:col>21</xdr:col>
      <xdr:colOff>390525</xdr:colOff>
      <xdr:row>9</xdr:row>
      <xdr:rowOff>57150</xdr:rowOff>
    </xdr:to>
    <xdr:pic>
      <xdr:nvPicPr>
        <xdr:cNvPr id="5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004500" y="12268200"/>
          <a:ext cx="1076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19050</xdr:rowOff>
    </xdr:from>
    <xdr:to>
      <xdr:col>14</xdr:col>
      <xdr:colOff>1485900</xdr:colOff>
      <xdr:row>2</xdr:row>
      <xdr:rowOff>38100</xdr:rowOff>
    </xdr:to>
    <xdr:pic>
      <xdr:nvPicPr>
        <xdr:cNvPr id="6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6689050" y="36957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19050</xdr:rowOff>
    </xdr:from>
    <xdr:to>
      <xdr:col>14</xdr:col>
      <xdr:colOff>1485900</xdr:colOff>
      <xdr:row>2</xdr:row>
      <xdr:rowOff>38100</xdr:rowOff>
    </xdr:to>
    <xdr:pic>
      <xdr:nvPicPr>
        <xdr:cNvPr id="7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6689050" y="36957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8" name="圖片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36004500" y="53911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9" name="圖片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36004500" y="53911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10" name="圖片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36004500" y="53911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400050</xdr:colOff>
      <xdr:row>3</xdr:row>
      <xdr:rowOff>0</xdr:rowOff>
    </xdr:to>
    <xdr:pic>
      <xdr:nvPicPr>
        <xdr:cNvPr id="11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004500" y="5391150"/>
          <a:ext cx="1085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19050</xdr:rowOff>
    </xdr:from>
    <xdr:to>
      <xdr:col>14</xdr:col>
      <xdr:colOff>1485900</xdr:colOff>
      <xdr:row>1</xdr:row>
      <xdr:rowOff>38100</xdr:rowOff>
    </xdr:to>
    <xdr:pic>
      <xdr:nvPicPr>
        <xdr:cNvPr id="12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6689050" y="19812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19050</xdr:rowOff>
    </xdr:from>
    <xdr:to>
      <xdr:col>14</xdr:col>
      <xdr:colOff>1485900</xdr:colOff>
      <xdr:row>1</xdr:row>
      <xdr:rowOff>38100</xdr:rowOff>
    </xdr:to>
    <xdr:pic>
      <xdr:nvPicPr>
        <xdr:cNvPr id="13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6689050" y="19812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1257300</xdr:colOff>
      <xdr:row>0</xdr:row>
      <xdr:rowOff>47625</xdr:rowOff>
    </xdr:from>
    <xdr:to>
      <xdr:col>12</xdr:col>
      <xdr:colOff>1038225</xdr:colOff>
      <xdr:row>2</xdr:row>
      <xdr:rowOff>1562100</xdr:rowOff>
    </xdr:to>
    <xdr:pic>
      <xdr:nvPicPr>
        <xdr:cNvPr id="14" name="圖片 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4226" t="16725" r="11758" b="38289"/>
        <a:stretch>
          <a:fillRect/>
        </a:stretch>
      </xdr:blipFill>
      <xdr:spPr bwMode="auto">
        <a:xfrm>
          <a:off x="13782675" y="47625"/>
          <a:ext cx="8858250" cy="519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1</xdr:row>
      <xdr:rowOff>1200150</xdr:rowOff>
    </xdr:from>
    <xdr:to>
      <xdr:col>17</xdr:col>
      <xdr:colOff>952500</xdr:colOff>
      <xdr:row>2</xdr:row>
      <xdr:rowOff>533400</xdr:rowOff>
    </xdr:to>
    <xdr:pic>
      <xdr:nvPicPr>
        <xdr:cNvPr id="15" name="Picture 2050"/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803600" y="3162300"/>
          <a:ext cx="2676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85725</xdr:colOff>
      <xdr:row>0</xdr:row>
      <xdr:rowOff>1409700</xdr:rowOff>
    </xdr:from>
    <xdr:to>
      <xdr:col>17</xdr:col>
      <xdr:colOff>714375</xdr:colOff>
      <xdr:row>1</xdr:row>
      <xdr:rowOff>323850</xdr:rowOff>
    </xdr:to>
    <xdr:pic>
      <xdr:nvPicPr>
        <xdr:cNvPr id="16" name="圖片 23" descr="林菁薇.jpg"/>
        <xdr:cNvPicPr preferRelativeResize="0"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889325" y="1409700"/>
          <a:ext cx="23526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8</xdr:row>
      <xdr:rowOff>9525</xdr:rowOff>
    </xdr:from>
    <xdr:to>
      <xdr:col>20</xdr:col>
      <xdr:colOff>28575</xdr:colOff>
      <xdr:row>8</xdr:row>
      <xdr:rowOff>28575</xdr:rowOff>
    </xdr:to>
    <xdr:pic>
      <xdr:nvPicPr>
        <xdr:cNvPr id="2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64198500" y="10382250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8</xdr:row>
      <xdr:rowOff>9525</xdr:rowOff>
    </xdr:from>
    <xdr:to>
      <xdr:col>20</xdr:col>
      <xdr:colOff>28575</xdr:colOff>
      <xdr:row>8</xdr:row>
      <xdr:rowOff>28575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64198500" y="10382250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5</xdr:row>
      <xdr:rowOff>9525</xdr:rowOff>
    </xdr:from>
    <xdr:to>
      <xdr:col>20</xdr:col>
      <xdr:colOff>28575</xdr:colOff>
      <xdr:row>5</xdr:row>
      <xdr:rowOff>28575</xdr:rowOff>
    </xdr:to>
    <xdr:pic>
      <xdr:nvPicPr>
        <xdr:cNvPr id="4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64198500" y="7353300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</xdr:row>
      <xdr:rowOff>66675</xdr:rowOff>
    </xdr:from>
    <xdr:to>
      <xdr:col>21</xdr:col>
      <xdr:colOff>390525</xdr:colOff>
      <xdr:row>9</xdr:row>
      <xdr:rowOff>66675</xdr:rowOff>
    </xdr:to>
    <xdr:pic>
      <xdr:nvPicPr>
        <xdr:cNvPr id="5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4198500" y="11449050"/>
          <a:ext cx="1076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19050</xdr:rowOff>
    </xdr:from>
    <xdr:to>
      <xdr:col>14</xdr:col>
      <xdr:colOff>1485900</xdr:colOff>
      <xdr:row>2</xdr:row>
      <xdr:rowOff>38100</xdr:rowOff>
    </xdr:to>
    <xdr:pic>
      <xdr:nvPicPr>
        <xdr:cNvPr id="6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46424850" y="36957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19050</xdr:rowOff>
    </xdr:from>
    <xdr:to>
      <xdr:col>14</xdr:col>
      <xdr:colOff>1485900</xdr:colOff>
      <xdr:row>2</xdr:row>
      <xdr:rowOff>38100</xdr:rowOff>
    </xdr:to>
    <xdr:pic>
      <xdr:nvPicPr>
        <xdr:cNvPr id="7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46424850" y="36957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8" name="圖片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64198500" y="55149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9" name="圖片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64198500" y="55149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10" name="圖片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64198500" y="55149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400050</xdr:colOff>
      <xdr:row>3</xdr:row>
      <xdr:rowOff>0</xdr:rowOff>
    </xdr:to>
    <xdr:pic>
      <xdr:nvPicPr>
        <xdr:cNvPr id="11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4198500" y="5514975"/>
          <a:ext cx="1085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19050</xdr:rowOff>
    </xdr:from>
    <xdr:to>
      <xdr:col>14</xdr:col>
      <xdr:colOff>1485900</xdr:colOff>
      <xdr:row>1</xdr:row>
      <xdr:rowOff>38100</xdr:rowOff>
    </xdr:to>
    <xdr:pic>
      <xdr:nvPicPr>
        <xdr:cNvPr id="12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46424850" y="18573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19050</xdr:rowOff>
    </xdr:from>
    <xdr:to>
      <xdr:col>14</xdr:col>
      <xdr:colOff>1485900</xdr:colOff>
      <xdr:row>1</xdr:row>
      <xdr:rowOff>38100</xdr:rowOff>
    </xdr:to>
    <xdr:pic>
      <xdr:nvPicPr>
        <xdr:cNvPr id="13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46424850" y="18573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1524000</xdr:colOff>
      <xdr:row>0</xdr:row>
      <xdr:rowOff>0</xdr:rowOff>
    </xdr:from>
    <xdr:to>
      <xdr:col>11</xdr:col>
      <xdr:colOff>828675</xdr:colOff>
      <xdr:row>2</xdr:row>
      <xdr:rowOff>1609725</xdr:rowOff>
    </xdr:to>
    <xdr:pic>
      <xdr:nvPicPr>
        <xdr:cNvPr id="14" name="圖片 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4226" t="16725" r="11758" b="38289"/>
        <a:stretch>
          <a:fillRect/>
        </a:stretch>
      </xdr:blipFill>
      <xdr:spPr bwMode="auto">
        <a:xfrm>
          <a:off x="27203400" y="0"/>
          <a:ext cx="8820150" cy="528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1171575</xdr:colOff>
      <xdr:row>1</xdr:row>
      <xdr:rowOff>952500</xdr:rowOff>
    </xdr:from>
    <xdr:to>
      <xdr:col>16</xdr:col>
      <xdr:colOff>523875</xdr:colOff>
      <xdr:row>2</xdr:row>
      <xdr:rowOff>171450</xdr:rowOff>
    </xdr:to>
    <xdr:pic>
      <xdr:nvPicPr>
        <xdr:cNvPr id="15" name="Picture 2050"/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9206150" y="2790825"/>
          <a:ext cx="26765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1257300</xdr:colOff>
      <xdr:row>0</xdr:row>
      <xdr:rowOff>1009650</xdr:rowOff>
    </xdr:from>
    <xdr:to>
      <xdr:col>16</xdr:col>
      <xdr:colOff>285750</xdr:colOff>
      <xdr:row>1</xdr:row>
      <xdr:rowOff>76200</xdr:rowOff>
    </xdr:to>
    <xdr:pic>
      <xdr:nvPicPr>
        <xdr:cNvPr id="16" name="圖片 18" descr="林菁薇.jpg"/>
        <xdr:cNvPicPr preferRelativeResize="0"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9291875" y="1009650"/>
          <a:ext cx="23526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8</xdr:row>
      <xdr:rowOff>0</xdr:rowOff>
    </xdr:from>
    <xdr:to>
      <xdr:col>20</xdr:col>
      <xdr:colOff>28575</xdr:colOff>
      <xdr:row>8</xdr:row>
      <xdr:rowOff>19050</xdr:rowOff>
    </xdr:to>
    <xdr:pic>
      <xdr:nvPicPr>
        <xdr:cNvPr id="2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6004500" y="10953750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8</xdr:row>
      <xdr:rowOff>0</xdr:rowOff>
    </xdr:from>
    <xdr:to>
      <xdr:col>20</xdr:col>
      <xdr:colOff>28575</xdr:colOff>
      <xdr:row>8</xdr:row>
      <xdr:rowOff>19050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6004500" y="10953750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5</xdr:row>
      <xdr:rowOff>0</xdr:rowOff>
    </xdr:from>
    <xdr:to>
      <xdr:col>20</xdr:col>
      <xdr:colOff>28575</xdr:colOff>
      <xdr:row>5</xdr:row>
      <xdr:rowOff>19050</xdr:rowOff>
    </xdr:to>
    <xdr:pic>
      <xdr:nvPicPr>
        <xdr:cNvPr id="4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6004500" y="7353300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</xdr:row>
      <xdr:rowOff>57150</xdr:rowOff>
    </xdr:from>
    <xdr:to>
      <xdr:col>21</xdr:col>
      <xdr:colOff>390525</xdr:colOff>
      <xdr:row>9</xdr:row>
      <xdr:rowOff>57150</xdr:rowOff>
    </xdr:to>
    <xdr:pic>
      <xdr:nvPicPr>
        <xdr:cNvPr id="5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004500" y="12211050"/>
          <a:ext cx="1076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19050</xdr:rowOff>
    </xdr:from>
    <xdr:to>
      <xdr:col>14</xdr:col>
      <xdr:colOff>1485900</xdr:colOff>
      <xdr:row>2</xdr:row>
      <xdr:rowOff>38100</xdr:rowOff>
    </xdr:to>
    <xdr:pic>
      <xdr:nvPicPr>
        <xdr:cNvPr id="6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6689050" y="37623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19050</xdr:rowOff>
    </xdr:from>
    <xdr:to>
      <xdr:col>14</xdr:col>
      <xdr:colOff>1485900</xdr:colOff>
      <xdr:row>2</xdr:row>
      <xdr:rowOff>38100</xdr:rowOff>
    </xdr:to>
    <xdr:pic>
      <xdr:nvPicPr>
        <xdr:cNvPr id="7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6689050" y="37623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8" name="圖片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36004500" y="52006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9" name="圖片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36004500" y="52006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10" name="圖片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36004500" y="52006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400050</xdr:colOff>
      <xdr:row>3</xdr:row>
      <xdr:rowOff>0</xdr:rowOff>
    </xdr:to>
    <xdr:pic>
      <xdr:nvPicPr>
        <xdr:cNvPr id="11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004500" y="5200650"/>
          <a:ext cx="1085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19050</xdr:rowOff>
    </xdr:from>
    <xdr:to>
      <xdr:col>14</xdr:col>
      <xdr:colOff>1485900</xdr:colOff>
      <xdr:row>1</xdr:row>
      <xdr:rowOff>38100</xdr:rowOff>
    </xdr:to>
    <xdr:pic>
      <xdr:nvPicPr>
        <xdr:cNvPr id="12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6689050" y="20478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19050</xdr:rowOff>
    </xdr:from>
    <xdr:to>
      <xdr:col>14</xdr:col>
      <xdr:colOff>1485900</xdr:colOff>
      <xdr:row>1</xdr:row>
      <xdr:rowOff>38100</xdr:rowOff>
    </xdr:to>
    <xdr:pic>
      <xdr:nvPicPr>
        <xdr:cNvPr id="13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6689050" y="20478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1438275</xdr:colOff>
      <xdr:row>0</xdr:row>
      <xdr:rowOff>38100</xdr:rowOff>
    </xdr:from>
    <xdr:to>
      <xdr:col>12</xdr:col>
      <xdr:colOff>352425</xdr:colOff>
      <xdr:row>2</xdr:row>
      <xdr:rowOff>1009650</xdr:rowOff>
    </xdr:to>
    <xdr:pic>
      <xdr:nvPicPr>
        <xdr:cNvPr id="14" name="圖片 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4226" t="16725" r="11758" b="38289"/>
        <a:stretch>
          <a:fillRect/>
        </a:stretch>
      </xdr:blipFill>
      <xdr:spPr bwMode="auto">
        <a:xfrm>
          <a:off x="14039850" y="38100"/>
          <a:ext cx="7915275" cy="471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495300</xdr:colOff>
      <xdr:row>1</xdr:row>
      <xdr:rowOff>1104900</xdr:rowOff>
    </xdr:from>
    <xdr:to>
      <xdr:col>16</xdr:col>
      <xdr:colOff>1390650</xdr:colOff>
      <xdr:row>2</xdr:row>
      <xdr:rowOff>438150</xdr:rowOff>
    </xdr:to>
    <xdr:pic>
      <xdr:nvPicPr>
        <xdr:cNvPr id="15" name="Picture 2050"/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498675" y="3133725"/>
          <a:ext cx="2695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581025</xdr:colOff>
      <xdr:row>0</xdr:row>
      <xdr:rowOff>1371600</xdr:rowOff>
    </xdr:from>
    <xdr:to>
      <xdr:col>16</xdr:col>
      <xdr:colOff>1143000</xdr:colOff>
      <xdr:row>1</xdr:row>
      <xdr:rowOff>228600</xdr:rowOff>
    </xdr:to>
    <xdr:pic>
      <xdr:nvPicPr>
        <xdr:cNvPr id="16" name="圖片 17" descr="林菁薇.jpg"/>
        <xdr:cNvPicPr preferRelativeResize="0"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7584400" y="1371600"/>
          <a:ext cx="23622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3"/>
  <sheetViews>
    <sheetView topLeftCell="A20" zoomScale="26" zoomScaleNormal="26" zoomScaleSheetLayoutView="26" workbookViewId="0">
      <selection activeCell="Q46" sqref="Q46:T46"/>
    </sheetView>
  </sheetViews>
  <sheetFormatPr defaultColWidth="9" defaultRowHeight="16.5"/>
  <cols>
    <col min="1" max="3" width="25.625" style="6" customWidth="1"/>
    <col min="4" max="4" width="33" style="6" customWidth="1"/>
    <col min="5" max="7" width="25.625" style="6" customWidth="1"/>
    <col min="8" max="8" width="33.25" style="6" customWidth="1"/>
    <col min="9" max="11" width="25.625" style="6" customWidth="1"/>
    <col min="12" max="12" width="30.75" style="6" customWidth="1"/>
    <col min="13" max="15" width="25.625" style="6" customWidth="1"/>
    <col min="16" max="16" width="31.125" style="6" customWidth="1"/>
    <col min="17" max="19" width="25.625" style="6" customWidth="1"/>
    <col min="20" max="20" width="33" style="6" customWidth="1"/>
    <col min="21" max="16384" width="9" style="6"/>
  </cols>
  <sheetData>
    <row r="1" spans="1:28" ht="71.45" customHeight="1">
      <c r="A1" s="1" t="s">
        <v>340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3" t="s">
        <v>0</v>
      </c>
      <c r="P1" s="3"/>
      <c r="Q1" s="4"/>
      <c r="R1" s="4"/>
      <c r="S1" s="2"/>
      <c r="T1" s="2"/>
      <c r="U1" s="5"/>
      <c r="V1" s="5"/>
    </row>
    <row r="2" spans="1:28" ht="51.75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7" t="s">
        <v>1</v>
      </c>
      <c r="P2" s="7"/>
      <c r="Q2" s="8"/>
      <c r="R2" s="8"/>
      <c r="S2" s="2"/>
      <c r="T2" s="2"/>
      <c r="U2" s="5"/>
      <c r="V2" s="5"/>
    </row>
    <row r="3" spans="1:28" ht="39.75" customHeight="1" thickBot="1">
      <c r="A3" s="9"/>
      <c r="B3" s="9"/>
      <c r="C3" s="9"/>
      <c r="D3" s="9"/>
      <c r="E3" s="9"/>
      <c r="F3" s="9"/>
      <c r="G3" s="9"/>
      <c r="H3" s="9"/>
      <c r="I3" s="2"/>
      <c r="J3" s="2"/>
      <c r="K3" s="2"/>
      <c r="L3" s="2"/>
      <c r="M3" s="2"/>
      <c r="N3" s="2"/>
      <c r="O3" s="10"/>
      <c r="P3" s="10"/>
      <c r="Q3" s="11"/>
      <c r="R3" s="11"/>
      <c r="S3" s="2"/>
      <c r="T3" s="2"/>
      <c r="U3" s="5"/>
      <c r="V3" s="5"/>
    </row>
    <row r="4" spans="1:28" s="12" customFormat="1" ht="53.25" customHeight="1" thickBot="1">
      <c r="A4" s="592" t="str">
        <f>第一週明細!$B$5&amp;第一週明細!$B$6&amp;第一週明細!$B$7&amp;第一週明細!$B$8&amp;"(一)"</f>
        <v>月日(一)</v>
      </c>
      <c r="B4" s="593"/>
      <c r="C4" s="593"/>
      <c r="D4" s="594"/>
      <c r="E4" s="592" t="str">
        <f>第一週明細!$B$13&amp;第一週明細!$B$14&amp;第一週明細!$B$15&amp;第一週明細!$B$16&amp;"(二)"</f>
        <v>月日(二)</v>
      </c>
      <c r="F4" s="593"/>
      <c r="G4" s="593"/>
      <c r="H4" s="594"/>
      <c r="I4" s="592" t="str">
        <f>第一週明細!$B$21&amp;第一週明細!$B$22&amp;第一週明細!$B$23&amp;第一週明細!$B$24&amp;"(三)"</f>
        <v>月日(三)</v>
      </c>
      <c r="J4" s="593"/>
      <c r="K4" s="593"/>
      <c r="L4" s="594"/>
      <c r="M4" s="592" t="str">
        <f>第一週明細!$B$29&amp;第一週明細!$B$30&amp;第一週明細!$B$31&amp;第一週明細!$B$32&amp;"(四)"</f>
        <v>月日(四)</v>
      </c>
      <c r="N4" s="593"/>
      <c r="O4" s="593"/>
      <c r="P4" s="594"/>
      <c r="Q4" s="592" t="str">
        <f>第一週明細!$B$37&amp;第一週明細!$B$38&amp;第一週明細!$B$39&amp;第一週明細!$B$40&amp;"(五)"</f>
        <v>5月1日(五)</v>
      </c>
      <c r="R4" s="593"/>
      <c r="S4" s="593"/>
      <c r="T4" s="594"/>
      <c r="U4" s="5"/>
      <c r="V4" s="5"/>
    </row>
    <row r="5" spans="1:28" s="13" customFormat="1" ht="54.95" customHeight="1">
      <c r="A5" s="617"/>
      <c r="B5" s="618"/>
      <c r="C5" s="618"/>
      <c r="D5" s="619"/>
      <c r="E5" s="617"/>
      <c r="F5" s="620"/>
      <c r="G5" s="620"/>
      <c r="H5" s="621"/>
      <c r="I5" s="617"/>
      <c r="J5" s="620"/>
      <c r="K5" s="620"/>
      <c r="L5" s="621"/>
      <c r="M5" s="617"/>
      <c r="N5" s="620"/>
      <c r="O5" s="620"/>
      <c r="P5" s="621"/>
      <c r="Q5" s="589" t="s">
        <v>364</v>
      </c>
      <c r="R5" s="590"/>
      <c r="S5" s="590"/>
      <c r="T5" s="591"/>
      <c r="U5" s="5"/>
      <c r="V5" s="5"/>
    </row>
    <row r="6" spans="1:28" s="13" customFormat="1" ht="54.95" customHeight="1">
      <c r="A6" s="612"/>
      <c r="B6" s="613"/>
      <c r="C6" s="613"/>
      <c r="D6" s="614"/>
      <c r="E6" s="612"/>
      <c r="F6" s="615"/>
      <c r="G6" s="615"/>
      <c r="H6" s="616"/>
      <c r="I6" s="612"/>
      <c r="J6" s="615"/>
      <c r="K6" s="615"/>
      <c r="L6" s="616"/>
      <c r="M6" s="612"/>
      <c r="N6" s="615"/>
      <c r="O6" s="615"/>
      <c r="P6" s="616"/>
      <c r="Q6" s="589" t="s">
        <v>182</v>
      </c>
      <c r="R6" s="590"/>
      <c r="S6" s="590"/>
      <c r="T6" s="591"/>
      <c r="U6" s="5"/>
      <c r="V6" s="5"/>
    </row>
    <row r="7" spans="1:28" s="13" customFormat="1" ht="54.95" customHeight="1">
      <c r="A7" s="612"/>
      <c r="B7" s="613"/>
      <c r="C7" s="613"/>
      <c r="D7" s="614"/>
      <c r="E7" s="612"/>
      <c r="F7" s="615"/>
      <c r="G7" s="615"/>
      <c r="H7" s="616"/>
      <c r="I7" s="612"/>
      <c r="J7" s="615"/>
      <c r="K7" s="615"/>
      <c r="L7" s="616"/>
      <c r="M7" s="612"/>
      <c r="N7" s="615"/>
      <c r="O7" s="615"/>
      <c r="P7" s="616"/>
      <c r="Q7" s="589" t="s">
        <v>318</v>
      </c>
      <c r="R7" s="590"/>
      <c r="S7" s="590"/>
      <c r="T7" s="591"/>
      <c r="U7" s="5"/>
      <c r="V7" s="5"/>
    </row>
    <row r="8" spans="1:28" s="13" customFormat="1" ht="54.95" customHeight="1">
      <c r="A8" s="612"/>
      <c r="B8" s="613"/>
      <c r="C8" s="613"/>
      <c r="D8" s="614"/>
      <c r="E8" s="612"/>
      <c r="F8" s="615"/>
      <c r="G8" s="615"/>
      <c r="H8" s="616"/>
      <c r="I8" s="612"/>
      <c r="J8" s="615"/>
      <c r="K8" s="615"/>
      <c r="L8" s="616"/>
      <c r="M8" s="612"/>
      <c r="N8" s="615"/>
      <c r="O8" s="615"/>
      <c r="P8" s="616"/>
      <c r="Q8" s="589" t="s">
        <v>417</v>
      </c>
      <c r="R8" s="590"/>
      <c r="S8" s="590"/>
      <c r="T8" s="591"/>
      <c r="U8" s="5"/>
      <c r="V8" s="5"/>
    </row>
    <row r="9" spans="1:28" s="13" customFormat="1" ht="54.95" customHeight="1">
      <c r="A9" s="612"/>
      <c r="B9" s="613"/>
      <c r="C9" s="613"/>
      <c r="D9" s="614"/>
      <c r="E9" s="612"/>
      <c r="F9" s="615"/>
      <c r="G9" s="615"/>
      <c r="H9" s="616"/>
      <c r="I9" s="612"/>
      <c r="J9" s="615"/>
      <c r="K9" s="615"/>
      <c r="L9" s="616"/>
      <c r="M9" s="612"/>
      <c r="N9" s="615"/>
      <c r="O9" s="615"/>
      <c r="P9" s="616"/>
      <c r="Q9" s="589" t="s">
        <v>313</v>
      </c>
      <c r="R9" s="590"/>
      <c r="S9" s="590"/>
      <c r="T9" s="591"/>
      <c r="U9" s="5"/>
      <c r="V9" s="5"/>
    </row>
    <row r="10" spans="1:28" s="13" customFormat="1" ht="54.95" customHeight="1" thickBot="1">
      <c r="A10" s="607"/>
      <c r="B10" s="608"/>
      <c r="C10" s="608"/>
      <c r="D10" s="609"/>
      <c r="E10" s="607"/>
      <c r="F10" s="610"/>
      <c r="G10" s="610"/>
      <c r="H10" s="611"/>
      <c r="I10" s="607"/>
      <c r="J10" s="610"/>
      <c r="K10" s="610"/>
      <c r="L10" s="611"/>
      <c r="M10" s="607"/>
      <c r="N10" s="610"/>
      <c r="O10" s="610"/>
      <c r="P10" s="611"/>
      <c r="Q10" s="589" t="s">
        <v>183</v>
      </c>
      <c r="R10" s="590"/>
      <c r="S10" s="590"/>
      <c r="T10" s="591"/>
      <c r="U10" s="5"/>
      <c r="V10" s="5"/>
    </row>
    <row r="11" spans="1:28" ht="31.5" hidden="1" customHeight="1" thickBot="1">
      <c r="A11" s="532"/>
      <c r="B11" s="533"/>
      <c r="C11" s="533"/>
      <c r="D11" s="534"/>
      <c r="E11" s="535"/>
      <c r="F11" s="536"/>
      <c r="G11" s="536"/>
      <c r="H11" s="537"/>
      <c r="I11" s="538"/>
      <c r="J11" s="539"/>
      <c r="K11" s="539"/>
      <c r="L11" s="540"/>
      <c r="M11" s="538"/>
      <c r="N11" s="539"/>
      <c r="O11" s="539"/>
      <c r="P11" s="540"/>
      <c r="Q11" s="538"/>
      <c r="R11" s="539"/>
      <c r="S11" s="539"/>
      <c r="T11" s="540"/>
      <c r="U11" s="5"/>
      <c r="V11" s="5"/>
    </row>
    <row r="12" spans="1:28" ht="25.5" customHeight="1">
      <c r="A12" s="541" t="s">
        <v>369</v>
      </c>
      <c r="B12" s="542">
        <f>第一週明細!W12</f>
        <v>0</v>
      </c>
      <c r="C12" s="542" t="s">
        <v>2</v>
      </c>
      <c r="D12" s="543">
        <f>第一週明細!W8</f>
        <v>0</v>
      </c>
      <c r="E12" s="544" t="s">
        <v>370</v>
      </c>
      <c r="F12" s="545">
        <f>第一週明細!W20</f>
        <v>0</v>
      </c>
      <c r="G12" s="545" t="s">
        <v>2</v>
      </c>
      <c r="H12" s="546">
        <f>第一週明細!W16</f>
        <v>0</v>
      </c>
      <c r="I12" s="544" t="s">
        <v>370</v>
      </c>
      <c r="J12" s="547">
        <f>第一週明細!W28</f>
        <v>0</v>
      </c>
      <c r="K12" s="545" t="s">
        <v>2</v>
      </c>
      <c r="L12" s="548">
        <f>第一週明細!W24</f>
        <v>0</v>
      </c>
      <c r="M12" s="544" t="s">
        <v>370</v>
      </c>
      <c r="N12" s="547">
        <f>第一週明細!W36</f>
        <v>0</v>
      </c>
      <c r="O12" s="545" t="s">
        <v>2</v>
      </c>
      <c r="P12" s="548">
        <f>第一週明細!W32</f>
        <v>0</v>
      </c>
      <c r="Q12" s="544" t="s">
        <v>370</v>
      </c>
      <c r="R12" s="545">
        <f>第一週明細!W44</f>
        <v>721.7</v>
      </c>
      <c r="S12" s="545" t="s">
        <v>2</v>
      </c>
      <c r="T12" s="546">
        <f>第一週明細!W40</f>
        <v>22.5</v>
      </c>
      <c r="U12" s="5"/>
      <c r="V12" s="5"/>
    </row>
    <row r="13" spans="1:28" ht="30.75" customHeight="1" thickBot="1">
      <c r="A13" s="549" t="s">
        <v>3</v>
      </c>
      <c r="B13" s="550">
        <f>第一週明細!W6</f>
        <v>0</v>
      </c>
      <c r="C13" s="550" t="s">
        <v>4</v>
      </c>
      <c r="D13" s="551">
        <f>第一週明細!W10</f>
        <v>0</v>
      </c>
      <c r="E13" s="549" t="s">
        <v>371</v>
      </c>
      <c r="F13" s="550">
        <f>第一週明細!W14</f>
        <v>0</v>
      </c>
      <c r="G13" s="550" t="s">
        <v>372</v>
      </c>
      <c r="H13" s="551">
        <f>第一週明細!W18</f>
        <v>0</v>
      </c>
      <c r="I13" s="549" t="s">
        <v>371</v>
      </c>
      <c r="J13" s="550">
        <f>第一週明細!W22</f>
        <v>0</v>
      </c>
      <c r="K13" s="550" t="s">
        <v>4</v>
      </c>
      <c r="L13" s="551">
        <f>第一週明細!W26</f>
        <v>0</v>
      </c>
      <c r="M13" s="549" t="s">
        <v>371</v>
      </c>
      <c r="N13" s="550">
        <f>第一週明細!W30</f>
        <v>0</v>
      </c>
      <c r="O13" s="550" t="s">
        <v>4</v>
      </c>
      <c r="P13" s="551">
        <f>第一週明細!W34</f>
        <v>0</v>
      </c>
      <c r="Q13" s="549" t="s">
        <v>371</v>
      </c>
      <c r="R13" s="550">
        <f>第一週明細!W38</f>
        <v>101.5</v>
      </c>
      <c r="S13" s="550" t="s">
        <v>4</v>
      </c>
      <c r="T13" s="551">
        <f>第一週明細!W42</f>
        <v>28.3</v>
      </c>
      <c r="U13" s="5"/>
      <c r="V13" s="5"/>
    </row>
    <row r="14" spans="1:28" s="12" customFormat="1" ht="55.5" customHeight="1" thickBot="1">
      <c r="A14" s="601" t="str">
        <f>第二週明細!$B$5&amp;第二週明細!$B$6&amp;第二週明細!$B$7&amp;第二週明細!$B$8&amp;"(一)"</f>
        <v>5月4日(一)</v>
      </c>
      <c r="B14" s="602"/>
      <c r="C14" s="602"/>
      <c r="D14" s="603"/>
      <c r="E14" s="592" t="str">
        <f>第二週明細!$B$13&amp;第二週明細!$B$14&amp;第二週明細!$B$15&amp;第二週明細!$B$16&amp;"(二)"</f>
        <v>5月5日(二)</v>
      </c>
      <c r="F14" s="593"/>
      <c r="G14" s="593"/>
      <c r="H14" s="594"/>
      <c r="I14" s="592" t="str">
        <f>第二週明細!$B$21&amp;第二週明細!$B$22&amp;第二週明細!$B$23&amp;第二週明細!$B$24&amp;"(三)"</f>
        <v>5月6日(三)</v>
      </c>
      <c r="J14" s="593"/>
      <c r="K14" s="593"/>
      <c r="L14" s="594"/>
      <c r="M14" s="592" t="str">
        <f>第二週明細!$B$29&amp;第二週明細!$B$30&amp;第二週明細!$B$31&amp;第二週明細!$B$32&amp;"(四)"</f>
        <v>5月7日(四)</v>
      </c>
      <c r="N14" s="593"/>
      <c r="O14" s="593"/>
      <c r="P14" s="594"/>
      <c r="Q14" s="592" t="str">
        <f>第二週明細!$B$37&amp;第二週明細!$B$38&amp;第二週明細!$B$39&amp;第二週明細!$B$40&amp;"(五)"</f>
        <v>5月8日(五)</v>
      </c>
      <c r="R14" s="593"/>
      <c r="S14" s="593"/>
      <c r="T14" s="594"/>
      <c r="U14" s="5"/>
      <c r="V14" s="5"/>
      <c r="AB14" s="12" t="s">
        <v>5</v>
      </c>
    </row>
    <row r="15" spans="1:28" s="13" customFormat="1" ht="66" customHeight="1">
      <c r="A15" s="595" t="s">
        <v>373</v>
      </c>
      <c r="B15" s="596"/>
      <c r="C15" s="596"/>
      <c r="D15" s="597"/>
      <c r="E15" s="595" t="s">
        <v>185</v>
      </c>
      <c r="F15" s="596"/>
      <c r="G15" s="596"/>
      <c r="H15" s="597"/>
      <c r="I15" s="595" t="s">
        <v>184</v>
      </c>
      <c r="J15" s="596"/>
      <c r="K15" s="596"/>
      <c r="L15" s="597"/>
      <c r="M15" s="595" t="s">
        <v>186</v>
      </c>
      <c r="N15" s="596"/>
      <c r="O15" s="596"/>
      <c r="P15" s="597"/>
      <c r="Q15" s="589" t="s">
        <v>187</v>
      </c>
      <c r="R15" s="590"/>
      <c r="S15" s="590"/>
      <c r="T15" s="591"/>
      <c r="U15" s="5"/>
      <c r="V15" s="5"/>
    </row>
    <row r="16" spans="1:28" s="13" customFormat="1" ht="54.95" customHeight="1">
      <c r="A16" s="589" t="s">
        <v>188</v>
      </c>
      <c r="B16" s="590"/>
      <c r="C16" s="590"/>
      <c r="D16" s="591"/>
      <c r="E16" s="589" t="s">
        <v>189</v>
      </c>
      <c r="F16" s="590"/>
      <c r="G16" s="590"/>
      <c r="H16" s="591"/>
      <c r="I16" s="589" t="s">
        <v>190</v>
      </c>
      <c r="J16" s="590"/>
      <c r="K16" s="590"/>
      <c r="L16" s="591"/>
      <c r="M16" s="589" t="s">
        <v>191</v>
      </c>
      <c r="N16" s="590"/>
      <c r="O16" s="590"/>
      <c r="P16" s="591"/>
      <c r="Q16" s="589" t="s">
        <v>192</v>
      </c>
      <c r="R16" s="590"/>
      <c r="S16" s="590"/>
      <c r="T16" s="591"/>
      <c r="U16" s="5"/>
      <c r="V16" s="5"/>
    </row>
    <row r="17" spans="1:32" s="13" customFormat="1" ht="54.95" customHeight="1">
      <c r="A17" s="589" t="s">
        <v>193</v>
      </c>
      <c r="B17" s="590"/>
      <c r="C17" s="590"/>
      <c r="D17" s="591"/>
      <c r="E17" s="589" t="s">
        <v>374</v>
      </c>
      <c r="F17" s="590"/>
      <c r="G17" s="590"/>
      <c r="H17" s="591"/>
      <c r="I17" s="589" t="s">
        <v>375</v>
      </c>
      <c r="J17" s="590"/>
      <c r="K17" s="590"/>
      <c r="L17" s="591"/>
      <c r="M17" s="589" t="s">
        <v>194</v>
      </c>
      <c r="N17" s="590"/>
      <c r="O17" s="590"/>
      <c r="P17" s="591"/>
      <c r="Q17" s="589" t="s">
        <v>195</v>
      </c>
      <c r="R17" s="590"/>
      <c r="S17" s="590"/>
      <c r="T17" s="591"/>
      <c r="U17" s="5"/>
      <c r="V17" s="5"/>
    </row>
    <row r="18" spans="1:32" s="13" customFormat="1" ht="54.95" customHeight="1">
      <c r="A18" s="589" t="s">
        <v>196</v>
      </c>
      <c r="B18" s="590"/>
      <c r="C18" s="590"/>
      <c r="D18" s="591"/>
      <c r="E18" s="589" t="s">
        <v>376</v>
      </c>
      <c r="F18" s="590"/>
      <c r="G18" s="590"/>
      <c r="H18" s="591"/>
      <c r="I18" s="589" t="s">
        <v>197</v>
      </c>
      <c r="J18" s="590"/>
      <c r="K18" s="590"/>
      <c r="L18" s="591"/>
      <c r="M18" s="589" t="s">
        <v>377</v>
      </c>
      <c r="N18" s="590"/>
      <c r="O18" s="590"/>
      <c r="P18" s="591"/>
      <c r="Q18" s="589" t="s">
        <v>378</v>
      </c>
      <c r="R18" s="590"/>
      <c r="S18" s="590"/>
      <c r="T18" s="591"/>
    </row>
    <row r="19" spans="1:32" s="13" customFormat="1" ht="54.95" customHeight="1">
      <c r="A19" s="589" t="s">
        <v>379</v>
      </c>
      <c r="B19" s="590"/>
      <c r="C19" s="590"/>
      <c r="D19" s="591"/>
      <c r="E19" s="589" t="s">
        <v>380</v>
      </c>
      <c r="F19" s="590"/>
      <c r="G19" s="590"/>
      <c r="H19" s="591"/>
      <c r="I19" s="589" t="s">
        <v>379</v>
      </c>
      <c r="J19" s="590"/>
      <c r="K19" s="590"/>
      <c r="L19" s="591"/>
      <c r="M19" s="589" t="s">
        <v>380</v>
      </c>
      <c r="N19" s="590"/>
      <c r="O19" s="590"/>
      <c r="P19" s="591"/>
      <c r="Q19" s="589" t="s">
        <v>379</v>
      </c>
      <c r="R19" s="590"/>
      <c r="S19" s="590"/>
      <c r="T19" s="591"/>
    </row>
    <row r="20" spans="1:32" s="13" customFormat="1" ht="54.95" customHeight="1" thickBot="1">
      <c r="A20" s="598" t="s">
        <v>198</v>
      </c>
      <c r="B20" s="599"/>
      <c r="C20" s="599"/>
      <c r="D20" s="600"/>
      <c r="E20" s="598" t="s">
        <v>381</v>
      </c>
      <c r="F20" s="599"/>
      <c r="G20" s="599"/>
      <c r="H20" s="600"/>
      <c r="I20" s="598" t="s">
        <v>199</v>
      </c>
      <c r="J20" s="599"/>
      <c r="K20" s="599"/>
      <c r="L20" s="600"/>
      <c r="M20" s="598" t="s">
        <v>382</v>
      </c>
      <c r="N20" s="599"/>
      <c r="O20" s="599"/>
      <c r="P20" s="600"/>
      <c r="Q20" s="598" t="s">
        <v>200</v>
      </c>
      <c r="R20" s="599"/>
      <c r="S20" s="599"/>
      <c r="T20" s="600"/>
    </row>
    <row r="21" spans="1:32" ht="1.5" customHeight="1" thickBot="1">
      <c r="A21" s="607" t="s">
        <v>369</v>
      </c>
      <c r="B21" s="608"/>
      <c r="C21" s="608" t="s">
        <v>2</v>
      </c>
      <c r="D21" s="609" t="str">
        <f>第一週明細!W17</f>
        <v>蛋白質：</v>
      </c>
      <c r="E21" s="607"/>
      <c r="F21" s="610"/>
      <c r="G21" s="610"/>
      <c r="H21" s="611"/>
      <c r="I21" s="607"/>
      <c r="J21" s="610"/>
      <c r="K21" s="610"/>
      <c r="L21" s="611"/>
      <c r="M21" s="607"/>
      <c r="N21" s="610"/>
      <c r="O21" s="610"/>
      <c r="P21" s="611"/>
      <c r="Q21" s="607" t="s">
        <v>383</v>
      </c>
      <c r="R21" s="610"/>
      <c r="S21" s="610"/>
      <c r="T21" s="611"/>
      <c r="U21" s="13"/>
      <c r="V21" s="13"/>
      <c r="W21" s="13"/>
      <c r="X21" s="13"/>
      <c r="Y21" s="13"/>
    </row>
    <row r="22" spans="1:32" ht="29.25" customHeight="1">
      <c r="A22" s="541" t="s">
        <v>370</v>
      </c>
      <c r="B22" s="542">
        <f>第二週明細!W12</f>
        <v>768</v>
      </c>
      <c r="C22" s="542" t="s">
        <v>2</v>
      </c>
      <c r="D22" s="543">
        <f>第二週明細!W8</f>
        <v>26</v>
      </c>
      <c r="E22" s="552" t="s">
        <v>370</v>
      </c>
      <c r="F22" s="553">
        <f>第二週明細!W20</f>
        <v>725.6</v>
      </c>
      <c r="G22" s="553" t="s">
        <v>2</v>
      </c>
      <c r="H22" s="554">
        <f>第二週明細!W16</f>
        <v>23</v>
      </c>
      <c r="I22" s="555" t="s">
        <v>370</v>
      </c>
      <c r="J22" s="553">
        <f>第二週明細!W28</f>
        <v>772.9</v>
      </c>
      <c r="K22" s="553" t="s">
        <v>2</v>
      </c>
      <c r="L22" s="554">
        <f>第二週明細!W24</f>
        <v>26.5</v>
      </c>
      <c r="M22" s="555" t="s">
        <v>370</v>
      </c>
      <c r="N22" s="553">
        <f>第二週明細!W36</f>
        <v>714.6</v>
      </c>
      <c r="O22" s="553" t="s">
        <v>2</v>
      </c>
      <c r="P22" s="554">
        <f>第二週明細!W32</f>
        <v>23</v>
      </c>
      <c r="Q22" s="555" t="s">
        <v>370</v>
      </c>
      <c r="R22" s="553">
        <f>第二週明細!W44</f>
        <v>744.1</v>
      </c>
      <c r="S22" s="553" t="s">
        <v>2</v>
      </c>
      <c r="T22" s="554">
        <f>第二週明細!W40</f>
        <v>26.5</v>
      </c>
      <c r="U22" s="5"/>
      <c r="V22" s="5"/>
    </row>
    <row r="23" spans="1:32" ht="28.5" customHeight="1" thickBot="1">
      <c r="A23" s="551" t="s">
        <v>371</v>
      </c>
      <c r="B23" s="551">
        <f>第二週明細!W6</f>
        <v>100.5</v>
      </c>
      <c r="C23" s="550" t="s">
        <v>4</v>
      </c>
      <c r="D23" s="551">
        <f>第二週明細!W10</f>
        <v>33</v>
      </c>
      <c r="E23" s="556" t="s">
        <v>371</v>
      </c>
      <c r="F23" s="557">
        <f>第二週明細!W14</f>
        <v>97.5</v>
      </c>
      <c r="G23" s="557" t="s">
        <v>4</v>
      </c>
      <c r="H23" s="558">
        <f>第二週明細!W18</f>
        <v>29.9</v>
      </c>
      <c r="I23" s="556" t="s">
        <v>371</v>
      </c>
      <c r="J23" s="557">
        <f>第二週明細!W22</f>
        <v>100</v>
      </c>
      <c r="K23" s="557" t="s">
        <v>4</v>
      </c>
      <c r="L23" s="557">
        <f>第二週明細!W26</f>
        <v>33.599999999999994</v>
      </c>
      <c r="M23" s="557" t="s">
        <v>371</v>
      </c>
      <c r="N23" s="557">
        <f>第二週明細!W30</f>
        <v>96.5</v>
      </c>
      <c r="O23" s="557" t="s">
        <v>4</v>
      </c>
      <c r="P23" s="558">
        <f>第二週明細!W34</f>
        <v>30.400000000000002</v>
      </c>
      <c r="Q23" s="556" t="s">
        <v>371</v>
      </c>
      <c r="R23" s="557">
        <f>第二週明細!W38</f>
        <v>95.5</v>
      </c>
      <c r="S23" s="557" t="s">
        <v>4</v>
      </c>
      <c r="T23" s="558">
        <f>第二週明細!W42</f>
        <v>30.9</v>
      </c>
      <c r="U23" s="5"/>
      <c r="V23" s="5"/>
    </row>
    <row r="24" spans="1:32" s="12" customFormat="1" ht="50.25" customHeight="1" thickBot="1">
      <c r="A24" s="601" t="str">
        <f>第三週明細!$B$5&amp;第三週明細!$B$6&amp;第三週明細!$B$7&amp;第三週明細!$B$8&amp;"(一)"</f>
        <v>5月11日(一)</v>
      </c>
      <c r="B24" s="602"/>
      <c r="C24" s="602"/>
      <c r="D24" s="603"/>
      <c r="E24" s="592" t="str">
        <f>第三週明細!$B$13&amp;第三週明細!$B$14&amp;第三週明細!$B$15&amp;第三週明細!$B$16&amp;"(二)"</f>
        <v>5月12日(二)</v>
      </c>
      <c r="F24" s="593"/>
      <c r="G24" s="593"/>
      <c r="H24" s="594"/>
      <c r="I24" s="592" t="str">
        <f>第三週明細!$B$21&amp;第三週明細!$B$22&amp;第三週明細!$B$23&amp;第三週明細!$B$24&amp;"(三)"</f>
        <v>5月13日(三)</v>
      </c>
      <c r="J24" s="593"/>
      <c r="K24" s="593"/>
      <c r="L24" s="594"/>
      <c r="M24" s="592" t="str">
        <f>第三週明細!$B$29&amp;第三週明細!$B$30&amp;第三週明細!$B$31&amp;第三週明細!$B$32&amp;"(四)"</f>
        <v>5月14日(四)</v>
      </c>
      <c r="N24" s="593"/>
      <c r="O24" s="593"/>
      <c r="P24" s="594"/>
      <c r="Q24" s="592" t="str">
        <f>第三週明細!$B$37&amp;第三週明細!$B$38&amp;第三週明細!$B$39&amp;第三週明細!$B$40&amp;"(五)"</f>
        <v>5月15日(五)</v>
      </c>
      <c r="R24" s="593"/>
      <c r="S24" s="593"/>
      <c r="T24" s="594"/>
      <c r="U24" s="5"/>
      <c r="V24" s="5"/>
    </row>
    <row r="25" spans="1:32" s="13" customFormat="1" ht="66" customHeight="1">
      <c r="A25" s="595" t="s">
        <v>373</v>
      </c>
      <c r="B25" s="596"/>
      <c r="C25" s="596"/>
      <c r="D25" s="597"/>
      <c r="E25" s="595" t="s">
        <v>201</v>
      </c>
      <c r="F25" s="596"/>
      <c r="G25" s="596"/>
      <c r="H25" s="597"/>
      <c r="I25" s="595" t="s">
        <v>184</v>
      </c>
      <c r="J25" s="596"/>
      <c r="K25" s="596"/>
      <c r="L25" s="597"/>
      <c r="M25" s="595" t="s">
        <v>186</v>
      </c>
      <c r="N25" s="596"/>
      <c r="O25" s="596"/>
      <c r="P25" s="597"/>
      <c r="Q25" s="589" t="s">
        <v>384</v>
      </c>
      <c r="R25" s="590"/>
      <c r="S25" s="590"/>
      <c r="T25" s="591"/>
      <c r="U25" s="5"/>
      <c r="V25" s="5"/>
    </row>
    <row r="26" spans="1:32" s="13" customFormat="1" ht="54.95" customHeight="1">
      <c r="A26" s="589" t="s">
        <v>202</v>
      </c>
      <c r="B26" s="590"/>
      <c r="C26" s="590"/>
      <c r="D26" s="591"/>
      <c r="E26" s="589" t="s">
        <v>203</v>
      </c>
      <c r="F26" s="590"/>
      <c r="G26" s="590"/>
      <c r="H26" s="591"/>
      <c r="I26" s="589" t="s">
        <v>385</v>
      </c>
      <c r="J26" s="590"/>
      <c r="K26" s="590"/>
      <c r="L26" s="591"/>
      <c r="M26" s="589" t="s">
        <v>204</v>
      </c>
      <c r="N26" s="590"/>
      <c r="O26" s="590"/>
      <c r="P26" s="591"/>
      <c r="Q26" s="589" t="s">
        <v>205</v>
      </c>
      <c r="R26" s="590"/>
      <c r="S26" s="590"/>
      <c r="T26" s="591"/>
      <c r="U26" s="5"/>
      <c r="V26" s="5"/>
    </row>
    <row r="27" spans="1:32" s="13" customFormat="1" ht="54.95" customHeight="1">
      <c r="A27" s="589" t="s">
        <v>386</v>
      </c>
      <c r="B27" s="590"/>
      <c r="C27" s="590"/>
      <c r="D27" s="591"/>
      <c r="E27" s="589" t="s">
        <v>206</v>
      </c>
      <c r="F27" s="590"/>
      <c r="G27" s="590"/>
      <c r="H27" s="591"/>
      <c r="I27" s="589" t="s">
        <v>387</v>
      </c>
      <c r="J27" s="590"/>
      <c r="K27" s="590"/>
      <c r="L27" s="591"/>
      <c r="M27" s="589" t="s">
        <v>388</v>
      </c>
      <c r="N27" s="590"/>
      <c r="O27" s="590"/>
      <c r="P27" s="591"/>
      <c r="Q27" s="589" t="s">
        <v>389</v>
      </c>
      <c r="R27" s="590"/>
      <c r="S27" s="590"/>
      <c r="T27" s="591"/>
      <c r="U27" s="5"/>
      <c r="V27" s="5"/>
      <c r="AA27" s="12"/>
      <c r="AB27" s="12"/>
      <c r="AC27" s="12"/>
      <c r="AD27" s="12"/>
      <c r="AE27" s="12"/>
      <c r="AF27" s="12"/>
    </row>
    <row r="28" spans="1:32" s="13" customFormat="1" ht="54.95" customHeight="1">
      <c r="A28" s="589" t="s">
        <v>207</v>
      </c>
      <c r="B28" s="590"/>
      <c r="C28" s="590"/>
      <c r="D28" s="591"/>
      <c r="E28" s="589" t="s">
        <v>390</v>
      </c>
      <c r="F28" s="590"/>
      <c r="G28" s="590"/>
      <c r="H28" s="591"/>
      <c r="I28" s="589" t="s">
        <v>208</v>
      </c>
      <c r="J28" s="590"/>
      <c r="K28" s="590"/>
      <c r="L28" s="591"/>
      <c r="M28" s="589" t="s">
        <v>209</v>
      </c>
      <c r="N28" s="590"/>
      <c r="O28" s="590"/>
      <c r="P28" s="591"/>
      <c r="Q28" s="589" t="s">
        <v>391</v>
      </c>
      <c r="R28" s="590"/>
      <c r="S28" s="590"/>
      <c r="T28" s="591"/>
      <c r="U28" s="5"/>
      <c r="V28" s="5"/>
    </row>
    <row r="29" spans="1:32" s="13" customFormat="1" ht="54.95" customHeight="1">
      <c r="A29" s="589" t="s">
        <v>392</v>
      </c>
      <c r="B29" s="590"/>
      <c r="C29" s="590"/>
      <c r="D29" s="591"/>
      <c r="E29" s="589" t="s">
        <v>393</v>
      </c>
      <c r="F29" s="590"/>
      <c r="G29" s="590"/>
      <c r="H29" s="591"/>
      <c r="I29" s="589" t="s">
        <v>392</v>
      </c>
      <c r="J29" s="590"/>
      <c r="K29" s="590"/>
      <c r="L29" s="591"/>
      <c r="M29" s="589" t="s">
        <v>392</v>
      </c>
      <c r="N29" s="590"/>
      <c r="O29" s="590"/>
      <c r="P29" s="591"/>
      <c r="Q29" s="589" t="s">
        <v>393</v>
      </c>
      <c r="R29" s="590"/>
      <c r="S29" s="590"/>
      <c r="T29" s="591"/>
      <c r="U29" s="5"/>
      <c r="V29" s="5"/>
    </row>
    <row r="30" spans="1:32" s="13" customFormat="1" ht="54.95" customHeight="1">
      <c r="A30" s="589" t="s">
        <v>211</v>
      </c>
      <c r="B30" s="590"/>
      <c r="C30" s="590"/>
      <c r="D30" s="591"/>
      <c r="E30" s="604" t="s">
        <v>394</v>
      </c>
      <c r="F30" s="605"/>
      <c r="G30" s="605"/>
      <c r="H30" s="606"/>
      <c r="I30" s="604" t="s">
        <v>213</v>
      </c>
      <c r="J30" s="605"/>
      <c r="K30" s="605"/>
      <c r="L30" s="606"/>
      <c r="M30" s="604" t="s">
        <v>395</v>
      </c>
      <c r="N30" s="605"/>
      <c r="O30" s="605"/>
      <c r="P30" s="606"/>
      <c r="Q30" s="604" t="s">
        <v>214</v>
      </c>
      <c r="R30" s="605"/>
      <c r="S30" s="605"/>
      <c r="T30" s="606"/>
      <c r="U30" s="5"/>
      <c r="V30" s="5"/>
    </row>
    <row r="31" spans="1:32" ht="2.25" customHeight="1" thickBot="1">
      <c r="A31" s="559"/>
      <c r="B31" s="560"/>
      <c r="C31" s="560"/>
      <c r="D31" s="561"/>
      <c r="E31" s="559"/>
      <c r="F31" s="560"/>
      <c r="G31" s="560"/>
      <c r="H31" s="561"/>
      <c r="I31" s="559"/>
      <c r="J31" s="560"/>
      <c r="K31" s="560"/>
      <c r="L31" s="561"/>
      <c r="M31" s="559"/>
      <c r="N31" s="560"/>
      <c r="O31" s="560"/>
      <c r="P31" s="561"/>
      <c r="Q31" s="559"/>
      <c r="R31" s="560"/>
      <c r="S31" s="560"/>
      <c r="T31" s="561"/>
      <c r="U31" s="5"/>
      <c r="V31" s="5"/>
    </row>
    <row r="32" spans="1:32" ht="25.5" customHeight="1">
      <c r="A32" s="552" t="s">
        <v>396</v>
      </c>
      <c r="B32" s="562">
        <f>第三週明細!W12</f>
        <v>783.9</v>
      </c>
      <c r="C32" s="562" t="s">
        <v>2</v>
      </c>
      <c r="D32" s="563">
        <f>第三週明細!W8</f>
        <v>25.5</v>
      </c>
      <c r="E32" s="552" t="s">
        <v>370</v>
      </c>
      <c r="F32" s="562">
        <f>第三週明細!W20</f>
        <v>745.7</v>
      </c>
      <c r="G32" s="562" t="s">
        <v>2</v>
      </c>
      <c r="H32" s="563">
        <f>第三週明細!W16</f>
        <v>23</v>
      </c>
      <c r="I32" s="552" t="s">
        <v>370</v>
      </c>
      <c r="J32" s="562">
        <f>第三週明細!W28</f>
        <v>752.5</v>
      </c>
      <c r="K32" s="562" t="s">
        <v>2</v>
      </c>
      <c r="L32" s="563">
        <f>第三週明細!W24</f>
        <v>26.5</v>
      </c>
      <c r="M32" s="552" t="s">
        <v>370</v>
      </c>
      <c r="N32" s="562">
        <v>735</v>
      </c>
      <c r="O32" s="562" t="s">
        <v>2</v>
      </c>
      <c r="P32" s="563" t="s">
        <v>397</v>
      </c>
      <c r="Q32" s="552" t="s">
        <v>370</v>
      </c>
      <c r="R32" s="562">
        <f>第三週明細!W44</f>
        <v>732</v>
      </c>
      <c r="S32" s="562" t="s">
        <v>2</v>
      </c>
      <c r="T32" s="563">
        <f>第三週明細!W40</f>
        <v>26</v>
      </c>
      <c r="U32" s="5"/>
      <c r="V32" s="5"/>
    </row>
    <row r="33" spans="1:22" ht="28.5" customHeight="1" thickBot="1">
      <c r="A33" s="558" t="s">
        <v>371</v>
      </c>
      <c r="B33" s="558">
        <f>第三週明細!W6</f>
        <v>105.5</v>
      </c>
      <c r="C33" s="557" t="s">
        <v>4</v>
      </c>
      <c r="D33" s="558">
        <f>第三週明細!W10</f>
        <v>33.1</v>
      </c>
      <c r="E33" s="556" t="s">
        <v>371</v>
      </c>
      <c r="F33" s="557">
        <f>第三週明細!W14</f>
        <v>94</v>
      </c>
      <c r="G33" s="557" t="s">
        <v>4</v>
      </c>
      <c r="H33" s="558">
        <f>第三週明細!W18</f>
        <v>32.799999999999997</v>
      </c>
      <c r="I33" s="556" t="s">
        <v>371</v>
      </c>
      <c r="J33" s="557">
        <f>第三週明細!W22</f>
        <v>95.5</v>
      </c>
      <c r="K33" s="557" t="s">
        <v>4</v>
      </c>
      <c r="L33" s="558">
        <f>第三週明細!W26</f>
        <v>33</v>
      </c>
      <c r="M33" s="556" t="s">
        <v>371</v>
      </c>
      <c r="N33" s="557">
        <v>103</v>
      </c>
      <c r="O33" s="557" t="s">
        <v>4</v>
      </c>
      <c r="P33" s="558" t="s">
        <v>398</v>
      </c>
      <c r="Q33" s="556" t="s">
        <v>371</v>
      </c>
      <c r="R33" s="557">
        <f>第三週明細!W38</f>
        <v>97.5</v>
      </c>
      <c r="S33" s="557" t="s">
        <v>4</v>
      </c>
      <c r="T33" s="558">
        <f>第三週明細!W42</f>
        <v>27</v>
      </c>
      <c r="U33" s="5"/>
      <c r="V33" s="5"/>
    </row>
    <row r="34" spans="1:22" s="12" customFormat="1" ht="53.25" customHeight="1" thickBot="1">
      <c r="A34" s="601" t="str">
        <f>第四週明細!$B$5&amp;第四週明細!$B$6&amp;第四週明細!$B$7&amp;第四週明細!$B$8&amp;"(一)"</f>
        <v>5月18日(一)</v>
      </c>
      <c r="B34" s="602"/>
      <c r="C34" s="602"/>
      <c r="D34" s="603"/>
      <c r="E34" s="592" t="str">
        <f>第四週明細!$B$13&amp;第四週明細!$B$14&amp;第四週明細!$B$15&amp;第四週明細!$B$16&amp;"(二)"</f>
        <v>5月19日(二)</v>
      </c>
      <c r="F34" s="593"/>
      <c r="G34" s="593"/>
      <c r="H34" s="594"/>
      <c r="I34" s="592" t="str">
        <f>第四週明細!$B$21&amp;第四週明細!$B$22&amp;第四週明細!$B$23&amp;第四週明細!$B$24&amp;"(三)"</f>
        <v>5月20日(三)</v>
      </c>
      <c r="J34" s="593"/>
      <c r="K34" s="593"/>
      <c r="L34" s="594"/>
      <c r="M34" s="592" t="str">
        <f>第四週明細!$B$29&amp;第四週明細!$B$30&amp;第四週明細!$B$31&amp;第四週明細!$B$32&amp;"(四)"</f>
        <v>5月21日(四)</v>
      </c>
      <c r="N34" s="593"/>
      <c r="O34" s="593"/>
      <c r="P34" s="594"/>
      <c r="Q34" s="592" t="str">
        <f>第四週明細!$B$37&amp;第四週明細!$B$38&amp;第四週明細!$B$39&amp;第四週明細!$B$40&amp;"(五)"</f>
        <v>5月22日(五)</v>
      </c>
      <c r="R34" s="593"/>
      <c r="S34" s="593"/>
      <c r="T34" s="594"/>
      <c r="U34" s="5"/>
      <c r="V34" s="5"/>
    </row>
    <row r="35" spans="1:22" s="13" customFormat="1" ht="66" customHeight="1">
      <c r="A35" s="595" t="s">
        <v>373</v>
      </c>
      <c r="B35" s="596"/>
      <c r="C35" s="596"/>
      <c r="D35" s="597"/>
      <c r="E35" s="595" t="s">
        <v>185</v>
      </c>
      <c r="F35" s="596"/>
      <c r="G35" s="596"/>
      <c r="H35" s="597"/>
      <c r="I35" s="595" t="s">
        <v>184</v>
      </c>
      <c r="J35" s="596"/>
      <c r="K35" s="596"/>
      <c r="L35" s="597"/>
      <c r="M35" s="595" t="s">
        <v>186</v>
      </c>
      <c r="N35" s="596"/>
      <c r="O35" s="596"/>
      <c r="P35" s="597"/>
      <c r="Q35" s="589" t="s">
        <v>399</v>
      </c>
      <c r="R35" s="590"/>
      <c r="S35" s="590"/>
      <c r="T35" s="591"/>
      <c r="U35" s="5"/>
      <c r="V35" s="5"/>
    </row>
    <row r="36" spans="1:22" s="13" customFormat="1" ht="54.95" customHeight="1">
      <c r="A36" s="589" t="s">
        <v>215</v>
      </c>
      <c r="B36" s="590"/>
      <c r="C36" s="590"/>
      <c r="D36" s="591"/>
      <c r="E36" s="589" t="s">
        <v>216</v>
      </c>
      <c r="F36" s="590"/>
      <c r="G36" s="590"/>
      <c r="H36" s="591"/>
      <c r="I36" s="589" t="s">
        <v>217</v>
      </c>
      <c r="J36" s="590"/>
      <c r="K36" s="590"/>
      <c r="L36" s="591"/>
      <c r="M36" s="589" t="s">
        <v>218</v>
      </c>
      <c r="N36" s="590"/>
      <c r="O36" s="590"/>
      <c r="P36" s="591"/>
      <c r="Q36" s="589" t="s">
        <v>400</v>
      </c>
      <c r="R36" s="590"/>
      <c r="S36" s="590"/>
      <c r="T36" s="591"/>
      <c r="U36" s="5"/>
      <c r="V36" s="5"/>
    </row>
    <row r="37" spans="1:22" s="13" customFormat="1" ht="54.95" customHeight="1">
      <c r="A37" s="589" t="s">
        <v>219</v>
      </c>
      <c r="B37" s="590"/>
      <c r="C37" s="590"/>
      <c r="D37" s="591"/>
      <c r="E37" s="589" t="s">
        <v>401</v>
      </c>
      <c r="F37" s="590"/>
      <c r="G37" s="590"/>
      <c r="H37" s="591"/>
      <c r="I37" s="589" t="s">
        <v>220</v>
      </c>
      <c r="J37" s="590"/>
      <c r="K37" s="590"/>
      <c r="L37" s="591"/>
      <c r="M37" s="589" t="s">
        <v>221</v>
      </c>
      <c r="N37" s="590"/>
      <c r="O37" s="590"/>
      <c r="P37" s="591"/>
      <c r="Q37" s="589" t="s">
        <v>422</v>
      </c>
      <c r="R37" s="590"/>
      <c r="S37" s="590"/>
      <c r="T37" s="591"/>
      <c r="U37" s="5"/>
      <c r="V37" s="5"/>
    </row>
    <row r="38" spans="1:22" s="13" customFormat="1" ht="54.95" customHeight="1">
      <c r="A38" s="589" t="s">
        <v>402</v>
      </c>
      <c r="B38" s="590"/>
      <c r="C38" s="590"/>
      <c r="D38" s="591"/>
      <c r="E38" s="589" t="s">
        <v>403</v>
      </c>
      <c r="F38" s="590"/>
      <c r="G38" s="590"/>
      <c r="H38" s="591"/>
      <c r="I38" s="589" t="s">
        <v>404</v>
      </c>
      <c r="J38" s="590"/>
      <c r="K38" s="590"/>
      <c r="L38" s="591"/>
      <c r="M38" s="589" t="s">
        <v>405</v>
      </c>
      <c r="N38" s="590"/>
      <c r="O38" s="590"/>
      <c r="P38" s="591"/>
      <c r="Q38" s="589" t="s">
        <v>406</v>
      </c>
      <c r="R38" s="590"/>
      <c r="S38" s="590"/>
      <c r="T38" s="591"/>
      <c r="U38" s="5"/>
      <c r="V38" s="5"/>
    </row>
    <row r="39" spans="1:22" s="13" customFormat="1" ht="54.95" customHeight="1">
      <c r="A39" s="589" t="s">
        <v>379</v>
      </c>
      <c r="B39" s="590"/>
      <c r="C39" s="590"/>
      <c r="D39" s="591"/>
      <c r="E39" s="589" t="s">
        <v>380</v>
      </c>
      <c r="F39" s="590"/>
      <c r="G39" s="590"/>
      <c r="H39" s="591"/>
      <c r="I39" s="589" t="s">
        <v>379</v>
      </c>
      <c r="J39" s="590"/>
      <c r="K39" s="590"/>
      <c r="L39" s="591"/>
      <c r="M39" s="589" t="s">
        <v>380</v>
      </c>
      <c r="N39" s="590"/>
      <c r="O39" s="590"/>
      <c r="P39" s="591"/>
      <c r="Q39" s="589" t="s">
        <v>379</v>
      </c>
      <c r="R39" s="590"/>
      <c r="S39" s="590"/>
      <c r="T39" s="591"/>
      <c r="U39" s="5"/>
      <c r="V39" s="5"/>
    </row>
    <row r="40" spans="1:22" s="13" customFormat="1" ht="54.95" customHeight="1" thickBot="1">
      <c r="A40" s="589" t="s">
        <v>222</v>
      </c>
      <c r="B40" s="590"/>
      <c r="C40" s="590"/>
      <c r="D40" s="591"/>
      <c r="E40" s="598" t="s">
        <v>407</v>
      </c>
      <c r="F40" s="599"/>
      <c r="G40" s="599"/>
      <c r="H40" s="600"/>
      <c r="I40" s="598" t="s">
        <v>223</v>
      </c>
      <c r="J40" s="599"/>
      <c r="K40" s="599"/>
      <c r="L40" s="600"/>
      <c r="M40" s="598" t="s">
        <v>224</v>
      </c>
      <c r="N40" s="599"/>
      <c r="O40" s="599"/>
      <c r="P40" s="600"/>
      <c r="Q40" s="589" t="s">
        <v>225</v>
      </c>
      <c r="R40" s="590"/>
      <c r="S40" s="590"/>
      <c r="T40" s="591"/>
      <c r="U40" s="5"/>
      <c r="V40" s="5"/>
    </row>
    <row r="41" spans="1:22" ht="1.5" customHeight="1">
      <c r="A41" s="564"/>
      <c r="B41" s="565"/>
      <c r="C41" s="565"/>
      <c r="D41" s="566"/>
      <c r="E41" s="564"/>
      <c r="F41" s="565"/>
      <c r="G41" s="565"/>
      <c r="H41" s="566"/>
      <c r="I41" s="564"/>
      <c r="J41" s="565"/>
      <c r="K41" s="565"/>
      <c r="L41" s="566"/>
      <c r="M41" s="564"/>
      <c r="N41" s="565"/>
      <c r="O41" s="565"/>
      <c r="P41" s="566"/>
      <c r="Q41" s="564"/>
      <c r="R41" s="565"/>
      <c r="S41" s="565"/>
      <c r="T41" s="566"/>
      <c r="U41" s="5"/>
      <c r="V41" s="5"/>
    </row>
    <row r="42" spans="1:22" ht="29.25" customHeight="1" thickBot="1">
      <c r="A42" s="555" t="s">
        <v>369</v>
      </c>
      <c r="B42" s="553">
        <f>第四週明細!W12</f>
        <v>750</v>
      </c>
      <c r="C42" s="553" t="s">
        <v>2</v>
      </c>
      <c r="D42" s="554">
        <f>第四週明細!W8</f>
        <v>26</v>
      </c>
      <c r="E42" s="555" t="s">
        <v>370</v>
      </c>
      <c r="F42" s="553">
        <f>第四週明細!W20</f>
        <v>752.5</v>
      </c>
      <c r="G42" s="553" t="s">
        <v>2</v>
      </c>
      <c r="H42" s="554">
        <f>第四週明細!W16</f>
        <v>23</v>
      </c>
      <c r="I42" s="555" t="s">
        <v>370</v>
      </c>
      <c r="J42" s="553">
        <f>第四週明細!W28</f>
        <v>734.3</v>
      </c>
      <c r="K42" s="553" t="s">
        <v>2</v>
      </c>
      <c r="L42" s="554">
        <f>第四週明細!W24</f>
        <v>25.5</v>
      </c>
      <c r="M42" s="567" t="s">
        <v>370</v>
      </c>
      <c r="N42" s="568">
        <f>第四週明細!W36</f>
        <v>754.9</v>
      </c>
      <c r="O42" s="553" t="s">
        <v>408</v>
      </c>
      <c r="P42" s="553">
        <f>第四週明細!W32</f>
        <v>26.5</v>
      </c>
      <c r="Q42" s="567" t="s">
        <v>370</v>
      </c>
      <c r="R42" s="568">
        <f>第四週明細!W44</f>
        <v>734.3</v>
      </c>
      <c r="S42" s="568" t="s">
        <v>2</v>
      </c>
      <c r="T42" s="569">
        <f>第四週明細!W40</f>
        <v>25.5</v>
      </c>
      <c r="U42" s="5"/>
      <c r="V42" s="5"/>
    </row>
    <row r="43" spans="1:22" ht="24.75" customHeight="1" thickBot="1">
      <c r="A43" s="553" t="s">
        <v>371</v>
      </c>
      <c r="B43" s="553">
        <f>第四週明細!W6</f>
        <v>96.5</v>
      </c>
      <c r="C43" s="557" t="s">
        <v>4</v>
      </c>
      <c r="D43" s="558">
        <f>第四週明細!W10</f>
        <v>32.500000000000007</v>
      </c>
      <c r="E43" s="553" t="s">
        <v>371</v>
      </c>
      <c r="F43" s="553">
        <f>第四週明細!W14</f>
        <v>100</v>
      </c>
      <c r="G43" s="568" t="s">
        <v>4</v>
      </c>
      <c r="H43" s="569">
        <f>第四週明細!W18</f>
        <v>33</v>
      </c>
      <c r="I43" s="567" t="s">
        <v>3</v>
      </c>
      <c r="J43" s="568">
        <f>第四週明細!W22</f>
        <v>96.5</v>
      </c>
      <c r="K43" s="568" t="s">
        <v>4</v>
      </c>
      <c r="L43" s="569">
        <f>第四週明細!W26</f>
        <v>29.7</v>
      </c>
      <c r="M43" s="570" t="s">
        <v>3</v>
      </c>
      <c r="N43" s="571">
        <f>第四週明細!W30</f>
        <v>96</v>
      </c>
      <c r="O43" s="571" t="s">
        <v>4</v>
      </c>
      <c r="P43" s="572">
        <f>第四週明細!W34</f>
        <v>33.1</v>
      </c>
      <c r="Q43" s="570" t="s">
        <v>3</v>
      </c>
      <c r="R43" s="571">
        <f>第四週明細!W38</f>
        <v>96.5</v>
      </c>
      <c r="S43" s="571" t="s">
        <v>4</v>
      </c>
      <c r="T43" s="572">
        <f>第四週明細!W42</f>
        <v>29.7</v>
      </c>
      <c r="U43" s="5"/>
      <c r="V43" s="5"/>
    </row>
    <row r="44" spans="1:22" s="12" customFormat="1" ht="53.25" customHeight="1" thickBot="1">
      <c r="A44" s="592" t="str">
        <f>'第五週明細 '!$B$5&amp;'第五週明細 '!$B$6&amp;'第五週明細 '!$B$7&amp;'第五週明細 '!$B$8&amp;"(一)"</f>
        <v>5月25日(一)</v>
      </c>
      <c r="B44" s="593"/>
      <c r="C44" s="593"/>
      <c r="D44" s="594"/>
      <c r="E44" s="592" t="str">
        <f>'第五週明細 '!$B$13&amp;'第五週明細 '!$B$14&amp;'第五週明細 '!$B$15&amp;'第五週明細 '!$B$16&amp;"(二)"</f>
        <v>5月26日(二)</v>
      </c>
      <c r="F44" s="593"/>
      <c r="G44" s="593"/>
      <c r="H44" s="594"/>
      <c r="I44" s="592" t="str">
        <f>'第五週明細 '!$B$21&amp;'第五週明細 '!$B$22&amp;'第五週明細 '!$B$23&amp;'第五週明細 '!$B$24&amp;"(三)"</f>
        <v>5月27日(三)</v>
      </c>
      <c r="J44" s="593"/>
      <c r="K44" s="593"/>
      <c r="L44" s="594"/>
      <c r="M44" s="592" t="str">
        <f>'第五週明細 '!$B$29&amp;'第五週明細 '!$B$30&amp;'第五週明細 '!$B$31&amp;'第五週明細 '!$B$32&amp;"(四)"</f>
        <v>5月28日(四)</v>
      </c>
      <c r="N44" s="593"/>
      <c r="O44" s="593"/>
      <c r="P44" s="594"/>
      <c r="Q44" s="592" t="str">
        <f>'第五週明細 '!$B$37&amp;'第五週明細 '!$B$38&amp;'第五週明細 '!$B$39&amp;'第五週明細 '!$B$40&amp;"(五)"</f>
        <v>5月29日(五)</v>
      </c>
      <c r="R44" s="593"/>
      <c r="S44" s="593"/>
      <c r="T44" s="594"/>
      <c r="U44" s="5"/>
      <c r="V44" s="5"/>
    </row>
    <row r="45" spans="1:22" s="13" customFormat="1" ht="77.25" customHeight="1">
      <c r="A45" s="595" t="s">
        <v>373</v>
      </c>
      <c r="B45" s="596"/>
      <c r="C45" s="596"/>
      <c r="D45" s="597"/>
      <c r="E45" s="595" t="s">
        <v>226</v>
      </c>
      <c r="F45" s="596"/>
      <c r="G45" s="596"/>
      <c r="H45" s="597"/>
      <c r="I45" s="595" t="s">
        <v>184</v>
      </c>
      <c r="J45" s="596"/>
      <c r="K45" s="596"/>
      <c r="L45" s="597"/>
      <c r="M45" s="595" t="s">
        <v>186</v>
      </c>
      <c r="N45" s="596"/>
      <c r="O45" s="596"/>
      <c r="P45" s="597"/>
      <c r="Q45" s="589" t="s">
        <v>409</v>
      </c>
      <c r="R45" s="590"/>
      <c r="S45" s="590"/>
      <c r="T45" s="591"/>
      <c r="U45" s="5"/>
      <c r="V45" s="5"/>
    </row>
    <row r="46" spans="1:22" s="13" customFormat="1" ht="54.95" customHeight="1">
      <c r="A46" s="589" t="s">
        <v>227</v>
      </c>
      <c r="B46" s="590"/>
      <c r="C46" s="590"/>
      <c r="D46" s="591"/>
      <c r="E46" s="589" t="s">
        <v>228</v>
      </c>
      <c r="F46" s="590"/>
      <c r="G46" s="590"/>
      <c r="H46" s="591"/>
      <c r="I46" s="589" t="s">
        <v>229</v>
      </c>
      <c r="J46" s="590"/>
      <c r="K46" s="590"/>
      <c r="L46" s="591"/>
      <c r="M46" s="589" t="s">
        <v>230</v>
      </c>
      <c r="N46" s="590"/>
      <c r="O46" s="590"/>
      <c r="P46" s="591"/>
      <c r="Q46" s="680" t="s">
        <v>438</v>
      </c>
      <c r="R46" s="681"/>
      <c r="S46" s="681"/>
      <c r="T46" s="682"/>
      <c r="U46" s="5"/>
      <c r="V46" s="5"/>
    </row>
    <row r="47" spans="1:22" s="13" customFormat="1" ht="54.95" customHeight="1">
      <c r="A47" s="589" t="s">
        <v>231</v>
      </c>
      <c r="B47" s="590"/>
      <c r="C47" s="590"/>
      <c r="D47" s="591"/>
      <c r="E47" s="589" t="s">
        <v>232</v>
      </c>
      <c r="F47" s="590"/>
      <c r="G47" s="590"/>
      <c r="H47" s="591"/>
      <c r="I47" s="589" t="s">
        <v>410</v>
      </c>
      <c r="J47" s="590"/>
      <c r="K47" s="590"/>
      <c r="L47" s="591"/>
      <c r="M47" s="589" t="s">
        <v>411</v>
      </c>
      <c r="N47" s="590"/>
      <c r="O47" s="590"/>
      <c r="P47" s="591"/>
      <c r="Q47" s="589" t="s">
        <v>195</v>
      </c>
      <c r="R47" s="590"/>
      <c r="S47" s="590"/>
      <c r="T47" s="591"/>
      <c r="U47" s="5"/>
      <c r="V47" s="5"/>
    </row>
    <row r="48" spans="1:22" s="13" customFormat="1" ht="54.95" customHeight="1">
      <c r="A48" s="589" t="s">
        <v>233</v>
      </c>
      <c r="B48" s="590"/>
      <c r="C48" s="590"/>
      <c r="D48" s="591"/>
      <c r="E48" s="589" t="s">
        <v>412</v>
      </c>
      <c r="F48" s="590"/>
      <c r="G48" s="590"/>
      <c r="H48" s="591"/>
      <c r="I48" s="589" t="s">
        <v>413</v>
      </c>
      <c r="J48" s="590"/>
      <c r="K48" s="590"/>
      <c r="L48" s="591"/>
      <c r="M48" s="589" t="s">
        <v>428</v>
      </c>
      <c r="N48" s="590"/>
      <c r="O48" s="590"/>
      <c r="P48" s="591"/>
      <c r="Q48" s="589" t="s">
        <v>437</v>
      </c>
      <c r="R48" s="590"/>
      <c r="S48" s="590"/>
      <c r="T48" s="591"/>
      <c r="U48" s="5"/>
      <c r="V48" s="5"/>
    </row>
    <row r="49" spans="1:22" s="13" customFormat="1" ht="54.95" customHeight="1">
      <c r="A49" s="589" t="s">
        <v>379</v>
      </c>
      <c r="B49" s="590"/>
      <c r="C49" s="590"/>
      <c r="D49" s="591"/>
      <c r="E49" s="589" t="s">
        <v>380</v>
      </c>
      <c r="F49" s="590"/>
      <c r="G49" s="590"/>
      <c r="H49" s="591"/>
      <c r="I49" s="589" t="s">
        <v>380</v>
      </c>
      <c r="J49" s="590"/>
      <c r="K49" s="590"/>
      <c r="L49" s="591"/>
      <c r="M49" s="589" t="s">
        <v>379</v>
      </c>
      <c r="N49" s="590"/>
      <c r="O49" s="590"/>
      <c r="P49" s="591"/>
      <c r="Q49" s="589" t="s">
        <v>432</v>
      </c>
      <c r="R49" s="590"/>
      <c r="S49" s="590"/>
      <c r="T49" s="591"/>
      <c r="U49" s="5"/>
      <c r="V49" s="5"/>
    </row>
    <row r="50" spans="1:22" s="13" customFormat="1" ht="54.95" customHeight="1">
      <c r="A50" s="604" t="s">
        <v>212</v>
      </c>
      <c r="B50" s="605"/>
      <c r="C50" s="605"/>
      <c r="D50" s="606"/>
      <c r="E50" s="604" t="s">
        <v>234</v>
      </c>
      <c r="F50" s="605"/>
      <c r="G50" s="605"/>
      <c r="H50" s="606"/>
      <c r="I50" s="604" t="s">
        <v>235</v>
      </c>
      <c r="J50" s="605"/>
      <c r="K50" s="605"/>
      <c r="L50" s="606"/>
      <c r="M50" s="604" t="s">
        <v>414</v>
      </c>
      <c r="N50" s="605"/>
      <c r="O50" s="605"/>
      <c r="P50" s="606"/>
      <c r="Q50" s="604" t="s">
        <v>236</v>
      </c>
      <c r="R50" s="605"/>
      <c r="S50" s="605"/>
      <c r="T50" s="606"/>
      <c r="U50" s="5"/>
      <c r="V50" s="5"/>
    </row>
    <row r="51" spans="1:22" ht="2.25" customHeight="1" thickBot="1">
      <c r="A51" s="559"/>
      <c r="B51" s="560"/>
      <c r="C51" s="560"/>
      <c r="D51" s="561"/>
      <c r="E51" s="559"/>
      <c r="F51" s="560"/>
      <c r="G51" s="560"/>
      <c r="H51" s="561"/>
      <c r="I51" s="559"/>
      <c r="J51" s="560"/>
      <c r="K51" s="560"/>
      <c r="L51" s="561"/>
      <c r="M51" s="559"/>
      <c r="N51" s="560"/>
      <c r="O51" s="560"/>
      <c r="P51" s="561"/>
      <c r="Q51" s="559"/>
      <c r="R51" s="560"/>
      <c r="S51" s="560"/>
      <c r="T51" s="561"/>
      <c r="U51" s="5"/>
      <c r="V51" s="5"/>
    </row>
    <row r="52" spans="1:22" ht="27" customHeight="1">
      <c r="A52" s="552" t="s">
        <v>369</v>
      </c>
      <c r="B52" s="562">
        <f>'第五週明細 '!W12</f>
        <v>786.5</v>
      </c>
      <c r="C52" s="562" t="s">
        <v>2</v>
      </c>
      <c r="D52" s="563">
        <f>'第五週明細 '!W8</f>
        <v>26.5</v>
      </c>
      <c r="E52" s="552" t="s">
        <v>370</v>
      </c>
      <c r="F52" s="573">
        <f>'第五週明細 '!W20</f>
        <v>719.3</v>
      </c>
      <c r="G52" s="562" t="s">
        <v>2</v>
      </c>
      <c r="H52" s="574">
        <f>'第五週明細 '!W16</f>
        <v>23</v>
      </c>
      <c r="I52" s="552" t="s">
        <v>370</v>
      </c>
      <c r="J52" s="573">
        <f>'第五週明細 '!W28</f>
        <v>782.9</v>
      </c>
      <c r="K52" s="562" t="s">
        <v>2</v>
      </c>
      <c r="L52" s="574">
        <f>'第五週明細 '!W24</f>
        <v>28.5</v>
      </c>
      <c r="M52" s="552" t="s">
        <v>370</v>
      </c>
      <c r="N52" s="573">
        <f>'第五週明細 '!W36</f>
        <v>739</v>
      </c>
      <c r="O52" s="562" t="s">
        <v>2</v>
      </c>
      <c r="P52" s="574">
        <f>'第五週明細 '!W32</f>
        <v>25</v>
      </c>
      <c r="Q52" s="544" t="s">
        <v>370</v>
      </c>
      <c r="R52" s="545">
        <f>'第五週明細 '!W44</f>
        <v>773.5</v>
      </c>
      <c r="S52" s="545" t="s">
        <v>2</v>
      </c>
      <c r="T52" s="546">
        <f>'第五週明細 '!W40</f>
        <v>27.5</v>
      </c>
      <c r="U52" s="5"/>
      <c r="V52" s="5"/>
    </row>
    <row r="53" spans="1:22" ht="26.25" customHeight="1" thickBot="1">
      <c r="A53" s="557" t="s">
        <v>3</v>
      </c>
      <c r="B53" s="558">
        <f>'第五週明細 '!W6</f>
        <v>103</v>
      </c>
      <c r="C53" s="557" t="s">
        <v>4</v>
      </c>
      <c r="D53" s="558">
        <f>'第五週明細 '!W10</f>
        <v>34</v>
      </c>
      <c r="E53" s="557" t="s">
        <v>371</v>
      </c>
      <c r="F53" s="558">
        <f>'第五週明細 '!W14</f>
        <v>94.5</v>
      </c>
      <c r="G53" s="557" t="s">
        <v>4</v>
      </c>
      <c r="H53" s="575">
        <f>'第五週明細 '!W18</f>
        <v>30.2</v>
      </c>
      <c r="I53" s="557" t="s">
        <v>371</v>
      </c>
      <c r="J53" s="558">
        <f>'第五週明細 '!W22</f>
        <v>97.5</v>
      </c>
      <c r="K53" s="557" t="s">
        <v>4</v>
      </c>
      <c r="L53" s="575">
        <f>'第五週明細 '!W26</f>
        <v>34.1</v>
      </c>
      <c r="M53" s="556" t="s">
        <v>371</v>
      </c>
      <c r="N53" s="576">
        <f>'第五週明細 '!W30</f>
        <v>95.5</v>
      </c>
      <c r="O53" s="557" t="s">
        <v>4</v>
      </c>
      <c r="P53" s="575">
        <f>'第五週明細 '!W34</f>
        <v>33</v>
      </c>
      <c r="Q53" s="549" t="s">
        <v>371</v>
      </c>
      <c r="R53" s="550">
        <f>'第五週明細 '!W38</f>
        <v>98</v>
      </c>
      <c r="S53" s="550" t="s">
        <v>4</v>
      </c>
      <c r="T53" s="551">
        <f>'第五週明細 '!W42</f>
        <v>33.5</v>
      </c>
      <c r="U53" s="5"/>
      <c r="V53" s="5"/>
    </row>
    <row r="54" spans="1:22" ht="24.75" customHeight="1">
      <c r="U54" s="5"/>
      <c r="V54" s="5"/>
    </row>
    <row r="55" spans="1:22" ht="45.75" hidden="1" customHeight="1">
      <c r="A55" s="35"/>
      <c r="B55" s="36"/>
      <c r="C55" s="36"/>
      <c r="D55" s="37"/>
      <c r="U55" s="5"/>
      <c r="V55" s="5"/>
    </row>
    <row r="56" spans="1:22" ht="45.75" hidden="1" customHeight="1">
      <c r="A56" s="38"/>
      <c r="B56" s="39"/>
      <c r="C56" s="39"/>
      <c r="D56" s="40"/>
      <c r="U56" s="5"/>
      <c r="V56" s="5"/>
    </row>
    <row r="57" spans="1:22" ht="45.75" hidden="1" customHeight="1">
      <c r="A57" s="38"/>
      <c r="B57" s="39"/>
      <c r="C57" s="39"/>
      <c r="D57" s="40"/>
      <c r="U57" s="5"/>
      <c r="V57" s="5"/>
    </row>
    <row r="58" spans="1:22" ht="45.75" hidden="1" customHeight="1">
      <c r="A58" s="38"/>
      <c r="B58" s="39"/>
      <c r="C58" s="39"/>
      <c r="D58" s="40"/>
      <c r="U58" s="5"/>
      <c r="V58" s="5"/>
    </row>
    <row r="59" spans="1:22" ht="46.5" hidden="1" customHeight="1" thickBot="1">
      <c r="A59" s="41"/>
      <c r="B59" s="42"/>
      <c r="C59" s="42"/>
      <c r="D59" s="43"/>
      <c r="U59" s="5"/>
      <c r="V59" s="5"/>
    </row>
    <row r="60" spans="1:22" ht="25.5" hidden="1" customHeight="1">
      <c r="A60" s="44"/>
      <c r="B60" s="45"/>
      <c r="C60" s="46"/>
      <c r="D60" s="47"/>
      <c r="U60" s="5"/>
      <c r="V60" s="5"/>
    </row>
    <row r="61" spans="1:22" ht="26.25" hidden="1" customHeight="1" thickBot="1">
      <c r="A61" s="48"/>
      <c r="B61" s="49"/>
      <c r="C61" s="50"/>
      <c r="D61" s="51"/>
      <c r="U61" s="5"/>
      <c r="V61" s="5"/>
    </row>
    <row r="62" spans="1:22" ht="16.5" hidden="1" customHeight="1">
      <c r="U62" s="5"/>
      <c r="V62" s="5"/>
    </row>
    <row r="63" spans="1:22">
      <c r="U63" s="5"/>
      <c r="V63" s="5"/>
    </row>
    <row r="64" spans="1:22">
      <c r="U64" s="5"/>
      <c r="V64" s="5"/>
    </row>
    <row r="65" spans="3:22">
      <c r="I65" s="52"/>
      <c r="J65" s="52"/>
      <c r="U65" s="5"/>
      <c r="V65" s="5"/>
    </row>
    <row r="66" spans="3:22" ht="17.100000000000001" customHeight="1"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U66" s="5"/>
      <c r="V66" s="5"/>
    </row>
    <row r="67" spans="3:22" ht="17.100000000000001" customHeight="1"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U67" s="5"/>
      <c r="V67" s="5"/>
    </row>
    <row r="68" spans="3:22" ht="17.100000000000001" customHeight="1"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U68" s="5"/>
      <c r="V68" s="5"/>
    </row>
    <row r="69" spans="3:22" ht="17.100000000000001" customHeight="1"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U69" s="5"/>
      <c r="V69" s="5"/>
    </row>
    <row r="70" spans="3:22" ht="17.100000000000001" customHeight="1"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U70" s="5"/>
      <c r="V70" s="5"/>
    </row>
    <row r="71" spans="3:22" ht="17.100000000000001" customHeight="1"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U71" s="5"/>
      <c r="V71" s="5"/>
    </row>
    <row r="72" spans="3:22">
      <c r="U72" s="5"/>
      <c r="V72" s="5"/>
    </row>
    <row r="73" spans="3:22">
      <c r="U73" s="5"/>
      <c r="V73" s="5"/>
    </row>
    <row r="74" spans="3:22">
      <c r="U74" s="5"/>
      <c r="V74" s="5"/>
    </row>
    <row r="75" spans="3:22">
      <c r="U75" s="5"/>
      <c r="V75" s="5"/>
    </row>
    <row r="76" spans="3:22">
      <c r="U76" s="5"/>
      <c r="V76" s="5"/>
    </row>
    <row r="77" spans="3:22">
      <c r="U77" s="5"/>
      <c r="V77" s="5"/>
    </row>
    <row r="78" spans="3:22">
      <c r="N78" s="5"/>
      <c r="O78" s="5"/>
      <c r="P78" s="5"/>
      <c r="Q78" s="5"/>
      <c r="R78" s="5"/>
      <c r="S78" s="5"/>
    </row>
    <row r="79" spans="3:22">
      <c r="N79" s="5"/>
      <c r="O79" s="5"/>
      <c r="P79" s="5"/>
      <c r="Q79" s="5"/>
      <c r="R79" s="5"/>
      <c r="S79" s="5"/>
    </row>
    <row r="80" spans="3:22">
      <c r="N80" s="5"/>
      <c r="O80" s="5"/>
      <c r="P80" s="5"/>
      <c r="Q80" s="5"/>
      <c r="R80" s="5"/>
      <c r="S80" s="5"/>
    </row>
    <row r="81" spans="14:22">
      <c r="N81" s="5"/>
      <c r="O81" s="5"/>
      <c r="P81" s="5"/>
      <c r="Q81" s="5"/>
      <c r="R81" s="5"/>
      <c r="S81" s="5"/>
    </row>
    <row r="82" spans="14:22">
      <c r="N82" s="5"/>
      <c r="O82" s="5"/>
      <c r="P82" s="5"/>
      <c r="Q82" s="5"/>
      <c r="R82" s="5"/>
      <c r="S82" s="5"/>
    </row>
    <row r="83" spans="14:22">
      <c r="N83" s="5"/>
      <c r="O83" s="5"/>
      <c r="P83" s="5"/>
      <c r="Q83" s="5"/>
      <c r="R83" s="5"/>
      <c r="S83" s="5"/>
    </row>
    <row r="84" spans="14:22">
      <c r="N84" s="5"/>
      <c r="O84" s="5"/>
      <c r="P84" s="5"/>
      <c r="Q84" s="5"/>
      <c r="R84" s="5"/>
      <c r="S84" s="5"/>
    </row>
    <row r="85" spans="14:22">
      <c r="N85" s="5"/>
      <c r="O85" s="5"/>
      <c r="P85" s="5"/>
      <c r="Q85" s="5"/>
      <c r="R85" s="5"/>
      <c r="S85" s="5"/>
    </row>
    <row r="86" spans="14:22">
      <c r="N86" s="5"/>
      <c r="O86" s="5"/>
      <c r="P86" s="5"/>
      <c r="Q86" s="5"/>
      <c r="R86" s="5"/>
      <c r="S86" s="5"/>
    </row>
    <row r="87" spans="14:22">
      <c r="N87" s="5"/>
      <c r="O87" s="5"/>
      <c r="P87" s="5"/>
      <c r="Q87" s="5"/>
      <c r="R87" s="5"/>
      <c r="S87" s="5"/>
    </row>
    <row r="88" spans="14:22">
      <c r="N88" s="5"/>
      <c r="O88" s="5"/>
      <c r="P88" s="5"/>
      <c r="Q88" s="5"/>
      <c r="R88" s="5"/>
      <c r="S88" s="5"/>
    </row>
    <row r="89" spans="14:22">
      <c r="N89" s="5"/>
      <c r="O89" s="5"/>
      <c r="P89" s="5"/>
      <c r="Q89" s="5"/>
      <c r="R89" s="5"/>
      <c r="S89" s="5"/>
    </row>
    <row r="90" spans="14:22">
      <c r="N90" s="5"/>
      <c r="O90" s="5"/>
      <c r="P90" s="5"/>
      <c r="Q90" s="5"/>
      <c r="R90" s="5"/>
      <c r="S90" s="5"/>
    </row>
    <row r="91" spans="14:22">
      <c r="U91" s="5"/>
      <c r="V91" s="5"/>
    </row>
    <row r="92" spans="14:22">
      <c r="U92" s="5"/>
      <c r="V92" s="5"/>
    </row>
    <row r="93" spans="14:22">
      <c r="U93" s="5"/>
      <c r="V93" s="5"/>
    </row>
    <row r="94" spans="14:22">
      <c r="U94" s="5"/>
      <c r="V94" s="5"/>
    </row>
    <row r="95" spans="14:22">
      <c r="U95" s="5"/>
      <c r="V95" s="5"/>
    </row>
    <row r="96" spans="14:22">
      <c r="U96" s="5"/>
      <c r="V96" s="5"/>
    </row>
    <row r="97" spans="21:22">
      <c r="U97" s="5"/>
      <c r="V97" s="5"/>
    </row>
    <row r="98" spans="21:22">
      <c r="U98" s="5"/>
      <c r="V98" s="5"/>
    </row>
    <row r="99" spans="21:22">
      <c r="U99" s="5"/>
      <c r="V99" s="5"/>
    </row>
    <row r="100" spans="21:22">
      <c r="U100" s="5"/>
      <c r="V100" s="5"/>
    </row>
    <row r="101" spans="21:22">
      <c r="U101" s="5"/>
      <c r="V101" s="5"/>
    </row>
    <row r="102" spans="21:22">
      <c r="U102" s="5"/>
      <c r="V102" s="5"/>
    </row>
    <row r="103" spans="21:22">
      <c r="U103" s="5"/>
      <c r="V103" s="5"/>
    </row>
    <row r="104" spans="21:22">
      <c r="U104" s="5"/>
      <c r="V104" s="5"/>
    </row>
    <row r="105" spans="21:22">
      <c r="U105" s="5"/>
      <c r="V105" s="5"/>
    </row>
    <row r="106" spans="21:22">
      <c r="U106" s="5"/>
      <c r="V106" s="5"/>
    </row>
    <row r="107" spans="21:22">
      <c r="U107" s="5"/>
      <c r="V107" s="5"/>
    </row>
    <row r="108" spans="21:22">
      <c r="U108" s="5"/>
      <c r="V108" s="5"/>
    </row>
    <row r="109" spans="21:22">
      <c r="U109" s="5"/>
      <c r="V109" s="5"/>
    </row>
    <row r="110" spans="21:22">
      <c r="U110" s="5"/>
      <c r="V110" s="5"/>
    </row>
    <row r="111" spans="21:22">
      <c r="U111" s="5"/>
      <c r="V111" s="5"/>
    </row>
    <row r="112" spans="21:22">
      <c r="U112" s="5"/>
      <c r="V112" s="5"/>
    </row>
    <row r="113" spans="21:22">
      <c r="U113" s="5"/>
      <c r="V113" s="5"/>
    </row>
    <row r="114" spans="21:22">
      <c r="U114" s="5"/>
      <c r="V114" s="5"/>
    </row>
    <row r="115" spans="21:22">
      <c r="U115" s="5"/>
      <c r="V115" s="5"/>
    </row>
    <row r="116" spans="21:22">
      <c r="U116" s="5"/>
      <c r="V116" s="5"/>
    </row>
    <row r="117" spans="21:22">
      <c r="U117" s="5"/>
      <c r="V117" s="5"/>
    </row>
    <row r="118" spans="21:22">
      <c r="U118" s="5"/>
      <c r="V118" s="5"/>
    </row>
    <row r="119" spans="21:22">
      <c r="U119" s="5"/>
      <c r="V119" s="5"/>
    </row>
    <row r="120" spans="21:22">
      <c r="U120" s="5"/>
      <c r="V120" s="5"/>
    </row>
    <row r="121" spans="21:22">
      <c r="U121" s="5"/>
      <c r="V121" s="5"/>
    </row>
    <row r="122" spans="21:22">
      <c r="U122" s="5"/>
      <c r="V122" s="5"/>
    </row>
    <row r="123" spans="21:22">
      <c r="U123" s="5"/>
      <c r="V123" s="5"/>
    </row>
    <row r="124" spans="21:22">
      <c r="U124" s="5"/>
      <c r="V124" s="5"/>
    </row>
    <row r="125" spans="21:22">
      <c r="U125" s="5"/>
      <c r="V125" s="5"/>
    </row>
    <row r="126" spans="21:22">
      <c r="U126" s="5"/>
      <c r="V126" s="5"/>
    </row>
    <row r="127" spans="21:22">
      <c r="U127" s="5"/>
      <c r="V127" s="5"/>
    </row>
    <row r="128" spans="21:22">
      <c r="U128" s="5"/>
      <c r="V128" s="5"/>
    </row>
    <row r="129" spans="21:22">
      <c r="U129" s="5"/>
      <c r="V129" s="5"/>
    </row>
    <row r="130" spans="21:22">
      <c r="U130" s="5"/>
      <c r="V130" s="5"/>
    </row>
    <row r="131" spans="21:22">
      <c r="U131" s="5"/>
      <c r="V131" s="5"/>
    </row>
    <row r="132" spans="21:22">
      <c r="U132" s="5"/>
      <c r="V132" s="5"/>
    </row>
    <row r="133" spans="21:22">
      <c r="U133" s="5"/>
      <c r="V133" s="5"/>
    </row>
    <row r="134" spans="21:22">
      <c r="U134" s="5"/>
      <c r="V134" s="5"/>
    </row>
    <row r="135" spans="21:22">
      <c r="U135" s="5"/>
      <c r="V135" s="5"/>
    </row>
    <row r="136" spans="21:22">
      <c r="U136" s="5"/>
      <c r="V136" s="5"/>
    </row>
    <row r="137" spans="21:22">
      <c r="U137" s="5"/>
      <c r="V137" s="5"/>
    </row>
    <row r="138" spans="21:22">
      <c r="U138" s="5"/>
      <c r="V138" s="5"/>
    </row>
    <row r="139" spans="21:22">
      <c r="U139" s="5"/>
      <c r="V139" s="5"/>
    </row>
    <row r="140" spans="21:22">
      <c r="U140" s="5"/>
      <c r="V140" s="5"/>
    </row>
    <row r="141" spans="21:22">
      <c r="U141" s="5"/>
      <c r="V141" s="5"/>
    </row>
    <row r="142" spans="21:22">
      <c r="U142" s="5"/>
      <c r="V142" s="5"/>
    </row>
    <row r="143" spans="21:22">
      <c r="U143" s="5"/>
      <c r="V143" s="5"/>
    </row>
    <row r="144" spans="21:22">
      <c r="U144" s="5"/>
      <c r="V144" s="5"/>
    </row>
    <row r="145" spans="21:22">
      <c r="U145" s="5"/>
      <c r="V145" s="5"/>
    </row>
    <row r="146" spans="21:22">
      <c r="U146" s="5"/>
      <c r="V146" s="5"/>
    </row>
    <row r="147" spans="21:22">
      <c r="U147" s="5"/>
      <c r="V147" s="5"/>
    </row>
    <row r="148" spans="21:22">
      <c r="U148" s="5"/>
      <c r="V148" s="5"/>
    </row>
    <row r="149" spans="21:22">
      <c r="U149" s="5"/>
      <c r="V149" s="5"/>
    </row>
    <row r="150" spans="21:22">
      <c r="U150" s="5"/>
      <c r="V150" s="5"/>
    </row>
    <row r="151" spans="21:22">
      <c r="U151" s="5"/>
      <c r="V151" s="5"/>
    </row>
    <row r="152" spans="21:22">
      <c r="U152" s="5"/>
      <c r="V152" s="5"/>
    </row>
    <row r="153" spans="21:22">
      <c r="U153" s="5"/>
      <c r="V153" s="5"/>
    </row>
    <row r="154" spans="21:22">
      <c r="U154" s="5"/>
      <c r="V154" s="5"/>
    </row>
    <row r="155" spans="21:22">
      <c r="U155" s="5"/>
      <c r="V155" s="5"/>
    </row>
    <row r="156" spans="21:22">
      <c r="U156" s="5"/>
      <c r="V156" s="5"/>
    </row>
    <row r="157" spans="21:22">
      <c r="U157" s="5"/>
      <c r="V157" s="5"/>
    </row>
    <row r="158" spans="21:22">
      <c r="U158" s="5"/>
      <c r="V158" s="5"/>
    </row>
    <row r="159" spans="21:22">
      <c r="U159" s="5"/>
      <c r="V159" s="5"/>
    </row>
    <row r="160" spans="21:22">
      <c r="U160" s="5"/>
      <c r="V160" s="5"/>
    </row>
    <row r="161" spans="21:22">
      <c r="U161" s="5"/>
      <c r="V161" s="5"/>
    </row>
    <row r="162" spans="21:22">
      <c r="U162" s="5"/>
      <c r="V162" s="5"/>
    </row>
    <row r="163" spans="21:22">
      <c r="U163" s="5"/>
      <c r="V163" s="5"/>
    </row>
    <row r="164" spans="21:22">
      <c r="U164" s="5"/>
      <c r="V164" s="5"/>
    </row>
    <row r="165" spans="21:22">
      <c r="U165" s="5"/>
      <c r="V165" s="5"/>
    </row>
    <row r="166" spans="21:22">
      <c r="U166" s="5"/>
      <c r="V166" s="5"/>
    </row>
    <row r="167" spans="21:22">
      <c r="U167" s="5"/>
      <c r="V167" s="5"/>
    </row>
    <row r="168" spans="21:22">
      <c r="U168" s="5"/>
      <c r="V168" s="5"/>
    </row>
    <row r="169" spans="21:22">
      <c r="U169" s="5"/>
      <c r="V169" s="5"/>
    </row>
    <row r="170" spans="21:22">
      <c r="U170" s="5"/>
      <c r="V170" s="5"/>
    </row>
    <row r="171" spans="21:22">
      <c r="U171" s="5"/>
      <c r="V171" s="5"/>
    </row>
    <row r="172" spans="21:22">
      <c r="U172" s="5"/>
      <c r="V172" s="5"/>
    </row>
    <row r="173" spans="21:22">
      <c r="U173" s="5"/>
      <c r="V173" s="5"/>
    </row>
    <row r="174" spans="21:22">
      <c r="U174" s="5"/>
      <c r="V174" s="5"/>
    </row>
    <row r="175" spans="21:22">
      <c r="U175" s="5"/>
      <c r="V175" s="5"/>
    </row>
    <row r="176" spans="21:22">
      <c r="U176" s="5"/>
      <c r="V176" s="5"/>
    </row>
    <row r="177" spans="21:22">
      <c r="U177" s="5"/>
      <c r="V177" s="5"/>
    </row>
    <row r="178" spans="21:22">
      <c r="U178" s="5"/>
      <c r="V178" s="5"/>
    </row>
    <row r="179" spans="21:22">
      <c r="U179" s="5"/>
      <c r="V179" s="5"/>
    </row>
    <row r="180" spans="21:22">
      <c r="U180" s="5"/>
      <c r="V180" s="5"/>
    </row>
    <row r="181" spans="21:22">
      <c r="U181" s="5"/>
      <c r="V181" s="5"/>
    </row>
    <row r="182" spans="21:22">
      <c r="U182" s="5"/>
      <c r="V182" s="5"/>
    </row>
    <row r="183" spans="21:22">
      <c r="U183" s="5"/>
      <c r="V183" s="5"/>
    </row>
    <row r="184" spans="21:22">
      <c r="U184" s="5"/>
      <c r="V184" s="5"/>
    </row>
    <row r="185" spans="21:22">
      <c r="U185" s="5"/>
      <c r="V185" s="5"/>
    </row>
    <row r="186" spans="21:22">
      <c r="U186" s="5"/>
      <c r="V186" s="5"/>
    </row>
    <row r="187" spans="21:22">
      <c r="U187" s="5"/>
      <c r="V187" s="5"/>
    </row>
    <row r="188" spans="21:22">
      <c r="U188" s="5"/>
      <c r="V188" s="5"/>
    </row>
    <row r="189" spans="21:22">
      <c r="U189" s="5"/>
      <c r="V189" s="5"/>
    </row>
    <row r="190" spans="21:22">
      <c r="U190" s="5"/>
      <c r="V190" s="5"/>
    </row>
    <row r="191" spans="21:22">
      <c r="U191" s="5"/>
      <c r="V191" s="5"/>
    </row>
    <row r="192" spans="21:22">
      <c r="U192" s="5"/>
      <c r="V192" s="5"/>
    </row>
    <row r="193" spans="21:22">
      <c r="U193" s="5"/>
      <c r="V193" s="5"/>
    </row>
    <row r="194" spans="21:22">
      <c r="U194" s="5"/>
      <c r="V194" s="5"/>
    </row>
    <row r="195" spans="21:22">
      <c r="U195" s="5"/>
      <c r="V195" s="5"/>
    </row>
    <row r="196" spans="21:22">
      <c r="U196" s="5"/>
      <c r="V196" s="5"/>
    </row>
    <row r="197" spans="21:22">
      <c r="U197" s="5"/>
      <c r="V197" s="5"/>
    </row>
    <row r="198" spans="21:22">
      <c r="U198" s="5"/>
      <c r="V198" s="5"/>
    </row>
    <row r="199" spans="21:22">
      <c r="U199" s="5"/>
      <c r="V199" s="5"/>
    </row>
    <row r="200" spans="21:22">
      <c r="U200" s="5"/>
      <c r="V200" s="5"/>
    </row>
    <row r="201" spans="21:22">
      <c r="U201" s="5"/>
      <c r="V201" s="5"/>
    </row>
    <row r="202" spans="21:22">
      <c r="U202" s="5"/>
      <c r="V202" s="5"/>
    </row>
    <row r="203" spans="21:22">
      <c r="U203" s="5"/>
      <c r="V203" s="5"/>
    </row>
    <row r="204" spans="21:22">
      <c r="U204" s="5"/>
      <c r="V204" s="5"/>
    </row>
    <row r="205" spans="21:22">
      <c r="U205" s="5"/>
      <c r="V205" s="5"/>
    </row>
    <row r="206" spans="21:22">
      <c r="U206" s="5"/>
      <c r="V206" s="5"/>
    </row>
    <row r="207" spans="21:22">
      <c r="U207" s="5"/>
      <c r="V207" s="5"/>
    </row>
    <row r="208" spans="21:22">
      <c r="U208" s="5"/>
      <c r="V208" s="5"/>
    </row>
    <row r="209" spans="21:22">
      <c r="U209" s="5"/>
      <c r="V209" s="5"/>
    </row>
    <row r="210" spans="21:22">
      <c r="U210" s="5"/>
      <c r="V210" s="5"/>
    </row>
    <row r="211" spans="21:22">
      <c r="U211" s="5"/>
      <c r="V211" s="5"/>
    </row>
    <row r="212" spans="21:22">
      <c r="U212" s="5"/>
      <c r="V212" s="5"/>
    </row>
    <row r="213" spans="21:22">
      <c r="U213" s="5"/>
      <c r="V213" s="5"/>
    </row>
    <row r="214" spans="21:22">
      <c r="U214" s="5"/>
      <c r="V214" s="5"/>
    </row>
    <row r="215" spans="21:22">
      <c r="U215" s="5"/>
      <c r="V215" s="5"/>
    </row>
    <row r="216" spans="21:22">
      <c r="U216" s="5"/>
      <c r="V216" s="5"/>
    </row>
    <row r="217" spans="21:22">
      <c r="U217" s="5"/>
      <c r="V217" s="5"/>
    </row>
    <row r="218" spans="21:22">
      <c r="U218" s="5"/>
      <c r="V218" s="5"/>
    </row>
    <row r="219" spans="21:22">
      <c r="U219" s="5"/>
      <c r="V219" s="5"/>
    </row>
    <row r="220" spans="21:22">
      <c r="U220" s="5"/>
      <c r="V220" s="5"/>
    </row>
    <row r="221" spans="21:22">
      <c r="U221" s="5"/>
      <c r="V221" s="5"/>
    </row>
    <row r="222" spans="21:22">
      <c r="U222" s="5"/>
      <c r="V222" s="5"/>
    </row>
    <row r="223" spans="21:22">
      <c r="U223" s="5"/>
      <c r="V223" s="5"/>
    </row>
  </sheetData>
  <mergeCells count="180">
    <mergeCell ref="Q48:T48"/>
    <mergeCell ref="I45:L45"/>
    <mergeCell ref="I47:L47"/>
    <mergeCell ref="I48:L48"/>
    <mergeCell ref="M47:P47"/>
    <mergeCell ref="M48:P48"/>
    <mergeCell ref="I46:L46"/>
    <mergeCell ref="I49:L49"/>
    <mergeCell ref="Q47:T47"/>
    <mergeCell ref="Q45:T45"/>
    <mergeCell ref="Q46:T46"/>
    <mergeCell ref="M15:P15"/>
    <mergeCell ref="M16:P16"/>
    <mergeCell ref="Q16:T16"/>
    <mergeCell ref="I15:L15"/>
    <mergeCell ref="I16:L16"/>
    <mergeCell ref="E50:H50"/>
    <mergeCell ref="E48:H48"/>
    <mergeCell ref="A47:D47"/>
    <mergeCell ref="A45:D45"/>
    <mergeCell ref="A46:D46"/>
    <mergeCell ref="E49:H49"/>
    <mergeCell ref="A50:D50"/>
    <mergeCell ref="E46:H46"/>
    <mergeCell ref="E47:H47"/>
    <mergeCell ref="E45:H45"/>
    <mergeCell ref="A49:D49"/>
    <mergeCell ref="A48:D48"/>
    <mergeCell ref="Q50:T50"/>
    <mergeCell ref="I50:L50"/>
    <mergeCell ref="M50:P50"/>
    <mergeCell ref="Q49:T49"/>
    <mergeCell ref="M46:P46"/>
    <mergeCell ref="M45:P45"/>
    <mergeCell ref="M49:P49"/>
    <mergeCell ref="A4:D4"/>
    <mergeCell ref="E4:H4"/>
    <mergeCell ref="I4:L4"/>
    <mergeCell ref="M4:P4"/>
    <mergeCell ref="Q4:T4"/>
    <mergeCell ref="A5:D5"/>
    <mergeCell ref="E5:H5"/>
    <mergeCell ref="I5:L5"/>
    <mergeCell ref="M5:P5"/>
    <mergeCell ref="A8:D8"/>
    <mergeCell ref="E8:H8"/>
    <mergeCell ref="I8:L8"/>
    <mergeCell ref="M8:P8"/>
    <mergeCell ref="A9:D9"/>
    <mergeCell ref="E9:H9"/>
    <mergeCell ref="I9:L9"/>
    <mergeCell ref="M9:P9"/>
    <mergeCell ref="A6:D6"/>
    <mergeCell ref="E6:H6"/>
    <mergeCell ref="I6:L6"/>
    <mergeCell ref="M6:P6"/>
    <mergeCell ref="A7:D7"/>
    <mergeCell ref="E7:H7"/>
    <mergeCell ref="I7:L7"/>
    <mergeCell ref="M7:P7"/>
    <mergeCell ref="A21:D21"/>
    <mergeCell ref="E21:H21"/>
    <mergeCell ref="I21:L21"/>
    <mergeCell ref="M21:P21"/>
    <mergeCell ref="Q21:T21"/>
    <mergeCell ref="A10:D10"/>
    <mergeCell ref="E10:H10"/>
    <mergeCell ref="I10:L10"/>
    <mergeCell ref="M10:P10"/>
    <mergeCell ref="A14:D14"/>
    <mergeCell ref="E14:H14"/>
    <mergeCell ref="I14:L14"/>
    <mergeCell ref="M14:P14"/>
    <mergeCell ref="Q14:T14"/>
    <mergeCell ref="A16:D16"/>
    <mergeCell ref="A15:D15"/>
    <mergeCell ref="M19:P19"/>
    <mergeCell ref="I19:L19"/>
    <mergeCell ref="E17:H17"/>
    <mergeCell ref="E19:H19"/>
    <mergeCell ref="E18:H18"/>
    <mergeCell ref="E15:H15"/>
    <mergeCell ref="Q15:T15"/>
    <mergeCell ref="E16:H16"/>
    <mergeCell ref="M20:P20"/>
    <mergeCell ref="Q20:T20"/>
    <mergeCell ref="A17:D17"/>
    <mergeCell ref="A20:D20"/>
    <mergeCell ref="A19:D19"/>
    <mergeCell ref="E20:H20"/>
    <mergeCell ref="M18:P18"/>
    <mergeCell ref="I18:L18"/>
    <mergeCell ref="Q17:T17"/>
    <mergeCell ref="A18:D18"/>
    <mergeCell ref="Q18:T18"/>
    <mergeCell ref="I17:L17"/>
    <mergeCell ref="M17:P17"/>
    <mergeCell ref="Q19:T19"/>
    <mergeCell ref="I20:L20"/>
    <mergeCell ref="A24:D24"/>
    <mergeCell ref="E24:H24"/>
    <mergeCell ref="I24:L24"/>
    <mergeCell ref="M24:P24"/>
    <mergeCell ref="Q24:T24"/>
    <mergeCell ref="A25:D25"/>
    <mergeCell ref="A27:D27"/>
    <mergeCell ref="A26:D26"/>
    <mergeCell ref="I27:L27"/>
    <mergeCell ref="M25:P25"/>
    <mergeCell ref="Q26:T26"/>
    <mergeCell ref="Q25:T25"/>
    <mergeCell ref="E26:H26"/>
    <mergeCell ref="Q27:T27"/>
    <mergeCell ref="E27:H27"/>
    <mergeCell ref="M27:P27"/>
    <mergeCell ref="M26:P26"/>
    <mergeCell ref="I26:L26"/>
    <mergeCell ref="I25:L25"/>
    <mergeCell ref="E25:H25"/>
    <mergeCell ref="A35:D35"/>
    <mergeCell ref="A29:D29"/>
    <mergeCell ref="E29:H29"/>
    <mergeCell ref="A28:D28"/>
    <mergeCell ref="A34:D34"/>
    <mergeCell ref="E34:H34"/>
    <mergeCell ref="I34:L34"/>
    <mergeCell ref="M34:P34"/>
    <mergeCell ref="Q34:T34"/>
    <mergeCell ref="A30:D30"/>
    <mergeCell ref="Q30:T30"/>
    <mergeCell ref="M28:P28"/>
    <mergeCell ref="Q29:T29"/>
    <mergeCell ref="M29:P29"/>
    <mergeCell ref="I28:L28"/>
    <mergeCell ref="Q28:T28"/>
    <mergeCell ref="I29:L29"/>
    <mergeCell ref="I30:L30"/>
    <mergeCell ref="M30:P30"/>
    <mergeCell ref="E28:H28"/>
    <mergeCell ref="E30:H30"/>
    <mergeCell ref="Q40:T40"/>
    <mergeCell ref="M40:P40"/>
    <mergeCell ref="E40:H40"/>
    <mergeCell ref="I40:L40"/>
    <mergeCell ref="A40:D40"/>
    <mergeCell ref="Q38:T38"/>
    <mergeCell ref="Q37:T37"/>
    <mergeCell ref="I38:L38"/>
    <mergeCell ref="I37:L37"/>
    <mergeCell ref="M38:P38"/>
    <mergeCell ref="E37:H37"/>
    <mergeCell ref="M39:P39"/>
    <mergeCell ref="I39:L39"/>
    <mergeCell ref="E39:H39"/>
    <mergeCell ref="A39:D39"/>
    <mergeCell ref="Q39:T39"/>
    <mergeCell ref="Q8:T8"/>
    <mergeCell ref="Q9:T9"/>
    <mergeCell ref="Q10:T10"/>
    <mergeCell ref="Q5:T5"/>
    <mergeCell ref="Q6:T6"/>
    <mergeCell ref="Q7:T7"/>
    <mergeCell ref="A44:D44"/>
    <mergeCell ref="E44:H44"/>
    <mergeCell ref="I44:L44"/>
    <mergeCell ref="M44:P44"/>
    <mergeCell ref="Q44:T44"/>
    <mergeCell ref="E38:H38"/>
    <mergeCell ref="A37:D37"/>
    <mergeCell ref="M37:P37"/>
    <mergeCell ref="A38:D38"/>
    <mergeCell ref="Q35:T35"/>
    <mergeCell ref="M36:P36"/>
    <mergeCell ref="M35:P35"/>
    <mergeCell ref="E35:H35"/>
    <mergeCell ref="E36:H36"/>
    <mergeCell ref="A36:D36"/>
    <mergeCell ref="Q36:T36"/>
    <mergeCell ref="I36:L36"/>
    <mergeCell ref="I35:L35"/>
  </mergeCells>
  <phoneticPr fontId="3" type="noConversion"/>
  <pageMargins left="0.41" right="0.17" top="0" bottom="0" header="0.19" footer="0.19"/>
  <pageSetup paperSize="9" scale="25" fitToWidth="0" orientation="landscape" r:id="rId1"/>
  <headerFooter alignWithMargins="0"/>
  <rowBreaks count="1" manualBreakCount="1">
    <brk id="53" max="25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3"/>
  <sheetViews>
    <sheetView view="pageBreakPreview" zoomScale="10" zoomScaleNormal="25" zoomScaleSheetLayoutView="10" workbookViewId="0">
      <selection activeCell="I15" sqref="I15:L15"/>
    </sheetView>
  </sheetViews>
  <sheetFormatPr defaultColWidth="9" defaultRowHeight="16.5"/>
  <cols>
    <col min="1" max="20" width="23.625" style="6" customWidth="1"/>
    <col min="21" max="16384" width="9" style="6"/>
  </cols>
  <sheetData>
    <row r="1" spans="1:28" ht="159.94999999999999" customHeight="1">
      <c r="A1" s="1" t="str">
        <f>月菜單!A1</f>
        <v>永靖國小-冠成5月菜單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3" t="s">
        <v>104</v>
      </c>
      <c r="P1" s="3"/>
      <c r="Q1" s="4"/>
      <c r="R1" s="4"/>
      <c r="S1" s="2"/>
      <c r="T1" s="2"/>
      <c r="U1" s="5"/>
      <c r="V1" s="5"/>
    </row>
    <row r="2" spans="1:28" ht="135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7" t="s">
        <v>91</v>
      </c>
      <c r="P2" s="7"/>
      <c r="Q2" s="8"/>
      <c r="R2" s="8"/>
      <c r="S2" s="2"/>
      <c r="T2" s="2"/>
      <c r="U2" s="5"/>
      <c r="V2" s="5"/>
    </row>
    <row r="3" spans="1:28" ht="114.95" customHeight="1" thickBot="1">
      <c r="A3" s="9"/>
      <c r="B3" s="9"/>
      <c r="C3" s="9"/>
      <c r="D3" s="9"/>
      <c r="E3" s="9"/>
      <c r="F3" s="9"/>
      <c r="G3" s="9"/>
      <c r="H3" s="9"/>
      <c r="I3" s="2"/>
      <c r="J3" s="2"/>
      <c r="K3" s="2"/>
      <c r="L3" s="2"/>
      <c r="M3" s="2"/>
      <c r="N3" s="2"/>
      <c r="O3" s="10"/>
      <c r="P3" s="10"/>
      <c r="Q3" s="11"/>
      <c r="R3" s="11"/>
      <c r="S3" s="2"/>
      <c r="T3" s="2"/>
      <c r="U3" s="5"/>
      <c r="V3" s="5"/>
    </row>
    <row r="4" spans="1:28" s="12" customFormat="1" ht="75" customHeight="1" thickBot="1">
      <c r="A4" s="663" t="str">
        <f>月菜單!A4:D4</f>
        <v>月日(一)</v>
      </c>
      <c r="B4" s="664"/>
      <c r="C4" s="664"/>
      <c r="D4" s="665"/>
      <c r="E4" s="663" t="str">
        <f>月菜單!E4:H4</f>
        <v>月日(二)</v>
      </c>
      <c r="F4" s="664"/>
      <c r="G4" s="664"/>
      <c r="H4" s="665"/>
      <c r="I4" s="663" t="str">
        <f>月菜單!I4:L4</f>
        <v>月日(三)</v>
      </c>
      <c r="J4" s="664"/>
      <c r="K4" s="664"/>
      <c r="L4" s="665"/>
      <c r="M4" s="663" t="str">
        <f>月菜單!M4:P4</f>
        <v>月日(四)</v>
      </c>
      <c r="N4" s="664"/>
      <c r="O4" s="664"/>
      <c r="P4" s="665"/>
      <c r="Q4" s="663" t="str">
        <f>月菜單!Q4:T4</f>
        <v>5月1日(五)</v>
      </c>
      <c r="R4" s="664"/>
      <c r="S4" s="664"/>
      <c r="T4" s="665"/>
      <c r="U4" s="5"/>
      <c r="V4" s="5"/>
    </row>
    <row r="5" spans="1:28" s="13" customFormat="1" ht="95.1" customHeight="1">
      <c r="A5" s="673">
        <f>月菜單!A5:D5</f>
        <v>0</v>
      </c>
      <c r="B5" s="674"/>
      <c r="C5" s="674"/>
      <c r="D5" s="675"/>
      <c r="E5" s="673">
        <f>月菜單!E5:H5</f>
        <v>0</v>
      </c>
      <c r="F5" s="674"/>
      <c r="G5" s="674"/>
      <c r="H5" s="675"/>
      <c r="I5" s="673">
        <f>月菜單!I5:L5</f>
        <v>0</v>
      </c>
      <c r="J5" s="674"/>
      <c r="K5" s="674"/>
      <c r="L5" s="675"/>
      <c r="M5" s="673">
        <f>月菜單!M5:P5</f>
        <v>0</v>
      </c>
      <c r="N5" s="674"/>
      <c r="O5" s="674"/>
      <c r="P5" s="675"/>
      <c r="Q5" s="673" t="str">
        <f>月菜單!Q5:T5</f>
        <v>義大利麵</v>
      </c>
      <c r="R5" s="674"/>
      <c r="S5" s="674"/>
      <c r="T5" s="675"/>
      <c r="U5" s="5"/>
      <c r="V5" s="5"/>
    </row>
    <row r="6" spans="1:28" s="13" customFormat="1" ht="95.1" customHeight="1">
      <c r="A6" s="661">
        <f>月菜單!A6:D6</f>
        <v>0</v>
      </c>
      <c r="B6" s="662"/>
      <c r="C6" s="662"/>
      <c r="D6" s="672"/>
      <c r="E6" s="661">
        <f>月菜單!E6:H6</f>
        <v>0</v>
      </c>
      <c r="F6" s="662"/>
      <c r="G6" s="662"/>
      <c r="H6" s="672"/>
      <c r="I6" s="661">
        <f>月菜單!I6:L6</f>
        <v>0</v>
      </c>
      <c r="J6" s="662"/>
      <c r="K6" s="662"/>
      <c r="L6" s="672"/>
      <c r="M6" s="661">
        <f>月菜單!M6:P6</f>
        <v>0</v>
      </c>
      <c r="N6" s="662"/>
      <c r="O6" s="662"/>
      <c r="P6" s="672"/>
      <c r="Q6" s="661" t="str">
        <f>月菜單!Q6:T6</f>
        <v>紐澳良雞腿排</v>
      </c>
      <c r="R6" s="662"/>
      <c r="S6" s="662"/>
      <c r="T6" s="672"/>
      <c r="U6" s="5"/>
      <c r="V6" s="5"/>
    </row>
    <row r="7" spans="1:28" s="13" customFormat="1" ht="95.1" customHeight="1">
      <c r="A7" s="669">
        <f>月菜單!A7:D7</f>
        <v>0</v>
      </c>
      <c r="B7" s="670"/>
      <c r="C7" s="670"/>
      <c r="D7" s="671"/>
      <c r="E7" s="669">
        <f>月菜單!E7:H7</f>
        <v>0</v>
      </c>
      <c r="F7" s="670"/>
      <c r="G7" s="670"/>
      <c r="H7" s="671"/>
      <c r="I7" s="669">
        <f>月菜單!I7:L7</f>
        <v>0</v>
      </c>
      <c r="J7" s="670"/>
      <c r="K7" s="670"/>
      <c r="L7" s="671"/>
      <c r="M7" s="669">
        <f>月菜單!M7:P7</f>
        <v>0</v>
      </c>
      <c r="N7" s="670"/>
      <c r="O7" s="670"/>
      <c r="P7" s="671"/>
      <c r="Q7" s="669" t="str">
        <f>月菜單!Q7:T7</f>
        <v>金元寶水餃(冷)</v>
      </c>
      <c r="R7" s="670"/>
      <c r="S7" s="670"/>
      <c r="T7" s="671"/>
      <c r="U7" s="5"/>
      <c r="V7" s="5"/>
    </row>
    <row r="8" spans="1:28" s="13" customFormat="1" ht="95.1" customHeight="1">
      <c r="A8" s="658">
        <f>月菜單!A8:D8</f>
        <v>0</v>
      </c>
      <c r="B8" s="659"/>
      <c r="C8" s="659"/>
      <c r="D8" s="660"/>
      <c r="E8" s="658">
        <f>月菜單!E8:H8</f>
        <v>0</v>
      </c>
      <c r="F8" s="659"/>
      <c r="G8" s="659"/>
      <c r="H8" s="660"/>
      <c r="I8" s="658">
        <f>月菜單!I8:L8</f>
        <v>0</v>
      </c>
      <c r="J8" s="659"/>
      <c r="K8" s="659"/>
      <c r="L8" s="660"/>
      <c r="M8" s="658">
        <f>月菜單!M8:P8</f>
        <v>0</v>
      </c>
      <c r="N8" s="659"/>
      <c r="O8" s="659"/>
      <c r="P8" s="660"/>
      <c r="Q8" s="658" t="str">
        <f>月菜單!Q8:T8</f>
        <v>芹香甜不辣(炸加)</v>
      </c>
      <c r="R8" s="659"/>
      <c r="S8" s="659"/>
      <c r="T8" s="660"/>
      <c r="U8" s="5"/>
      <c r="V8" s="5"/>
    </row>
    <row r="9" spans="1:28" s="13" customFormat="1" ht="95.1" customHeight="1">
      <c r="A9" s="669">
        <f>月菜單!A9:D9</f>
        <v>0</v>
      </c>
      <c r="B9" s="670"/>
      <c r="C9" s="670"/>
      <c r="D9" s="671"/>
      <c r="E9" s="669">
        <f>月菜單!E9:H9</f>
        <v>0</v>
      </c>
      <c r="F9" s="670"/>
      <c r="G9" s="670"/>
      <c r="H9" s="671"/>
      <c r="I9" s="669">
        <f>月菜單!I9:L9</f>
        <v>0</v>
      </c>
      <c r="J9" s="670"/>
      <c r="K9" s="670"/>
      <c r="L9" s="671"/>
      <c r="M9" s="669">
        <f>月菜單!M9:P9</f>
        <v>0</v>
      </c>
      <c r="N9" s="670"/>
      <c r="O9" s="670"/>
      <c r="P9" s="671"/>
      <c r="Q9" s="669" t="str">
        <f>月菜單!Q9:T9</f>
        <v>深色蔬菜</v>
      </c>
      <c r="R9" s="670"/>
      <c r="S9" s="670"/>
      <c r="T9" s="671"/>
      <c r="U9" s="5"/>
      <c r="V9" s="5"/>
    </row>
    <row r="10" spans="1:28" s="13" customFormat="1" ht="95.1" customHeight="1" thickBot="1">
      <c r="A10" s="666">
        <f>月菜單!A10:D10</f>
        <v>0</v>
      </c>
      <c r="B10" s="667"/>
      <c r="C10" s="667"/>
      <c r="D10" s="668"/>
      <c r="E10" s="666">
        <f>月菜單!E10:H10</f>
        <v>0</v>
      </c>
      <c r="F10" s="667"/>
      <c r="G10" s="667"/>
      <c r="H10" s="668"/>
      <c r="I10" s="666">
        <f>月菜單!I10:L10</f>
        <v>0</v>
      </c>
      <c r="J10" s="667"/>
      <c r="K10" s="667"/>
      <c r="L10" s="668"/>
      <c r="M10" s="666">
        <f>月菜單!M10:P10</f>
        <v>0</v>
      </c>
      <c r="N10" s="667"/>
      <c r="O10" s="667"/>
      <c r="P10" s="668"/>
      <c r="Q10" s="666" t="str">
        <f>月菜單!Q10:T10</f>
        <v>鮮筍湯</v>
      </c>
      <c r="R10" s="667"/>
      <c r="S10" s="667"/>
      <c r="T10" s="668"/>
      <c r="U10" s="5"/>
      <c r="V10" s="5"/>
    </row>
    <row r="11" spans="1:28" ht="31.5" hidden="1" customHeight="1" thickBot="1">
      <c r="A11" s="14"/>
      <c r="B11" s="15"/>
      <c r="C11" s="15"/>
      <c r="D11" s="16"/>
      <c r="E11" s="17"/>
      <c r="F11" s="18"/>
      <c r="G11" s="18"/>
      <c r="H11" s="19"/>
      <c r="I11" s="20"/>
      <c r="J11" s="21"/>
      <c r="K11" s="21"/>
      <c r="L11" s="22"/>
      <c r="M11" s="20"/>
      <c r="N11" s="21"/>
      <c r="O11" s="21"/>
      <c r="P11" s="22"/>
      <c r="Q11" s="20"/>
      <c r="R11" s="21"/>
      <c r="S11" s="21"/>
      <c r="T11" s="22"/>
      <c r="U11" s="5"/>
      <c r="V11" s="5"/>
    </row>
    <row r="12" spans="1:28" ht="35.1" customHeight="1">
      <c r="A12" s="242" t="s">
        <v>92</v>
      </c>
      <c r="B12" s="243">
        <f>月菜單!B12</f>
        <v>0</v>
      </c>
      <c r="C12" s="244" t="s">
        <v>93</v>
      </c>
      <c r="D12" s="245">
        <f>月菜單!D12</f>
        <v>0</v>
      </c>
      <c r="E12" s="242" t="s">
        <v>92</v>
      </c>
      <c r="F12" s="243">
        <f>第一週明細!W20</f>
        <v>0</v>
      </c>
      <c r="G12" s="244" t="s">
        <v>93</v>
      </c>
      <c r="H12" s="245">
        <f>第一週明細!W16</f>
        <v>0</v>
      </c>
      <c r="I12" s="242" t="s">
        <v>92</v>
      </c>
      <c r="J12" s="243">
        <f>第一週明細!W28</f>
        <v>0</v>
      </c>
      <c r="K12" s="244" t="s">
        <v>93</v>
      </c>
      <c r="L12" s="245">
        <f>第一週明細!W24</f>
        <v>0</v>
      </c>
      <c r="M12" s="242" t="s">
        <v>92</v>
      </c>
      <c r="N12" s="243">
        <f>第一週明細!W36</f>
        <v>0</v>
      </c>
      <c r="O12" s="244" t="s">
        <v>93</v>
      </c>
      <c r="P12" s="245">
        <f>第一週明細!W32</f>
        <v>0</v>
      </c>
      <c r="Q12" s="242" t="s">
        <v>92</v>
      </c>
      <c r="R12" s="243">
        <f>第一週明細!W44</f>
        <v>721.7</v>
      </c>
      <c r="S12" s="244" t="s">
        <v>93</v>
      </c>
      <c r="T12" s="245">
        <f>第一週明細!W40</f>
        <v>22.5</v>
      </c>
      <c r="U12" s="5"/>
      <c r="V12" s="5"/>
    </row>
    <row r="13" spans="1:28" ht="35.1" customHeight="1" thickBot="1">
      <c r="A13" s="246" t="s">
        <v>94</v>
      </c>
      <c r="B13" s="247">
        <f>月菜單!B13</f>
        <v>0</v>
      </c>
      <c r="C13" s="248" t="s">
        <v>4</v>
      </c>
      <c r="D13" s="249">
        <f>月菜單!D13</f>
        <v>0</v>
      </c>
      <c r="E13" s="246" t="s">
        <v>94</v>
      </c>
      <c r="F13" s="247">
        <f>第一週明細!W14</f>
        <v>0</v>
      </c>
      <c r="G13" s="248" t="s">
        <v>115</v>
      </c>
      <c r="H13" s="249">
        <f>第一週明細!W18</f>
        <v>0</v>
      </c>
      <c r="I13" s="246" t="s">
        <v>94</v>
      </c>
      <c r="J13" s="247">
        <f>第一週明細!W22</f>
        <v>0</v>
      </c>
      <c r="K13" s="248" t="s">
        <v>4</v>
      </c>
      <c r="L13" s="249">
        <f>第一週明細!W26</f>
        <v>0</v>
      </c>
      <c r="M13" s="246" t="s">
        <v>94</v>
      </c>
      <c r="N13" s="247">
        <f>第一週明細!W30</f>
        <v>0</v>
      </c>
      <c r="O13" s="248" t="s">
        <v>115</v>
      </c>
      <c r="P13" s="249">
        <f>第一週明細!W34</f>
        <v>0</v>
      </c>
      <c r="Q13" s="246" t="s">
        <v>94</v>
      </c>
      <c r="R13" s="247">
        <f>第一週明細!W38</f>
        <v>101.5</v>
      </c>
      <c r="S13" s="248" t="s">
        <v>115</v>
      </c>
      <c r="T13" s="249">
        <f>第一週明細!W42</f>
        <v>28.3</v>
      </c>
      <c r="U13" s="5"/>
      <c r="V13" s="5"/>
    </row>
    <row r="14" spans="1:28" s="12" customFormat="1" ht="75" customHeight="1" thickBot="1">
      <c r="A14" s="663" t="str">
        <f>月菜單!A14:D14</f>
        <v>5月4日(一)</v>
      </c>
      <c r="B14" s="664"/>
      <c r="C14" s="664"/>
      <c r="D14" s="665"/>
      <c r="E14" s="663" t="str">
        <f>月菜單!E14:H14</f>
        <v>5月5日(二)</v>
      </c>
      <c r="F14" s="664"/>
      <c r="G14" s="664"/>
      <c r="H14" s="665"/>
      <c r="I14" s="663" t="str">
        <f>月菜單!I14:L14</f>
        <v>5月6日(三)</v>
      </c>
      <c r="J14" s="664"/>
      <c r="K14" s="664"/>
      <c r="L14" s="665"/>
      <c r="M14" s="663" t="str">
        <f>月菜單!M14:P14</f>
        <v>5月7日(四)</v>
      </c>
      <c r="N14" s="664"/>
      <c r="O14" s="664"/>
      <c r="P14" s="665"/>
      <c r="Q14" s="663" t="str">
        <f>月菜單!Q14:T14</f>
        <v>5月8日(五)</v>
      </c>
      <c r="R14" s="664"/>
      <c r="S14" s="664"/>
      <c r="T14" s="665"/>
      <c r="U14" s="5"/>
      <c r="V14" s="5"/>
      <c r="AB14" s="12" t="s">
        <v>39</v>
      </c>
    </row>
    <row r="15" spans="1:28" s="13" customFormat="1" ht="95.1" customHeight="1">
      <c r="A15" s="673" t="str">
        <f>月菜單!A15:D15</f>
        <v>白米飯</v>
      </c>
      <c r="B15" s="674"/>
      <c r="C15" s="674"/>
      <c r="D15" s="675"/>
      <c r="E15" s="673" t="str">
        <f>月菜單!E15:H15</f>
        <v>五穀飯</v>
      </c>
      <c r="F15" s="674"/>
      <c r="G15" s="674"/>
      <c r="H15" s="675"/>
      <c r="I15" s="673" t="str">
        <f>月菜單!I15:L15</f>
        <v>白米飯</v>
      </c>
      <c r="J15" s="674"/>
      <c r="K15" s="674"/>
      <c r="L15" s="675"/>
      <c r="M15" s="673" t="str">
        <f>月菜單!M15:P15</f>
        <v>地瓜飯</v>
      </c>
      <c r="N15" s="674"/>
      <c r="O15" s="674"/>
      <c r="P15" s="675"/>
      <c r="Q15" s="673" t="str">
        <f>月菜單!Q15:T15</f>
        <v>鹹豬肉炒飯</v>
      </c>
      <c r="R15" s="674"/>
      <c r="S15" s="674"/>
      <c r="T15" s="675"/>
      <c r="U15" s="5"/>
      <c r="V15" s="5"/>
    </row>
    <row r="16" spans="1:28" s="13" customFormat="1" ht="95.1" customHeight="1">
      <c r="A16" s="661" t="str">
        <f>月菜單!A16:D16</f>
        <v>芝麻蜜汁雞丁</v>
      </c>
      <c r="B16" s="662"/>
      <c r="C16" s="662"/>
      <c r="D16" s="672"/>
      <c r="E16" s="661" t="str">
        <f>月菜單!E16:H16</f>
        <v>京醬燒肉</v>
      </c>
      <c r="F16" s="662"/>
      <c r="G16" s="662"/>
      <c r="H16" s="672"/>
      <c r="I16" s="661" t="str">
        <f>月菜單!I16:L16</f>
        <v>黃金豬排(炸)</v>
      </c>
      <c r="J16" s="662"/>
      <c r="K16" s="662"/>
      <c r="L16" s="672"/>
      <c r="M16" s="661" t="str">
        <f>月菜單!M16:P16</f>
        <v>BBQ烤雞排</v>
      </c>
      <c r="N16" s="662"/>
      <c r="O16" s="662"/>
      <c r="P16" s="672"/>
      <c r="Q16" s="661" t="str">
        <f>月菜單!Q16:T16</f>
        <v>和風棒腿</v>
      </c>
      <c r="R16" s="662"/>
      <c r="S16" s="662"/>
      <c r="T16" s="672"/>
      <c r="U16" s="5"/>
      <c r="V16" s="5"/>
    </row>
    <row r="17" spans="1:32" s="13" customFormat="1" ht="95.1" customHeight="1">
      <c r="A17" s="669" t="str">
        <f>月菜單!A17:D17</f>
        <v>古早味滷味(豆)</v>
      </c>
      <c r="B17" s="670"/>
      <c r="C17" s="670"/>
      <c r="D17" s="671"/>
      <c r="E17" s="669" t="str">
        <f>月菜單!E17:H17</f>
        <v>黃瓜鮮燴</v>
      </c>
      <c r="F17" s="670"/>
      <c r="G17" s="670"/>
      <c r="H17" s="671"/>
      <c r="I17" s="669" t="str">
        <f>月菜單!I17:L17</f>
        <v>蝦仁燴白菜(海)</v>
      </c>
      <c r="J17" s="670"/>
      <c r="K17" s="670"/>
      <c r="L17" s="671"/>
      <c r="M17" s="669" t="str">
        <f>月菜單!M17:P17</f>
        <v>海苔日式大阪燒</v>
      </c>
      <c r="N17" s="670"/>
      <c r="O17" s="670"/>
      <c r="P17" s="671"/>
      <c r="Q17" s="669" t="str">
        <f>月菜單!Q17:T17</f>
        <v>蔥花捲(冷)</v>
      </c>
      <c r="R17" s="670"/>
      <c r="S17" s="670"/>
      <c r="T17" s="671"/>
      <c r="U17" s="5"/>
      <c r="V17" s="5"/>
    </row>
    <row r="18" spans="1:32" s="13" customFormat="1" ht="95.1" customHeight="1">
      <c r="A18" s="658" t="str">
        <f>月菜單!A18:D18</f>
        <v>乳酪起司炒蛋</v>
      </c>
      <c r="B18" s="659"/>
      <c r="C18" s="659"/>
      <c r="D18" s="660"/>
      <c r="E18" s="658" t="str">
        <f>月菜單!E18:H18</f>
        <v>時蔬烤地瓜</v>
      </c>
      <c r="F18" s="659"/>
      <c r="G18" s="659"/>
      <c r="H18" s="660"/>
      <c r="I18" s="658" t="str">
        <f>月菜單!I18:L18</f>
        <v>花生米血(冷)</v>
      </c>
      <c r="J18" s="659"/>
      <c r="K18" s="659"/>
      <c r="L18" s="660"/>
      <c r="M18" s="658" t="str">
        <f>月菜單!M18:P18</f>
        <v>南洋咖哩豬</v>
      </c>
      <c r="N18" s="659"/>
      <c r="O18" s="659"/>
      <c r="P18" s="660"/>
      <c r="Q18" s="658" t="str">
        <f>月菜單!Q18:T18</f>
        <v>椰菜炸雞肉捲(加炸)</v>
      </c>
      <c r="R18" s="659"/>
      <c r="S18" s="659"/>
      <c r="T18" s="660"/>
    </row>
    <row r="19" spans="1:32" s="13" customFormat="1" ht="95.1" customHeight="1">
      <c r="A19" s="669" t="str">
        <f>月菜單!A19:D19</f>
        <v>深色蔬菜</v>
      </c>
      <c r="B19" s="670"/>
      <c r="C19" s="670"/>
      <c r="D19" s="671"/>
      <c r="E19" s="669" t="str">
        <f>月菜單!E19:H19</f>
        <v>淺色蔬菜</v>
      </c>
      <c r="F19" s="670"/>
      <c r="G19" s="670"/>
      <c r="H19" s="671"/>
      <c r="I19" s="669" t="str">
        <f>月菜單!I19:L19</f>
        <v>深色蔬菜</v>
      </c>
      <c r="J19" s="670"/>
      <c r="K19" s="670"/>
      <c r="L19" s="671"/>
      <c r="M19" s="669" t="str">
        <f>月菜單!M19:P19</f>
        <v>淺色蔬菜</v>
      </c>
      <c r="N19" s="670"/>
      <c r="O19" s="670"/>
      <c r="P19" s="671"/>
      <c r="Q19" s="669" t="str">
        <f>月菜單!Q19:T19</f>
        <v>深色蔬菜</v>
      </c>
      <c r="R19" s="670"/>
      <c r="S19" s="670"/>
      <c r="T19" s="671"/>
    </row>
    <row r="20" spans="1:32" s="13" customFormat="1" ht="95.1" customHeight="1" thickBot="1">
      <c r="A20" s="666" t="str">
        <f>月菜單!A20:D20</f>
        <v>味噌海芽湯</v>
      </c>
      <c r="B20" s="667"/>
      <c r="C20" s="667"/>
      <c r="D20" s="668"/>
      <c r="E20" s="666" t="str">
        <f>月菜單!E20:H20</f>
        <v>酸辣湯(豆醃)</v>
      </c>
      <c r="F20" s="667"/>
      <c r="G20" s="667"/>
      <c r="H20" s="668"/>
      <c r="I20" s="666" t="str">
        <f>月菜單!I20:L20</f>
        <v>蛋花湯</v>
      </c>
      <c r="J20" s="667"/>
      <c r="K20" s="667"/>
      <c r="L20" s="668"/>
      <c r="M20" s="666" t="str">
        <f>月菜單!M20:P20</f>
        <v>香菇冬瓜湯</v>
      </c>
      <c r="N20" s="667"/>
      <c r="O20" s="667"/>
      <c r="P20" s="668"/>
      <c r="Q20" s="666" t="str">
        <f>月菜單!Q20:T20</f>
        <v>冬菜菜頭湯(醃)</v>
      </c>
      <c r="R20" s="667"/>
      <c r="S20" s="667"/>
      <c r="T20" s="668"/>
    </row>
    <row r="21" spans="1:32" ht="1.5" customHeight="1" thickBot="1">
      <c r="A21" s="23" t="s">
        <v>126</v>
      </c>
      <c r="B21" s="24"/>
      <c r="C21" s="24" t="s">
        <v>2</v>
      </c>
      <c r="D21" s="25" t="str">
        <f>第一週明細!W17</f>
        <v>蛋白質：</v>
      </c>
      <c r="E21" s="26"/>
      <c r="F21" s="27"/>
      <c r="G21" s="27"/>
      <c r="H21" s="28"/>
      <c r="I21" s="29"/>
      <c r="J21" s="30"/>
      <c r="K21" s="30"/>
      <c r="L21" s="31"/>
      <c r="M21" s="29"/>
      <c r="N21" s="30"/>
      <c r="O21" s="30"/>
      <c r="P21" s="31"/>
      <c r="Q21" s="32" t="s">
        <v>127</v>
      </c>
      <c r="R21" s="33"/>
      <c r="S21" s="33"/>
      <c r="T21" s="34"/>
      <c r="U21" s="13"/>
      <c r="V21" s="13"/>
      <c r="W21" s="13"/>
      <c r="X21" s="13"/>
      <c r="Y21" s="13"/>
    </row>
    <row r="22" spans="1:32" s="234" customFormat="1" ht="35.1" customHeight="1">
      <c r="A22" s="242" t="s">
        <v>128</v>
      </c>
      <c r="B22" s="243">
        <f>第二週明細!W12</f>
        <v>768</v>
      </c>
      <c r="C22" s="244" t="s">
        <v>129</v>
      </c>
      <c r="D22" s="245">
        <f>第二週明細!W8</f>
        <v>26</v>
      </c>
      <c r="E22" s="242" t="s">
        <v>128</v>
      </c>
      <c r="F22" s="243">
        <f>第二週明細!W20</f>
        <v>725.6</v>
      </c>
      <c r="G22" s="244" t="s">
        <v>129</v>
      </c>
      <c r="H22" s="245">
        <f>第二週明細!W16</f>
        <v>23</v>
      </c>
      <c r="I22" s="242" t="s">
        <v>128</v>
      </c>
      <c r="J22" s="243">
        <f>第二週明細!W28</f>
        <v>772.9</v>
      </c>
      <c r="K22" s="244" t="s">
        <v>129</v>
      </c>
      <c r="L22" s="245">
        <f>第二週明細!W24</f>
        <v>26.5</v>
      </c>
      <c r="M22" s="242" t="s">
        <v>128</v>
      </c>
      <c r="N22" s="243">
        <f>第二週明細!W36</f>
        <v>714.6</v>
      </c>
      <c r="O22" s="244" t="s">
        <v>129</v>
      </c>
      <c r="P22" s="245">
        <f>第二週明細!W32</f>
        <v>23</v>
      </c>
      <c r="Q22" s="242" t="s">
        <v>128</v>
      </c>
      <c r="R22" s="243">
        <f>第二週明細!W44</f>
        <v>744.1</v>
      </c>
      <c r="S22" s="244" t="s">
        <v>129</v>
      </c>
      <c r="T22" s="245">
        <f>第二週明細!W40</f>
        <v>26.5</v>
      </c>
    </row>
    <row r="23" spans="1:32" s="234" customFormat="1" ht="35.1" customHeight="1" thickBot="1">
      <c r="A23" s="246" t="s">
        <v>130</v>
      </c>
      <c r="B23" s="247">
        <f>第二週明細!W6</f>
        <v>100.5</v>
      </c>
      <c r="C23" s="248" t="s">
        <v>4</v>
      </c>
      <c r="D23" s="249">
        <f>第二週明細!W10</f>
        <v>33</v>
      </c>
      <c r="E23" s="246" t="s">
        <v>130</v>
      </c>
      <c r="F23" s="247">
        <f>第二週明細!W14</f>
        <v>97.5</v>
      </c>
      <c r="G23" s="248" t="s">
        <v>131</v>
      </c>
      <c r="H23" s="249">
        <f>第二週明細!W18</f>
        <v>29.9</v>
      </c>
      <c r="I23" s="246" t="s">
        <v>130</v>
      </c>
      <c r="J23" s="247">
        <f>第二週明細!W22</f>
        <v>100</v>
      </c>
      <c r="K23" s="248" t="s">
        <v>4</v>
      </c>
      <c r="L23" s="249">
        <f>第二週明細!W26</f>
        <v>33.599999999999994</v>
      </c>
      <c r="M23" s="246" t="s">
        <v>130</v>
      </c>
      <c r="N23" s="247">
        <f>第二週明細!W30</f>
        <v>96.5</v>
      </c>
      <c r="O23" s="248" t="s">
        <v>131</v>
      </c>
      <c r="P23" s="249">
        <f>第二週明細!W34</f>
        <v>30.400000000000002</v>
      </c>
      <c r="Q23" s="246" t="s">
        <v>130</v>
      </c>
      <c r="R23" s="247">
        <f>第二週明細!W38</f>
        <v>95.5</v>
      </c>
      <c r="S23" s="248" t="s">
        <v>131</v>
      </c>
      <c r="T23" s="249">
        <f>第二週明細!W42</f>
        <v>30.9</v>
      </c>
    </row>
    <row r="24" spans="1:32" s="12" customFormat="1" ht="75" customHeight="1" thickBot="1">
      <c r="A24" s="663" t="str">
        <f>月菜單!A24:D24</f>
        <v>5月11日(一)</v>
      </c>
      <c r="B24" s="664"/>
      <c r="C24" s="664"/>
      <c r="D24" s="665"/>
      <c r="E24" s="663" t="str">
        <f>月菜單!E24:H24</f>
        <v>5月12日(二)</v>
      </c>
      <c r="F24" s="664"/>
      <c r="G24" s="664"/>
      <c r="H24" s="665"/>
      <c r="I24" s="663" t="str">
        <f>月菜單!I24:L24</f>
        <v>5月13日(三)</v>
      </c>
      <c r="J24" s="664"/>
      <c r="K24" s="664"/>
      <c r="L24" s="665"/>
      <c r="M24" s="663" t="str">
        <f>月菜單!M24:P24</f>
        <v>5月14日(四)</v>
      </c>
      <c r="N24" s="664"/>
      <c r="O24" s="664"/>
      <c r="P24" s="665"/>
      <c r="Q24" s="663" t="str">
        <f>月菜單!Q24:T24</f>
        <v>5月15日(五)</v>
      </c>
      <c r="R24" s="664"/>
      <c r="S24" s="664"/>
      <c r="T24" s="665"/>
      <c r="U24" s="5"/>
      <c r="V24" s="5"/>
    </row>
    <row r="25" spans="1:32" s="13" customFormat="1" ht="95.1" customHeight="1">
      <c r="A25" s="673" t="str">
        <f>月菜單!A25:D25</f>
        <v>白米飯</v>
      </c>
      <c r="B25" s="674"/>
      <c r="C25" s="674"/>
      <c r="D25" s="675"/>
      <c r="E25" s="673" t="str">
        <f>月菜單!E25:H25</f>
        <v>糙米飯</v>
      </c>
      <c r="F25" s="674"/>
      <c r="G25" s="674"/>
      <c r="H25" s="675"/>
      <c r="I25" s="673" t="str">
        <f>月菜單!I25:L25</f>
        <v>白米飯</v>
      </c>
      <c r="J25" s="674"/>
      <c r="K25" s="674"/>
      <c r="L25" s="675"/>
      <c r="M25" s="673" t="str">
        <f>月菜單!M25:P25</f>
        <v>地瓜飯</v>
      </c>
      <c r="N25" s="674"/>
      <c r="O25" s="674"/>
      <c r="P25" s="675"/>
      <c r="Q25" s="673" t="str">
        <f>月菜單!Q25:T25</f>
        <v>蘑菇鐵板麵</v>
      </c>
      <c r="R25" s="674"/>
      <c r="S25" s="674"/>
      <c r="T25" s="675"/>
      <c r="U25" s="5"/>
      <c r="V25" s="5"/>
    </row>
    <row r="26" spans="1:32" s="13" customFormat="1" ht="95.1" customHeight="1">
      <c r="A26" s="661" t="str">
        <f>月菜單!A26:D26</f>
        <v>糖汁排骨</v>
      </c>
      <c r="B26" s="662"/>
      <c r="C26" s="662"/>
      <c r="D26" s="672"/>
      <c r="E26" s="661" t="str">
        <f>月菜單!E26:H26</f>
        <v>燒烤香雞排</v>
      </c>
      <c r="F26" s="662"/>
      <c r="G26" s="662"/>
      <c r="H26" s="672"/>
      <c r="I26" s="661" t="str">
        <f>月菜單!I26:L26</f>
        <v>麥脆雞丁(炸)</v>
      </c>
      <c r="J26" s="662"/>
      <c r="K26" s="662"/>
      <c r="L26" s="672"/>
      <c r="M26" s="661" t="str">
        <f>月菜單!M26:P26</f>
        <v>醬燒豬排</v>
      </c>
      <c r="N26" s="662"/>
      <c r="O26" s="662"/>
      <c r="P26" s="672"/>
      <c r="Q26" s="661" t="str">
        <f>月菜單!Q26:T26</f>
        <v>板烤雞排</v>
      </c>
      <c r="R26" s="662"/>
      <c r="S26" s="662"/>
      <c r="T26" s="672"/>
      <c r="U26" s="5"/>
      <c r="V26" s="5"/>
    </row>
    <row r="27" spans="1:32" s="13" customFormat="1" ht="95.1" customHeight="1">
      <c r="A27" s="669" t="str">
        <f>月菜單!A27:D27</f>
        <v>香菇魷魚滷白菜(海豆)</v>
      </c>
      <c r="B27" s="670"/>
      <c r="C27" s="670"/>
      <c r="D27" s="671"/>
      <c r="E27" s="669" t="str">
        <f>月菜單!E27:H27</f>
        <v>絲瓜炒蛋</v>
      </c>
      <c r="F27" s="670"/>
      <c r="G27" s="670"/>
      <c r="H27" s="671"/>
      <c r="I27" s="669" t="str">
        <f>月菜單!I27:L27</f>
        <v>芹香拌貢丸片(加)</v>
      </c>
      <c r="J27" s="670"/>
      <c r="K27" s="670"/>
      <c r="L27" s="671"/>
      <c r="M27" s="669" t="str">
        <f>月菜單!M27:P27</f>
        <v>布丁蒸蛋</v>
      </c>
      <c r="N27" s="670"/>
      <c r="O27" s="670"/>
      <c r="P27" s="671"/>
      <c r="Q27" s="669" t="str">
        <f>月菜單!Q27:T27</f>
        <v>炸綜合菇類(炸)</v>
      </c>
      <c r="R27" s="670"/>
      <c r="S27" s="670"/>
      <c r="T27" s="671"/>
      <c r="U27" s="5"/>
      <c r="V27" s="5"/>
      <c r="AA27" s="12"/>
      <c r="AB27" s="12"/>
      <c r="AC27" s="12"/>
      <c r="AD27" s="12"/>
      <c r="AE27" s="12"/>
      <c r="AF27" s="12"/>
    </row>
    <row r="28" spans="1:32" s="13" customFormat="1" ht="95.1" customHeight="1">
      <c r="A28" s="658" t="str">
        <f>月菜單!A28:D28</f>
        <v>起司馬鈴薯</v>
      </c>
      <c r="B28" s="659"/>
      <c r="C28" s="659"/>
      <c r="D28" s="660"/>
      <c r="E28" s="658" t="str">
        <f>月菜單!E28:H28</f>
        <v>小黃瓜豆腐(豆)</v>
      </c>
      <c r="F28" s="659"/>
      <c r="G28" s="659"/>
      <c r="H28" s="660"/>
      <c r="I28" s="658" t="str">
        <f>月菜單!I28:L28</f>
        <v>筍乾扣肉(醃)</v>
      </c>
      <c r="J28" s="659"/>
      <c r="K28" s="659"/>
      <c r="L28" s="660"/>
      <c r="M28" s="658" t="str">
        <f>月菜單!M28:P28</f>
        <v>佛跳牆</v>
      </c>
      <c r="N28" s="659"/>
      <c r="O28" s="659"/>
      <c r="P28" s="660"/>
      <c r="Q28" s="658" t="str">
        <f>月菜單!Q28:T28</f>
        <v>QQ滷蛋</v>
      </c>
      <c r="R28" s="659"/>
      <c r="S28" s="659"/>
      <c r="T28" s="660"/>
      <c r="U28" s="5"/>
      <c r="V28" s="5"/>
    </row>
    <row r="29" spans="1:32" s="13" customFormat="1" ht="95.1" customHeight="1">
      <c r="A29" s="669" t="str">
        <f>月菜單!A29:D29</f>
        <v>深色蔬菜</v>
      </c>
      <c r="B29" s="670"/>
      <c r="C29" s="670"/>
      <c r="D29" s="671"/>
      <c r="E29" s="669" t="str">
        <f>月菜單!E29:H29</f>
        <v>淺色蔬菜</v>
      </c>
      <c r="F29" s="670"/>
      <c r="G29" s="670"/>
      <c r="H29" s="671"/>
      <c r="I29" s="669" t="str">
        <f>月菜單!I29:L29</f>
        <v>深色蔬菜</v>
      </c>
      <c r="J29" s="670"/>
      <c r="K29" s="670"/>
      <c r="L29" s="671"/>
      <c r="M29" s="669" t="str">
        <f>月菜單!M29:P29</f>
        <v>深色蔬菜</v>
      </c>
      <c r="N29" s="670"/>
      <c r="O29" s="670"/>
      <c r="P29" s="671"/>
      <c r="Q29" s="669" t="str">
        <f>月菜單!Q29:T29</f>
        <v>淺色蔬菜</v>
      </c>
      <c r="R29" s="670"/>
      <c r="S29" s="670"/>
      <c r="T29" s="671"/>
      <c r="U29" s="5"/>
      <c r="V29" s="5"/>
    </row>
    <row r="30" spans="1:32" s="13" customFormat="1" ht="95.1" customHeight="1" thickBot="1">
      <c r="A30" s="666" t="str">
        <f>月菜單!A30:D30</f>
        <v>鮮菇香筍湯</v>
      </c>
      <c r="B30" s="667"/>
      <c r="C30" s="667"/>
      <c r="D30" s="668"/>
      <c r="E30" s="666" t="str">
        <f>月菜單!E30:H30</f>
        <v>玉米洋芋湯</v>
      </c>
      <c r="F30" s="667"/>
      <c r="G30" s="667"/>
      <c r="H30" s="668"/>
      <c r="I30" s="666" t="str">
        <f>月菜單!I30:L30</f>
        <v>豆皮菜頭湯(豆)</v>
      </c>
      <c r="J30" s="667"/>
      <c r="K30" s="667"/>
      <c r="L30" s="668"/>
      <c r="M30" s="666" t="str">
        <f>月菜單!M30:P30</f>
        <v>味噌湯(豆)</v>
      </c>
      <c r="N30" s="667"/>
      <c r="O30" s="667"/>
      <c r="P30" s="668"/>
      <c r="Q30" s="666" t="str">
        <f>月菜單!Q30:T30</f>
        <v>鮮彩什錦湯</v>
      </c>
      <c r="R30" s="667"/>
      <c r="S30" s="667"/>
      <c r="T30" s="668"/>
      <c r="U30" s="5"/>
      <c r="V30" s="5"/>
    </row>
    <row r="31" spans="1:32" ht="2.25" customHeight="1" thickBot="1">
      <c r="A31" s="26"/>
      <c r="B31" s="27"/>
      <c r="C31" s="27"/>
      <c r="D31" s="28"/>
      <c r="E31" s="29"/>
      <c r="F31" s="30"/>
      <c r="G31" s="30"/>
      <c r="H31" s="31"/>
      <c r="I31" s="29"/>
      <c r="J31" s="30"/>
      <c r="K31" s="30"/>
      <c r="L31" s="31"/>
      <c r="M31" s="29"/>
      <c r="N31" s="30"/>
      <c r="O31" s="30"/>
      <c r="P31" s="31"/>
      <c r="Q31" s="29"/>
      <c r="R31" s="30"/>
      <c r="S31" s="30"/>
      <c r="T31" s="31"/>
      <c r="U31" s="5"/>
      <c r="V31" s="5"/>
    </row>
    <row r="32" spans="1:32" ht="50.1" customHeight="1">
      <c r="A32" s="242" t="s">
        <v>132</v>
      </c>
      <c r="B32" s="243">
        <f>第三週明細!W12</f>
        <v>783.9</v>
      </c>
      <c r="C32" s="244" t="s">
        <v>133</v>
      </c>
      <c r="D32" s="245">
        <f>第三週明細!W8</f>
        <v>25.5</v>
      </c>
      <c r="E32" s="242" t="s">
        <v>132</v>
      </c>
      <c r="F32" s="243">
        <f>第三週明細!W20</f>
        <v>745.7</v>
      </c>
      <c r="G32" s="244" t="s">
        <v>133</v>
      </c>
      <c r="H32" s="245">
        <f>第三週明細!W16</f>
        <v>23</v>
      </c>
      <c r="I32" s="242" t="s">
        <v>132</v>
      </c>
      <c r="J32" s="243">
        <f>第三週明細!W28</f>
        <v>752.5</v>
      </c>
      <c r="K32" s="244" t="s">
        <v>133</v>
      </c>
      <c r="L32" s="245">
        <f>第三週明細!W24</f>
        <v>26.5</v>
      </c>
      <c r="M32" s="242" t="s">
        <v>132</v>
      </c>
      <c r="N32" s="243">
        <v>735</v>
      </c>
      <c r="O32" s="244" t="s">
        <v>133</v>
      </c>
      <c r="P32" s="245" t="s">
        <v>134</v>
      </c>
      <c r="Q32" s="242" t="s">
        <v>132</v>
      </c>
      <c r="R32" s="243">
        <f>第三週明細!W44</f>
        <v>732</v>
      </c>
      <c r="S32" s="244" t="s">
        <v>133</v>
      </c>
      <c r="T32" s="245">
        <f>第三週明細!W40</f>
        <v>26</v>
      </c>
      <c r="U32" s="5"/>
      <c r="V32" s="5"/>
    </row>
    <row r="33" spans="1:22" ht="50.1" customHeight="1" thickBot="1">
      <c r="A33" s="246" t="s">
        <v>135</v>
      </c>
      <c r="B33" s="247">
        <f>第三週明細!W6</f>
        <v>105.5</v>
      </c>
      <c r="C33" s="248" t="s">
        <v>4</v>
      </c>
      <c r="D33" s="249">
        <f>第三週明細!W10</f>
        <v>33.1</v>
      </c>
      <c r="E33" s="246" t="s">
        <v>135</v>
      </c>
      <c r="F33" s="247">
        <f>第三週明細!W14</f>
        <v>94</v>
      </c>
      <c r="G33" s="248" t="s">
        <v>136</v>
      </c>
      <c r="H33" s="249">
        <f>第三週明細!W18</f>
        <v>32.799999999999997</v>
      </c>
      <c r="I33" s="246" t="s">
        <v>135</v>
      </c>
      <c r="J33" s="247">
        <f>第三週明細!W22</f>
        <v>95.5</v>
      </c>
      <c r="K33" s="248" t="s">
        <v>4</v>
      </c>
      <c r="L33" s="249">
        <f>第三週明細!W26</f>
        <v>33</v>
      </c>
      <c r="M33" s="246" t="s">
        <v>135</v>
      </c>
      <c r="N33" s="247">
        <v>103</v>
      </c>
      <c r="O33" s="248" t="s">
        <v>136</v>
      </c>
      <c r="P33" s="249" t="s">
        <v>137</v>
      </c>
      <c r="Q33" s="246" t="s">
        <v>135</v>
      </c>
      <c r="R33" s="247">
        <f>第三週明細!W38</f>
        <v>97.5</v>
      </c>
      <c r="S33" s="248" t="s">
        <v>136</v>
      </c>
      <c r="T33" s="249">
        <f>第三週明細!W42</f>
        <v>27</v>
      </c>
      <c r="U33" s="5"/>
      <c r="V33" s="5"/>
    </row>
    <row r="34" spans="1:22" s="12" customFormat="1" ht="75" customHeight="1" thickBot="1">
      <c r="A34" s="663" t="str">
        <f>月菜單!A34:D34</f>
        <v>5月18日(一)</v>
      </c>
      <c r="B34" s="664"/>
      <c r="C34" s="664"/>
      <c r="D34" s="665"/>
      <c r="E34" s="663" t="str">
        <f>月菜單!E34:H34</f>
        <v>5月19日(二)</v>
      </c>
      <c r="F34" s="664"/>
      <c r="G34" s="664"/>
      <c r="H34" s="665"/>
      <c r="I34" s="663" t="str">
        <f>月菜單!I34:L34</f>
        <v>5月20日(三)</v>
      </c>
      <c r="J34" s="664"/>
      <c r="K34" s="664"/>
      <c r="L34" s="665"/>
      <c r="M34" s="663" t="str">
        <f>月菜單!M34:P34</f>
        <v>5月21日(四)</v>
      </c>
      <c r="N34" s="664"/>
      <c r="O34" s="664"/>
      <c r="P34" s="665"/>
      <c r="Q34" s="663" t="str">
        <f>月菜單!Q34:T34</f>
        <v>5月22日(五)</v>
      </c>
      <c r="R34" s="664"/>
      <c r="S34" s="664"/>
      <c r="T34" s="665"/>
      <c r="U34" s="5"/>
      <c r="V34" s="5"/>
    </row>
    <row r="35" spans="1:22" s="13" customFormat="1" ht="95.1" customHeight="1">
      <c r="A35" s="673" t="str">
        <f>月菜單!A35:D35</f>
        <v>白米飯</v>
      </c>
      <c r="B35" s="674"/>
      <c r="C35" s="674"/>
      <c r="D35" s="675"/>
      <c r="E35" s="673" t="str">
        <f>月菜單!E35:H35</f>
        <v>五穀飯</v>
      </c>
      <c r="F35" s="674"/>
      <c r="G35" s="674"/>
      <c r="H35" s="675"/>
      <c r="I35" s="673" t="str">
        <f>月菜單!I35:L35</f>
        <v>白米飯</v>
      </c>
      <c r="J35" s="674"/>
      <c r="K35" s="674"/>
      <c r="L35" s="675"/>
      <c r="M35" s="673" t="str">
        <f>月菜單!M35:P35</f>
        <v>地瓜飯</v>
      </c>
      <c r="N35" s="674"/>
      <c r="O35" s="674"/>
      <c r="P35" s="675"/>
      <c r="Q35" s="673" t="str">
        <f>月菜單!Q35:T35</f>
        <v>蛋蓋飯</v>
      </c>
      <c r="R35" s="674"/>
      <c r="S35" s="674"/>
      <c r="T35" s="675"/>
      <c r="U35" s="5"/>
      <c r="V35" s="5"/>
    </row>
    <row r="36" spans="1:22" s="13" customFormat="1" ht="95.1" customHeight="1">
      <c r="A36" s="661" t="str">
        <f>月菜單!A36:D36</f>
        <v>義式香草燉肉</v>
      </c>
      <c r="B36" s="662"/>
      <c r="C36" s="662"/>
      <c r="D36" s="672"/>
      <c r="E36" s="661" t="str">
        <f>月菜單!E36:H36</f>
        <v>芝麻雞腿</v>
      </c>
      <c r="F36" s="662"/>
      <c r="G36" s="662"/>
      <c r="H36" s="672"/>
      <c r="I36" s="661" t="str">
        <f>月菜單!I36:L36</f>
        <v>夜市香雞排(炸)</v>
      </c>
      <c r="J36" s="662"/>
      <c r="K36" s="662"/>
      <c r="L36" s="672"/>
      <c r="M36" s="661" t="str">
        <f>月菜單!M36:P36</f>
        <v>元氣大豬排</v>
      </c>
      <c r="N36" s="662"/>
      <c r="O36" s="662"/>
      <c r="P36" s="672"/>
      <c r="Q36" s="661" t="str">
        <f>月菜單!Q36:T36</f>
        <v>香檸烤翅</v>
      </c>
      <c r="R36" s="662"/>
      <c r="S36" s="662"/>
      <c r="T36" s="672"/>
      <c r="U36" s="5"/>
      <c r="V36" s="5"/>
    </row>
    <row r="37" spans="1:22" s="13" customFormat="1" ht="95.1" customHeight="1">
      <c r="A37" s="669" t="str">
        <f>月菜單!A37:D37</f>
        <v>麥克大雞堡肉(加)</v>
      </c>
      <c r="B37" s="670"/>
      <c r="C37" s="670"/>
      <c r="D37" s="671"/>
      <c r="E37" s="669" t="str">
        <f>月菜單!E37:H37</f>
        <v>蒲燒鯛魚(海加)</v>
      </c>
      <c r="F37" s="670"/>
      <c r="G37" s="670"/>
      <c r="H37" s="671"/>
      <c r="I37" s="669" t="str">
        <f>月菜單!I37:L37</f>
        <v>四季鴿蛋米血(冷)</v>
      </c>
      <c r="J37" s="670"/>
      <c r="K37" s="670"/>
      <c r="L37" s="671"/>
      <c r="M37" s="669" t="str">
        <f>月菜單!M37:P37</f>
        <v>鐵板豆腐(豆)</v>
      </c>
      <c r="N37" s="670"/>
      <c r="O37" s="670"/>
      <c r="P37" s="671"/>
      <c r="Q37" s="669" t="str">
        <f>月菜單!Q37:T37</f>
        <v>關東煮</v>
      </c>
      <c r="R37" s="670"/>
      <c r="S37" s="670"/>
      <c r="T37" s="671"/>
      <c r="U37" s="5"/>
      <c r="V37" s="5"/>
    </row>
    <row r="38" spans="1:22" s="13" customFormat="1" ht="95.1" customHeight="1">
      <c r="A38" s="658" t="str">
        <f>月菜單!A38:D38</f>
        <v xml:space="preserve"> 洋蔥炒蛋</v>
      </c>
      <c r="B38" s="659"/>
      <c r="C38" s="659"/>
      <c r="D38" s="660"/>
      <c r="E38" s="658" t="str">
        <f>月菜單!E38:H38</f>
        <v>大白菜炒年糕(冷)</v>
      </c>
      <c r="F38" s="659"/>
      <c r="G38" s="659"/>
      <c r="H38" s="660"/>
      <c r="I38" s="658" t="str">
        <f>月菜單!I38:L38</f>
        <v>竹筍炒肉絲</v>
      </c>
      <c r="J38" s="659"/>
      <c r="K38" s="659"/>
      <c r="L38" s="660"/>
      <c r="M38" s="658" t="str">
        <f>月菜單!M38:P38</f>
        <v>黃金咖哩</v>
      </c>
      <c r="N38" s="659"/>
      <c r="O38" s="659"/>
      <c r="P38" s="660"/>
      <c r="Q38" s="658" t="str">
        <f>月菜單!Q38:T38</f>
        <v>椒鹽炸魚丁(炸海)</v>
      </c>
      <c r="R38" s="659"/>
      <c r="S38" s="659"/>
      <c r="T38" s="660"/>
      <c r="U38" s="5"/>
      <c r="V38" s="5"/>
    </row>
    <row r="39" spans="1:22" s="13" customFormat="1" ht="95.1" customHeight="1">
      <c r="A39" s="669" t="str">
        <f>月菜單!A39:D39</f>
        <v>深色蔬菜</v>
      </c>
      <c r="B39" s="670"/>
      <c r="C39" s="670"/>
      <c r="D39" s="671"/>
      <c r="E39" s="669" t="str">
        <f>月菜單!E39:H39</f>
        <v>淺色蔬菜</v>
      </c>
      <c r="F39" s="670"/>
      <c r="G39" s="670"/>
      <c r="H39" s="671"/>
      <c r="I39" s="669" t="str">
        <f>月菜單!I39:L39</f>
        <v>深色蔬菜</v>
      </c>
      <c r="J39" s="670"/>
      <c r="K39" s="670"/>
      <c r="L39" s="671"/>
      <c r="M39" s="669" t="str">
        <f>月菜單!M39:P39</f>
        <v>淺色蔬菜</v>
      </c>
      <c r="N39" s="670"/>
      <c r="O39" s="670"/>
      <c r="P39" s="671"/>
      <c r="Q39" s="669" t="str">
        <f>月菜單!Q39:T39</f>
        <v>深色蔬菜</v>
      </c>
      <c r="R39" s="670"/>
      <c r="S39" s="670"/>
      <c r="T39" s="671"/>
      <c r="U39" s="5"/>
      <c r="V39" s="5"/>
    </row>
    <row r="40" spans="1:22" s="13" customFormat="1" ht="95.1" customHeight="1" thickBot="1">
      <c r="A40" s="666" t="str">
        <f>月菜單!A40:D40</f>
        <v>柴魚海芽湯</v>
      </c>
      <c r="B40" s="667"/>
      <c r="C40" s="667"/>
      <c r="D40" s="668"/>
      <c r="E40" s="666" t="str">
        <f>月菜單!E40:H40</f>
        <v>菇菇湯</v>
      </c>
      <c r="F40" s="667"/>
      <c r="G40" s="667"/>
      <c r="H40" s="668"/>
      <c r="I40" s="666" t="str">
        <f>月菜單!I40:L40</f>
        <v>刺瓜湯</v>
      </c>
      <c r="J40" s="667"/>
      <c r="K40" s="667"/>
      <c r="L40" s="668"/>
      <c r="M40" s="666" t="str">
        <f>月菜單!M40:P40</f>
        <v>白玉湯</v>
      </c>
      <c r="N40" s="667"/>
      <c r="O40" s="667"/>
      <c r="P40" s="668"/>
      <c r="Q40" s="666" t="str">
        <f>月菜單!Q40:T40</f>
        <v>榨菜肉絲湯(醃)</v>
      </c>
      <c r="R40" s="667"/>
      <c r="S40" s="667"/>
      <c r="T40" s="668"/>
      <c r="U40" s="5"/>
      <c r="V40" s="5"/>
    </row>
    <row r="41" spans="1:22" ht="1.5" customHeight="1" thickBot="1">
      <c r="A41" s="29"/>
      <c r="B41" s="30"/>
      <c r="C41" s="30"/>
      <c r="D41" s="31"/>
      <c r="E41" s="29"/>
      <c r="F41" s="30"/>
      <c r="G41" s="30"/>
      <c r="H41" s="31"/>
      <c r="I41" s="29"/>
      <c r="J41" s="30"/>
      <c r="K41" s="30"/>
      <c r="L41" s="31"/>
      <c r="M41" s="29"/>
      <c r="N41" s="30"/>
      <c r="O41" s="30"/>
      <c r="P41" s="31"/>
      <c r="Q41" s="29"/>
      <c r="R41" s="30"/>
      <c r="S41" s="30"/>
      <c r="T41" s="31"/>
      <c r="U41" s="5"/>
      <c r="V41" s="5"/>
    </row>
    <row r="42" spans="1:22" ht="50.1" customHeight="1">
      <c r="A42" s="242" t="s">
        <v>92</v>
      </c>
      <c r="B42" s="243">
        <f>第四週明細!W12</f>
        <v>750</v>
      </c>
      <c r="C42" s="244" t="s">
        <v>93</v>
      </c>
      <c r="D42" s="245">
        <f>第四週明細!W8</f>
        <v>26</v>
      </c>
      <c r="E42" s="242" t="s">
        <v>92</v>
      </c>
      <c r="F42" s="243">
        <f>第四週明細!W20</f>
        <v>752.5</v>
      </c>
      <c r="G42" s="244" t="s">
        <v>93</v>
      </c>
      <c r="H42" s="245">
        <f>第四週明細!W16</f>
        <v>23</v>
      </c>
      <c r="I42" s="242" t="s">
        <v>92</v>
      </c>
      <c r="J42" s="243">
        <f>第四週明細!W28</f>
        <v>734.3</v>
      </c>
      <c r="K42" s="244" t="s">
        <v>93</v>
      </c>
      <c r="L42" s="245">
        <f>第四週明細!W24</f>
        <v>25.5</v>
      </c>
      <c r="M42" s="242" t="s">
        <v>92</v>
      </c>
      <c r="N42" s="243">
        <f>第四週明細!W36</f>
        <v>754.9</v>
      </c>
      <c r="O42" s="244" t="s">
        <v>93</v>
      </c>
      <c r="P42" s="245">
        <f>第四週明細!W32</f>
        <v>26.5</v>
      </c>
      <c r="Q42" s="242" t="s">
        <v>92</v>
      </c>
      <c r="R42" s="243">
        <f>第四週明細!W44</f>
        <v>734.3</v>
      </c>
      <c r="S42" s="244" t="s">
        <v>93</v>
      </c>
      <c r="T42" s="245">
        <f>第四週明細!W40</f>
        <v>25.5</v>
      </c>
      <c r="U42" s="5"/>
      <c r="V42" s="5"/>
    </row>
    <row r="43" spans="1:22" ht="50.1" customHeight="1" thickBot="1">
      <c r="A43" s="246" t="s">
        <v>94</v>
      </c>
      <c r="B43" s="247">
        <f>第四週明細!W6</f>
        <v>96.5</v>
      </c>
      <c r="C43" s="248" t="s">
        <v>4</v>
      </c>
      <c r="D43" s="249">
        <f>第四週明細!W10</f>
        <v>32.500000000000007</v>
      </c>
      <c r="E43" s="246" t="s">
        <v>94</v>
      </c>
      <c r="F43" s="247">
        <f>第四週明細!W14</f>
        <v>100</v>
      </c>
      <c r="G43" s="248" t="s">
        <v>115</v>
      </c>
      <c r="H43" s="249">
        <f>第四週明細!W18</f>
        <v>33</v>
      </c>
      <c r="I43" s="246" t="s">
        <v>94</v>
      </c>
      <c r="J43" s="247">
        <f>第四週明細!W22</f>
        <v>96.5</v>
      </c>
      <c r="K43" s="248" t="s">
        <v>4</v>
      </c>
      <c r="L43" s="249">
        <f>第四週明細!W26</f>
        <v>29.7</v>
      </c>
      <c r="M43" s="246" t="s">
        <v>94</v>
      </c>
      <c r="N43" s="247">
        <f>第四週明細!W30</f>
        <v>96</v>
      </c>
      <c r="O43" s="248" t="s">
        <v>115</v>
      </c>
      <c r="P43" s="249">
        <f>第四週明細!W34</f>
        <v>33.1</v>
      </c>
      <c r="Q43" s="246" t="s">
        <v>94</v>
      </c>
      <c r="R43" s="247">
        <f>第四週明細!W38</f>
        <v>96.5</v>
      </c>
      <c r="S43" s="248" t="s">
        <v>115</v>
      </c>
      <c r="T43" s="249">
        <f>第四週明細!W42</f>
        <v>29.7</v>
      </c>
      <c r="U43" s="5"/>
      <c r="V43" s="5"/>
    </row>
    <row r="44" spans="1:22" s="12" customFormat="1" ht="75" customHeight="1" thickBot="1">
      <c r="A44" s="663" t="str">
        <f>月菜單!A44:D44</f>
        <v>5月25日(一)</v>
      </c>
      <c r="B44" s="664"/>
      <c r="C44" s="664"/>
      <c r="D44" s="665"/>
      <c r="E44" s="663" t="str">
        <f>月菜單!E44:H44</f>
        <v>5月26日(二)</v>
      </c>
      <c r="F44" s="664"/>
      <c r="G44" s="664"/>
      <c r="H44" s="665"/>
      <c r="I44" s="663" t="str">
        <f>月菜單!I44:L44</f>
        <v>5月27日(三)</v>
      </c>
      <c r="J44" s="664"/>
      <c r="K44" s="664"/>
      <c r="L44" s="665"/>
      <c r="M44" s="663" t="str">
        <f>月菜單!M44:P44</f>
        <v>5月28日(四)</v>
      </c>
      <c r="N44" s="664"/>
      <c r="O44" s="664"/>
      <c r="P44" s="665"/>
      <c r="Q44" s="663" t="str">
        <f>月菜單!Q44:T44</f>
        <v>5月29日(五)</v>
      </c>
      <c r="R44" s="664"/>
      <c r="S44" s="664"/>
      <c r="T44" s="665"/>
      <c r="U44" s="5"/>
      <c r="V44" s="5"/>
    </row>
    <row r="45" spans="1:22" s="13" customFormat="1" ht="95.1" customHeight="1">
      <c r="A45" s="673" t="str">
        <f>月菜單!A45:D45</f>
        <v>白米飯</v>
      </c>
      <c r="B45" s="674"/>
      <c r="C45" s="674"/>
      <c r="D45" s="675"/>
      <c r="E45" s="673" t="str">
        <f>月菜單!E45:H45</f>
        <v>燕麥飯</v>
      </c>
      <c r="F45" s="674"/>
      <c r="G45" s="674"/>
      <c r="H45" s="675"/>
      <c r="I45" s="673" t="str">
        <f>月菜單!I45:L45</f>
        <v>白米飯</v>
      </c>
      <c r="J45" s="674"/>
      <c r="K45" s="674"/>
      <c r="L45" s="675"/>
      <c r="M45" s="673" t="str">
        <f>月菜單!M45:P45</f>
        <v>地瓜飯</v>
      </c>
      <c r="N45" s="674"/>
      <c r="O45" s="674"/>
      <c r="P45" s="675"/>
      <c r="Q45" s="673" t="str">
        <f>月菜單!Q45:T45</f>
        <v>沙茶蒸煮麵</v>
      </c>
      <c r="R45" s="674"/>
      <c r="S45" s="674"/>
      <c r="T45" s="675"/>
      <c r="U45" s="5"/>
      <c r="V45" s="5"/>
    </row>
    <row r="46" spans="1:22" s="13" customFormat="1" ht="95.1" customHeight="1">
      <c r="A46" s="661" t="str">
        <f>月菜單!A46:D46</f>
        <v>火車大豬排</v>
      </c>
      <c r="B46" s="662"/>
      <c r="C46" s="662"/>
      <c r="D46" s="672"/>
      <c r="E46" s="661" t="str">
        <f>月菜單!E46:H46</f>
        <v>蜜香雞排</v>
      </c>
      <c r="F46" s="662"/>
      <c r="G46" s="662"/>
      <c r="H46" s="672"/>
      <c r="I46" s="661" t="str">
        <f>月菜單!I46:L46</f>
        <v>炸大雞腿(炸)</v>
      </c>
      <c r="J46" s="662"/>
      <c r="K46" s="662"/>
      <c r="L46" s="672"/>
      <c r="M46" s="661" t="str">
        <f>月菜單!M46:P46</f>
        <v>冬瓜鴨丁</v>
      </c>
      <c r="N46" s="662"/>
      <c r="O46" s="662"/>
      <c r="P46" s="672"/>
      <c r="Q46" s="661" t="str">
        <f>月菜單!Q46:T46</f>
        <v>紅燒雞丁</v>
      </c>
      <c r="R46" s="662"/>
      <c r="S46" s="662"/>
      <c r="T46" s="672"/>
      <c r="U46" s="5"/>
      <c r="V46" s="5"/>
    </row>
    <row r="47" spans="1:22" s="13" customFormat="1" ht="95.1" customHeight="1">
      <c r="A47" s="669" t="str">
        <f>月菜單!A47:D47</f>
        <v>蒙古烤肉</v>
      </c>
      <c r="B47" s="670"/>
      <c r="C47" s="670"/>
      <c r="D47" s="671"/>
      <c r="E47" s="669" t="str">
        <f>月菜單!E47:H47</f>
        <v>泰式打拋豬</v>
      </c>
      <c r="F47" s="670"/>
      <c r="G47" s="670"/>
      <c r="H47" s="671"/>
      <c r="I47" s="669" t="str">
        <f>月菜單!I47:L47</f>
        <v>港式XO醬花椰菜</v>
      </c>
      <c r="J47" s="670"/>
      <c r="K47" s="670"/>
      <c r="L47" s="671"/>
      <c r="M47" s="669" t="str">
        <f>月菜單!M47:P47</f>
        <v xml:space="preserve">紅燒白菜肉丸子 </v>
      </c>
      <c r="N47" s="670"/>
      <c r="O47" s="670"/>
      <c r="P47" s="671"/>
      <c r="Q47" s="669" t="str">
        <f>月菜單!Q47:T47</f>
        <v>蔥花捲(冷)</v>
      </c>
      <c r="R47" s="670"/>
      <c r="S47" s="670"/>
      <c r="T47" s="671"/>
      <c r="U47" s="5"/>
      <c r="V47" s="5"/>
    </row>
    <row r="48" spans="1:22" s="13" customFormat="1" ht="95.1" customHeight="1">
      <c r="A48" s="658" t="str">
        <f>月菜單!A48:D48</f>
        <v>嫩汁豆腐(豆)</v>
      </c>
      <c r="B48" s="659"/>
      <c r="C48" s="659"/>
      <c r="D48" s="660"/>
      <c r="E48" s="658" t="str">
        <f>月菜單!E48:H48</f>
        <v>高麗菜河粉</v>
      </c>
      <c r="F48" s="659"/>
      <c r="G48" s="659"/>
      <c r="H48" s="660"/>
      <c r="I48" s="658" t="str">
        <f>月菜單!I48:L48</f>
        <v>洋蔥蝦仁豬柳(海)</v>
      </c>
      <c r="J48" s="659"/>
      <c r="K48" s="659"/>
      <c r="L48" s="660"/>
      <c r="M48" s="658" t="str">
        <f>月菜單!M48:P48</f>
        <v>滑嫩蒸蛋</v>
      </c>
      <c r="N48" s="659"/>
      <c r="O48" s="659"/>
      <c r="P48" s="660"/>
      <c r="Q48" s="658" t="str">
        <f>月菜單!Q48:T48</f>
        <v>洋蔥貢丸片(加)</v>
      </c>
      <c r="R48" s="659"/>
      <c r="S48" s="659"/>
      <c r="T48" s="660"/>
      <c r="U48" s="5"/>
      <c r="V48" s="5"/>
    </row>
    <row r="49" spans="1:22" s="13" customFormat="1" ht="95.1" customHeight="1">
      <c r="A49" s="669" t="str">
        <f>月菜單!A49:D49</f>
        <v>深色蔬菜</v>
      </c>
      <c r="B49" s="670"/>
      <c r="C49" s="670"/>
      <c r="D49" s="671"/>
      <c r="E49" s="669" t="str">
        <f>月菜單!E49:H49</f>
        <v>淺色蔬菜</v>
      </c>
      <c r="F49" s="670"/>
      <c r="G49" s="670"/>
      <c r="H49" s="671"/>
      <c r="I49" s="669" t="str">
        <f>月菜單!I49:L49</f>
        <v>淺色蔬菜</v>
      </c>
      <c r="J49" s="670"/>
      <c r="K49" s="670"/>
      <c r="L49" s="671"/>
      <c r="M49" s="669" t="str">
        <f>月菜單!M49:P49</f>
        <v>深色蔬菜</v>
      </c>
      <c r="N49" s="670"/>
      <c r="O49" s="670"/>
      <c r="P49" s="671"/>
      <c r="Q49" s="669" t="str">
        <f>月菜單!Q49:T49</f>
        <v>深色蔬菜</v>
      </c>
      <c r="R49" s="670"/>
      <c r="S49" s="670"/>
      <c r="T49" s="671"/>
      <c r="U49" s="5"/>
      <c r="V49" s="5"/>
    </row>
    <row r="50" spans="1:22" s="13" customFormat="1" ht="95.1" customHeight="1" thickBot="1">
      <c r="A50" s="666" t="str">
        <f>月菜單!A50:D50</f>
        <v>玉米蛋花湯</v>
      </c>
      <c r="B50" s="667"/>
      <c r="C50" s="667"/>
      <c r="D50" s="668"/>
      <c r="E50" s="666" t="str">
        <f>月菜單!E50:H50</f>
        <v>大黃瓜湯</v>
      </c>
      <c r="F50" s="667"/>
      <c r="G50" s="667"/>
      <c r="H50" s="668"/>
      <c r="I50" s="666" t="str">
        <f>月菜單!I50:L50</f>
        <v>蔬菜湯(豆)</v>
      </c>
      <c r="J50" s="667"/>
      <c r="K50" s="667"/>
      <c r="L50" s="668"/>
      <c r="M50" s="666" t="str">
        <f>月菜單!M50:P50</f>
        <v>味噌豆腐湯(豆)</v>
      </c>
      <c r="N50" s="667"/>
      <c r="O50" s="667"/>
      <c r="P50" s="668"/>
      <c r="Q50" s="666" t="str">
        <f>月菜單!Q50:T50</f>
        <v>海芽湯</v>
      </c>
      <c r="R50" s="667"/>
      <c r="S50" s="667"/>
      <c r="T50" s="668"/>
      <c r="U50" s="5"/>
      <c r="V50" s="5"/>
    </row>
    <row r="51" spans="1:22" ht="2.25" customHeight="1" thickBot="1">
      <c r="A51" s="29"/>
      <c r="B51" s="30"/>
      <c r="C51" s="30"/>
      <c r="D51" s="31"/>
      <c r="E51" s="29"/>
      <c r="F51" s="30"/>
      <c r="G51" s="30"/>
      <c r="H51" s="31"/>
      <c r="I51" s="29"/>
      <c r="J51" s="30"/>
      <c r="K51" s="30"/>
      <c r="L51" s="31"/>
      <c r="M51" s="29"/>
      <c r="N51" s="30"/>
      <c r="O51" s="30"/>
      <c r="P51" s="31"/>
      <c r="Q51" s="26"/>
      <c r="R51" s="27"/>
      <c r="S51" s="27"/>
      <c r="T51" s="28"/>
      <c r="U51" s="5"/>
      <c r="V51" s="5"/>
    </row>
    <row r="52" spans="1:22" ht="50.1" customHeight="1">
      <c r="A52" s="242" t="s">
        <v>128</v>
      </c>
      <c r="B52" s="243">
        <f>'第五週明細 '!W12</f>
        <v>786.5</v>
      </c>
      <c r="C52" s="244" t="s">
        <v>129</v>
      </c>
      <c r="D52" s="245">
        <f>'第五週明細 '!W8</f>
        <v>26.5</v>
      </c>
      <c r="E52" s="242" t="s">
        <v>128</v>
      </c>
      <c r="F52" s="243">
        <f>'第五週明細 '!W20</f>
        <v>719.3</v>
      </c>
      <c r="G52" s="244" t="s">
        <v>129</v>
      </c>
      <c r="H52" s="245">
        <f>'第五週明細 '!W16</f>
        <v>23</v>
      </c>
      <c r="I52" s="242" t="s">
        <v>128</v>
      </c>
      <c r="J52" s="243">
        <f>'第五週明細 '!W28</f>
        <v>782.9</v>
      </c>
      <c r="K52" s="244" t="s">
        <v>129</v>
      </c>
      <c r="L52" s="245">
        <f>'第五週明細 '!W24</f>
        <v>28.5</v>
      </c>
      <c r="M52" s="242" t="s">
        <v>128</v>
      </c>
      <c r="N52" s="243">
        <f>'第五週明細 '!W36</f>
        <v>739</v>
      </c>
      <c r="O52" s="244" t="s">
        <v>129</v>
      </c>
      <c r="P52" s="245">
        <f>'第五週明細 '!W32</f>
        <v>25</v>
      </c>
      <c r="Q52" s="242" t="s">
        <v>128</v>
      </c>
      <c r="R52" s="243">
        <f>'第五週明細 '!W44</f>
        <v>773.5</v>
      </c>
      <c r="S52" s="244" t="s">
        <v>129</v>
      </c>
      <c r="T52" s="245">
        <f>'第五週明細 '!W40</f>
        <v>27.5</v>
      </c>
      <c r="U52" s="5"/>
      <c r="V52" s="5"/>
    </row>
    <row r="53" spans="1:22" ht="50.1" customHeight="1" thickBot="1">
      <c r="A53" s="246" t="s">
        <v>130</v>
      </c>
      <c r="B53" s="247">
        <f>'第五週明細 '!W6</f>
        <v>103</v>
      </c>
      <c r="C53" s="248" t="s">
        <v>4</v>
      </c>
      <c r="D53" s="249">
        <f>'第五週明細 '!W10</f>
        <v>34</v>
      </c>
      <c r="E53" s="246" t="s">
        <v>130</v>
      </c>
      <c r="F53" s="247">
        <f>'第五週明細 '!W14</f>
        <v>94.5</v>
      </c>
      <c r="G53" s="248" t="s">
        <v>131</v>
      </c>
      <c r="H53" s="249">
        <f>'第五週明細 '!W18</f>
        <v>30.2</v>
      </c>
      <c r="I53" s="246" t="s">
        <v>130</v>
      </c>
      <c r="J53" s="247">
        <f>'第五週明細 '!W22</f>
        <v>97.5</v>
      </c>
      <c r="K53" s="248" t="s">
        <v>4</v>
      </c>
      <c r="L53" s="249">
        <f>'第五週明細 '!W26</f>
        <v>34.1</v>
      </c>
      <c r="M53" s="246" t="s">
        <v>130</v>
      </c>
      <c r="N53" s="247">
        <f>'第五週明細 '!W30</f>
        <v>95.5</v>
      </c>
      <c r="O53" s="248" t="s">
        <v>131</v>
      </c>
      <c r="P53" s="249">
        <f>'第五週明細 '!W34</f>
        <v>33</v>
      </c>
      <c r="Q53" s="246" t="s">
        <v>130</v>
      </c>
      <c r="R53" s="247">
        <f>'第五週明細 '!W38</f>
        <v>98</v>
      </c>
      <c r="S53" s="248" t="s">
        <v>131</v>
      </c>
      <c r="T53" s="249">
        <f>'第五週明細 '!W42</f>
        <v>33.5</v>
      </c>
      <c r="U53" s="5"/>
      <c r="V53" s="5"/>
    </row>
    <row r="54" spans="1:22" ht="24.75" customHeight="1">
      <c r="U54" s="5"/>
      <c r="V54" s="5"/>
    </row>
    <row r="55" spans="1:22" ht="45.75" hidden="1" customHeight="1">
      <c r="A55" s="35"/>
      <c r="B55" s="36"/>
      <c r="C55" s="36"/>
      <c r="D55" s="37"/>
      <c r="U55" s="5"/>
      <c r="V55" s="5"/>
    </row>
    <row r="56" spans="1:22" ht="45.75" hidden="1" customHeight="1">
      <c r="A56" s="38"/>
      <c r="B56" s="39"/>
      <c r="C56" s="39"/>
      <c r="D56" s="40"/>
      <c r="U56" s="5"/>
      <c r="V56" s="5"/>
    </row>
    <row r="57" spans="1:22" ht="45.75" hidden="1" customHeight="1">
      <c r="A57" s="38"/>
      <c r="B57" s="39"/>
      <c r="C57" s="39"/>
      <c r="D57" s="40"/>
      <c r="U57" s="5"/>
      <c r="V57" s="5"/>
    </row>
    <row r="58" spans="1:22" ht="45.75" hidden="1" customHeight="1">
      <c r="A58" s="38"/>
      <c r="B58" s="39"/>
      <c r="C58" s="39"/>
      <c r="D58" s="40"/>
      <c r="U58" s="5"/>
      <c r="V58" s="5"/>
    </row>
    <row r="59" spans="1:22" ht="46.5" hidden="1" customHeight="1" thickBot="1">
      <c r="A59" s="41"/>
      <c r="B59" s="42"/>
      <c r="C59" s="42"/>
      <c r="D59" s="43"/>
      <c r="U59" s="5"/>
      <c r="V59" s="5"/>
    </row>
    <row r="60" spans="1:22" ht="25.5" hidden="1" customHeight="1">
      <c r="A60" s="44"/>
      <c r="B60" s="45"/>
      <c r="C60" s="46"/>
      <c r="D60" s="47"/>
      <c r="U60" s="5"/>
      <c r="V60" s="5"/>
    </row>
    <row r="61" spans="1:22" ht="26.25" hidden="1" customHeight="1" thickBot="1">
      <c r="A61" s="48"/>
      <c r="B61" s="49"/>
      <c r="C61" s="50"/>
      <c r="D61" s="51"/>
      <c r="U61" s="5"/>
      <c r="V61" s="5"/>
    </row>
    <row r="62" spans="1:22" ht="16.5" hidden="1" customHeight="1">
      <c r="U62" s="5"/>
      <c r="V62" s="5"/>
    </row>
    <row r="63" spans="1:22">
      <c r="U63" s="5"/>
      <c r="V63" s="5"/>
    </row>
    <row r="64" spans="1:22">
      <c r="U64" s="5"/>
      <c r="V64" s="5"/>
    </row>
    <row r="65" spans="3:22">
      <c r="I65" s="52"/>
      <c r="J65" s="52"/>
      <c r="U65" s="5"/>
      <c r="V65" s="5"/>
    </row>
    <row r="66" spans="3:22" ht="17.100000000000001" customHeight="1"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U66" s="5"/>
      <c r="V66" s="5"/>
    </row>
    <row r="67" spans="3:22" ht="17.100000000000001" customHeight="1"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U67" s="5"/>
      <c r="V67" s="5"/>
    </row>
    <row r="68" spans="3:22" ht="17.100000000000001" customHeight="1"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U68" s="5"/>
      <c r="V68" s="5"/>
    </row>
    <row r="69" spans="3:22" ht="17.100000000000001" customHeight="1"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U69" s="5"/>
      <c r="V69" s="5"/>
    </row>
    <row r="70" spans="3:22" ht="17.100000000000001" customHeight="1"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U70" s="5"/>
      <c r="V70" s="5"/>
    </row>
    <row r="71" spans="3:22" ht="17.100000000000001" customHeight="1"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U71" s="5"/>
      <c r="V71" s="5"/>
    </row>
    <row r="72" spans="3:22">
      <c r="U72" s="5"/>
      <c r="V72" s="5"/>
    </row>
    <row r="73" spans="3:22">
      <c r="U73" s="5"/>
      <c r="V73" s="5"/>
    </row>
    <row r="74" spans="3:22">
      <c r="U74" s="5"/>
      <c r="V74" s="5"/>
    </row>
    <row r="75" spans="3:22">
      <c r="U75" s="5"/>
      <c r="V75" s="5"/>
    </row>
    <row r="76" spans="3:22">
      <c r="U76" s="5"/>
      <c r="V76" s="5"/>
    </row>
    <row r="77" spans="3:22">
      <c r="U77" s="5"/>
      <c r="V77" s="5"/>
    </row>
    <row r="78" spans="3:22">
      <c r="N78" s="5"/>
      <c r="O78" s="5"/>
      <c r="P78" s="5"/>
      <c r="Q78" s="5"/>
      <c r="R78" s="5"/>
      <c r="S78" s="5"/>
    </row>
    <row r="79" spans="3:22">
      <c r="N79" s="5"/>
      <c r="O79" s="5"/>
      <c r="P79" s="5"/>
      <c r="Q79" s="5"/>
      <c r="R79" s="5"/>
      <c r="S79" s="5"/>
    </row>
    <row r="80" spans="3:22">
      <c r="N80" s="5"/>
      <c r="O80" s="5"/>
      <c r="P80" s="5"/>
      <c r="Q80" s="5"/>
      <c r="R80" s="5"/>
      <c r="S80" s="5"/>
    </row>
    <row r="81" spans="14:22">
      <c r="N81" s="5"/>
      <c r="O81" s="5"/>
      <c r="P81" s="5"/>
      <c r="Q81" s="5"/>
      <c r="R81" s="5"/>
      <c r="S81" s="5"/>
    </row>
    <row r="82" spans="14:22">
      <c r="N82" s="5"/>
      <c r="O82" s="5"/>
      <c r="P82" s="5"/>
      <c r="Q82" s="5"/>
      <c r="R82" s="5"/>
      <c r="S82" s="5"/>
    </row>
    <row r="83" spans="14:22">
      <c r="N83" s="5"/>
      <c r="O83" s="5"/>
      <c r="P83" s="5"/>
      <c r="Q83" s="5"/>
      <c r="R83" s="5"/>
      <c r="S83" s="5"/>
    </row>
    <row r="84" spans="14:22">
      <c r="N84" s="5"/>
      <c r="O84" s="5"/>
      <c r="P84" s="5"/>
      <c r="Q84" s="5"/>
      <c r="R84" s="5"/>
      <c r="S84" s="5"/>
    </row>
    <row r="85" spans="14:22">
      <c r="N85" s="5"/>
      <c r="O85" s="5"/>
      <c r="P85" s="5"/>
      <c r="Q85" s="5"/>
      <c r="R85" s="5"/>
      <c r="S85" s="5"/>
    </row>
    <row r="86" spans="14:22">
      <c r="N86" s="5"/>
      <c r="O86" s="5"/>
      <c r="P86" s="5"/>
      <c r="Q86" s="5"/>
      <c r="R86" s="5"/>
      <c r="S86" s="5"/>
    </row>
    <row r="87" spans="14:22">
      <c r="N87" s="5"/>
      <c r="O87" s="5"/>
      <c r="P87" s="5"/>
      <c r="Q87" s="5"/>
      <c r="R87" s="5"/>
      <c r="S87" s="5"/>
    </row>
    <row r="88" spans="14:22">
      <c r="N88" s="5"/>
      <c r="O88" s="5"/>
      <c r="P88" s="5"/>
      <c r="Q88" s="5"/>
      <c r="R88" s="5"/>
      <c r="S88" s="5"/>
    </row>
    <row r="89" spans="14:22">
      <c r="N89" s="5"/>
      <c r="O89" s="5"/>
      <c r="P89" s="5"/>
      <c r="Q89" s="5"/>
      <c r="R89" s="5"/>
      <c r="S89" s="5"/>
    </row>
    <row r="90" spans="14:22">
      <c r="N90" s="5"/>
      <c r="O90" s="5"/>
      <c r="P90" s="5"/>
      <c r="Q90" s="5"/>
      <c r="R90" s="5"/>
      <c r="S90" s="5"/>
    </row>
    <row r="91" spans="14:22">
      <c r="U91" s="5"/>
      <c r="V91" s="5"/>
    </row>
    <row r="92" spans="14:22">
      <c r="U92" s="5"/>
      <c r="V92" s="5"/>
    </row>
    <row r="93" spans="14:22">
      <c r="U93" s="5"/>
      <c r="V93" s="5"/>
    </row>
    <row r="94" spans="14:22">
      <c r="U94" s="5"/>
      <c r="V94" s="5"/>
    </row>
    <row r="95" spans="14:22">
      <c r="U95" s="5"/>
      <c r="V95" s="5"/>
    </row>
    <row r="96" spans="14:22">
      <c r="U96" s="5"/>
      <c r="V96" s="5"/>
    </row>
    <row r="97" spans="21:22">
      <c r="U97" s="5"/>
      <c r="V97" s="5"/>
    </row>
    <row r="98" spans="21:22">
      <c r="U98" s="5"/>
      <c r="V98" s="5"/>
    </row>
    <row r="99" spans="21:22">
      <c r="U99" s="5"/>
      <c r="V99" s="5"/>
    </row>
    <row r="100" spans="21:22">
      <c r="U100" s="5"/>
      <c r="V100" s="5"/>
    </row>
    <row r="101" spans="21:22">
      <c r="U101" s="5"/>
      <c r="V101" s="5"/>
    </row>
    <row r="102" spans="21:22">
      <c r="U102" s="5"/>
      <c r="V102" s="5"/>
    </row>
    <row r="103" spans="21:22">
      <c r="U103" s="5"/>
      <c r="V103" s="5"/>
    </row>
    <row r="104" spans="21:22">
      <c r="U104" s="5"/>
      <c r="V104" s="5"/>
    </row>
    <row r="105" spans="21:22">
      <c r="U105" s="5"/>
      <c r="V105" s="5"/>
    </row>
    <row r="106" spans="21:22">
      <c r="U106" s="5"/>
      <c r="V106" s="5"/>
    </row>
    <row r="107" spans="21:22">
      <c r="U107" s="5"/>
      <c r="V107" s="5"/>
    </row>
    <row r="108" spans="21:22">
      <c r="U108" s="5"/>
      <c r="V108" s="5"/>
    </row>
    <row r="109" spans="21:22">
      <c r="U109" s="5"/>
      <c r="V109" s="5"/>
    </row>
    <row r="110" spans="21:22">
      <c r="U110" s="5"/>
      <c r="V110" s="5"/>
    </row>
    <row r="111" spans="21:22">
      <c r="U111" s="5"/>
      <c r="V111" s="5"/>
    </row>
    <row r="112" spans="21:22">
      <c r="U112" s="5"/>
      <c r="V112" s="5"/>
    </row>
    <row r="113" spans="21:22">
      <c r="U113" s="5"/>
      <c r="V113" s="5"/>
    </row>
    <row r="114" spans="21:22">
      <c r="U114" s="5"/>
      <c r="V114" s="5"/>
    </row>
    <row r="115" spans="21:22">
      <c r="U115" s="5"/>
      <c r="V115" s="5"/>
    </row>
    <row r="116" spans="21:22">
      <c r="U116" s="5"/>
      <c r="V116" s="5"/>
    </row>
    <row r="117" spans="21:22">
      <c r="U117" s="5"/>
      <c r="V117" s="5"/>
    </row>
    <row r="118" spans="21:22">
      <c r="U118" s="5"/>
      <c r="V118" s="5"/>
    </row>
    <row r="119" spans="21:22">
      <c r="U119" s="5"/>
      <c r="V119" s="5"/>
    </row>
    <row r="120" spans="21:22">
      <c r="U120" s="5"/>
      <c r="V120" s="5"/>
    </row>
    <row r="121" spans="21:22">
      <c r="U121" s="5"/>
      <c r="V121" s="5"/>
    </row>
    <row r="122" spans="21:22">
      <c r="U122" s="5"/>
      <c r="V122" s="5"/>
    </row>
    <row r="123" spans="21:22">
      <c r="U123" s="5"/>
      <c r="V123" s="5"/>
    </row>
    <row r="124" spans="21:22">
      <c r="U124" s="5"/>
      <c r="V124" s="5"/>
    </row>
    <row r="125" spans="21:22">
      <c r="U125" s="5"/>
      <c r="V125" s="5"/>
    </row>
    <row r="126" spans="21:22">
      <c r="U126" s="5"/>
      <c r="V126" s="5"/>
    </row>
    <row r="127" spans="21:22">
      <c r="U127" s="5"/>
      <c r="V127" s="5"/>
    </row>
    <row r="128" spans="21:22">
      <c r="U128" s="5"/>
      <c r="V128" s="5"/>
    </row>
    <row r="129" spans="21:22">
      <c r="U129" s="5"/>
      <c r="V129" s="5"/>
    </row>
    <row r="130" spans="21:22">
      <c r="U130" s="5"/>
      <c r="V130" s="5"/>
    </row>
    <row r="131" spans="21:22">
      <c r="U131" s="5"/>
      <c r="V131" s="5"/>
    </row>
    <row r="132" spans="21:22">
      <c r="U132" s="5"/>
      <c r="V132" s="5"/>
    </row>
    <row r="133" spans="21:22">
      <c r="U133" s="5"/>
      <c r="V133" s="5"/>
    </row>
    <row r="134" spans="21:22">
      <c r="U134" s="5"/>
      <c r="V134" s="5"/>
    </row>
    <row r="135" spans="21:22">
      <c r="U135" s="5"/>
      <c r="V135" s="5"/>
    </row>
    <row r="136" spans="21:22">
      <c r="U136" s="5"/>
      <c r="V136" s="5"/>
    </row>
    <row r="137" spans="21:22">
      <c r="U137" s="5"/>
      <c r="V137" s="5"/>
    </row>
    <row r="138" spans="21:22">
      <c r="U138" s="5"/>
      <c r="V138" s="5"/>
    </row>
    <row r="139" spans="21:22">
      <c r="U139" s="5"/>
      <c r="V139" s="5"/>
    </row>
    <row r="140" spans="21:22">
      <c r="U140" s="5"/>
      <c r="V140" s="5"/>
    </row>
    <row r="141" spans="21:22">
      <c r="U141" s="5"/>
      <c r="V141" s="5"/>
    </row>
    <row r="142" spans="21:22">
      <c r="U142" s="5"/>
      <c r="V142" s="5"/>
    </row>
    <row r="143" spans="21:22">
      <c r="U143" s="5"/>
      <c r="V143" s="5"/>
    </row>
    <row r="144" spans="21:22">
      <c r="U144" s="5"/>
      <c r="V144" s="5"/>
    </row>
    <row r="145" spans="21:22">
      <c r="U145" s="5"/>
      <c r="V145" s="5"/>
    </row>
    <row r="146" spans="21:22">
      <c r="U146" s="5"/>
      <c r="V146" s="5"/>
    </row>
    <row r="147" spans="21:22">
      <c r="U147" s="5"/>
      <c r="V147" s="5"/>
    </row>
    <row r="148" spans="21:22">
      <c r="U148" s="5"/>
      <c r="V148" s="5"/>
    </row>
    <row r="149" spans="21:22">
      <c r="U149" s="5"/>
      <c r="V149" s="5"/>
    </row>
    <row r="150" spans="21:22">
      <c r="U150" s="5"/>
      <c r="V150" s="5"/>
    </row>
    <row r="151" spans="21:22">
      <c r="U151" s="5"/>
      <c r="V151" s="5"/>
    </row>
    <row r="152" spans="21:22">
      <c r="U152" s="5"/>
      <c r="V152" s="5"/>
    </row>
    <row r="153" spans="21:22">
      <c r="U153" s="5"/>
      <c r="V153" s="5"/>
    </row>
    <row r="154" spans="21:22">
      <c r="U154" s="5"/>
      <c r="V154" s="5"/>
    </row>
    <row r="155" spans="21:22">
      <c r="U155" s="5"/>
      <c r="V155" s="5"/>
    </row>
    <row r="156" spans="21:22">
      <c r="U156" s="5"/>
      <c r="V156" s="5"/>
    </row>
    <row r="157" spans="21:22">
      <c r="U157" s="5"/>
      <c r="V157" s="5"/>
    </row>
    <row r="158" spans="21:22">
      <c r="U158" s="5"/>
      <c r="V158" s="5"/>
    </row>
    <row r="159" spans="21:22">
      <c r="U159" s="5"/>
      <c r="V159" s="5"/>
    </row>
    <row r="160" spans="21:22">
      <c r="U160" s="5"/>
      <c r="V160" s="5"/>
    </row>
    <row r="161" spans="21:22">
      <c r="U161" s="5"/>
      <c r="V161" s="5"/>
    </row>
    <row r="162" spans="21:22">
      <c r="U162" s="5"/>
      <c r="V162" s="5"/>
    </row>
    <row r="163" spans="21:22">
      <c r="U163" s="5"/>
      <c r="V163" s="5"/>
    </row>
    <row r="164" spans="21:22">
      <c r="U164" s="5"/>
      <c r="V164" s="5"/>
    </row>
    <row r="165" spans="21:22">
      <c r="U165" s="5"/>
      <c r="V165" s="5"/>
    </row>
    <row r="166" spans="21:22">
      <c r="U166" s="5"/>
      <c r="V166" s="5"/>
    </row>
    <row r="167" spans="21:22">
      <c r="U167" s="5"/>
      <c r="V167" s="5"/>
    </row>
    <row r="168" spans="21:22">
      <c r="U168" s="5"/>
      <c r="V168" s="5"/>
    </row>
    <row r="169" spans="21:22">
      <c r="U169" s="5"/>
      <c r="V169" s="5"/>
    </row>
    <row r="170" spans="21:22">
      <c r="U170" s="5"/>
      <c r="V170" s="5"/>
    </row>
    <row r="171" spans="21:22">
      <c r="U171" s="5"/>
      <c r="V171" s="5"/>
    </row>
    <row r="172" spans="21:22">
      <c r="U172" s="5"/>
      <c r="V172" s="5"/>
    </row>
    <row r="173" spans="21:22">
      <c r="U173" s="5"/>
      <c r="V173" s="5"/>
    </row>
    <row r="174" spans="21:22">
      <c r="U174" s="5"/>
      <c r="V174" s="5"/>
    </row>
    <row r="175" spans="21:22">
      <c r="U175" s="5"/>
      <c r="V175" s="5"/>
    </row>
    <row r="176" spans="21:22">
      <c r="U176" s="5"/>
      <c r="V176" s="5"/>
    </row>
    <row r="177" spans="21:22">
      <c r="U177" s="5"/>
      <c r="V177" s="5"/>
    </row>
    <row r="178" spans="21:22">
      <c r="U178" s="5"/>
      <c r="V178" s="5"/>
    </row>
    <row r="179" spans="21:22">
      <c r="U179" s="5"/>
      <c r="V179" s="5"/>
    </row>
    <row r="180" spans="21:22">
      <c r="U180" s="5"/>
      <c r="V180" s="5"/>
    </row>
    <row r="181" spans="21:22">
      <c r="U181" s="5"/>
      <c r="V181" s="5"/>
    </row>
    <row r="182" spans="21:22">
      <c r="U182" s="5"/>
      <c r="V182" s="5"/>
    </row>
    <row r="183" spans="21:22">
      <c r="U183" s="5"/>
      <c r="V183" s="5"/>
    </row>
    <row r="184" spans="21:22">
      <c r="U184" s="5"/>
      <c r="V184" s="5"/>
    </row>
    <row r="185" spans="21:22">
      <c r="U185" s="5"/>
      <c r="V185" s="5"/>
    </row>
    <row r="186" spans="21:22">
      <c r="U186" s="5"/>
      <c r="V186" s="5"/>
    </row>
    <row r="187" spans="21:22">
      <c r="U187" s="5"/>
      <c r="V187" s="5"/>
    </row>
    <row r="188" spans="21:22">
      <c r="U188" s="5"/>
      <c r="V188" s="5"/>
    </row>
    <row r="189" spans="21:22">
      <c r="U189" s="5"/>
      <c r="V189" s="5"/>
    </row>
    <row r="190" spans="21:22">
      <c r="U190" s="5"/>
      <c r="V190" s="5"/>
    </row>
    <row r="191" spans="21:22">
      <c r="U191" s="5"/>
      <c r="V191" s="5"/>
    </row>
    <row r="192" spans="21:22">
      <c r="U192" s="5"/>
      <c r="V192" s="5"/>
    </row>
    <row r="193" spans="21:22">
      <c r="U193" s="5"/>
      <c r="V193" s="5"/>
    </row>
    <row r="194" spans="21:22">
      <c r="U194" s="5"/>
      <c r="V194" s="5"/>
    </row>
    <row r="195" spans="21:22">
      <c r="U195" s="5"/>
      <c r="V195" s="5"/>
    </row>
    <row r="196" spans="21:22">
      <c r="U196" s="5"/>
      <c r="V196" s="5"/>
    </row>
    <row r="197" spans="21:22">
      <c r="U197" s="5"/>
      <c r="V197" s="5"/>
    </row>
    <row r="198" spans="21:22">
      <c r="U198" s="5"/>
      <c r="V198" s="5"/>
    </row>
    <row r="199" spans="21:22">
      <c r="U199" s="5"/>
      <c r="V199" s="5"/>
    </row>
    <row r="200" spans="21:22">
      <c r="U200" s="5"/>
      <c r="V200" s="5"/>
    </row>
    <row r="201" spans="21:22">
      <c r="U201" s="5"/>
      <c r="V201" s="5"/>
    </row>
    <row r="202" spans="21:22">
      <c r="U202" s="5"/>
      <c r="V202" s="5"/>
    </row>
    <row r="203" spans="21:22">
      <c r="U203" s="5"/>
      <c r="V203" s="5"/>
    </row>
    <row r="204" spans="21:22">
      <c r="U204" s="5"/>
      <c r="V204" s="5"/>
    </row>
    <row r="205" spans="21:22">
      <c r="U205" s="5"/>
      <c r="V205" s="5"/>
    </row>
    <row r="206" spans="21:22">
      <c r="U206" s="5"/>
      <c r="V206" s="5"/>
    </row>
    <row r="207" spans="21:22">
      <c r="U207" s="5"/>
      <c r="V207" s="5"/>
    </row>
    <row r="208" spans="21:22">
      <c r="U208" s="5"/>
      <c r="V208" s="5"/>
    </row>
    <row r="209" spans="21:22">
      <c r="U209" s="5"/>
      <c r="V209" s="5"/>
    </row>
    <row r="210" spans="21:22">
      <c r="U210" s="5"/>
      <c r="V210" s="5"/>
    </row>
    <row r="211" spans="21:22">
      <c r="U211" s="5"/>
      <c r="V211" s="5"/>
    </row>
    <row r="212" spans="21:22">
      <c r="U212" s="5"/>
      <c r="V212" s="5"/>
    </row>
    <row r="213" spans="21:22">
      <c r="U213" s="5"/>
      <c r="V213" s="5"/>
    </row>
    <row r="214" spans="21:22">
      <c r="U214" s="5"/>
      <c r="V214" s="5"/>
    </row>
    <row r="215" spans="21:22">
      <c r="U215" s="5"/>
      <c r="V215" s="5"/>
    </row>
    <row r="216" spans="21:22">
      <c r="U216" s="5"/>
      <c r="V216" s="5"/>
    </row>
    <row r="217" spans="21:22">
      <c r="U217" s="5"/>
      <c r="V217" s="5"/>
    </row>
    <row r="218" spans="21:22">
      <c r="U218" s="5"/>
      <c r="V218" s="5"/>
    </row>
    <row r="219" spans="21:22">
      <c r="U219" s="5"/>
      <c r="V219" s="5"/>
    </row>
    <row r="220" spans="21:22">
      <c r="U220" s="5"/>
      <c r="V220" s="5"/>
    </row>
    <row r="221" spans="21:22">
      <c r="U221" s="5"/>
      <c r="V221" s="5"/>
    </row>
    <row r="222" spans="21:22">
      <c r="U222" s="5"/>
      <c r="V222" s="5"/>
    </row>
    <row r="223" spans="21:22">
      <c r="U223" s="5"/>
      <c r="V223" s="5"/>
    </row>
  </sheetData>
  <mergeCells count="175">
    <mergeCell ref="A4:D4"/>
    <mergeCell ref="E4:H4"/>
    <mergeCell ref="I4:L4"/>
    <mergeCell ref="M4:P4"/>
    <mergeCell ref="Q4:T4"/>
    <mergeCell ref="A5:D5"/>
    <mergeCell ref="E5:H5"/>
    <mergeCell ref="I5:L5"/>
    <mergeCell ref="M5:P5"/>
    <mergeCell ref="Q5:T5"/>
    <mergeCell ref="A6:D6"/>
    <mergeCell ref="E6:H6"/>
    <mergeCell ref="I6:L6"/>
    <mergeCell ref="M6:P6"/>
    <mergeCell ref="Q6:T6"/>
    <mergeCell ref="A7:D7"/>
    <mergeCell ref="E7:H7"/>
    <mergeCell ref="I7:L7"/>
    <mergeCell ref="M7:P7"/>
    <mergeCell ref="Q7:T7"/>
    <mergeCell ref="A8:D8"/>
    <mergeCell ref="E8:H8"/>
    <mergeCell ref="I8:L8"/>
    <mergeCell ref="M8:P8"/>
    <mergeCell ref="Q8:T8"/>
    <mergeCell ref="A9:D9"/>
    <mergeCell ref="E9:H9"/>
    <mergeCell ref="I9:L9"/>
    <mergeCell ref="M9:P9"/>
    <mergeCell ref="Q9:T9"/>
    <mergeCell ref="A10:D10"/>
    <mergeCell ref="E10:H10"/>
    <mergeCell ref="I10:L10"/>
    <mergeCell ref="M10:P10"/>
    <mergeCell ref="Q10:T10"/>
    <mergeCell ref="A14:D14"/>
    <mergeCell ref="E14:H14"/>
    <mergeCell ref="I14:L14"/>
    <mergeCell ref="M14:P14"/>
    <mergeCell ref="Q14:T14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A18:D18"/>
    <mergeCell ref="E18:H18"/>
    <mergeCell ref="I18:L18"/>
    <mergeCell ref="M18:P18"/>
    <mergeCell ref="Q18:T18"/>
    <mergeCell ref="A19:D19"/>
    <mergeCell ref="E19:H19"/>
    <mergeCell ref="I19:L19"/>
    <mergeCell ref="M19:P19"/>
    <mergeCell ref="Q19:T19"/>
    <mergeCell ref="A20:D20"/>
    <mergeCell ref="E20:H20"/>
    <mergeCell ref="I20:L20"/>
    <mergeCell ref="M20:P20"/>
    <mergeCell ref="Q20:T20"/>
    <mergeCell ref="A24:D24"/>
    <mergeCell ref="E24:H24"/>
    <mergeCell ref="I24:L24"/>
    <mergeCell ref="M24:P24"/>
    <mergeCell ref="Q24:T24"/>
    <mergeCell ref="A25:D25"/>
    <mergeCell ref="E25:H25"/>
    <mergeCell ref="I25:L25"/>
    <mergeCell ref="M25:P25"/>
    <mergeCell ref="Q25:T25"/>
    <mergeCell ref="A26:D26"/>
    <mergeCell ref="E26:H26"/>
    <mergeCell ref="I26:L26"/>
    <mergeCell ref="M26:P26"/>
    <mergeCell ref="Q26:T26"/>
    <mergeCell ref="A27:D27"/>
    <mergeCell ref="E27:H27"/>
    <mergeCell ref="I27:L27"/>
    <mergeCell ref="M27:P27"/>
    <mergeCell ref="Q27:T27"/>
    <mergeCell ref="A28:D28"/>
    <mergeCell ref="E28:H28"/>
    <mergeCell ref="I28:L28"/>
    <mergeCell ref="M28:P28"/>
    <mergeCell ref="Q28:T28"/>
    <mergeCell ref="A29:D29"/>
    <mergeCell ref="E29:H29"/>
    <mergeCell ref="I29:L29"/>
    <mergeCell ref="M29:P29"/>
    <mergeCell ref="Q29:T29"/>
    <mergeCell ref="A30:D30"/>
    <mergeCell ref="E30:H30"/>
    <mergeCell ref="I30:L30"/>
    <mergeCell ref="M30:P30"/>
    <mergeCell ref="Q30:T30"/>
    <mergeCell ref="A34:D34"/>
    <mergeCell ref="E34:H34"/>
    <mergeCell ref="I34:L34"/>
    <mergeCell ref="M34:P34"/>
    <mergeCell ref="Q34:T34"/>
    <mergeCell ref="A35:D35"/>
    <mergeCell ref="E35:H35"/>
    <mergeCell ref="I35:L35"/>
    <mergeCell ref="M35:P35"/>
    <mergeCell ref="Q35:T35"/>
    <mergeCell ref="A36:D36"/>
    <mergeCell ref="E36:H36"/>
    <mergeCell ref="I36:L36"/>
    <mergeCell ref="M36:P36"/>
    <mergeCell ref="Q36:T36"/>
    <mergeCell ref="A37:D37"/>
    <mergeCell ref="E37:H37"/>
    <mergeCell ref="I37:L37"/>
    <mergeCell ref="M37:P37"/>
    <mergeCell ref="Q37:T37"/>
    <mergeCell ref="A38:D38"/>
    <mergeCell ref="E38:H38"/>
    <mergeCell ref="I38:L38"/>
    <mergeCell ref="M38:P38"/>
    <mergeCell ref="Q38:T38"/>
    <mergeCell ref="A39:D39"/>
    <mergeCell ref="E39:H39"/>
    <mergeCell ref="I39:L39"/>
    <mergeCell ref="M39:P39"/>
    <mergeCell ref="Q39:T39"/>
    <mergeCell ref="A40:D40"/>
    <mergeCell ref="E40:H40"/>
    <mergeCell ref="I40:L40"/>
    <mergeCell ref="M40:P40"/>
    <mergeCell ref="Q40:T40"/>
    <mergeCell ref="A44:D44"/>
    <mergeCell ref="E44:H44"/>
    <mergeCell ref="I44:L44"/>
    <mergeCell ref="M44:P44"/>
    <mergeCell ref="Q44:T44"/>
    <mergeCell ref="A45:D45"/>
    <mergeCell ref="E45:H45"/>
    <mergeCell ref="I45:L45"/>
    <mergeCell ref="M45:P45"/>
    <mergeCell ref="Q45:T45"/>
    <mergeCell ref="A46:D46"/>
    <mergeCell ref="E46:H46"/>
    <mergeCell ref="I46:L46"/>
    <mergeCell ref="M46:P46"/>
    <mergeCell ref="Q46:T46"/>
    <mergeCell ref="A47:D47"/>
    <mergeCell ref="E47:H47"/>
    <mergeCell ref="I47:L47"/>
    <mergeCell ref="M47:P47"/>
    <mergeCell ref="Q47:T47"/>
    <mergeCell ref="A50:D50"/>
    <mergeCell ref="E50:H50"/>
    <mergeCell ref="I50:L50"/>
    <mergeCell ref="M50:P50"/>
    <mergeCell ref="Q50:T50"/>
    <mergeCell ref="A48:D48"/>
    <mergeCell ref="E48:H48"/>
    <mergeCell ref="I48:L48"/>
    <mergeCell ref="M48:P48"/>
    <mergeCell ref="Q48:T48"/>
    <mergeCell ref="A49:D49"/>
    <mergeCell ref="E49:H49"/>
    <mergeCell ref="I49:L49"/>
    <mergeCell ref="M49:P49"/>
    <mergeCell ref="Q49:T49"/>
  </mergeCells>
  <phoneticPr fontId="3" type="noConversion"/>
  <conditionalFormatting sqref="K54:K65536 I1:I11 O54:O65536 M1:M11 R1:R1048576 I54:I65536 Q1:Q11 K1:K11 O1:O11 S1:S11 I14:I21 M14:M21 Q14:Q21 K14:K21 O14:O21 S14:S21 Q54:Q65536 I24:I31 M24:M31 Q24:Q31 K24:K31 O24:O31 S24:S31 K34:K41 O34:O41 S34:S41 I34:I41 M34:M41 Q34:Q41 M54:M65536 T1:T1048576 J1:J1048576 L1:L1048576 N1:N1048576 P1:P1048576 I44:I51 M44:M51 Q44:Q51 K44:K51 O44:O51 S44:S51 S54:S65536">
    <cfRule type="cellIs" dxfId="74" priority="73" stopIfTrue="1" operator="equal">
      <formula>0</formula>
    </cfRule>
  </conditionalFormatting>
  <conditionalFormatting sqref="A1:T1048576">
    <cfRule type="cellIs" dxfId="73" priority="72" stopIfTrue="1" operator="equal">
      <formula>0</formula>
    </cfRule>
  </conditionalFormatting>
  <conditionalFormatting sqref="M4 I4 Q4">
    <cfRule type="cellIs" dxfId="72" priority="71" stopIfTrue="1" operator="equal">
      <formula>0</formula>
    </cfRule>
  </conditionalFormatting>
  <conditionalFormatting sqref="Q4 A4 E4 I4 M4">
    <cfRule type="cellIs" dxfId="71" priority="70" stopIfTrue="1" operator="equal">
      <formula>0</formula>
    </cfRule>
  </conditionalFormatting>
  <conditionalFormatting sqref="M14 I14 Q14">
    <cfRule type="cellIs" dxfId="70" priority="69" stopIfTrue="1" operator="equal">
      <formula>0</formula>
    </cfRule>
  </conditionalFormatting>
  <conditionalFormatting sqref="Q14 A14 E14 I14 M14">
    <cfRule type="cellIs" dxfId="69" priority="68" stopIfTrue="1" operator="equal">
      <formula>0</formula>
    </cfRule>
  </conditionalFormatting>
  <conditionalFormatting sqref="M24 I24 Q24">
    <cfRule type="cellIs" dxfId="68" priority="67" stopIfTrue="1" operator="equal">
      <formula>0</formula>
    </cfRule>
  </conditionalFormatting>
  <conditionalFormatting sqref="Q24 A24 E24 I24 M24">
    <cfRule type="cellIs" dxfId="67" priority="66" stopIfTrue="1" operator="equal">
      <formula>0</formula>
    </cfRule>
  </conditionalFormatting>
  <conditionalFormatting sqref="M34 I34 Q34">
    <cfRule type="cellIs" dxfId="66" priority="65" stopIfTrue="1" operator="equal">
      <formula>0</formula>
    </cfRule>
  </conditionalFormatting>
  <conditionalFormatting sqref="Q34 A34 E34 I34 M34">
    <cfRule type="cellIs" dxfId="65" priority="64" stopIfTrue="1" operator="equal">
      <formula>0</formula>
    </cfRule>
  </conditionalFormatting>
  <conditionalFormatting sqref="M44 I44 Q44">
    <cfRule type="cellIs" dxfId="64" priority="63" stopIfTrue="1" operator="equal">
      <formula>0</formula>
    </cfRule>
  </conditionalFormatting>
  <conditionalFormatting sqref="Q44 A44 E44 I44 M44">
    <cfRule type="cellIs" dxfId="63" priority="62" stopIfTrue="1" operator="equal">
      <formula>0</formula>
    </cfRule>
  </conditionalFormatting>
  <conditionalFormatting sqref="B4:D4 B11:D14 J4:L4 N11:P53 J11:L53 R11:T53 N4:P4 F4:H4 R4:T4 F11:H53 E4:E53 Q4:Q53 M4:M53 I4:I53 B16:D53 A4:A53">
    <cfRule type="cellIs" dxfId="62" priority="61" stopIfTrue="1" operator="equal">
      <formula>0</formula>
    </cfRule>
  </conditionalFormatting>
  <conditionalFormatting sqref="A4:D4">
    <cfRule type="cellIs" dxfId="61" priority="60" stopIfTrue="1" operator="equal">
      <formula>0</formula>
    </cfRule>
  </conditionalFormatting>
  <conditionalFormatting sqref="A4">
    <cfRule type="cellIs" dxfId="60" priority="59" stopIfTrue="1" operator="equal">
      <formula>0</formula>
    </cfRule>
  </conditionalFormatting>
  <conditionalFormatting sqref="E4:T4">
    <cfRule type="cellIs" dxfId="59" priority="58" stopIfTrue="1" operator="equal">
      <formula>0</formula>
    </cfRule>
  </conditionalFormatting>
  <conditionalFormatting sqref="E4 I4 M4 Q4">
    <cfRule type="cellIs" dxfId="58" priority="57" stopIfTrue="1" operator="equal">
      <formula>0</formula>
    </cfRule>
  </conditionalFormatting>
  <conditionalFormatting sqref="A14">
    <cfRule type="cellIs" dxfId="57" priority="56" stopIfTrue="1" operator="equal">
      <formula>0</formula>
    </cfRule>
  </conditionalFormatting>
  <conditionalFormatting sqref="A14">
    <cfRule type="cellIs" dxfId="56" priority="55" stopIfTrue="1" operator="equal">
      <formula>0</formula>
    </cfRule>
  </conditionalFormatting>
  <conditionalFormatting sqref="E14:T14">
    <cfRule type="cellIs" dxfId="55" priority="54" stopIfTrue="1" operator="equal">
      <formula>0</formula>
    </cfRule>
  </conditionalFormatting>
  <conditionalFormatting sqref="E14 I14 M14 Q14">
    <cfRule type="cellIs" dxfId="54" priority="53" stopIfTrue="1" operator="equal">
      <formula>0</formula>
    </cfRule>
  </conditionalFormatting>
  <conditionalFormatting sqref="A24:D24">
    <cfRule type="cellIs" dxfId="53" priority="52" stopIfTrue="1" operator="equal">
      <formula>0</formula>
    </cfRule>
  </conditionalFormatting>
  <conditionalFormatting sqref="A24">
    <cfRule type="cellIs" dxfId="52" priority="51" stopIfTrue="1" operator="equal">
      <formula>0</formula>
    </cfRule>
  </conditionalFormatting>
  <conditionalFormatting sqref="E24:T24">
    <cfRule type="cellIs" dxfId="51" priority="50" stopIfTrue="1" operator="equal">
      <formula>0</formula>
    </cfRule>
  </conditionalFormatting>
  <conditionalFormatting sqref="E24 I24 M24 Q24">
    <cfRule type="cellIs" dxfId="50" priority="49" stopIfTrue="1" operator="equal">
      <formula>0</formula>
    </cfRule>
  </conditionalFormatting>
  <conditionalFormatting sqref="A34:D34">
    <cfRule type="cellIs" dxfId="49" priority="48" stopIfTrue="1" operator="equal">
      <formula>0</formula>
    </cfRule>
  </conditionalFormatting>
  <conditionalFormatting sqref="A34">
    <cfRule type="cellIs" dxfId="48" priority="47" stopIfTrue="1" operator="equal">
      <formula>0</formula>
    </cfRule>
  </conditionalFormatting>
  <conditionalFormatting sqref="E34:T34">
    <cfRule type="cellIs" dxfId="47" priority="46" stopIfTrue="1" operator="equal">
      <formula>0</formula>
    </cfRule>
  </conditionalFormatting>
  <conditionalFormatting sqref="E34 I34 M34 Q34">
    <cfRule type="cellIs" dxfId="46" priority="45" stopIfTrue="1" operator="equal">
      <formula>0</formula>
    </cfRule>
  </conditionalFormatting>
  <conditionalFormatting sqref="A44:D44">
    <cfRule type="cellIs" dxfId="45" priority="44" stopIfTrue="1" operator="equal">
      <formula>0</formula>
    </cfRule>
  </conditionalFormatting>
  <conditionalFormatting sqref="A44">
    <cfRule type="cellIs" dxfId="44" priority="43" stopIfTrue="1" operator="equal">
      <formula>0</formula>
    </cfRule>
  </conditionalFormatting>
  <conditionalFormatting sqref="E44:T44">
    <cfRule type="cellIs" dxfId="43" priority="42" stopIfTrue="1" operator="equal">
      <formula>0</formula>
    </cfRule>
  </conditionalFormatting>
  <conditionalFormatting sqref="E44 I44 M44 Q44">
    <cfRule type="cellIs" dxfId="42" priority="41" stopIfTrue="1" operator="equal">
      <formula>0</formula>
    </cfRule>
  </conditionalFormatting>
  <conditionalFormatting sqref="A14:D14">
    <cfRule type="cellIs" dxfId="41" priority="40" stopIfTrue="1" operator="equal">
      <formula>0</formula>
    </cfRule>
  </conditionalFormatting>
  <conditionalFormatting sqref="A14">
    <cfRule type="cellIs" dxfId="40" priority="39" stopIfTrue="1" operator="equal">
      <formula>0</formula>
    </cfRule>
  </conditionalFormatting>
  <conditionalFormatting sqref="E14:T14">
    <cfRule type="cellIs" dxfId="39" priority="38" stopIfTrue="1" operator="equal">
      <formula>0</formula>
    </cfRule>
  </conditionalFormatting>
  <conditionalFormatting sqref="E14 I14 M14 Q14">
    <cfRule type="cellIs" dxfId="38" priority="37" stopIfTrue="1" operator="equal">
      <formula>0</formula>
    </cfRule>
  </conditionalFormatting>
  <conditionalFormatting sqref="A24">
    <cfRule type="cellIs" dxfId="37" priority="36" stopIfTrue="1" operator="equal">
      <formula>0</formula>
    </cfRule>
  </conditionalFormatting>
  <conditionalFormatting sqref="A24">
    <cfRule type="cellIs" dxfId="36" priority="35" stopIfTrue="1" operator="equal">
      <formula>0</formula>
    </cfRule>
  </conditionalFormatting>
  <conditionalFormatting sqref="E24:T24">
    <cfRule type="cellIs" dxfId="35" priority="34" stopIfTrue="1" operator="equal">
      <formula>0</formula>
    </cfRule>
  </conditionalFormatting>
  <conditionalFormatting sqref="E24 I24 M24 Q24">
    <cfRule type="cellIs" dxfId="34" priority="33" stopIfTrue="1" operator="equal">
      <formula>0</formula>
    </cfRule>
  </conditionalFormatting>
  <conditionalFormatting sqref="A24:D24">
    <cfRule type="cellIs" dxfId="33" priority="32" stopIfTrue="1" operator="equal">
      <formula>0</formula>
    </cfRule>
  </conditionalFormatting>
  <conditionalFormatting sqref="A24">
    <cfRule type="cellIs" dxfId="32" priority="31" stopIfTrue="1" operator="equal">
      <formula>0</formula>
    </cfRule>
  </conditionalFormatting>
  <conditionalFormatting sqref="E24:T24">
    <cfRule type="cellIs" dxfId="31" priority="30" stopIfTrue="1" operator="equal">
      <formula>0</formula>
    </cfRule>
  </conditionalFormatting>
  <conditionalFormatting sqref="E24 I24 M24 Q24">
    <cfRule type="cellIs" dxfId="30" priority="29" stopIfTrue="1" operator="equal">
      <formula>0</formula>
    </cfRule>
  </conditionalFormatting>
  <conditionalFormatting sqref="A34:D34">
    <cfRule type="cellIs" dxfId="29" priority="28" stopIfTrue="1" operator="equal">
      <formula>0</formula>
    </cfRule>
  </conditionalFormatting>
  <conditionalFormatting sqref="A34">
    <cfRule type="cellIs" dxfId="28" priority="27" stopIfTrue="1" operator="equal">
      <formula>0</formula>
    </cfRule>
  </conditionalFormatting>
  <conditionalFormatting sqref="E34:T34">
    <cfRule type="cellIs" dxfId="27" priority="26" stopIfTrue="1" operator="equal">
      <formula>0</formula>
    </cfRule>
  </conditionalFormatting>
  <conditionalFormatting sqref="E34 I34 M34 Q34">
    <cfRule type="cellIs" dxfId="26" priority="25" stopIfTrue="1" operator="equal">
      <formula>0</formula>
    </cfRule>
  </conditionalFormatting>
  <conditionalFormatting sqref="A34">
    <cfRule type="cellIs" dxfId="25" priority="24" stopIfTrue="1" operator="equal">
      <formula>0</formula>
    </cfRule>
  </conditionalFormatting>
  <conditionalFormatting sqref="A34">
    <cfRule type="cellIs" dxfId="24" priority="23" stopIfTrue="1" operator="equal">
      <formula>0</formula>
    </cfRule>
  </conditionalFormatting>
  <conditionalFormatting sqref="E34:T34">
    <cfRule type="cellIs" dxfId="23" priority="22" stopIfTrue="1" operator="equal">
      <formula>0</formula>
    </cfRule>
  </conditionalFormatting>
  <conditionalFormatting sqref="E34 I34 M34 Q34">
    <cfRule type="cellIs" dxfId="22" priority="21" stopIfTrue="1" operator="equal">
      <formula>0</formula>
    </cfRule>
  </conditionalFormatting>
  <conditionalFormatting sqref="A34:D34">
    <cfRule type="cellIs" dxfId="21" priority="20" stopIfTrue="1" operator="equal">
      <formula>0</formula>
    </cfRule>
  </conditionalFormatting>
  <conditionalFormatting sqref="A34">
    <cfRule type="cellIs" dxfId="20" priority="19" stopIfTrue="1" operator="equal">
      <formula>0</formula>
    </cfRule>
  </conditionalFormatting>
  <conditionalFormatting sqref="E34:T34">
    <cfRule type="cellIs" dxfId="19" priority="18" stopIfTrue="1" operator="equal">
      <formula>0</formula>
    </cfRule>
  </conditionalFormatting>
  <conditionalFormatting sqref="E34 I34 M34 Q34">
    <cfRule type="cellIs" dxfId="18" priority="17" stopIfTrue="1" operator="equal">
      <formula>0</formula>
    </cfRule>
  </conditionalFormatting>
  <conditionalFormatting sqref="A44:D44">
    <cfRule type="cellIs" dxfId="17" priority="16" stopIfTrue="1" operator="equal">
      <formula>0</formula>
    </cfRule>
  </conditionalFormatting>
  <conditionalFormatting sqref="A44">
    <cfRule type="cellIs" dxfId="16" priority="15" stopIfTrue="1" operator="equal">
      <formula>0</formula>
    </cfRule>
  </conditionalFormatting>
  <conditionalFormatting sqref="E44:T44">
    <cfRule type="cellIs" dxfId="15" priority="14" stopIfTrue="1" operator="equal">
      <formula>0</formula>
    </cfRule>
  </conditionalFormatting>
  <conditionalFormatting sqref="E44 I44 M44 Q44">
    <cfRule type="cellIs" dxfId="14" priority="13" stopIfTrue="1" operator="equal">
      <formula>0</formula>
    </cfRule>
  </conditionalFormatting>
  <conditionalFormatting sqref="A44:D44">
    <cfRule type="cellIs" dxfId="13" priority="12" stopIfTrue="1" operator="equal">
      <formula>0</formula>
    </cfRule>
  </conditionalFormatting>
  <conditionalFormatting sqref="A44">
    <cfRule type="cellIs" dxfId="12" priority="11" stopIfTrue="1" operator="equal">
      <formula>0</formula>
    </cfRule>
  </conditionalFormatting>
  <conditionalFormatting sqref="E44:T44">
    <cfRule type="cellIs" dxfId="11" priority="10" stopIfTrue="1" operator="equal">
      <formula>0</formula>
    </cfRule>
  </conditionalFormatting>
  <conditionalFormatting sqref="E44 I44 M44 Q44">
    <cfRule type="cellIs" dxfId="10" priority="9" stopIfTrue="1" operator="equal">
      <formula>0</formula>
    </cfRule>
  </conditionalFormatting>
  <conditionalFormatting sqref="A44">
    <cfRule type="cellIs" dxfId="9" priority="8" stopIfTrue="1" operator="equal">
      <formula>0</formula>
    </cfRule>
  </conditionalFormatting>
  <conditionalFormatting sqref="A44">
    <cfRule type="cellIs" dxfId="8" priority="7" stopIfTrue="1" operator="equal">
      <formula>0</formula>
    </cfRule>
  </conditionalFormatting>
  <conditionalFormatting sqref="E44:T44">
    <cfRule type="cellIs" dxfId="7" priority="6" stopIfTrue="1" operator="equal">
      <formula>0</formula>
    </cfRule>
  </conditionalFormatting>
  <conditionalFormatting sqref="E44 I44 M44 Q44">
    <cfRule type="cellIs" dxfId="6" priority="5" stopIfTrue="1" operator="equal">
      <formula>0</formula>
    </cfRule>
  </conditionalFormatting>
  <conditionalFormatting sqref="A44:D44">
    <cfRule type="cellIs" dxfId="5" priority="4" stopIfTrue="1" operator="equal">
      <formula>0</formula>
    </cfRule>
  </conditionalFormatting>
  <conditionalFormatting sqref="A44">
    <cfRule type="cellIs" dxfId="4" priority="3" stopIfTrue="1" operator="equal">
      <formula>0</formula>
    </cfRule>
  </conditionalFormatting>
  <conditionalFormatting sqref="E44:T44">
    <cfRule type="cellIs" dxfId="3" priority="2" stopIfTrue="1" operator="equal">
      <formula>0</formula>
    </cfRule>
  </conditionalFormatting>
  <conditionalFormatting sqref="E44 I44 M44 Q44">
    <cfRule type="cellIs" dxfId="2" priority="1" stopIfTrue="1" operator="equal">
      <formula>0</formula>
    </cfRule>
  </conditionalFormatting>
  <pageMargins left="0.19685039370078741" right="0.19685039370078741" top="0.17" bottom="0.17" header="0.17" footer="0.17"/>
  <pageSetup paperSize="9" scale="21" orientation="portrait" r:id="rId1"/>
  <headerFooter alignWithMargins="0"/>
  <rowBreaks count="1" manualBreakCount="1">
    <brk id="53" max="25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9"/>
  <sheetViews>
    <sheetView zoomScale="55" zoomScaleNormal="55" workbookViewId="0">
      <selection activeCell="J15" sqref="J15"/>
    </sheetView>
  </sheetViews>
  <sheetFormatPr defaultColWidth="7.875" defaultRowHeight="16.5"/>
  <cols>
    <col min="1" max="1" width="7.875" style="289" customWidth="1"/>
    <col min="2" max="2" width="5.5" style="289" customWidth="1"/>
    <col min="3" max="3" width="20.125" style="289" bestFit="1" customWidth="1"/>
    <col min="4" max="4" width="24.875" style="289" bestFit="1" customWidth="1"/>
    <col min="5" max="5" width="27.625" style="289" bestFit="1" customWidth="1"/>
    <col min="6" max="6" width="24.875" style="289" bestFit="1" customWidth="1"/>
    <col min="7" max="7" width="11.875" style="259" bestFit="1" customWidth="1"/>
    <col min="8" max="8" width="19.375" style="289" bestFit="1" customWidth="1"/>
    <col min="9" max="9" width="11.25" style="259" customWidth="1"/>
    <col min="10" max="10" width="4.125" style="289" customWidth="1"/>
    <col min="11" max="11" width="3.375" style="289" customWidth="1"/>
    <col min="12" max="12" width="2.75" style="289" customWidth="1"/>
    <col min="13" max="13" width="2.875" style="289" customWidth="1"/>
    <col min="14" max="14" width="3" style="289" customWidth="1"/>
    <col min="15" max="15" width="2.5" style="289" customWidth="1"/>
    <col min="16" max="16" width="2.75" style="289" customWidth="1"/>
    <col min="17" max="16384" width="7.875" style="259"/>
  </cols>
  <sheetData>
    <row r="1" spans="1:256" ht="18.75">
      <c r="A1" s="251" t="str">
        <f>月菜單!A1:H3</f>
        <v>永靖國小-冠成5月菜單</v>
      </c>
      <c r="B1" s="252"/>
      <c r="C1" s="253"/>
      <c r="D1" s="254"/>
      <c r="E1" s="255"/>
      <c r="F1" s="255"/>
      <c r="G1" s="253" t="s">
        <v>138</v>
      </c>
      <c r="H1" s="256" t="s">
        <v>139</v>
      </c>
      <c r="I1" s="255"/>
      <c r="J1" s="676" t="s">
        <v>140</v>
      </c>
      <c r="K1" s="677"/>
      <c r="L1" s="677"/>
      <c r="M1" s="677"/>
      <c r="N1" s="677"/>
      <c r="O1" s="677"/>
      <c r="P1" s="677"/>
      <c r="Q1" s="257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8"/>
      <c r="BK1" s="258"/>
      <c r="BL1" s="258"/>
      <c r="BM1" s="258"/>
      <c r="BN1" s="258"/>
      <c r="BO1" s="258"/>
      <c r="BP1" s="258"/>
      <c r="BQ1" s="258"/>
      <c r="BR1" s="258"/>
      <c r="BS1" s="258"/>
      <c r="BT1" s="258"/>
      <c r="BU1" s="258"/>
      <c r="BV1" s="258"/>
      <c r="BW1" s="258"/>
      <c r="BX1" s="258"/>
      <c r="BY1" s="258"/>
      <c r="BZ1" s="258"/>
      <c r="CA1" s="258"/>
      <c r="CB1" s="258"/>
      <c r="CC1" s="258"/>
      <c r="CD1" s="258"/>
      <c r="CE1" s="258"/>
      <c r="CF1" s="258"/>
      <c r="CG1" s="258"/>
      <c r="CH1" s="258"/>
      <c r="CI1" s="258"/>
      <c r="CJ1" s="258"/>
      <c r="CK1" s="258"/>
      <c r="CL1" s="258"/>
      <c r="CM1" s="258"/>
      <c r="CN1" s="258"/>
      <c r="CO1" s="258"/>
      <c r="CP1" s="258"/>
      <c r="CQ1" s="258"/>
      <c r="CR1" s="258"/>
      <c r="CS1" s="258"/>
      <c r="CT1" s="258"/>
      <c r="CU1" s="258"/>
      <c r="CV1" s="258"/>
      <c r="CW1" s="258"/>
      <c r="CX1" s="258"/>
      <c r="CY1" s="258"/>
      <c r="CZ1" s="258"/>
      <c r="DA1" s="258"/>
      <c r="DB1" s="258"/>
      <c r="DC1" s="258"/>
      <c r="DD1" s="258"/>
      <c r="DE1" s="258"/>
      <c r="DF1" s="258"/>
      <c r="DG1" s="258"/>
      <c r="DH1" s="258"/>
      <c r="DI1" s="258"/>
      <c r="DJ1" s="258"/>
      <c r="DK1" s="258"/>
      <c r="DL1" s="258"/>
      <c r="DM1" s="258"/>
      <c r="DN1" s="258"/>
      <c r="DO1" s="258"/>
      <c r="DP1" s="258"/>
      <c r="DQ1" s="258"/>
      <c r="DR1" s="258"/>
      <c r="DS1" s="258"/>
      <c r="DT1" s="258"/>
      <c r="DU1" s="258"/>
      <c r="DV1" s="258"/>
      <c r="DW1" s="258"/>
      <c r="DX1" s="258"/>
      <c r="DY1" s="258"/>
      <c r="DZ1" s="258"/>
      <c r="EA1" s="258"/>
      <c r="EB1" s="258"/>
      <c r="EC1" s="258"/>
      <c r="ED1" s="258"/>
      <c r="EE1" s="258"/>
      <c r="EF1" s="258"/>
      <c r="EG1" s="258"/>
      <c r="EH1" s="258"/>
      <c r="EI1" s="258"/>
      <c r="EJ1" s="258"/>
      <c r="EK1" s="258"/>
      <c r="EL1" s="258"/>
      <c r="EM1" s="258"/>
      <c r="EN1" s="258"/>
      <c r="EO1" s="258"/>
      <c r="EP1" s="258"/>
      <c r="EQ1" s="258"/>
      <c r="ER1" s="258"/>
      <c r="ES1" s="258"/>
      <c r="ET1" s="258"/>
      <c r="EU1" s="258"/>
      <c r="EV1" s="258"/>
      <c r="EW1" s="258"/>
      <c r="EX1" s="258"/>
      <c r="EY1" s="258"/>
      <c r="EZ1" s="258"/>
      <c r="FA1" s="258"/>
      <c r="FB1" s="258"/>
      <c r="FC1" s="258"/>
      <c r="FD1" s="258"/>
      <c r="FE1" s="258"/>
      <c r="FF1" s="258"/>
      <c r="FG1" s="258"/>
      <c r="FH1" s="258"/>
      <c r="FI1" s="258"/>
      <c r="FJ1" s="258"/>
      <c r="FK1" s="258"/>
      <c r="FL1" s="258"/>
      <c r="FM1" s="258"/>
      <c r="FN1" s="258"/>
      <c r="FO1" s="258"/>
      <c r="FP1" s="258"/>
      <c r="FQ1" s="258"/>
      <c r="FR1" s="258"/>
      <c r="FS1" s="258"/>
      <c r="FT1" s="258"/>
      <c r="FU1" s="258"/>
      <c r="FV1" s="258"/>
      <c r="FW1" s="258"/>
      <c r="FX1" s="258"/>
      <c r="FY1" s="258"/>
      <c r="FZ1" s="258"/>
      <c r="GA1" s="258"/>
      <c r="GB1" s="258"/>
      <c r="GC1" s="258"/>
      <c r="GD1" s="258"/>
      <c r="GE1" s="258"/>
      <c r="GF1" s="258"/>
      <c r="GG1" s="258"/>
      <c r="GH1" s="258"/>
      <c r="GI1" s="258"/>
      <c r="GJ1" s="258"/>
      <c r="GK1" s="258"/>
      <c r="GL1" s="258"/>
      <c r="GM1" s="258"/>
      <c r="GN1" s="258"/>
      <c r="GO1" s="258"/>
      <c r="GP1" s="258"/>
      <c r="GQ1" s="258"/>
      <c r="GR1" s="258"/>
      <c r="GS1" s="258"/>
      <c r="GT1" s="258"/>
      <c r="GU1" s="258"/>
      <c r="GV1" s="258"/>
      <c r="GW1" s="258"/>
      <c r="GX1" s="258"/>
      <c r="GY1" s="258"/>
      <c r="GZ1" s="258"/>
      <c r="HA1" s="258"/>
      <c r="HB1" s="258"/>
      <c r="HC1" s="258"/>
      <c r="HD1" s="258"/>
      <c r="HE1" s="258"/>
      <c r="HF1" s="258"/>
      <c r="HG1" s="258"/>
      <c r="HH1" s="258"/>
      <c r="HI1" s="258"/>
      <c r="HJ1" s="258"/>
      <c r="HK1" s="258"/>
      <c r="HL1" s="258"/>
      <c r="HM1" s="258"/>
      <c r="HN1" s="258"/>
      <c r="HO1" s="258"/>
      <c r="HP1" s="258"/>
      <c r="HQ1" s="258"/>
      <c r="HR1" s="258"/>
      <c r="HS1" s="258"/>
      <c r="HT1" s="258"/>
      <c r="HU1" s="258"/>
      <c r="HV1" s="258"/>
      <c r="HW1" s="258"/>
      <c r="HX1" s="258"/>
      <c r="HY1" s="258"/>
      <c r="HZ1" s="258"/>
      <c r="IA1" s="258"/>
      <c r="IB1" s="258"/>
      <c r="IC1" s="258"/>
      <c r="ID1" s="258"/>
      <c r="IE1" s="258"/>
      <c r="IF1" s="258"/>
      <c r="IG1" s="258"/>
      <c r="IH1" s="258"/>
      <c r="II1" s="258"/>
      <c r="IJ1" s="258"/>
      <c r="IK1" s="258"/>
      <c r="IL1" s="258"/>
      <c r="IM1" s="258"/>
      <c r="IN1" s="258"/>
      <c r="IO1" s="258"/>
      <c r="IP1" s="258"/>
      <c r="IQ1" s="258"/>
      <c r="IR1" s="258"/>
      <c r="IS1" s="258"/>
      <c r="IT1" s="258"/>
      <c r="IU1" s="258"/>
      <c r="IV1" s="258"/>
    </row>
    <row r="2" spans="1:256" ht="19.5" thickBot="1">
      <c r="A2" s="678"/>
      <c r="B2" s="678"/>
      <c r="C2" s="678"/>
      <c r="D2" s="260" t="s">
        <v>141</v>
      </c>
      <c r="E2" s="261" t="s">
        <v>142</v>
      </c>
      <c r="F2" s="260"/>
      <c r="G2" s="253" t="s">
        <v>143</v>
      </c>
      <c r="H2" s="262" t="s">
        <v>144</v>
      </c>
      <c r="I2" s="263"/>
      <c r="J2" s="677"/>
      <c r="K2" s="677"/>
      <c r="L2" s="677"/>
      <c r="M2" s="677"/>
      <c r="N2" s="677"/>
      <c r="O2" s="677"/>
      <c r="P2" s="677"/>
      <c r="Q2" s="264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5"/>
      <c r="BP2" s="265"/>
      <c r="BQ2" s="265"/>
      <c r="BR2" s="265"/>
      <c r="BS2" s="265"/>
      <c r="BT2" s="265"/>
      <c r="BU2" s="265"/>
      <c r="BV2" s="265"/>
      <c r="BW2" s="265"/>
      <c r="BX2" s="265"/>
      <c r="BY2" s="265"/>
      <c r="BZ2" s="265"/>
      <c r="CA2" s="265"/>
      <c r="CB2" s="265"/>
      <c r="CC2" s="265"/>
      <c r="CD2" s="265"/>
      <c r="CE2" s="265"/>
      <c r="CF2" s="265"/>
      <c r="CG2" s="265"/>
      <c r="CH2" s="265"/>
      <c r="CI2" s="265"/>
      <c r="CJ2" s="265"/>
      <c r="CK2" s="265"/>
      <c r="CL2" s="265"/>
      <c r="CM2" s="265"/>
      <c r="CN2" s="265"/>
      <c r="CO2" s="265"/>
      <c r="CP2" s="265"/>
      <c r="CQ2" s="265"/>
      <c r="CR2" s="265"/>
      <c r="CS2" s="265"/>
      <c r="CT2" s="265"/>
      <c r="CU2" s="265"/>
      <c r="CV2" s="265"/>
      <c r="CW2" s="265"/>
      <c r="CX2" s="265"/>
      <c r="CY2" s="265"/>
      <c r="CZ2" s="265"/>
      <c r="DA2" s="265"/>
      <c r="DB2" s="265"/>
      <c r="DC2" s="265"/>
      <c r="DD2" s="265"/>
      <c r="DE2" s="265"/>
      <c r="DF2" s="265"/>
      <c r="DG2" s="265"/>
      <c r="DH2" s="265"/>
      <c r="DI2" s="265"/>
      <c r="DJ2" s="265"/>
      <c r="DK2" s="265"/>
      <c r="DL2" s="265"/>
      <c r="DM2" s="265"/>
      <c r="DN2" s="265"/>
      <c r="DO2" s="265"/>
      <c r="DP2" s="265"/>
      <c r="DQ2" s="265"/>
      <c r="DR2" s="265"/>
      <c r="DS2" s="265"/>
      <c r="DT2" s="265"/>
      <c r="DU2" s="265"/>
      <c r="DV2" s="265"/>
      <c r="DW2" s="265"/>
      <c r="DX2" s="265"/>
      <c r="DY2" s="265"/>
      <c r="DZ2" s="265"/>
      <c r="EA2" s="265"/>
      <c r="EB2" s="265"/>
      <c r="EC2" s="265"/>
      <c r="ED2" s="265"/>
      <c r="EE2" s="265"/>
      <c r="EF2" s="265"/>
      <c r="EG2" s="265"/>
      <c r="EH2" s="265"/>
      <c r="EI2" s="265"/>
      <c r="EJ2" s="265"/>
      <c r="EK2" s="265"/>
      <c r="EL2" s="265"/>
      <c r="EM2" s="265"/>
      <c r="EN2" s="265"/>
      <c r="EO2" s="265"/>
      <c r="EP2" s="265"/>
      <c r="EQ2" s="265"/>
      <c r="ER2" s="265"/>
      <c r="ES2" s="265"/>
      <c r="ET2" s="265"/>
      <c r="EU2" s="265"/>
      <c r="EV2" s="265"/>
      <c r="EW2" s="265"/>
      <c r="EX2" s="265"/>
      <c r="EY2" s="265"/>
      <c r="EZ2" s="265"/>
      <c r="FA2" s="265"/>
      <c r="FB2" s="265"/>
      <c r="FC2" s="265"/>
      <c r="FD2" s="265"/>
      <c r="FE2" s="265"/>
      <c r="FF2" s="265"/>
      <c r="FG2" s="265"/>
      <c r="FH2" s="265"/>
      <c r="FI2" s="265"/>
      <c r="FJ2" s="265"/>
      <c r="FK2" s="265"/>
      <c r="FL2" s="265"/>
      <c r="FM2" s="265"/>
      <c r="FN2" s="265"/>
      <c r="FO2" s="265"/>
      <c r="FP2" s="265"/>
      <c r="FQ2" s="265"/>
      <c r="FR2" s="265"/>
      <c r="FS2" s="265"/>
      <c r="FT2" s="265"/>
      <c r="FU2" s="265"/>
      <c r="FV2" s="265"/>
      <c r="FW2" s="265"/>
      <c r="FX2" s="265"/>
      <c r="FY2" s="265"/>
      <c r="FZ2" s="265"/>
      <c r="GA2" s="265"/>
      <c r="GB2" s="265"/>
      <c r="GC2" s="265"/>
      <c r="GD2" s="265"/>
      <c r="GE2" s="265"/>
      <c r="GF2" s="265"/>
      <c r="GG2" s="265"/>
      <c r="GH2" s="265"/>
      <c r="GI2" s="265"/>
      <c r="GJ2" s="265"/>
      <c r="GK2" s="265"/>
      <c r="GL2" s="265"/>
      <c r="GM2" s="265"/>
      <c r="GN2" s="265"/>
      <c r="GO2" s="265"/>
      <c r="GP2" s="265"/>
      <c r="GQ2" s="265"/>
      <c r="GR2" s="265"/>
      <c r="GS2" s="265"/>
      <c r="GT2" s="265"/>
      <c r="GU2" s="265"/>
      <c r="GV2" s="265"/>
      <c r="GW2" s="265"/>
      <c r="GX2" s="265"/>
      <c r="GY2" s="265"/>
      <c r="GZ2" s="265"/>
      <c r="HA2" s="265"/>
      <c r="HB2" s="265"/>
      <c r="HC2" s="265"/>
      <c r="HD2" s="265"/>
      <c r="HE2" s="265"/>
      <c r="HF2" s="265"/>
      <c r="HG2" s="265"/>
      <c r="HH2" s="265"/>
      <c r="HI2" s="265"/>
      <c r="HJ2" s="265"/>
      <c r="HK2" s="265"/>
      <c r="HL2" s="265"/>
      <c r="HM2" s="265"/>
      <c r="HN2" s="265"/>
      <c r="HO2" s="265"/>
      <c r="HP2" s="265"/>
      <c r="HQ2" s="265"/>
      <c r="HR2" s="265"/>
      <c r="HS2" s="265"/>
      <c r="HT2" s="265"/>
      <c r="HU2" s="265"/>
      <c r="HV2" s="265"/>
      <c r="HW2" s="265"/>
      <c r="HX2" s="265"/>
      <c r="HY2" s="265"/>
      <c r="HZ2" s="265"/>
      <c r="IA2" s="265"/>
      <c r="IB2" s="265"/>
      <c r="IC2" s="265"/>
      <c r="ID2" s="265"/>
      <c r="IE2" s="265"/>
      <c r="IF2" s="265"/>
      <c r="IG2" s="265"/>
      <c r="IH2" s="265"/>
      <c r="II2" s="265"/>
      <c r="IJ2" s="265"/>
      <c r="IK2" s="265"/>
      <c r="IL2" s="265"/>
      <c r="IM2" s="265"/>
      <c r="IN2" s="265"/>
      <c r="IO2" s="265"/>
      <c r="IP2" s="265"/>
      <c r="IQ2" s="265"/>
      <c r="IR2" s="265"/>
      <c r="IS2" s="265"/>
      <c r="IT2" s="265"/>
      <c r="IU2" s="265"/>
      <c r="IV2" s="265"/>
    </row>
    <row r="3" spans="1:256" ht="20.25">
      <c r="A3" s="266" t="s">
        <v>145</v>
      </c>
      <c r="B3" s="267" t="s">
        <v>146</v>
      </c>
      <c r="C3" s="267" t="s">
        <v>35</v>
      </c>
      <c r="D3" s="267" t="s">
        <v>147</v>
      </c>
      <c r="E3" s="267" t="s">
        <v>148</v>
      </c>
      <c r="F3" s="267" t="s">
        <v>149</v>
      </c>
      <c r="G3" s="267" t="s">
        <v>150</v>
      </c>
      <c r="H3" s="267" t="s">
        <v>151</v>
      </c>
      <c r="I3" s="267" t="s">
        <v>152</v>
      </c>
      <c r="J3" s="268" t="s">
        <v>153</v>
      </c>
      <c r="K3" s="268" t="s">
        <v>154</v>
      </c>
      <c r="L3" s="268" t="s">
        <v>155</v>
      </c>
      <c r="M3" s="268" t="s">
        <v>156</v>
      </c>
      <c r="N3" s="268" t="s">
        <v>157</v>
      </c>
      <c r="O3" s="268" t="s">
        <v>158</v>
      </c>
      <c r="P3" s="269" t="s">
        <v>159</v>
      </c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  <c r="BJ3" s="260"/>
      <c r="BK3" s="260"/>
      <c r="BL3" s="260"/>
      <c r="BM3" s="260"/>
      <c r="BN3" s="260"/>
      <c r="BO3" s="260"/>
      <c r="BP3" s="260"/>
      <c r="BQ3" s="260"/>
      <c r="BR3" s="260"/>
      <c r="BS3" s="260"/>
      <c r="BT3" s="260"/>
      <c r="BU3" s="260"/>
      <c r="BV3" s="260"/>
      <c r="BW3" s="260"/>
      <c r="BX3" s="260"/>
      <c r="BY3" s="260"/>
      <c r="BZ3" s="260"/>
      <c r="CA3" s="260"/>
      <c r="CB3" s="260"/>
      <c r="CC3" s="260"/>
      <c r="CD3" s="260"/>
      <c r="CE3" s="260"/>
      <c r="CF3" s="260"/>
      <c r="CG3" s="260"/>
      <c r="CH3" s="260"/>
      <c r="CI3" s="260"/>
      <c r="CJ3" s="260"/>
      <c r="CK3" s="260"/>
      <c r="CL3" s="260"/>
      <c r="CM3" s="260"/>
      <c r="CN3" s="260"/>
      <c r="CO3" s="260"/>
      <c r="CP3" s="260"/>
      <c r="CQ3" s="260"/>
      <c r="CR3" s="260"/>
      <c r="CS3" s="260"/>
      <c r="CT3" s="260"/>
      <c r="CU3" s="260"/>
      <c r="CV3" s="260"/>
      <c r="CW3" s="260"/>
      <c r="CX3" s="260"/>
      <c r="CY3" s="260"/>
      <c r="CZ3" s="260"/>
      <c r="DA3" s="260"/>
      <c r="DB3" s="260"/>
      <c r="DC3" s="260"/>
      <c r="DD3" s="260"/>
      <c r="DE3" s="260"/>
      <c r="DF3" s="260"/>
      <c r="DG3" s="260"/>
      <c r="DH3" s="260"/>
      <c r="DI3" s="260"/>
      <c r="DJ3" s="260"/>
      <c r="DK3" s="260"/>
      <c r="DL3" s="260"/>
      <c r="DM3" s="260"/>
      <c r="DN3" s="260"/>
      <c r="DO3" s="260"/>
      <c r="DP3" s="260"/>
      <c r="DQ3" s="260"/>
      <c r="DR3" s="260"/>
      <c r="DS3" s="260"/>
      <c r="DT3" s="260"/>
      <c r="DU3" s="260"/>
      <c r="DV3" s="260"/>
      <c r="DW3" s="260"/>
      <c r="DX3" s="260"/>
      <c r="DY3" s="260"/>
      <c r="DZ3" s="260"/>
      <c r="EA3" s="260"/>
      <c r="EB3" s="260"/>
      <c r="EC3" s="260"/>
      <c r="ED3" s="260"/>
      <c r="EE3" s="260"/>
      <c r="EF3" s="260"/>
      <c r="EG3" s="260"/>
      <c r="EH3" s="260"/>
      <c r="EI3" s="260"/>
      <c r="EJ3" s="260"/>
      <c r="EK3" s="260"/>
      <c r="EL3" s="260"/>
      <c r="EM3" s="260"/>
      <c r="EN3" s="260"/>
      <c r="EO3" s="260"/>
      <c r="EP3" s="260"/>
      <c r="EQ3" s="260"/>
      <c r="ER3" s="260"/>
      <c r="ES3" s="260"/>
      <c r="ET3" s="260"/>
      <c r="EU3" s="260"/>
      <c r="EV3" s="260"/>
      <c r="EW3" s="260"/>
      <c r="EX3" s="260"/>
      <c r="EY3" s="260"/>
      <c r="EZ3" s="260"/>
      <c r="FA3" s="260"/>
      <c r="FB3" s="260"/>
      <c r="FC3" s="260"/>
      <c r="FD3" s="260"/>
      <c r="FE3" s="260"/>
      <c r="FF3" s="260"/>
      <c r="FG3" s="260"/>
      <c r="FH3" s="260"/>
      <c r="FI3" s="260"/>
      <c r="FJ3" s="260"/>
      <c r="FK3" s="260"/>
      <c r="FL3" s="260"/>
      <c r="FM3" s="260"/>
      <c r="FN3" s="260"/>
      <c r="FO3" s="260"/>
      <c r="FP3" s="260"/>
      <c r="FQ3" s="260"/>
      <c r="FR3" s="260"/>
      <c r="FS3" s="260"/>
      <c r="FT3" s="260"/>
      <c r="FU3" s="260"/>
      <c r="FV3" s="260"/>
      <c r="FW3" s="260"/>
      <c r="FX3" s="260"/>
      <c r="FY3" s="260"/>
      <c r="FZ3" s="260"/>
      <c r="GA3" s="260"/>
      <c r="GB3" s="260"/>
      <c r="GC3" s="260"/>
      <c r="GD3" s="260"/>
      <c r="GE3" s="260"/>
      <c r="GF3" s="260"/>
      <c r="GG3" s="260"/>
      <c r="GH3" s="260"/>
      <c r="GI3" s="260"/>
      <c r="GJ3" s="260"/>
      <c r="GK3" s="260"/>
      <c r="GL3" s="260"/>
      <c r="GM3" s="260"/>
      <c r="GN3" s="260"/>
      <c r="GO3" s="260"/>
      <c r="GP3" s="260"/>
      <c r="GQ3" s="260"/>
      <c r="GR3" s="260"/>
      <c r="GS3" s="260"/>
      <c r="GT3" s="260"/>
      <c r="GU3" s="260"/>
      <c r="GV3" s="260"/>
      <c r="GW3" s="260"/>
      <c r="GX3" s="260"/>
      <c r="GY3" s="260"/>
      <c r="GZ3" s="260"/>
      <c r="HA3" s="260"/>
      <c r="HB3" s="260"/>
      <c r="HC3" s="260"/>
      <c r="HD3" s="260"/>
      <c r="HE3" s="260"/>
      <c r="HF3" s="260"/>
      <c r="HG3" s="260"/>
      <c r="HH3" s="260"/>
      <c r="HI3" s="260"/>
      <c r="HJ3" s="260"/>
      <c r="HK3" s="260"/>
      <c r="HL3" s="260"/>
      <c r="HM3" s="260"/>
      <c r="HN3" s="260"/>
      <c r="HO3" s="260"/>
      <c r="HP3" s="260"/>
      <c r="HQ3" s="260"/>
      <c r="HR3" s="260"/>
      <c r="HS3" s="260"/>
      <c r="HT3" s="260"/>
      <c r="HU3" s="260"/>
      <c r="HV3" s="260"/>
      <c r="HW3" s="260"/>
      <c r="HX3" s="260"/>
      <c r="HY3" s="260"/>
      <c r="HZ3" s="260"/>
      <c r="IA3" s="260"/>
      <c r="IB3" s="260"/>
      <c r="IC3" s="260"/>
      <c r="ID3" s="260"/>
      <c r="IE3" s="260"/>
      <c r="IF3" s="260"/>
      <c r="IG3" s="260"/>
      <c r="IH3" s="260"/>
      <c r="II3" s="260"/>
      <c r="IJ3" s="260"/>
      <c r="IK3" s="260"/>
      <c r="IL3" s="260"/>
      <c r="IM3" s="260"/>
      <c r="IN3" s="260"/>
      <c r="IO3" s="260"/>
      <c r="IP3" s="260"/>
      <c r="IQ3" s="260"/>
      <c r="IR3" s="260"/>
      <c r="IS3" s="260"/>
      <c r="IT3" s="260"/>
      <c r="IU3" s="260"/>
      <c r="IV3" s="260"/>
    </row>
    <row r="4" spans="1:256" ht="18.75">
      <c r="A4" s="270" t="str">
        <f>第一週明細!$B$13&amp;第一週明細!$B$14&amp;第一週明細!$B$15&amp;第一週明細!$B$16</f>
        <v>月日</v>
      </c>
      <c r="B4" s="271" t="s">
        <v>160</v>
      </c>
      <c r="C4" s="272">
        <f>月菜單!A5</f>
        <v>0</v>
      </c>
      <c r="D4" s="273">
        <f>月菜單!A6</f>
        <v>0</v>
      </c>
      <c r="E4" s="272">
        <f>月菜單!A7</f>
        <v>0</v>
      </c>
      <c r="F4" s="273">
        <f>月菜單!A8</f>
        <v>0</v>
      </c>
      <c r="G4" s="272">
        <f>月菜單!A9</f>
        <v>0</v>
      </c>
      <c r="H4" s="273">
        <f>月菜單!A10</f>
        <v>0</v>
      </c>
      <c r="I4" s="273"/>
      <c r="J4" s="274">
        <f t="shared" ref="J4:J28" si="0">K4*70+L4*75+M4*120+N4*25+O4*60+P4*45</f>
        <v>0</v>
      </c>
      <c r="K4" s="274">
        <f>第一週明細!$Y$5</f>
        <v>0</v>
      </c>
      <c r="L4" s="274">
        <f>第一週明細!$Y$6</f>
        <v>0</v>
      </c>
      <c r="M4" s="274">
        <f>第一週明細!$Y$10</f>
        <v>0</v>
      </c>
      <c r="N4" s="274">
        <f>第一週明細!$Y$7</f>
        <v>0</v>
      </c>
      <c r="O4" s="274">
        <f>第一週明細!$Y$9</f>
        <v>0</v>
      </c>
      <c r="P4" s="275">
        <f>第一週明細!$Y$8</f>
        <v>0</v>
      </c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260"/>
      <c r="AT4" s="260"/>
      <c r="AU4" s="260"/>
      <c r="AV4" s="260"/>
      <c r="AW4" s="260"/>
      <c r="AX4" s="260"/>
      <c r="AY4" s="260"/>
      <c r="AZ4" s="260"/>
      <c r="BA4" s="260"/>
      <c r="BB4" s="260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260"/>
      <c r="BR4" s="260"/>
      <c r="BS4" s="260"/>
      <c r="BT4" s="260"/>
      <c r="BU4" s="260"/>
      <c r="BV4" s="260"/>
      <c r="BW4" s="260"/>
      <c r="BX4" s="260"/>
      <c r="BY4" s="260"/>
      <c r="BZ4" s="260"/>
      <c r="CA4" s="260"/>
      <c r="CB4" s="260"/>
      <c r="CC4" s="260"/>
      <c r="CD4" s="260"/>
      <c r="CE4" s="260"/>
      <c r="CF4" s="260"/>
      <c r="CG4" s="260"/>
      <c r="CH4" s="260"/>
      <c r="CI4" s="260"/>
      <c r="CJ4" s="260"/>
      <c r="CK4" s="260"/>
      <c r="CL4" s="260"/>
      <c r="CM4" s="260"/>
      <c r="CN4" s="260"/>
      <c r="CO4" s="260"/>
      <c r="CP4" s="260"/>
      <c r="CQ4" s="260"/>
      <c r="CR4" s="260"/>
      <c r="CS4" s="260"/>
      <c r="CT4" s="260"/>
      <c r="CU4" s="260"/>
      <c r="CV4" s="260"/>
      <c r="CW4" s="260"/>
      <c r="CX4" s="260"/>
      <c r="CY4" s="260"/>
      <c r="CZ4" s="260"/>
      <c r="DA4" s="260"/>
      <c r="DB4" s="260"/>
      <c r="DC4" s="260"/>
      <c r="DD4" s="260"/>
      <c r="DE4" s="260"/>
      <c r="DF4" s="260"/>
      <c r="DG4" s="260"/>
      <c r="DH4" s="260"/>
      <c r="DI4" s="260"/>
      <c r="DJ4" s="260"/>
      <c r="DK4" s="260"/>
      <c r="DL4" s="260"/>
      <c r="DM4" s="260"/>
      <c r="DN4" s="260"/>
      <c r="DO4" s="260"/>
      <c r="DP4" s="260"/>
      <c r="DQ4" s="260"/>
      <c r="DR4" s="260"/>
      <c r="DS4" s="260"/>
      <c r="DT4" s="260"/>
      <c r="DU4" s="260"/>
      <c r="DV4" s="260"/>
      <c r="DW4" s="260"/>
      <c r="DX4" s="260"/>
      <c r="DY4" s="260"/>
      <c r="DZ4" s="260"/>
      <c r="EA4" s="260"/>
      <c r="EB4" s="260"/>
      <c r="EC4" s="260"/>
      <c r="ED4" s="260"/>
      <c r="EE4" s="260"/>
      <c r="EF4" s="260"/>
      <c r="EG4" s="260"/>
      <c r="EH4" s="260"/>
      <c r="EI4" s="260"/>
      <c r="EJ4" s="260"/>
      <c r="EK4" s="260"/>
      <c r="EL4" s="260"/>
      <c r="EM4" s="260"/>
      <c r="EN4" s="260"/>
      <c r="EO4" s="260"/>
      <c r="EP4" s="260"/>
      <c r="EQ4" s="260"/>
      <c r="ER4" s="260"/>
      <c r="ES4" s="260"/>
      <c r="ET4" s="260"/>
      <c r="EU4" s="260"/>
      <c r="EV4" s="260"/>
      <c r="EW4" s="260"/>
      <c r="EX4" s="260"/>
      <c r="EY4" s="260"/>
      <c r="EZ4" s="260"/>
      <c r="FA4" s="260"/>
      <c r="FB4" s="260"/>
      <c r="FC4" s="260"/>
      <c r="FD4" s="260"/>
      <c r="FE4" s="260"/>
      <c r="FF4" s="260"/>
      <c r="FG4" s="260"/>
      <c r="FH4" s="260"/>
      <c r="FI4" s="260"/>
      <c r="FJ4" s="260"/>
      <c r="FK4" s="260"/>
      <c r="FL4" s="260"/>
      <c r="FM4" s="260"/>
      <c r="FN4" s="260"/>
      <c r="FO4" s="260"/>
      <c r="FP4" s="260"/>
      <c r="FQ4" s="260"/>
      <c r="FR4" s="260"/>
      <c r="FS4" s="260"/>
      <c r="FT4" s="260"/>
      <c r="FU4" s="260"/>
      <c r="FV4" s="260"/>
      <c r="FW4" s="260"/>
      <c r="FX4" s="260"/>
      <c r="FY4" s="260"/>
      <c r="FZ4" s="260"/>
      <c r="GA4" s="260"/>
      <c r="GB4" s="260"/>
      <c r="GC4" s="260"/>
      <c r="GD4" s="260"/>
      <c r="GE4" s="260"/>
      <c r="GF4" s="260"/>
      <c r="GG4" s="260"/>
      <c r="GH4" s="260"/>
      <c r="GI4" s="260"/>
      <c r="GJ4" s="260"/>
      <c r="GK4" s="260"/>
      <c r="GL4" s="260"/>
      <c r="GM4" s="260"/>
      <c r="GN4" s="260"/>
      <c r="GO4" s="260"/>
      <c r="GP4" s="260"/>
      <c r="GQ4" s="260"/>
      <c r="GR4" s="260"/>
      <c r="GS4" s="260"/>
      <c r="GT4" s="260"/>
      <c r="GU4" s="260"/>
      <c r="GV4" s="260"/>
      <c r="GW4" s="260"/>
      <c r="GX4" s="260"/>
      <c r="GY4" s="260"/>
      <c r="GZ4" s="260"/>
      <c r="HA4" s="260"/>
      <c r="HB4" s="260"/>
      <c r="HC4" s="260"/>
      <c r="HD4" s="260"/>
      <c r="HE4" s="260"/>
      <c r="HF4" s="260"/>
      <c r="HG4" s="260"/>
      <c r="HH4" s="260"/>
      <c r="HI4" s="260"/>
      <c r="HJ4" s="260"/>
      <c r="HK4" s="260"/>
      <c r="HL4" s="260"/>
      <c r="HM4" s="260"/>
      <c r="HN4" s="260"/>
      <c r="HO4" s="260"/>
      <c r="HP4" s="260"/>
      <c r="HQ4" s="260"/>
      <c r="HR4" s="260"/>
      <c r="HS4" s="260"/>
      <c r="HT4" s="260"/>
      <c r="HU4" s="260"/>
      <c r="HV4" s="260"/>
      <c r="HW4" s="260"/>
      <c r="HX4" s="260"/>
      <c r="HY4" s="260"/>
      <c r="HZ4" s="260"/>
      <c r="IA4" s="260"/>
      <c r="IB4" s="260"/>
      <c r="IC4" s="260"/>
      <c r="ID4" s="260"/>
      <c r="IE4" s="260"/>
      <c r="IF4" s="260"/>
      <c r="IG4" s="260"/>
      <c r="IH4" s="260"/>
      <c r="II4" s="260"/>
      <c r="IJ4" s="260"/>
      <c r="IK4" s="260"/>
      <c r="IL4" s="260"/>
      <c r="IM4" s="260"/>
      <c r="IN4" s="260"/>
      <c r="IO4" s="260"/>
      <c r="IP4" s="260"/>
      <c r="IQ4" s="260"/>
      <c r="IR4" s="260"/>
      <c r="IS4" s="260"/>
      <c r="IT4" s="260"/>
      <c r="IU4" s="260"/>
      <c r="IV4" s="260"/>
    </row>
    <row r="5" spans="1:256" ht="18.75">
      <c r="A5" s="270" t="str">
        <f>第一週明細!$B$13&amp;第一週明細!$B$14&amp;第一週明細!$B$15&amp;第一週明細!$B$16</f>
        <v>月日</v>
      </c>
      <c r="B5" s="271" t="s">
        <v>161</v>
      </c>
      <c r="C5" s="273">
        <f>月菜單!E5</f>
        <v>0</v>
      </c>
      <c r="D5" s="276">
        <f>月菜單!E6</f>
        <v>0</v>
      </c>
      <c r="E5" s="273">
        <f>月菜單!E7</f>
        <v>0</v>
      </c>
      <c r="F5" s="273">
        <f>月菜單!E8</f>
        <v>0</v>
      </c>
      <c r="G5" s="273">
        <f>月菜單!E9</f>
        <v>0</v>
      </c>
      <c r="H5" s="273">
        <f>月菜單!E10</f>
        <v>0</v>
      </c>
      <c r="I5" s="277"/>
      <c r="J5" s="274">
        <f t="shared" si="0"/>
        <v>0</v>
      </c>
      <c r="K5" s="274">
        <f>第一週明細!$Y$13</f>
        <v>0</v>
      </c>
      <c r="L5" s="274">
        <f>第一週明細!$Y$14</f>
        <v>0</v>
      </c>
      <c r="M5" s="274">
        <f>第一週明細!$Y$18</f>
        <v>0</v>
      </c>
      <c r="N5" s="274">
        <f>第一週明細!$Y$15</f>
        <v>0</v>
      </c>
      <c r="O5" s="274">
        <f>第一週明細!$Y$17</f>
        <v>0</v>
      </c>
      <c r="P5" s="275">
        <f>第一週明細!$Y$16</f>
        <v>0</v>
      </c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278"/>
      <c r="AK5" s="278"/>
      <c r="AL5" s="278"/>
      <c r="AM5" s="278"/>
      <c r="AN5" s="278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  <c r="BL5" s="278"/>
      <c r="BM5" s="278"/>
      <c r="BN5" s="278"/>
      <c r="BO5" s="278"/>
      <c r="BP5" s="278"/>
      <c r="BQ5" s="278"/>
      <c r="BR5" s="278"/>
      <c r="BS5" s="278"/>
      <c r="BT5" s="278"/>
      <c r="BU5" s="278"/>
      <c r="BV5" s="278"/>
      <c r="BW5" s="278"/>
      <c r="BX5" s="278"/>
      <c r="BY5" s="278"/>
      <c r="BZ5" s="278"/>
      <c r="CA5" s="278"/>
      <c r="CB5" s="278"/>
      <c r="CC5" s="278"/>
      <c r="CD5" s="278"/>
      <c r="CE5" s="278"/>
      <c r="CF5" s="278"/>
      <c r="CG5" s="278"/>
      <c r="CH5" s="278"/>
      <c r="CI5" s="278"/>
      <c r="CJ5" s="278"/>
      <c r="CK5" s="278"/>
      <c r="CL5" s="278"/>
      <c r="CM5" s="278"/>
      <c r="CN5" s="278"/>
      <c r="CO5" s="278"/>
      <c r="CP5" s="278"/>
      <c r="CQ5" s="278"/>
      <c r="CR5" s="278"/>
      <c r="CS5" s="278"/>
      <c r="CT5" s="278"/>
      <c r="CU5" s="278"/>
      <c r="CV5" s="278"/>
      <c r="CW5" s="278"/>
      <c r="CX5" s="278"/>
      <c r="CY5" s="278"/>
      <c r="CZ5" s="278"/>
      <c r="DA5" s="278"/>
      <c r="DB5" s="278"/>
      <c r="DC5" s="278"/>
      <c r="DD5" s="278"/>
      <c r="DE5" s="278"/>
      <c r="DF5" s="278"/>
      <c r="DG5" s="278"/>
      <c r="DH5" s="278"/>
      <c r="DI5" s="278"/>
      <c r="DJ5" s="278"/>
      <c r="DK5" s="278"/>
      <c r="DL5" s="278"/>
      <c r="DM5" s="278"/>
      <c r="DN5" s="278"/>
      <c r="DO5" s="278"/>
      <c r="DP5" s="278"/>
      <c r="DQ5" s="278"/>
      <c r="DR5" s="278"/>
      <c r="DS5" s="278"/>
      <c r="DT5" s="278"/>
      <c r="DU5" s="278"/>
      <c r="DV5" s="278"/>
      <c r="DW5" s="278"/>
      <c r="DX5" s="278"/>
      <c r="DY5" s="278"/>
      <c r="DZ5" s="278"/>
      <c r="EA5" s="278"/>
      <c r="EB5" s="278"/>
      <c r="EC5" s="278"/>
      <c r="ED5" s="278"/>
      <c r="EE5" s="278"/>
      <c r="EF5" s="278"/>
      <c r="EG5" s="278"/>
      <c r="EH5" s="278"/>
      <c r="EI5" s="278"/>
      <c r="EJ5" s="278"/>
      <c r="EK5" s="278"/>
      <c r="EL5" s="278"/>
      <c r="EM5" s="278"/>
      <c r="EN5" s="278"/>
      <c r="EO5" s="278"/>
      <c r="EP5" s="278"/>
      <c r="EQ5" s="278"/>
      <c r="ER5" s="278"/>
      <c r="ES5" s="278"/>
      <c r="ET5" s="278"/>
      <c r="EU5" s="278"/>
      <c r="EV5" s="278"/>
      <c r="EW5" s="278"/>
      <c r="EX5" s="278"/>
      <c r="EY5" s="278"/>
      <c r="EZ5" s="278"/>
      <c r="FA5" s="278"/>
      <c r="FB5" s="278"/>
      <c r="FC5" s="278"/>
      <c r="FD5" s="278"/>
      <c r="FE5" s="278"/>
      <c r="FF5" s="278"/>
      <c r="FG5" s="278"/>
      <c r="FH5" s="278"/>
      <c r="FI5" s="278"/>
      <c r="FJ5" s="278"/>
      <c r="FK5" s="278"/>
      <c r="FL5" s="278"/>
      <c r="FM5" s="278"/>
      <c r="FN5" s="278"/>
      <c r="FO5" s="278"/>
      <c r="FP5" s="278"/>
      <c r="FQ5" s="278"/>
      <c r="FR5" s="278"/>
      <c r="FS5" s="278"/>
      <c r="FT5" s="278"/>
      <c r="FU5" s="278"/>
      <c r="FV5" s="278"/>
      <c r="FW5" s="278"/>
      <c r="FX5" s="278"/>
      <c r="FY5" s="278"/>
      <c r="FZ5" s="278"/>
      <c r="GA5" s="278"/>
      <c r="GB5" s="278"/>
      <c r="GC5" s="278"/>
      <c r="GD5" s="278"/>
      <c r="GE5" s="278"/>
      <c r="GF5" s="278"/>
      <c r="GG5" s="278"/>
      <c r="GH5" s="278"/>
      <c r="GI5" s="278"/>
      <c r="GJ5" s="278"/>
      <c r="GK5" s="278"/>
      <c r="GL5" s="278"/>
      <c r="GM5" s="278"/>
      <c r="GN5" s="278"/>
      <c r="GO5" s="278"/>
      <c r="GP5" s="278"/>
      <c r="GQ5" s="278"/>
      <c r="GR5" s="278"/>
      <c r="GS5" s="278"/>
      <c r="GT5" s="278"/>
      <c r="GU5" s="278"/>
      <c r="GV5" s="278"/>
      <c r="GW5" s="278"/>
      <c r="GX5" s="278"/>
      <c r="GY5" s="278"/>
      <c r="GZ5" s="278"/>
      <c r="HA5" s="278"/>
      <c r="HB5" s="278"/>
      <c r="HC5" s="278"/>
      <c r="HD5" s="278"/>
      <c r="HE5" s="278"/>
      <c r="HF5" s="278"/>
      <c r="HG5" s="278"/>
      <c r="HH5" s="278"/>
      <c r="HI5" s="278"/>
      <c r="HJ5" s="278"/>
      <c r="HK5" s="278"/>
      <c r="HL5" s="278"/>
      <c r="HM5" s="278"/>
      <c r="HN5" s="278"/>
      <c r="HO5" s="278"/>
      <c r="HP5" s="278"/>
      <c r="HQ5" s="278"/>
      <c r="HR5" s="278"/>
      <c r="HS5" s="278"/>
      <c r="HT5" s="278"/>
      <c r="HU5" s="278"/>
      <c r="HV5" s="278"/>
      <c r="HW5" s="278"/>
      <c r="HX5" s="278"/>
      <c r="HY5" s="278"/>
      <c r="HZ5" s="278"/>
      <c r="IA5" s="278"/>
      <c r="IB5" s="278"/>
      <c r="IC5" s="278"/>
      <c r="ID5" s="278"/>
      <c r="IE5" s="278"/>
      <c r="IF5" s="278"/>
      <c r="IG5" s="278"/>
      <c r="IH5" s="278"/>
      <c r="II5" s="278"/>
      <c r="IJ5" s="278"/>
      <c r="IK5" s="278"/>
      <c r="IL5" s="278"/>
      <c r="IM5" s="278"/>
      <c r="IN5" s="278"/>
      <c r="IO5" s="278"/>
      <c r="IP5" s="278"/>
      <c r="IQ5" s="278"/>
      <c r="IR5" s="278"/>
      <c r="IS5" s="278"/>
      <c r="IT5" s="278"/>
      <c r="IU5" s="278"/>
      <c r="IV5" s="278"/>
    </row>
    <row r="6" spans="1:256" ht="18.75">
      <c r="A6" s="270" t="str">
        <f>第一週明細!$B$21&amp;第一週明細!$B$22&amp;第一週明細!$B$23&amp;第一週明細!$B$24</f>
        <v>月日</v>
      </c>
      <c r="B6" s="271" t="s">
        <v>162</v>
      </c>
      <c r="C6" s="272">
        <f>月菜單!I5</f>
        <v>0</v>
      </c>
      <c r="D6" s="273">
        <f>月菜單!I6</f>
        <v>0</v>
      </c>
      <c r="E6" s="272">
        <f>月菜單!I7</f>
        <v>0</v>
      </c>
      <c r="F6" s="273">
        <f>月菜單!I8</f>
        <v>0</v>
      </c>
      <c r="G6" s="272">
        <f>月菜單!I9</f>
        <v>0</v>
      </c>
      <c r="H6" s="273">
        <f>月菜單!I10</f>
        <v>0</v>
      </c>
      <c r="I6" s="273"/>
      <c r="J6" s="274">
        <f t="shared" si="0"/>
        <v>0</v>
      </c>
      <c r="K6" s="274">
        <f>第一週明細!$Y$21</f>
        <v>0</v>
      </c>
      <c r="L6" s="274">
        <f>第一週明細!$Y$22</f>
        <v>0</v>
      </c>
      <c r="M6" s="274">
        <f>第一週明細!$Y$26</f>
        <v>0</v>
      </c>
      <c r="N6" s="274">
        <f>第一週明細!$Y$23</f>
        <v>0</v>
      </c>
      <c r="O6" s="274">
        <f>第一週明細!$Y$25</f>
        <v>0</v>
      </c>
      <c r="P6" s="275">
        <f>第一週明細!$Y$24</f>
        <v>0</v>
      </c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  <c r="BL6" s="279"/>
      <c r="BM6" s="279"/>
      <c r="BN6" s="279"/>
      <c r="BO6" s="279"/>
      <c r="BP6" s="279"/>
      <c r="BQ6" s="279"/>
      <c r="BR6" s="279"/>
      <c r="BS6" s="279"/>
      <c r="BT6" s="279"/>
      <c r="BU6" s="279"/>
      <c r="BV6" s="279"/>
      <c r="BW6" s="279"/>
      <c r="BX6" s="279"/>
      <c r="BY6" s="279"/>
      <c r="BZ6" s="279"/>
      <c r="CA6" s="279"/>
      <c r="CB6" s="279"/>
      <c r="CC6" s="279"/>
      <c r="CD6" s="279"/>
      <c r="CE6" s="279"/>
      <c r="CF6" s="279"/>
      <c r="CG6" s="279"/>
      <c r="CH6" s="279"/>
      <c r="CI6" s="279"/>
      <c r="CJ6" s="279"/>
      <c r="CK6" s="279"/>
      <c r="CL6" s="279"/>
      <c r="CM6" s="279"/>
      <c r="CN6" s="279"/>
      <c r="CO6" s="279"/>
      <c r="CP6" s="279"/>
      <c r="CQ6" s="279"/>
      <c r="CR6" s="279"/>
      <c r="CS6" s="279"/>
      <c r="CT6" s="279"/>
      <c r="CU6" s="279"/>
      <c r="CV6" s="279"/>
      <c r="CW6" s="279"/>
      <c r="CX6" s="279"/>
      <c r="CY6" s="279"/>
      <c r="CZ6" s="279"/>
      <c r="DA6" s="279"/>
      <c r="DB6" s="279"/>
      <c r="DC6" s="279"/>
      <c r="DD6" s="279"/>
      <c r="DE6" s="279"/>
      <c r="DF6" s="279"/>
      <c r="DG6" s="279"/>
      <c r="DH6" s="279"/>
      <c r="DI6" s="279"/>
      <c r="DJ6" s="279"/>
      <c r="DK6" s="279"/>
      <c r="DL6" s="279"/>
      <c r="DM6" s="279"/>
      <c r="DN6" s="279"/>
      <c r="DO6" s="279"/>
      <c r="DP6" s="279"/>
      <c r="DQ6" s="279"/>
      <c r="DR6" s="279"/>
      <c r="DS6" s="279"/>
      <c r="DT6" s="279"/>
      <c r="DU6" s="279"/>
      <c r="DV6" s="279"/>
      <c r="DW6" s="279"/>
      <c r="DX6" s="279"/>
      <c r="DY6" s="279"/>
      <c r="DZ6" s="279"/>
      <c r="EA6" s="279"/>
      <c r="EB6" s="279"/>
      <c r="EC6" s="279"/>
      <c r="ED6" s="279"/>
      <c r="EE6" s="279"/>
      <c r="EF6" s="279"/>
      <c r="EG6" s="279"/>
      <c r="EH6" s="279"/>
      <c r="EI6" s="279"/>
      <c r="EJ6" s="279"/>
      <c r="EK6" s="279"/>
      <c r="EL6" s="279"/>
      <c r="EM6" s="279"/>
      <c r="EN6" s="279"/>
      <c r="EO6" s="279"/>
      <c r="EP6" s="279"/>
      <c r="EQ6" s="279"/>
      <c r="ER6" s="279"/>
      <c r="ES6" s="279"/>
      <c r="ET6" s="279"/>
      <c r="EU6" s="279"/>
      <c r="EV6" s="279"/>
      <c r="EW6" s="279"/>
      <c r="EX6" s="279"/>
      <c r="EY6" s="279"/>
      <c r="EZ6" s="279"/>
      <c r="FA6" s="279"/>
      <c r="FB6" s="279"/>
      <c r="FC6" s="279"/>
      <c r="FD6" s="279"/>
      <c r="FE6" s="279"/>
      <c r="FF6" s="279"/>
      <c r="FG6" s="279"/>
      <c r="FH6" s="279"/>
      <c r="FI6" s="279"/>
      <c r="FJ6" s="279"/>
      <c r="FK6" s="279"/>
      <c r="FL6" s="279"/>
      <c r="FM6" s="279"/>
      <c r="FN6" s="279"/>
      <c r="FO6" s="279"/>
      <c r="FP6" s="279"/>
      <c r="FQ6" s="279"/>
      <c r="FR6" s="279"/>
      <c r="FS6" s="279"/>
      <c r="FT6" s="279"/>
      <c r="FU6" s="279"/>
      <c r="FV6" s="279"/>
      <c r="FW6" s="279"/>
      <c r="FX6" s="279"/>
      <c r="FY6" s="279"/>
      <c r="FZ6" s="279"/>
      <c r="GA6" s="279"/>
      <c r="GB6" s="279"/>
      <c r="GC6" s="279"/>
      <c r="GD6" s="279"/>
      <c r="GE6" s="279"/>
      <c r="GF6" s="279"/>
      <c r="GG6" s="279"/>
      <c r="GH6" s="279"/>
      <c r="GI6" s="279"/>
      <c r="GJ6" s="279"/>
      <c r="GK6" s="279"/>
      <c r="GL6" s="279"/>
      <c r="GM6" s="279"/>
      <c r="GN6" s="279"/>
      <c r="GO6" s="279"/>
      <c r="GP6" s="279"/>
      <c r="GQ6" s="279"/>
      <c r="GR6" s="279"/>
      <c r="GS6" s="279"/>
      <c r="GT6" s="279"/>
      <c r="GU6" s="279"/>
      <c r="GV6" s="279"/>
      <c r="GW6" s="279"/>
      <c r="GX6" s="279"/>
      <c r="GY6" s="279"/>
      <c r="GZ6" s="279"/>
      <c r="HA6" s="279"/>
      <c r="HB6" s="279"/>
      <c r="HC6" s="279"/>
      <c r="HD6" s="279"/>
      <c r="HE6" s="279"/>
      <c r="HF6" s="279"/>
      <c r="HG6" s="279"/>
      <c r="HH6" s="279"/>
      <c r="HI6" s="279"/>
      <c r="HJ6" s="279"/>
      <c r="HK6" s="279"/>
      <c r="HL6" s="279"/>
      <c r="HM6" s="279"/>
      <c r="HN6" s="279"/>
      <c r="HO6" s="279"/>
      <c r="HP6" s="279"/>
      <c r="HQ6" s="279"/>
      <c r="HR6" s="279"/>
      <c r="HS6" s="279"/>
      <c r="HT6" s="279"/>
      <c r="HU6" s="279"/>
      <c r="HV6" s="279"/>
      <c r="HW6" s="279"/>
      <c r="HX6" s="279"/>
      <c r="HY6" s="279"/>
      <c r="HZ6" s="279"/>
      <c r="IA6" s="279"/>
      <c r="IB6" s="279"/>
      <c r="IC6" s="279"/>
      <c r="ID6" s="279"/>
      <c r="IE6" s="279"/>
      <c r="IF6" s="279"/>
      <c r="IG6" s="279"/>
      <c r="IH6" s="279"/>
      <c r="II6" s="279"/>
      <c r="IJ6" s="279"/>
      <c r="IK6" s="279"/>
      <c r="IL6" s="279"/>
      <c r="IM6" s="279"/>
      <c r="IN6" s="279"/>
      <c r="IO6" s="279"/>
      <c r="IP6" s="279"/>
      <c r="IQ6" s="279"/>
      <c r="IR6" s="279"/>
      <c r="IS6" s="279"/>
      <c r="IT6" s="279"/>
      <c r="IU6" s="279"/>
      <c r="IV6" s="279"/>
    </row>
    <row r="7" spans="1:256" ht="18.75">
      <c r="A7" s="270" t="str">
        <f>第一週明細!$B$29&amp;第一週明細!$B$30&amp;第一週明細!$B$31&amp;第一週明細!$B$32</f>
        <v>月日</v>
      </c>
      <c r="B7" s="271" t="s">
        <v>163</v>
      </c>
      <c r="C7" s="280">
        <f>月菜單!M5</f>
        <v>0</v>
      </c>
      <c r="D7" s="281">
        <f>月菜單!M6</f>
        <v>0</v>
      </c>
      <c r="E7" s="281">
        <f>月菜單!M7</f>
        <v>0</v>
      </c>
      <c r="F7" s="281">
        <f>月菜單!M8</f>
        <v>0</v>
      </c>
      <c r="G7" s="280">
        <f>月菜單!M9</f>
        <v>0</v>
      </c>
      <c r="H7" s="281">
        <f>月菜單!M10</f>
        <v>0</v>
      </c>
      <c r="I7" s="280"/>
      <c r="J7" s="274">
        <f t="shared" si="0"/>
        <v>0</v>
      </c>
      <c r="K7" s="274">
        <f>第一週明細!$Y$29</f>
        <v>0</v>
      </c>
      <c r="L7" s="274">
        <f>第一週明細!$Y$30</f>
        <v>0</v>
      </c>
      <c r="M7" s="274">
        <f>第一週明細!$Y$34</f>
        <v>0</v>
      </c>
      <c r="N7" s="274">
        <f>第一週明細!$Y$31</f>
        <v>0</v>
      </c>
      <c r="O7" s="274">
        <f>第一週明細!$Y$33</f>
        <v>0</v>
      </c>
      <c r="P7" s="275">
        <f>第一週明細!$Y$32</f>
        <v>0</v>
      </c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278"/>
      <c r="AI7" s="278"/>
      <c r="AJ7" s="278"/>
      <c r="AK7" s="278"/>
      <c r="AL7" s="278"/>
      <c r="AM7" s="278"/>
      <c r="AN7" s="278"/>
      <c r="AO7" s="278"/>
      <c r="AP7" s="278"/>
      <c r="AQ7" s="278"/>
      <c r="AR7" s="278"/>
      <c r="AS7" s="278"/>
      <c r="AT7" s="278"/>
      <c r="AU7" s="278"/>
      <c r="AV7" s="278"/>
      <c r="AW7" s="278"/>
      <c r="AX7" s="278"/>
      <c r="AY7" s="278"/>
      <c r="AZ7" s="278"/>
      <c r="BA7" s="278"/>
      <c r="BB7" s="278"/>
      <c r="BC7" s="278"/>
      <c r="BD7" s="278"/>
      <c r="BE7" s="278"/>
      <c r="BF7" s="278"/>
      <c r="BG7" s="278"/>
      <c r="BH7" s="278"/>
      <c r="BI7" s="278"/>
      <c r="BJ7" s="278"/>
      <c r="BK7" s="278"/>
      <c r="BL7" s="278"/>
      <c r="BM7" s="278"/>
      <c r="BN7" s="278"/>
      <c r="BO7" s="278"/>
      <c r="BP7" s="278"/>
      <c r="BQ7" s="278"/>
      <c r="BR7" s="278"/>
      <c r="BS7" s="278"/>
      <c r="BT7" s="278"/>
      <c r="BU7" s="278"/>
      <c r="BV7" s="278"/>
      <c r="BW7" s="278"/>
      <c r="BX7" s="278"/>
      <c r="BY7" s="278"/>
      <c r="BZ7" s="278"/>
      <c r="CA7" s="278"/>
      <c r="CB7" s="278"/>
      <c r="CC7" s="278"/>
      <c r="CD7" s="278"/>
      <c r="CE7" s="278"/>
      <c r="CF7" s="278"/>
      <c r="CG7" s="278"/>
      <c r="CH7" s="278"/>
      <c r="CI7" s="278"/>
      <c r="CJ7" s="278"/>
      <c r="CK7" s="278"/>
      <c r="CL7" s="278"/>
      <c r="CM7" s="278"/>
      <c r="CN7" s="278"/>
      <c r="CO7" s="278"/>
      <c r="CP7" s="278"/>
      <c r="CQ7" s="278"/>
      <c r="CR7" s="278"/>
      <c r="CS7" s="278"/>
      <c r="CT7" s="278"/>
      <c r="CU7" s="278"/>
      <c r="CV7" s="278"/>
      <c r="CW7" s="278"/>
      <c r="CX7" s="278"/>
      <c r="CY7" s="278"/>
      <c r="CZ7" s="278"/>
      <c r="DA7" s="278"/>
      <c r="DB7" s="278"/>
      <c r="DC7" s="278"/>
      <c r="DD7" s="278"/>
      <c r="DE7" s="278"/>
      <c r="DF7" s="278"/>
      <c r="DG7" s="278"/>
      <c r="DH7" s="278"/>
      <c r="DI7" s="278"/>
      <c r="DJ7" s="278"/>
      <c r="DK7" s="278"/>
      <c r="DL7" s="278"/>
      <c r="DM7" s="278"/>
      <c r="DN7" s="278"/>
      <c r="DO7" s="278"/>
      <c r="DP7" s="278"/>
      <c r="DQ7" s="278"/>
      <c r="DR7" s="278"/>
      <c r="DS7" s="278"/>
      <c r="DT7" s="278"/>
      <c r="DU7" s="278"/>
      <c r="DV7" s="278"/>
      <c r="DW7" s="278"/>
      <c r="DX7" s="278"/>
      <c r="DY7" s="278"/>
      <c r="DZ7" s="278"/>
      <c r="EA7" s="278"/>
      <c r="EB7" s="278"/>
      <c r="EC7" s="278"/>
      <c r="ED7" s="278"/>
      <c r="EE7" s="278"/>
      <c r="EF7" s="278"/>
      <c r="EG7" s="278"/>
      <c r="EH7" s="278"/>
      <c r="EI7" s="278"/>
      <c r="EJ7" s="278"/>
      <c r="EK7" s="278"/>
      <c r="EL7" s="278"/>
      <c r="EM7" s="278"/>
      <c r="EN7" s="278"/>
      <c r="EO7" s="278"/>
      <c r="EP7" s="278"/>
      <c r="EQ7" s="278"/>
      <c r="ER7" s="278"/>
      <c r="ES7" s="278"/>
      <c r="ET7" s="278"/>
      <c r="EU7" s="278"/>
      <c r="EV7" s="278"/>
      <c r="EW7" s="278"/>
      <c r="EX7" s="278"/>
      <c r="EY7" s="278"/>
      <c r="EZ7" s="278"/>
      <c r="FA7" s="278"/>
      <c r="FB7" s="278"/>
      <c r="FC7" s="278"/>
      <c r="FD7" s="278"/>
      <c r="FE7" s="278"/>
      <c r="FF7" s="278"/>
      <c r="FG7" s="278"/>
      <c r="FH7" s="278"/>
      <c r="FI7" s="278"/>
      <c r="FJ7" s="278"/>
      <c r="FK7" s="278"/>
      <c r="FL7" s="278"/>
      <c r="FM7" s="278"/>
      <c r="FN7" s="278"/>
      <c r="FO7" s="278"/>
      <c r="FP7" s="278"/>
      <c r="FQ7" s="278"/>
      <c r="FR7" s="278"/>
      <c r="FS7" s="278"/>
      <c r="FT7" s="278"/>
      <c r="FU7" s="278"/>
      <c r="FV7" s="278"/>
      <c r="FW7" s="278"/>
      <c r="FX7" s="278"/>
      <c r="FY7" s="278"/>
      <c r="FZ7" s="278"/>
      <c r="GA7" s="278"/>
      <c r="GB7" s="278"/>
      <c r="GC7" s="278"/>
      <c r="GD7" s="278"/>
      <c r="GE7" s="278"/>
      <c r="GF7" s="278"/>
      <c r="GG7" s="278"/>
      <c r="GH7" s="278"/>
      <c r="GI7" s="278"/>
      <c r="GJ7" s="278"/>
      <c r="GK7" s="278"/>
      <c r="GL7" s="278"/>
      <c r="GM7" s="278"/>
      <c r="GN7" s="278"/>
      <c r="GO7" s="278"/>
      <c r="GP7" s="278"/>
      <c r="GQ7" s="278"/>
      <c r="GR7" s="278"/>
      <c r="GS7" s="278"/>
      <c r="GT7" s="278"/>
      <c r="GU7" s="278"/>
      <c r="GV7" s="278"/>
      <c r="GW7" s="278"/>
      <c r="GX7" s="278"/>
      <c r="GY7" s="278"/>
      <c r="GZ7" s="278"/>
      <c r="HA7" s="278"/>
      <c r="HB7" s="278"/>
      <c r="HC7" s="278"/>
      <c r="HD7" s="278"/>
      <c r="HE7" s="278"/>
      <c r="HF7" s="278"/>
      <c r="HG7" s="278"/>
      <c r="HH7" s="278"/>
      <c r="HI7" s="278"/>
      <c r="HJ7" s="278"/>
      <c r="HK7" s="278"/>
      <c r="HL7" s="278"/>
      <c r="HM7" s="278"/>
      <c r="HN7" s="278"/>
      <c r="HO7" s="278"/>
      <c r="HP7" s="278"/>
      <c r="HQ7" s="278"/>
      <c r="HR7" s="278"/>
      <c r="HS7" s="278"/>
      <c r="HT7" s="278"/>
      <c r="HU7" s="278"/>
      <c r="HV7" s="278"/>
      <c r="HW7" s="278"/>
      <c r="HX7" s="278"/>
      <c r="HY7" s="278"/>
      <c r="HZ7" s="278"/>
      <c r="IA7" s="278"/>
      <c r="IB7" s="278"/>
      <c r="IC7" s="278"/>
      <c r="ID7" s="278"/>
      <c r="IE7" s="278"/>
      <c r="IF7" s="278"/>
      <c r="IG7" s="278"/>
      <c r="IH7" s="278"/>
      <c r="II7" s="278"/>
      <c r="IJ7" s="278"/>
      <c r="IK7" s="278"/>
      <c r="IL7" s="278"/>
      <c r="IM7" s="278"/>
      <c r="IN7" s="278"/>
      <c r="IO7" s="278"/>
      <c r="IP7" s="278"/>
      <c r="IQ7" s="278"/>
      <c r="IR7" s="278"/>
      <c r="IS7" s="278"/>
      <c r="IT7" s="278"/>
      <c r="IU7" s="278"/>
      <c r="IV7" s="278"/>
    </row>
    <row r="8" spans="1:256" ht="18.75">
      <c r="A8" s="270" t="str">
        <f>第一週明細!$B$37&amp;第一週明細!$B$38&amp;第一週明細!$B$39&amp;第一週明細!$B$40</f>
        <v>5月1日</v>
      </c>
      <c r="B8" s="271" t="s">
        <v>164</v>
      </c>
      <c r="C8" s="273" t="str">
        <f>月菜單!Q5</f>
        <v>義大利麵</v>
      </c>
      <c r="D8" s="273" t="str">
        <f>月菜單!Q6</f>
        <v>紐澳良雞腿排</v>
      </c>
      <c r="E8" s="273" t="str">
        <f>月菜單!Q7</f>
        <v>金元寶水餃(冷)</v>
      </c>
      <c r="F8" s="273" t="str">
        <f>月菜單!Q8</f>
        <v>芹香甜不辣(炸加)</v>
      </c>
      <c r="G8" s="273" t="str">
        <f>月菜單!Q9</f>
        <v>深色蔬菜</v>
      </c>
      <c r="H8" s="273" t="str">
        <f>月菜單!Q10</f>
        <v>鮮筍湯</v>
      </c>
      <c r="I8" s="273"/>
      <c r="J8" s="274">
        <f t="shared" si="0"/>
        <v>740</v>
      </c>
      <c r="K8" s="274">
        <f>第一週明細!$Y$37</f>
        <v>6</v>
      </c>
      <c r="L8" s="274">
        <f>第一週明細!$Y$38</f>
        <v>2</v>
      </c>
      <c r="M8" s="274">
        <f>第一週明細!$Y$42</f>
        <v>0</v>
      </c>
      <c r="N8" s="274">
        <f>第一週明細!$Y$39</f>
        <v>2.2999999999999998</v>
      </c>
      <c r="O8" s="274">
        <f>第一週明細!$Y$41</f>
        <v>0</v>
      </c>
      <c r="P8" s="275">
        <f>第一週明細!$Y$40</f>
        <v>2.5</v>
      </c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278"/>
      <c r="AQ8" s="278"/>
      <c r="AR8" s="278"/>
      <c r="AS8" s="278"/>
      <c r="AT8" s="278"/>
      <c r="AU8" s="278"/>
      <c r="AV8" s="278"/>
      <c r="AW8" s="278"/>
      <c r="AX8" s="278"/>
      <c r="AY8" s="278"/>
      <c r="AZ8" s="278"/>
      <c r="BA8" s="278"/>
      <c r="BB8" s="278"/>
      <c r="BC8" s="278"/>
      <c r="BD8" s="278"/>
      <c r="BE8" s="278"/>
      <c r="BF8" s="278"/>
      <c r="BG8" s="278"/>
      <c r="BH8" s="278"/>
      <c r="BI8" s="278"/>
      <c r="BJ8" s="278"/>
      <c r="BK8" s="278"/>
      <c r="BL8" s="278"/>
      <c r="BM8" s="278"/>
      <c r="BN8" s="278"/>
      <c r="BO8" s="278"/>
      <c r="BP8" s="278"/>
      <c r="BQ8" s="278"/>
      <c r="BR8" s="278"/>
      <c r="BS8" s="278"/>
      <c r="BT8" s="278"/>
      <c r="BU8" s="278"/>
      <c r="BV8" s="278"/>
      <c r="BW8" s="278"/>
      <c r="BX8" s="278"/>
      <c r="BY8" s="278"/>
      <c r="BZ8" s="278"/>
      <c r="CA8" s="278"/>
      <c r="CB8" s="278"/>
      <c r="CC8" s="278"/>
      <c r="CD8" s="278"/>
      <c r="CE8" s="278"/>
      <c r="CF8" s="278"/>
      <c r="CG8" s="278"/>
      <c r="CH8" s="278"/>
      <c r="CI8" s="278"/>
      <c r="CJ8" s="278"/>
      <c r="CK8" s="278"/>
      <c r="CL8" s="278"/>
      <c r="CM8" s="278"/>
      <c r="CN8" s="278"/>
      <c r="CO8" s="278"/>
      <c r="CP8" s="278"/>
      <c r="CQ8" s="278"/>
      <c r="CR8" s="278"/>
      <c r="CS8" s="278"/>
      <c r="CT8" s="278"/>
      <c r="CU8" s="278"/>
      <c r="CV8" s="278"/>
      <c r="CW8" s="278"/>
      <c r="CX8" s="278"/>
      <c r="CY8" s="278"/>
      <c r="CZ8" s="278"/>
      <c r="DA8" s="278"/>
      <c r="DB8" s="278"/>
      <c r="DC8" s="278"/>
      <c r="DD8" s="278"/>
      <c r="DE8" s="278"/>
      <c r="DF8" s="278"/>
      <c r="DG8" s="278"/>
      <c r="DH8" s="278"/>
      <c r="DI8" s="278"/>
      <c r="DJ8" s="278"/>
      <c r="DK8" s="278"/>
      <c r="DL8" s="278"/>
      <c r="DM8" s="278"/>
      <c r="DN8" s="278"/>
      <c r="DO8" s="278"/>
      <c r="DP8" s="278"/>
      <c r="DQ8" s="278"/>
      <c r="DR8" s="278"/>
      <c r="DS8" s="278"/>
      <c r="DT8" s="278"/>
      <c r="DU8" s="278"/>
      <c r="DV8" s="278"/>
      <c r="DW8" s="278"/>
      <c r="DX8" s="278"/>
      <c r="DY8" s="278"/>
      <c r="DZ8" s="278"/>
      <c r="EA8" s="278"/>
      <c r="EB8" s="278"/>
      <c r="EC8" s="278"/>
      <c r="ED8" s="278"/>
      <c r="EE8" s="278"/>
      <c r="EF8" s="278"/>
      <c r="EG8" s="278"/>
      <c r="EH8" s="278"/>
      <c r="EI8" s="278"/>
      <c r="EJ8" s="278"/>
      <c r="EK8" s="278"/>
      <c r="EL8" s="278"/>
      <c r="EM8" s="278"/>
      <c r="EN8" s="278"/>
      <c r="EO8" s="278"/>
      <c r="EP8" s="278"/>
      <c r="EQ8" s="278"/>
      <c r="ER8" s="278"/>
      <c r="ES8" s="278"/>
      <c r="ET8" s="278"/>
      <c r="EU8" s="278"/>
      <c r="EV8" s="278"/>
      <c r="EW8" s="278"/>
      <c r="EX8" s="278"/>
      <c r="EY8" s="278"/>
      <c r="EZ8" s="278"/>
      <c r="FA8" s="278"/>
      <c r="FB8" s="278"/>
      <c r="FC8" s="278"/>
      <c r="FD8" s="278"/>
      <c r="FE8" s="278"/>
      <c r="FF8" s="278"/>
      <c r="FG8" s="278"/>
      <c r="FH8" s="278"/>
      <c r="FI8" s="278"/>
      <c r="FJ8" s="278"/>
      <c r="FK8" s="278"/>
      <c r="FL8" s="278"/>
      <c r="FM8" s="278"/>
      <c r="FN8" s="278"/>
      <c r="FO8" s="278"/>
      <c r="FP8" s="278"/>
      <c r="FQ8" s="278"/>
      <c r="FR8" s="278"/>
      <c r="FS8" s="278"/>
      <c r="FT8" s="278"/>
      <c r="FU8" s="278"/>
      <c r="FV8" s="278"/>
      <c r="FW8" s="278"/>
      <c r="FX8" s="278"/>
      <c r="FY8" s="278"/>
      <c r="FZ8" s="278"/>
      <c r="GA8" s="278"/>
      <c r="GB8" s="278"/>
      <c r="GC8" s="278"/>
      <c r="GD8" s="278"/>
      <c r="GE8" s="278"/>
      <c r="GF8" s="278"/>
      <c r="GG8" s="278"/>
      <c r="GH8" s="278"/>
      <c r="GI8" s="278"/>
      <c r="GJ8" s="278"/>
      <c r="GK8" s="278"/>
      <c r="GL8" s="278"/>
      <c r="GM8" s="278"/>
      <c r="GN8" s="278"/>
      <c r="GO8" s="278"/>
      <c r="GP8" s="278"/>
      <c r="GQ8" s="278"/>
      <c r="GR8" s="278"/>
      <c r="GS8" s="278"/>
      <c r="GT8" s="278"/>
      <c r="GU8" s="278"/>
      <c r="GV8" s="278"/>
      <c r="GW8" s="278"/>
      <c r="GX8" s="278"/>
      <c r="GY8" s="278"/>
      <c r="GZ8" s="278"/>
      <c r="HA8" s="278"/>
      <c r="HB8" s="278"/>
      <c r="HC8" s="278"/>
      <c r="HD8" s="278"/>
      <c r="HE8" s="278"/>
      <c r="HF8" s="278"/>
      <c r="HG8" s="278"/>
      <c r="HH8" s="278"/>
      <c r="HI8" s="278"/>
      <c r="HJ8" s="278"/>
      <c r="HK8" s="278"/>
      <c r="HL8" s="278"/>
      <c r="HM8" s="278"/>
      <c r="HN8" s="278"/>
      <c r="HO8" s="278"/>
      <c r="HP8" s="278"/>
      <c r="HQ8" s="278"/>
      <c r="HR8" s="278"/>
      <c r="HS8" s="278"/>
      <c r="HT8" s="278"/>
      <c r="HU8" s="278"/>
      <c r="HV8" s="278"/>
      <c r="HW8" s="278"/>
      <c r="HX8" s="278"/>
      <c r="HY8" s="278"/>
      <c r="HZ8" s="278"/>
      <c r="IA8" s="278"/>
      <c r="IB8" s="278"/>
      <c r="IC8" s="278"/>
      <c r="ID8" s="278"/>
      <c r="IE8" s="278"/>
      <c r="IF8" s="278"/>
      <c r="IG8" s="278"/>
      <c r="IH8" s="278"/>
      <c r="II8" s="278"/>
      <c r="IJ8" s="278"/>
      <c r="IK8" s="278"/>
      <c r="IL8" s="278"/>
      <c r="IM8" s="278"/>
      <c r="IN8" s="278"/>
      <c r="IO8" s="278"/>
      <c r="IP8" s="278"/>
      <c r="IQ8" s="278"/>
      <c r="IR8" s="278"/>
      <c r="IS8" s="278"/>
      <c r="IT8" s="278"/>
      <c r="IU8" s="278"/>
      <c r="IV8" s="278"/>
    </row>
    <row r="9" spans="1:256" ht="18.75">
      <c r="A9" s="270" t="str">
        <f>第二週明細!$B$5&amp;第二週明細!$B$6&amp;第二週明細!$B$7&amp;第二週明細!$B$8</f>
        <v>5月4日</v>
      </c>
      <c r="B9" s="271" t="s">
        <v>160</v>
      </c>
      <c r="C9" s="272" t="str">
        <f>月菜單!A15</f>
        <v>白米飯</v>
      </c>
      <c r="D9" s="276" t="str">
        <f>月菜單!A16</f>
        <v>芝麻蜜汁雞丁</v>
      </c>
      <c r="E9" s="276" t="str">
        <f>月菜單!A17</f>
        <v>古早味滷味(豆)</v>
      </c>
      <c r="F9" s="273" t="str">
        <f>月菜單!A18</f>
        <v>乳酪起司炒蛋</v>
      </c>
      <c r="G9" s="273" t="str">
        <f>月菜單!A19</f>
        <v>深色蔬菜</v>
      </c>
      <c r="H9" s="276" t="str">
        <f>月菜單!A20</f>
        <v>味噌海芽湯</v>
      </c>
      <c r="I9" s="273"/>
      <c r="J9" s="274">
        <f t="shared" si="0"/>
        <v>823.5</v>
      </c>
      <c r="K9" s="274">
        <f>第二週明細!$Y$5</f>
        <v>6</v>
      </c>
      <c r="L9" s="274">
        <f>第二週明細!$Y$6</f>
        <v>2.7</v>
      </c>
      <c r="M9" s="274">
        <f>第二週明細!$Y$10</f>
        <v>0.3</v>
      </c>
      <c r="N9" s="274">
        <f>第二週明細!$Y$7</f>
        <v>2.1</v>
      </c>
      <c r="O9" s="274">
        <f>第二週明細!$Y$9</f>
        <v>0</v>
      </c>
      <c r="P9" s="275">
        <f>第二週明細!$Y$8</f>
        <v>2.5</v>
      </c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78"/>
      <c r="AO9" s="278"/>
      <c r="AP9" s="278"/>
      <c r="AQ9" s="278"/>
      <c r="AR9" s="278"/>
      <c r="AS9" s="278"/>
      <c r="AT9" s="278"/>
      <c r="AU9" s="278"/>
      <c r="AV9" s="278"/>
      <c r="AW9" s="278"/>
      <c r="AX9" s="278"/>
      <c r="AY9" s="278"/>
      <c r="AZ9" s="278"/>
      <c r="BA9" s="278"/>
      <c r="BB9" s="278"/>
      <c r="BC9" s="278"/>
      <c r="BD9" s="278"/>
      <c r="BE9" s="278"/>
      <c r="BF9" s="278"/>
      <c r="BG9" s="278"/>
      <c r="BH9" s="278"/>
      <c r="BI9" s="278"/>
      <c r="BJ9" s="278"/>
      <c r="BK9" s="278"/>
      <c r="BL9" s="278"/>
      <c r="BM9" s="278"/>
      <c r="BN9" s="278"/>
      <c r="BO9" s="278"/>
      <c r="BP9" s="278"/>
      <c r="BQ9" s="278"/>
      <c r="BR9" s="278"/>
      <c r="BS9" s="278"/>
      <c r="BT9" s="278"/>
      <c r="BU9" s="278"/>
      <c r="BV9" s="278"/>
      <c r="BW9" s="278"/>
      <c r="BX9" s="278"/>
      <c r="BY9" s="278"/>
      <c r="BZ9" s="278"/>
      <c r="CA9" s="278"/>
      <c r="CB9" s="278"/>
      <c r="CC9" s="278"/>
      <c r="CD9" s="278"/>
      <c r="CE9" s="278"/>
      <c r="CF9" s="278"/>
      <c r="CG9" s="278"/>
      <c r="CH9" s="278"/>
      <c r="CI9" s="278"/>
      <c r="CJ9" s="278"/>
      <c r="CK9" s="278"/>
      <c r="CL9" s="278"/>
      <c r="CM9" s="278"/>
      <c r="CN9" s="278"/>
      <c r="CO9" s="278"/>
      <c r="CP9" s="278"/>
      <c r="CQ9" s="278"/>
      <c r="CR9" s="278"/>
      <c r="CS9" s="278"/>
      <c r="CT9" s="278"/>
      <c r="CU9" s="278"/>
      <c r="CV9" s="278"/>
      <c r="CW9" s="278"/>
      <c r="CX9" s="278"/>
      <c r="CY9" s="278"/>
      <c r="CZ9" s="278"/>
      <c r="DA9" s="278"/>
      <c r="DB9" s="278"/>
      <c r="DC9" s="278"/>
      <c r="DD9" s="278"/>
      <c r="DE9" s="278"/>
      <c r="DF9" s="278"/>
      <c r="DG9" s="278"/>
      <c r="DH9" s="278"/>
      <c r="DI9" s="278"/>
      <c r="DJ9" s="278"/>
      <c r="DK9" s="278"/>
      <c r="DL9" s="278"/>
      <c r="DM9" s="278"/>
      <c r="DN9" s="278"/>
      <c r="DO9" s="278"/>
      <c r="DP9" s="278"/>
      <c r="DQ9" s="278"/>
      <c r="DR9" s="278"/>
      <c r="DS9" s="278"/>
      <c r="DT9" s="278"/>
      <c r="DU9" s="278"/>
      <c r="DV9" s="278"/>
      <c r="DW9" s="278"/>
      <c r="DX9" s="278"/>
      <c r="DY9" s="278"/>
      <c r="DZ9" s="278"/>
      <c r="EA9" s="278"/>
      <c r="EB9" s="278"/>
      <c r="EC9" s="278"/>
      <c r="ED9" s="278"/>
      <c r="EE9" s="278"/>
      <c r="EF9" s="278"/>
      <c r="EG9" s="278"/>
      <c r="EH9" s="278"/>
      <c r="EI9" s="278"/>
      <c r="EJ9" s="278"/>
      <c r="EK9" s="278"/>
      <c r="EL9" s="278"/>
      <c r="EM9" s="278"/>
      <c r="EN9" s="278"/>
      <c r="EO9" s="278"/>
      <c r="EP9" s="278"/>
      <c r="EQ9" s="278"/>
      <c r="ER9" s="278"/>
      <c r="ES9" s="278"/>
      <c r="ET9" s="278"/>
      <c r="EU9" s="278"/>
      <c r="EV9" s="278"/>
      <c r="EW9" s="278"/>
      <c r="EX9" s="278"/>
      <c r="EY9" s="278"/>
      <c r="EZ9" s="278"/>
      <c r="FA9" s="278"/>
      <c r="FB9" s="278"/>
      <c r="FC9" s="278"/>
      <c r="FD9" s="278"/>
      <c r="FE9" s="278"/>
      <c r="FF9" s="278"/>
      <c r="FG9" s="278"/>
      <c r="FH9" s="278"/>
      <c r="FI9" s="278"/>
      <c r="FJ9" s="278"/>
      <c r="FK9" s="278"/>
      <c r="FL9" s="278"/>
      <c r="FM9" s="278"/>
      <c r="FN9" s="278"/>
      <c r="FO9" s="278"/>
      <c r="FP9" s="278"/>
      <c r="FQ9" s="278"/>
      <c r="FR9" s="278"/>
      <c r="FS9" s="278"/>
      <c r="FT9" s="278"/>
      <c r="FU9" s="278"/>
      <c r="FV9" s="278"/>
      <c r="FW9" s="278"/>
      <c r="FX9" s="278"/>
      <c r="FY9" s="278"/>
      <c r="FZ9" s="278"/>
      <c r="GA9" s="278"/>
      <c r="GB9" s="278"/>
      <c r="GC9" s="278"/>
      <c r="GD9" s="278"/>
      <c r="GE9" s="278"/>
      <c r="GF9" s="278"/>
      <c r="GG9" s="278"/>
      <c r="GH9" s="278"/>
      <c r="GI9" s="278"/>
      <c r="GJ9" s="278"/>
      <c r="GK9" s="278"/>
      <c r="GL9" s="278"/>
      <c r="GM9" s="278"/>
      <c r="GN9" s="278"/>
      <c r="GO9" s="278"/>
      <c r="GP9" s="278"/>
      <c r="GQ9" s="278"/>
      <c r="GR9" s="278"/>
      <c r="GS9" s="278"/>
      <c r="GT9" s="278"/>
      <c r="GU9" s="278"/>
      <c r="GV9" s="278"/>
      <c r="GW9" s="278"/>
      <c r="GX9" s="278"/>
      <c r="GY9" s="278"/>
      <c r="GZ9" s="278"/>
      <c r="HA9" s="278"/>
      <c r="HB9" s="278"/>
      <c r="HC9" s="278"/>
      <c r="HD9" s="278"/>
      <c r="HE9" s="278"/>
      <c r="HF9" s="278"/>
      <c r="HG9" s="278"/>
      <c r="HH9" s="278"/>
      <c r="HI9" s="278"/>
      <c r="HJ9" s="278"/>
      <c r="HK9" s="278"/>
      <c r="HL9" s="278"/>
      <c r="HM9" s="278"/>
      <c r="HN9" s="278"/>
      <c r="HO9" s="278"/>
      <c r="HP9" s="278"/>
      <c r="HQ9" s="278"/>
      <c r="HR9" s="278"/>
      <c r="HS9" s="278"/>
      <c r="HT9" s="278"/>
      <c r="HU9" s="278"/>
      <c r="HV9" s="278"/>
      <c r="HW9" s="278"/>
      <c r="HX9" s="278"/>
      <c r="HY9" s="278"/>
      <c r="HZ9" s="278"/>
      <c r="IA9" s="278"/>
      <c r="IB9" s="278"/>
      <c r="IC9" s="278"/>
      <c r="ID9" s="278"/>
      <c r="IE9" s="278"/>
      <c r="IF9" s="278"/>
      <c r="IG9" s="278"/>
      <c r="IH9" s="278"/>
      <c r="II9" s="278"/>
      <c r="IJ9" s="278"/>
      <c r="IK9" s="278"/>
      <c r="IL9" s="278"/>
      <c r="IM9" s="278"/>
      <c r="IN9" s="278"/>
      <c r="IO9" s="278"/>
      <c r="IP9" s="278"/>
      <c r="IQ9" s="278"/>
      <c r="IR9" s="278"/>
      <c r="IS9" s="278"/>
      <c r="IT9" s="278"/>
      <c r="IU9" s="278"/>
      <c r="IV9" s="278"/>
    </row>
    <row r="10" spans="1:256" ht="18.75">
      <c r="A10" s="270" t="str">
        <f>第二週明細!$B$13&amp;第二週明細!$B$14&amp;第二週明細!$B$15&amp;第二週明細!$B$16</f>
        <v>5月5日</v>
      </c>
      <c r="B10" s="271" t="s">
        <v>165</v>
      </c>
      <c r="C10" s="276" t="str">
        <f>月菜單!E15</f>
        <v>五穀飯</v>
      </c>
      <c r="D10" s="276" t="str">
        <f>月菜單!E16</f>
        <v>京醬燒肉</v>
      </c>
      <c r="E10" s="276" t="str">
        <f>月菜單!E17</f>
        <v>黃瓜鮮燴</v>
      </c>
      <c r="F10" s="276" t="str">
        <f>月菜單!E18</f>
        <v>時蔬烤地瓜</v>
      </c>
      <c r="G10" s="273" t="str">
        <f>月菜單!E19</f>
        <v>淺色蔬菜</v>
      </c>
      <c r="H10" s="276" t="str">
        <f>月菜單!E20</f>
        <v>酸辣湯(豆醃)</v>
      </c>
      <c r="I10" s="273"/>
      <c r="J10" s="274">
        <f t="shared" si="0"/>
        <v>744</v>
      </c>
      <c r="K10" s="274">
        <f>第二週明細!$Y$13</f>
        <v>5.7</v>
      </c>
      <c r="L10" s="274">
        <f>第二週明細!$Y$14</f>
        <v>2.2999999999999998</v>
      </c>
      <c r="M10" s="274">
        <f>第二週明細!$Y$18</f>
        <v>0</v>
      </c>
      <c r="N10" s="274">
        <f>第二週明細!$Y$15</f>
        <v>2.4</v>
      </c>
      <c r="O10" s="274">
        <f>第二週明細!$Y$17</f>
        <v>0</v>
      </c>
      <c r="P10" s="275">
        <f>第二週明細!$Y$16</f>
        <v>2.5</v>
      </c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  <c r="AQ10" s="278"/>
      <c r="AR10" s="278"/>
      <c r="AS10" s="278"/>
      <c r="AT10" s="278"/>
      <c r="AU10" s="278"/>
      <c r="AV10" s="278"/>
      <c r="AW10" s="278"/>
      <c r="AX10" s="278"/>
      <c r="AY10" s="278"/>
      <c r="AZ10" s="278"/>
      <c r="BA10" s="278"/>
      <c r="BB10" s="278"/>
      <c r="BC10" s="278"/>
      <c r="BD10" s="278"/>
      <c r="BE10" s="278"/>
      <c r="BF10" s="278"/>
      <c r="BG10" s="278"/>
      <c r="BH10" s="278"/>
      <c r="BI10" s="278"/>
      <c r="BJ10" s="278"/>
      <c r="BK10" s="278"/>
      <c r="BL10" s="278"/>
      <c r="BM10" s="278"/>
      <c r="BN10" s="278"/>
      <c r="BO10" s="278"/>
      <c r="BP10" s="278"/>
      <c r="BQ10" s="278"/>
      <c r="BR10" s="278"/>
      <c r="BS10" s="278"/>
      <c r="BT10" s="278"/>
      <c r="BU10" s="278"/>
      <c r="BV10" s="278"/>
      <c r="BW10" s="278"/>
      <c r="BX10" s="278"/>
      <c r="BY10" s="278"/>
      <c r="BZ10" s="278"/>
      <c r="CA10" s="278"/>
      <c r="CB10" s="278"/>
      <c r="CC10" s="278"/>
      <c r="CD10" s="278"/>
      <c r="CE10" s="278"/>
      <c r="CF10" s="278"/>
      <c r="CG10" s="278"/>
      <c r="CH10" s="278"/>
      <c r="CI10" s="278"/>
      <c r="CJ10" s="278"/>
      <c r="CK10" s="278"/>
      <c r="CL10" s="278"/>
      <c r="CM10" s="278"/>
      <c r="CN10" s="278"/>
      <c r="CO10" s="278"/>
      <c r="CP10" s="278"/>
      <c r="CQ10" s="278"/>
      <c r="CR10" s="278"/>
      <c r="CS10" s="278"/>
      <c r="CT10" s="278"/>
      <c r="CU10" s="278"/>
      <c r="CV10" s="278"/>
      <c r="CW10" s="278"/>
      <c r="CX10" s="278"/>
      <c r="CY10" s="278"/>
      <c r="CZ10" s="278"/>
      <c r="DA10" s="278"/>
      <c r="DB10" s="278"/>
      <c r="DC10" s="278"/>
      <c r="DD10" s="278"/>
      <c r="DE10" s="278"/>
      <c r="DF10" s="278"/>
      <c r="DG10" s="278"/>
      <c r="DH10" s="278"/>
      <c r="DI10" s="278"/>
      <c r="DJ10" s="278"/>
      <c r="DK10" s="278"/>
      <c r="DL10" s="278"/>
      <c r="DM10" s="278"/>
      <c r="DN10" s="278"/>
      <c r="DO10" s="278"/>
      <c r="DP10" s="278"/>
      <c r="DQ10" s="278"/>
      <c r="DR10" s="278"/>
      <c r="DS10" s="278"/>
      <c r="DT10" s="278"/>
      <c r="DU10" s="278"/>
      <c r="DV10" s="278"/>
      <c r="DW10" s="278"/>
      <c r="DX10" s="278"/>
      <c r="DY10" s="278"/>
      <c r="DZ10" s="278"/>
      <c r="EA10" s="278"/>
      <c r="EB10" s="278"/>
      <c r="EC10" s="278"/>
      <c r="ED10" s="278"/>
      <c r="EE10" s="278"/>
      <c r="EF10" s="278"/>
      <c r="EG10" s="278"/>
      <c r="EH10" s="278"/>
      <c r="EI10" s="278"/>
      <c r="EJ10" s="278"/>
      <c r="EK10" s="278"/>
      <c r="EL10" s="278"/>
      <c r="EM10" s="278"/>
      <c r="EN10" s="278"/>
      <c r="EO10" s="278"/>
      <c r="EP10" s="278"/>
      <c r="EQ10" s="278"/>
      <c r="ER10" s="278"/>
      <c r="ES10" s="278"/>
      <c r="ET10" s="278"/>
      <c r="EU10" s="278"/>
      <c r="EV10" s="278"/>
      <c r="EW10" s="278"/>
      <c r="EX10" s="278"/>
      <c r="EY10" s="278"/>
      <c r="EZ10" s="278"/>
      <c r="FA10" s="278"/>
      <c r="FB10" s="278"/>
      <c r="FC10" s="278"/>
      <c r="FD10" s="278"/>
      <c r="FE10" s="278"/>
      <c r="FF10" s="278"/>
      <c r="FG10" s="278"/>
      <c r="FH10" s="278"/>
      <c r="FI10" s="278"/>
      <c r="FJ10" s="278"/>
      <c r="FK10" s="278"/>
      <c r="FL10" s="278"/>
      <c r="FM10" s="278"/>
      <c r="FN10" s="278"/>
      <c r="FO10" s="278"/>
      <c r="FP10" s="278"/>
      <c r="FQ10" s="278"/>
      <c r="FR10" s="278"/>
      <c r="FS10" s="278"/>
      <c r="FT10" s="278"/>
      <c r="FU10" s="278"/>
      <c r="FV10" s="278"/>
      <c r="FW10" s="278"/>
      <c r="FX10" s="278"/>
      <c r="FY10" s="278"/>
      <c r="FZ10" s="278"/>
      <c r="GA10" s="278"/>
      <c r="GB10" s="278"/>
      <c r="GC10" s="278"/>
      <c r="GD10" s="278"/>
      <c r="GE10" s="278"/>
      <c r="GF10" s="278"/>
      <c r="GG10" s="278"/>
      <c r="GH10" s="278"/>
      <c r="GI10" s="278"/>
      <c r="GJ10" s="278"/>
      <c r="GK10" s="278"/>
      <c r="GL10" s="278"/>
      <c r="GM10" s="278"/>
      <c r="GN10" s="278"/>
      <c r="GO10" s="278"/>
      <c r="GP10" s="278"/>
      <c r="GQ10" s="278"/>
      <c r="GR10" s="278"/>
      <c r="GS10" s="278"/>
      <c r="GT10" s="278"/>
      <c r="GU10" s="278"/>
      <c r="GV10" s="278"/>
      <c r="GW10" s="278"/>
      <c r="GX10" s="278"/>
      <c r="GY10" s="278"/>
      <c r="GZ10" s="278"/>
      <c r="HA10" s="278"/>
      <c r="HB10" s="278"/>
      <c r="HC10" s="278"/>
      <c r="HD10" s="278"/>
      <c r="HE10" s="278"/>
      <c r="HF10" s="278"/>
      <c r="HG10" s="278"/>
      <c r="HH10" s="278"/>
      <c r="HI10" s="278"/>
      <c r="HJ10" s="278"/>
      <c r="HK10" s="278"/>
      <c r="HL10" s="278"/>
      <c r="HM10" s="278"/>
      <c r="HN10" s="278"/>
      <c r="HO10" s="278"/>
      <c r="HP10" s="278"/>
      <c r="HQ10" s="278"/>
      <c r="HR10" s="278"/>
      <c r="HS10" s="278"/>
      <c r="HT10" s="278"/>
      <c r="HU10" s="278"/>
      <c r="HV10" s="278"/>
      <c r="HW10" s="278"/>
      <c r="HX10" s="278"/>
      <c r="HY10" s="278"/>
      <c r="HZ10" s="278"/>
      <c r="IA10" s="278"/>
      <c r="IB10" s="278"/>
      <c r="IC10" s="278"/>
      <c r="ID10" s="278"/>
      <c r="IE10" s="278"/>
      <c r="IF10" s="278"/>
      <c r="IG10" s="278"/>
      <c r="IH10" s="278"/>
      <c r="II10" s="278"/>
      <c r="IJ10" s="278"/>
      <c r="IK10" s="278"/>
      <c r="IL10" s="278"/>
      <c r="IM10" s="278"/>
      <c r="IN10" s="278"/>
      <c r="IO10" s="278"/>
      <c r="IP10" s="278"/>
      <c r="IQ10" s="278"/>
      <c r="IR10" s="278"/>
      <c r="IS10" s="278"/>
      <c r="IT10" s="278"/>
      <c r="IU10" s="278"/>
      <c r="IV10" s="278"/>
    </row>
    <row r="11" spans="1:256" ht="18.75">
      <c r="A11" s="270" t="str">
        <f>第二週明細!$B$21&amp;第二週明細!$B$22&amp;第二週明細!$B$23&amp;第二週明細!$B$24</f>
        <v>5月6日</v>
      </c>
      <c r="B11" s="271" t="s">
        <v>162</v>
      </c>
      <c r="C11" s="276" t="str">
        <f>月菜單!I15</f>
        <v>白米飯</v>
      </c>
      <c r="D11" s="276" t="str">
        <f>月菜單!I16</f>
        <v>黃金豬排(炸)</v>
      </c>
      <c r="E11" s="276" t="str">
        <f>月菜單!I17</f>
        <v>蝦仁燴白菜(海)</v>
      </c>
      <c r="F11" s="276" t="str">
        <f>月菜單!I18</f>
        <v>花生米血(冷)</v>
      </c>
      <c r="G11" s="273" t="str">
        <f>月菜單!I19</f>
        <v>深色蔬菜</v>
      </c>
      <c r="H11" s="276" t="str">
        <f>月菜單!I20</f>
        <v>蛋花湯</v>
      </c>
      <c r="I11" s="277"/>
      <c r="J11" s="274">
        <f t="shared" si="0"/>
        <v>792.5</v>
      </c>
      <c r="K11" s="274">
        <f>第二週明細!$Y$21</f>
        <v>6</v>
      </c>
      <c r="L11" s="274">
        <f>第二週明細!$Y$22</f>
        <v>2.8</v>
      </c>
      <c r="M11" s="274">
        <f>第二週明細!$Y$26</f>
        <v>0</v>
      </c>
      <c r="N11" s="274">
        <f>第二週明細!$Y$23</f>
        <v>2</v>
      </c>
      <c r="O11" s="274">
        <f>第二週明細!$Y$25</f>
        <v>0</v>
      </c>
      <c r="P11" s="275">
        <f>第二週明細!$Y$24</f>
        <v>2.5</v>
      </c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78"/>
      <c r="AB11" s="278"/>
      <c r="AC11" s="278"/>
      <c r="AD11" s="278"/>
      <c r="AE11" s="278"/>
      <c r="AF11" s="278"/>
      <c r="AG11" s="278"/>
      <c r="AH11" s="278"/>
      <c r="AI11" s="278"/>
      <c r="AJ11" s="278"/>
      <c r="AK11" s="278"/>
      <c r="AL11" s="278"/>
      <c r="AM11" s="278"/>
      <c r="AN11" s="278"/>
      <c r="AO11" s="278"/>
      <c r="AP11" s="278"/>
      <c r="AQ11" s="278"/>
      <c r="AR11" s="278"/>
      <c r="AS11" s="278"/>
      <c r="AT11" s="278"/>
      <c r="AU11" s="278"/>
      <c r="AV11" s="278"/>
      <c r="AW11" s="278"/>
      <c r="AX11" s="278"/>
      <c r="AY11" s="278"/>
      <c r="AZ11" s="278"/>
      <c r="BA11" s="278"/>
      <c r="BB11" s="278"/>
      <c r="BC11" s="278"/>
      <c r="BD11" s="278"/>
      <c r="BE11" s="278"/>
      <c r="BF11" s="278"/>
      <c r="BG11" s="278"/>
      <c r="BH11" s="278"/>
      <c r="BI11" s="278"/>
      <c r="BJ11" s="278"/>
      <c r="BK11" s="278"/>
      <c r="BL11" s="278"/>
      <c r="BM11" s="278"/>
      <c r="BN11" s="278"/>
      <c r="BO11" s="278"/>
      <c r="BP11" s="278"/>
      <c r="BQ11" s="278"/>
      <c r="BR11" s="278"/>
      <c r="BS11" s="278"/>
      <c r="BT11" s="278"/>
      <c r="BU11" s="278"/>
      <c r="BV11" s="278"/>
      <c r="BW11" s="278"/>
      <c r="BX11" s="278"/>
      <c r="BY11" s="278"/>
      <c r="BZ11" s="278"/>
      <c r="CA11" s="278"/>
      <c r="CB11" s="278"/>
      <c r="CC11" s="278"/>
      <c r="CD11" s="278"/>
      <c r="CE11" s="278"/>
      <c r="CF11" s="278"/>
      <c r="CG11" s="278"/>
      <c r="CH11" s="278"/>
      <c r="CI11" s="278"/>
      <c r="CJ11" s="278"/>
      <c r="CK11" s="278"/>
      <c r="CL11" s="278"/>
      <c r="CM11" s="278"/>
      <c r="CN11" s="278"/>
      <c r="CO11" s="278"/>
      <c r="CP11" s="278"/>
      <c r="CQ11" s="278"/>
      <c r="CR11" s="278"/>
      <c r="CS11" s="278"/>
      <c r="CT11" s="278"/>
      <c r="CU11" s="278"/>
      <c r="CV11" s="278"/>
      <c r="CW11" s="278"/>
      <c r="CX11" s="278"/>
      <c r="CY11" s="278"/>
      <c r="CZ11" s="278"/>
      <c r="DA11" s="278"/>
      <c r="DB11" s="278"/>
      <c r="DC11" s="278"/>
      <c r="DD11" s="278"/>
      <c r="DE11" s="278"/>
      <c r="DF11" s="278"/>
      <c r="DG11" s="278"/>
      <c r="DH11" s="278"/>
      <c r="DI11" s="278"/>
      <c r="DJ11" s="278"/>
      <c r="DK11" s="278"/>
      <c r="DL11" s="278"/>
      <c r="DM11" s="278"/>
      <c r="DN11" s="278"/>
      <c r="DO11" s="278"/>
      <c r="DP11" s="278"/>
      <c r="DQ11" s="278"/>
      <c r="DR11" s="278"/>
      <c r="DS11" s="278"/>
      <c r="DT11" s="278"/>
      <c r="DU11" s="278"/>
      <c r="DV11" s="278"/>
      <c r="DW11" s="278"/>
      <c r="DX11" s="278"/>
      <c r="DY11" s="278"/>
      <c r="DZ11" s="278"/>
      <c r="EA11" s="278"/>
      <c r="EB11" s="278"/>
      <c r="EC11" s="278"/>
      <c r="ED11" s="278"/>
      <c r="EE11" s="278"/>
      <c r="EF11" s="278"/>
      <c r="EG11" s="278"/>
      <c r="EH11" s="278"/>
      <c r="EI11" s="278"/>
      <c r="EJ11" s="278"/>
      <c r="EK11" s="278"/>
      <c r="EL11" s="278"/>
      <c r="EM11" s="278"/>
      <c r="EN11" s="278"/>
      <c r="EO11" s="278"/>
      <c r="EP11" s="278"/>
      <c r="EQ11" s="278"/>
      <c r="ER11" s="278"/>
      <c r="ES11" s="278"/>
      <c r="ET11" s="278"/>
      <c r="EU11" s="278"/>
      <c r="EV11" s="278"/>
      <c r="EW11" s="278"/>
      <c r="EX11" s="278"/>
      <c r="EY11" s="278"/>
      <c r="EZ11" s="278"/>
      <c r="FA11" s="278"/>
      <c r="FB11" s="278"/>
      <c r="FC11" s="278"/>
      <c r="FD11" s="278"/>
      <c r="FE11" s="278"/>
      <c r="FF11" s="278"/>
      <c r="FG11" s="278"/>
      <c r="FH11" s="278"/>
      <c r="FI11" s="278"/>
      <c r="FJ11" s="278"/>
      <c r="FK11" s="278"/>
      <c r="FL11" s="278"/>
      <c r="FM11" s="278"/>
      <c r="FN11" s="278"/>
      <c r="FO11" s="278"/>
      <c r="FP11" s="278"/>
      <c r="FQ11" s="278"/>
      <c r="FR11" s="278"/>
      <c r="FS11" s="278"/>
      <c r="FT11" s="278"/>
      <c r="FU11" s="278"/>
      <c r="FV11" s="278"/>
      <c r="FW11" s="278"/>
      <c r="FX11" s="278"/>
      <c r="FY11" s="278"/>
      <c r="FZ11" s="278"/>
      <c r="GA11" s="278"/>
      <c r="GB11" s="278"/>
      <c r="GC11" s="278"/>
      <c r="GD11" s="278"/>
      <c r="GE11" s="278"/>
      <c r="GF11" s="278"/>
      <c r="GG11" s="278"/>
      <c r="GH11" s="278"/>
      <c r="GI11" s="278"/>
      <c r="GJ11" s="278"/>
      <c r="GK11" s="278"/>
      <c r="GL11" s="278"/>
      <c r="GM11" s="278"/>
      <c r="GN11" s="278"/>
      <c r="GO11" s="278"/>
      <c r="GP11" s="278"/>
      <c r="GQ11" s="278"/>
      <c r="GR11" s="278"/>
      <c r="GS11" s="278"/>
      <c r="GT11" s="278"/>
      <c r="GU11" s="278"/>
      <c r="GV11" s="278"/>
      <c r="GW11" s="278"/>
      <c r="GX11" s="278"/>
      <c r="GY11" s="278"/>
      <c r="GZ11" s="278"/>
      <c r="HA11" s="278"/>
      <c r="HB11" s="278"/>
      <c r="HC11" s="278"/>
      <c r="HD11" s="278"/>
      <c r="HE11" s="278"/>
      <c r="HF11" s="278"/>
      <c r="HG11" s="278"/>
      <c r="HH11" s="278"/>
      <c r="HI11" s="278"/>
      <c r="HJ11" s="278"/>
      <c r="HK11" s="278"/>
      <c r="HL11" s="278"/>
      <c r="HM11" s="278"/>
      <c r="HN11" s="278"/>
      <c r="HO11" s="278"/>
      <c r="HP11" s="278"/>
      <c r="HQ11" s="278"/>
      <c r="HR11" s="278"/>
      <c r="HS11" s="278"/>
      <c r="HT11" s="278"/>
      <c r="HU11" s="278"/>
      <c r="HV11" s="278"/>
      <c r="HW11" s="278"/>
      <c r="HX11" s="278"/>
      <c r="HY11" s="278"/>
      <c r="HZ11" s="278"/>
      <c r="IA11" s="278"/>
      <c r="IB11" s="278"/>
      <c r="IC11" s="278"/>
      <c r="ID11" s="278"/>
      <c r="IE11" s="278"/>
      <c r="IF11" s="278"/>
      <c r="IG11" s="278"/>
      <c r="IH11" s="278"/>
      <c r="II11" s="278"/>
      <c r="IJ11" s="278"/>
      <c r="IK11" s="278"/>
      <c r="IL11" s="278"/>
      <c r="IM11" s="278"/>
      <c r="IN11" s="278"/>
      <c r="IO11" s="278"/>
      <c r="IP11" s="278"/>
      <c r="IQ11" s="278"/>
      <c r="IR11" s="278"/>
      <c r="IS11" s="278"/>
      <c r="IT11" s="278"/>
      <c r="IU11" s="278"/>
      <c r="IV11" s="278"/>
    </row>
    <row r="12" spans="1:256" ht="18.75">
      <c r="A12" s="270" t="str">
        <f>第二週明細!$B$29&amp;第二週明細!$B$30&amp;第二週明細!$B$31&amp;第二週明細!$B$32</f>
        <v>5月7日</v>
      </c>
      <c r="B12" s="271" t="s">
        <v>166</v>
      </c>
      <c r="C12" s="280" t="str">
        <f>月菜單!M15</f>
        <v>地瓜飯</v>
      </c>
      <c r="D12" s="281" t="str">
        <f>月菜單!M16</f>
        <v>BBQ烤雞排</v>
      </c>
      <c r="E12" s="281" t="str">
        <f>月菜單!M17</f>
        <v>海苔日式大阪燒</v>
      </c>
      <c r="F12" s="281" t="str">
        <f>月菜單!M18</f>
        <v>南洋咖哩豬</v>
      </c>
      <c r="G12" s="280" t="str">
        <f>月菜單!M19</f>
        <v>淺色蔬菜</v>
      </c>
      <c r="H12" s="281" t="str">
        <f>月菜單!M20</f>
        <v>香菇冬瓜湯</v>
      </c>
      <c r="I12" s="280"/>
      <c r="J12" s="274">
        <f t="shared" si="0"/>
        <v>733</v>
      </c>
      <c r="K12" s="274">
        <f>第二週明細!$Y$29</f>
        <v>5.7</v>
      </c>
      <c r="L12" s="274">
        <f>第二週明細!$Y$30</f>
        <v>2.4</v>
      </c>
      <c r="M12" s="274">
        <f>第二週明細!$Y$34</f>
        <v>0</v>
      </c>
      <c r="N12" s="274">
        <f>第二週明細!$Y$31</f>
        <v>2.2000000000000002</v>
      </c>
      <c r="O12" s="274">
        <f>第二週明細!$Y$33</f>
        <v>0</v>
      </c>
      <c r="P12" s="275">
        <f>第二週明細!$Y$32</f>
        <v>2.2000000000000002</v>
      </c>
      <c r="Q12" s="279"/>
      <c r="R12" s="279"/>
      <c r="S12" s="279"/>
      <c r="T12" s="279"/>
      <c r="U12" s="279"/>
      <c r="V12" s="279"/>
      <c r="W12" s="279"/>
      <c r="X12" s="279"/>
      <c r="Y12" s="279"/>
      <c r="Z12" s="279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Q12" s="279"/>
      <c r="AR12" s="279"/>
      <c r="AS12" s="279"/>
      <c r="AT12" s="279"/>
      <c r="AU12" s="279"/>
      <c r="AV12" s="279"/>
      <c r="AW12" s="279"/>
      <c r="AX12" s="279"/>
      <c r="AY12" s="279"/>
      <c r="AZ12" s="279"/>
      <c r="BA12" s="279"/>
      <c r="BB12" s="279"/>
      <c r="BC12" s="279"/>
      <c r="BD12" s="279"/>
      <c r="BE12" s="279"/>
      <c r="BF12" s="279"/>
      <c r="BG12" s="279"/>
      <c r="BH12" s="279"/>
      <c r="BI12" s="279"/>
      <c r="BJ12" s="279"/>
      <c r="BK12" s="279"/>
      <c r="BL12" s="279"/>
      <c r="BM12" s="279"/>
      <c r="BN12" s="279"/>
      <c r="BO12" s="279"/>
      <c r="BP12" s="279"/>
      <c r="BQ12" s="279"/>
      <c r="BR12" s="279"/>
      <c r="BS12" s="279"/>
      <c r="BT12" s="279"/>
      <c r="BU12" s="279"/>
      <c r="BV12" s="279"/>
      <c r="BW12" s="279"/>
      <c r="BX12" s="279"/>
      <c r="BY12" s="279"/>
      <c r="BZ12" s="279"/>
      <c r="CA12" s="279"/>
      <c r="CB12" s="279"/>
      <c r="CC12" s="279"/>
      <c r="CD12" s="279"/>
      <c r="CE12" s="279"/>
      <c r="CF12" s="279"/>
      <c r="CG12" s="279"/>
      <c r="CH12" s="279"/>
      <c r="CI12" s="279"/>
      <c r="CJ12" s="279"/>
      <c r="CK12" s="279"/>
      <c r="CL12" s="279"/>
      <c r="CM12" s="279"/>
      <c r="CN12" s="279"/>
      <c r="CO12" s="279"/>
      <c r="CP12" s="279"/>
      <c r="CQ12" s="279"/>
      <c r="CR12" s="279"/>
      <c r="CS12" s="279"/>
      <c r="CT12" s="279"/>
      <c r="CU12" s="279"/>
      <c r="CV12" s="279"/>
      <c r="CW12" s="279"/>
      <c r="CX12" s="279"/>
      <c r="CY12" s="279"/>
      <c r="CZ12" s="279"/>
      <c r="DA12" s="279"/>
      <c r="DB12" s="279"/>
      <c r="DC12" s="279"/>
      <c r="DD12" s="279"/>
      <c r="DE12" s="279"/>
      <c r="DF12" s="279"/>
      <c r="DG12" s="279"/>
      <c r="DH12" s="279"/>
      <c r="DI12" s="279"/>
      <c r="DJ12" s="279"/>
      <c r="DK12" s="279"/>
      <c r="DL12" s="279"/>
      <c r="DM12" s="279"/>
      <c r="DN12" s="279"/>
      <c r="DO12" s="279"/>
      <c r="DP12" s="279"/>
      <c r="DQ12" s="279"/>
      <c r="DR12" s="279"/>
      <c r="DS12" s="279"/>
      <c r="DT12" s="279"/>
      <c r="DU12" s="279"/>
      <c r="DV12" s="279"/>
      <c r="DW12" s="279"/>
      <c r="DX12" s="279"/>
      <c r="DY12" s="279"/>
      <c r="DZ12" s="279"/>
      <c r="EA12" s="279"/>
      <c r="EB12" s="279"/>
      <c r="EC12" s="279"/>
      <c r="ED12" s="279"/>
      <c r="EE12" s="279"/>
      <c r="EF12" s="279"/>
      <c r="EG12" s="279"/>
      <c r="EH12" s="279"/>
      <c r="EI12" s="279"/>
      <c r="EJ12" s="279"/>
      <c r="EK12" s="279"/>
      <c r="EL12" s="279"/>
      <c r="EM12" s="279"/>
      <c r="EN12" s="279"/>
      <c r="EO12" s="279"/>
      <c r="EP12" s="279"/>
      <c r="EQ12" s="279"/>
      <c r="ER12" s="279"/>
      <c r="ES12" s="279"/>
      <c r="ET12" s="279"/>
      <c r="EU12" s="279"/>
      <c r="EV12" s="279"/>
      <c r="EW12" s="279"/>
      <c r="EX12" s="279"/>
      <c r="EY12" s="279"/>
      <c r="EZ12" s="279"/>
      <c r="FA12" s="279"/>
      <c r="FB12" s="279"/>
      <c r="FC12" s="279"/>
      <c r="FD12" s="279"/>
      <c r="FE12" s="279"/>
      <c r="FF12" s="279"/>
      <c r="FG12" s="279"/>
      <c r="FH12" s="279"/>
      <c r="FI12" s="279"/>
      <c r="FJ12" s="279"/>
      <c r="FK12" s="279"/>
      <c r="FL12" s="279"/>
      <c r="FM12" s="279"/>
      <c r="FN12" s="279"/>
      <c r="FO12" s="279"/>
      <c r="FP12" s="279"/>
      <c r="FQ12" s="279"/>
      <c r="FR12" s="279"/>
      <c r="FS12" s="279"/>
      <c r="FT12" s="279"/>
      <c r="FU12" s="279"/>
      <c r="FV12" s="279"/>
      <c r="FW12" s="279"/>
      <c r="FX12" s="279"/>
      <c r="FY12" s="279"/>
      <c r="FZ12" s="279"/>
      <c r="GA12" s="279"/>
      <c r="GB12" s="279"/>
      <c r="GC12" s="279"/>
      <c r="GD12" s="279"/>
      <c r="GE12" s="279"/>
      <c r="GF12" s="279"/>
      <c r="GG12" s="279"/>
      <c r="GH12" s="279"/>
      <c r="GI12" s="279"/>
      <c r="GJ12" s="279"/>
      <c r="GK12" s="279"/>
      <c r="GL12" s="279"/>
      <c r="GM12" s="279"/>
      <c r="GN12" s="279"/>
      <c r="GO12" s="279"/>
      <c r="GP12" s="279"/>
      <c r="GQ12" s="279"/>
      <c r="GR12" s="279"/>
      <c r="GS12" s="279"/>
      <c r="GT12" s="279"/>
      <c r="GU12" s="279"/>
      <c r="GV12" s="279"/>
      <c r="GW12" s="279"/>
      <c r="GX12" s="279"/>
      <c r="GY12" s="279"/>
      <c r="GZ12" s="279"/>
      <c r="HA12" s="279"/>
      <c r="HB12" s="279"/>
      <c r="HC12" s="279"/>
      <c r="HD12" s="279"/>
      <c r="HE12" s="279"/>
      <c r="HF12" s="279"/>
      <c r="HG12" s="279"/>
      <c r="HH12" s="279"/>
      <c r="HI12" s="279"/>
      <c r="HJ12" s="279"/>
      <c r="HK12" s="279"/>
      <c r="HL12" s="279"/>
      <c r="HM12" s="279"/>
      <c r="HN12" s="279"/>
      <c r="HO12" s="279"/>
      <c r="HP12" s="279"/>
      <c r="HQ12" s="279"/>
      <c r="HR12" s="279"/>
      <c r="HS12" s="279"/>
      <c r="HT12" s="279"/>
      <c r="HU12" s="279"/>
      <c r="HV12" s="279"/>
      <c r="HW12" s="279"/>
      <c r="HX12" s="279"/>
      <c r="HY12" s="279"/>
      <c r="HZ12" s="279"/>
      <c r="IA12" s="279"/>
      <c r="IB12" s="279"/>
      <c r="IC12" s="279"/>
      <c r="ID12" s="279"/>
      <c r="IE12" s="279"/>
      <c r="IF12" s="279"/>
      <c r="IG12" s="279"/>
      <c r="IH12" s="279"/>
      <c r="II12" s="279"/>
      <c r="IJ12" s="279"/>
      <c r="IK12" s="279"/>
      <c r="IL12" s="279"/>
      <c r="IM12" s="279"/>
      <c r="IN12" s="279"/>
      <c r="IO12" s="279"/>
      <c r="IP12" s="279"/>
      <c r="IQ12" s="279"/>
      <c r="IR12" s="279"/>
      <c r="IS12" s="279"/>
      <c r="IT12" s="279"/>
      <c r="IU12" s="279"/>
      <c r="IV12" s="279"/>
    </row>
    <row r="13" spans="1:256" ht="18.75">
      <c r="A13" s="270" t="str">
        <f>第二週明細!$B$37&amp;第二週明細!$B$38&amp;第二週明細!$B$39&amp;第二週明細!$B$40</f>
        <v>5月8日</v>
      </c>
      <c r="B13" s="271" t="s">
        <v>167</v>
      </c>
      <c r="C13" s="276" t="str">
        <f>月菜單!Q15</f>
        <v>鹹豬肉炒飯</v>
      </c>
      <c r="D13" s="276" t="str">
        <f>月菜單!Q16</f>
        <v>和風棒腿</v>
      </c>
      <c r="E13" s="276" t="str">
        <f>月菜單!Q17</f>
        <v>蔥花捲(冷)</v>
      </c>
      <c r="F13" s="276" t="str">
        <f>月菜單!Q18</f>
        <v>椰菜炸雞肉捲(加炸)</v>
      </c>
      <c r="G13" s="273" t="str">
        <f>月菜單!Q19</f>
        <v>深色蔬菜</v>
      </c>
      <c r="H13" s="276" t="str">
        <f>月菜單!Q20</f>
        <v>冬菜菜頭湯(醃)</v>
      </c>
      <c r="I13" s="273"/>
      <c r="J13" s="274">
        <f t="shared" si="0"/>
        <v>762.5</v>
      </c>
      <c r="K13" s="274">
        <f>第二週明細!$Y$37</f>
        <v>5.7</v>
      </c>
      <c r="L13" s="274">
        <f>第二週明細!$Y$38</f>
        <v>2.5</v>
      </c>
      <c r="M13" s="274">
        <f>第二週明細!$Y$42</f>
        <v>0</v>
      </c>
      <c r="N13" s="274">
        <f>第二週明細!$Y$39</f>
        <v>2</v>
      </c>
      <c r="O13" s="274">
        <f>第二週明細!$Y$41</f>
        <v>0</v>
      </c>
      <c r="P13" s="275">
        <f>第二週明細!$Y$40</f>
        <v>2.8</v>
      </c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  <c r="AS13" s="278"/>
      <c r="AT13" s="278"/>
      <c r="AU13" s="278"/>
      <c r="AV13" s="278"/>
      <c r="AW13" s="278"/>
      <c r="AX13" s="278"/>
      <c r="AY13" s="27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8"/>
      <c r="BY13" s="278"/>
      <c r="BZ13" s="278"/>
      <c r="CA13" s="278"/>
      <c r="CB13" s="278"/>
      <c r="CC13" s="278"/>
      <c r="CD13" s="278"/>
      <c r="CE13" s="278"/>
      <c r="CF13" s="278"/>
      <c r="CG13" s="278"/>
      <c r="CH13" s="278"/>
      <c r="CI13" s="278"/>
      <c r="CJ13" s="278"/>
      <c r="CK13" s="278"/>
      <c r="CL13" s="278"/>
      <c r="CM13" s="278"/>
      <c r="CN13" s="278"/>
      <c r="CO13" s="278"/>
      <c r="CP13" s="278"/>
      <c r="CQ13" s="278"/>
      <c r="CR13" s="278"/>
      <c r="CS13" s="278"/>
      <c r="CT13" s="278"/>
      <c r="CU13" s="278"/>
      <c r="CV13" s="278"/>
      <c r="CW13" s="278"/>
      <c r="CX13" s="278"/>
      <c r="CY13" s="278"/>
      <c r="CZ13" s="278"/>
      <c r="DA13" s="278"/>
      <c r="DB13" s="278"/>
      <c r="DC13" s="278"/>
      <c r="DD13" s="278"/>
      <c r="DE13" s="278"/>
      <c r="DF13" s="278"/>
      <c r="DG13" s="278"/>
      <c r="DH13" s="278"/>
      <c r="DI13" s="278"/>
      <c r="DJ13" s="278"/>
      <c r="DK13" s="278"/>
      <c r="DL13" s="278"/>
      <c r="DM13" s="278"/>
      <c r="DN13" s="278"/>
      <c r="DO13" s="278"/>
      <c r="DP13" s="278"/>
      <c r="DQ13" s="278"/>
      <c r="DR13" s="278"/>
      <c r="DS13" s="278"/>
      <c r="DT13" s="278"/>
      <c r="DU13" s="278"/>
      <c r="DV13" s="278"/>
      <c r="DW13" s="278"/>
      <c r="DX13" s="278"/>
      <c r="DY13" s="278"/>
      <c r="DZ13" s="278"/>
      <c r="EA13" s="278"/>
      <c r="EB13" s="278"/>
      <c r="EC13" s="278"/>
      <c r="ED13" s="278"/>
      <c r="EE13" s="278"/>
      <c r="EF13" s="278"/>
      <c r="EG13" s="278"/>
      <c r="EH13" s="278"/>
      <c r="EI13" s="278"/>
      <c r="EJ13" s="278"/>
      <c r="EK13" s="278"/>
      <c r="EL13" s="278"/>
      <c r="EM13" s="278"/>
      <c r="EN13" s="278"/>
      <c r="EO13" s="278"/>
      <c r="EP13" s="278"/>
      <c r="EQ13" s="278"/>
      <c r="ER13" s="278"/>
      <c r="ES13" s="278"/>
      <c r="ET13" s="278"/>
      <c r="EU13" s="278"/>
      <c r="EV13" s="278"/>
      <c r="EW13" s="278"/>
      <c r="EX13" s="278"/>
      <c r="EY13" s="278"/>
      <c r="EZ13" s="278"/>
      <c r="FA13" s="278"/>
      <c r="FB13" s="278"/>
      <c r="FC13" s="278"/>
      <c r="FD13" s="278"/>
      <c r="FE13" s="278"/>
      <c r="FF13" s="278"/>
      <c r="FG13" s="278"/>
      <c r="FH13" s="278"/>
      <c r="FI13" s="278"/>
      <c r="FJ13" s="278"/>
      <c r="FK13" s="278"/>
      <c r="FL13" s="278"/>
      <c r="FM13" s="278"/>
      <c r="FN13" s="278"/>
      <c r="FO13" s="278"/>
      <c r="FP13" s="278"/>
      <c r="FQ13" s="278"/>
      <c r="FR13" s="278"/>
      <c r="FS13" s="278"/>
      <c r="FT13" s="278"/>
      <c r="FU13" s="278"/>
      <c r="FV13" s="278"/>
      <c r="FW13" s="278"/>
      <c r="FX13" s="278"/>
      <c r="FY13" s="278"/>
      <c r="FZ13" s="278"/>
      <c r="GA13" s="278"/>
      <c r="GB13" s="278"/>
      <c r="GC13" s="278"/>
      <c r="GD13" s="278"/>
      <c r="GE13" s="278"/>
      <c r="GF13" s="278"/>
      <c r="GG13" s="278"/>
      <c r="GH13" s="278"/>
      <c r="GI13" s="278"/>
      <c r="GJ13" s="278"/>
      <c r="GK13" s="278"/>
      <c r="GL13" s="278"/>
      <c r="GM13" s="278"/>
      <c r="GN13" s="278"/>
      <c r="GO13" s="278"/>
      <c r="GP13" s="278"/>
      <c r="GQ13" s="278"/>
      <c r="GR13" s="278"/>
      <c r="GS13" s="278"/>
      <c r="GT13" s="278"/>
      <c r="GU13" s="278"/>
      <c r="GV13" s="278"/>
      <c r="GW13" s="278"/>
      <c r="GX13" s="278"/>
      <c r="GY13" s="278"/>
      <c r="GZ13" s="278"/>
      <c r="HA13" s="278"/>
      <c r="HB13" s="278"/>
      <c r="HC13" s="278"/>
      <c r="HD13" s="278"/>
      <c r="HE13" s="278"/>
      <c r="HF13" s="278"/>
      <c r="HG13" s="278"/>
      <c r="HH13" s="278"/>
      <c r="HI13" s="278"/>
      <c r="HJ13" s="278"/>
      <c r="HK13" s="278"/>
      <c r="HL13" s="278"/>
      <c r="HM13" s="278"/>
      <c r="HN13" s="278"/>
      <c r="HO13" s="278"/>
      <c r="HP13" s="278"/>
      <c r="HQ13" s="278"/>
      <c r="HR13" s="278"/>
      <c r="HS13" s="278"/>
      <c r="HT13" s="278"/>
      <c r="HU13" s="278"/>
      <c r="HV13" s="278"/>
      <c r="HW13" s="278"/>
      <c r="HX13" s="278"/>
      <c r="HY13" s="278"/>
      <c r="HZ13" s="278"/>
      <c r="IA13" s="278"/>
      <c r="IB13" s="278"/>
      <c r="IC13" s="278"/>
      <c r="ID13" s="278"/>
      <c r="IE13" s="278"/>
      <c r="IF13" s="278"/>
      <c r="IG13" s="278"/>
      <c r="IH13" s="278"/>
      <c r="II13" s="278"/>
      <c r="IJ13" s="278"/>
      <c r="IK13" s="278"/>
      <c r="IL13" s="278"/>
      <c r="IM13" s="278"/>
      <c r="IN13" s="278"/>
      <c r="IO13" s="278"/>
      <c r="IP13" s="278"/>
      <c r="IQ13" s="278"/>
      <c r="IR13" s="278"/>
      <c r="IS13" s="278"/>
      <c r="IT13" s="278"/>
      <c r="IU13" s="278"/>
      <c r="IV13" s="278"/>
    </row>
    <row r="14" spans="1:256" ht="18.75">
      <c r="A14" s="270" t="str">
        <f>第三週明細!$B$5&amp;第三週明細!$B$6&amp;第三週明細!$B$7&amp;第三週明細!$B$8</f>
        <v>5月11日</v>
      </c>
      <c r="B14" s="271" t="s">
        <v>160</v>
      </c>
      <c r="C14" s="272" t="str">
        <f>月菜單!A25</f>
        <v>白米飯</v>
      </c>
      <c r="D14" s="276" t="str">
        <f>月菜單!A26</f>
        <v>糖汁排骨</v>
      </c>
      <c r="E14" s="276" t="str">
        <f>月菜單!A27</f>
        <v>香菇魷魚滷白菜(海豆)</v>
      </c>
      <c r="F14" s="276" t="str">
        <f>月菜單!A28</f>
        <v>起司馬鈴薯</v>
      </c>
      <c r="G14" s="273" t="str">
        <f>月菜單!A29</f>
        <v>深色蔬菜</v>
      </c>
      <c r="H14" s="276" t="str">
        <f>月菜單!A30</f>
        <v>鮮菇香筍湯</v>
      </c>
      <c r="I14" s="273"/>
      <c r="J14" s="274">
        <f t="shared" si="0"/>
        <v>828</v>
      </c>
      <c r="K14" s="274">
        <f>第三週明細!$Y$5</f>
        <v>6.2</v>
      </c>
      <c r="L14" s="274">
        <f>第三週明細!$Y$6</f>
        <v>2.6</v>
      </c>
      <c r="M14" s="274">
        <f>第三週明細!$Y$10</f>
        <v>0.2</v>
      </c>
      <c r="N14" s="274">
        <f>第三週明細!$Y$7</f>
        <v>2.5</v>
      </c>
      <c r="O14" s="274">
        <f>第三週明細!$Y$9</f>
        <v>0</v>
      </c>
      <c r="P14" s="275">
        <f>第三週明細!$Y$8</f>
        <v>2.5</v>
      </c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278"/>
      <c r="AO14" s="278"/>
      <c r="AP14" s="278"/>
      <c r="AQ14" s="278"/>
      <c r="AR14" s="278"/>
      <c r="AS14" s="278"/>
      <c r="AT14" s="278"/>
      <c r="AU14" s="278"/>
      <c r="AV14" s="278"/>
      <c r="AW14" s="278"/>
      <c r="AX14" s="278"/>
      <c r="AY14" s="278"/>
      <c r="AZ14" s="278"/>
      <c r="BA14" s="278"/>
      <c r="BB14" s="278"/>
      <c r="BC14" s="278"/>
      <c r="BD14" s="278"/>
      <c r="BE14" s="278"/>
      <c r="BF14" s="278"/>
      <c r="BG14" s="278"/>
      <c r="BH14" s="278"/>
      <c r="BI14" s="278"/>
      <c r="BJ14" s="278"/>
      <c r="BK14" s="278"/>
      <c r="BL14" s="278"/>
      <c r="BM14" s="278"/>
      <c r="BN14" s="278"/>
      <c r="BO14" s="278"/>
      <c r="BP14" s="278"/>
      <c r="BQ14" s="278"/>
      <c r="BR14" s="278"/>
      <c r="BS14" s="278"/>
      <c r="BT14" s="278"/>
      <c r="BU14" s="278"/>
      <c r="BV14" s="278"/>
      <c r="BW14" s="278"/>
      <c r="BX14" s="278"/>
      <c r="BY14" s="278"/>
      <c r="BZ14" s="278"/>
      <c r="CA14" s="278"/>
      <c r="CB14" s="278"/>
      <c r="CC14" s="278"/>
      <c r="CD14" s="278"/>
      <c r="CE14" s="278"/>
      <c r="CF14" s="278"/>
      <c r="CG14" s="278"/>
      <c r="CH14" s="278"/>
      <c r="CI14" s="278"/>
      <c r="CJ14" s="278"/>
      <c r="CK14" s="278"/>
      <c r="CL14" s="278"/>
      <c r="CM14" s="278"/>
      <c r="CN14" s="278"/>
      <c r="CO14" s="278"/>
      <c r="CP14" s="278"/>
      <c r="CQ14" s="278"/>
      <c r="CR14" s="278"/>
      <c r="CS14" s="278"/>
      <c r="CT14" s="278"/>
      <c r="CU14" s="278"/>
      <c r="CV14" s="278"/>
      <c r="CW14" s="278"/>
      <c r="CX14" s="278"/>
      <c r="CY14" s="278"/>
      <c r="CZ14" s="278"/>
      <c r="DA14" s="278"/>
      <c r="DB14" s="278"/>
      <c r="DC14" s="278"/>
      <c r="DD14" s="278"/>
      <c r="DE14" s="278"/>
      <c r="DF14" s="278"/>
      <c r="DG14" s="278"/>
      <c r="DH14" s="278"/>
      <c r="DI14" s="278"/>
      <c r="DJ14" s="278"/>
      <c r="DK14" s="278"/>
      <c r="DL14" s="278"/>
      <c r="DM14" s="278"/>
      <c r="DN14" s="278"/>
      <c r="DO14" s="278"/>
      <c r="DP14" s="278"/>
      <c r="DQ14" s="278"/>
      <c r="DR14" s="278"/>
      <c r="DS14" s="278"/>
      <c r="DT14" s="278"/>
      <c r="DU14" s="278"/>
      <c r="DV14" s="278"/>
      <c r="DW14" s="278"/>
      <c r="DX14" s="278"/>
      <c r="DY14" s="278"/>
      <c r="DZ14" s="278"/>
      <c r="EA14" s="278"/>
      <c r="EB14" s="278"/>
      <c r="EC14" s="278"/>
      <c r="ED14" s="278"/>
      <c r="EE14" s="278"/>
      <c r="EF14" s="278"/>
      <c r="EG14" s="278"/>
      <c r="EH14" s="278"/>
      <c r="EI14" s="278"/>
      <c r="EJ14" s="278"/>
      <c r="EK14" s="278"/>
      <c r="EL14" s="278"/>
      <c r="EM14" s="278"/>
      <c r="EN14" s="278"/>
      <c r="EO14" s="278"/>
      <c r="EP14" s="278"/>
      <c r="EQ14" s="278"/>
      <c r="ER14" s="278"/>
      <c r="ES14" s="278"/>
      <c r="ET14" s="278"/>
      <c r="EU14" s="278"/>
      <c r="EV14" s="278"/>
      <c r="EW14" s="278"/>
      <c r="EX14" s="278"/>
      <c r="EY14" s="278"/>
      <c r="EZ14" s="278"/>
      <c r="FA14" s="278"/>
      <c r="FB14" s="278"/>
      <c r="FC14" s="278"/>
      <c r="FD14" s="278"/>
      <c r="FE14" s="278"/>
      <c r="FF14" s="278"/>
      <c r="FG14" s="278"/>
      <c r="FH14" s="278"/>
      <c r="FI14" s="278"/>
      <c r="FJ14" s="278"/>
      <c r="FK14" s="278"/>
      <c r="FL14" s="278"/>
      <c r="FM14" s="278"/>
      <c r="FN14" s="278"/>
      <c r="FO14" s="278"/>
      <c r="FP14" s="278"/>
      <c r="FQ14" s="278"/>
      <c r="FR14" s="278"/>
      <c r="FS14" s="278"/>
      <c r="FT14" s="278"/>
      <c r="FU14" s="278"/>
      <c r="FV14" s="278"/>
      <c r="FW14" s="278"/>
      <c r="FX14" s="278"/>
      <c r="FY14" s="278"/>
      <c r="FZ14" s="278"/>
      <c r="GA14" s="278"/>
      <c r="GB14" s="278"/>
      <c r="GC14" s="278"/>
      <c r="GD14" s="278"/>
      <c r="GE14" s="278"/>
      <c r="GF14" s="278"/>
      <c r="GG14" s="278"/>
      <c r="GH14" s="278"/>
      <c r="GI14" s="278"/>
      <c r="GJ14" s="278"/>
      <c r="GK14" s="278"/>
      <c r="GL14" s="278"/>
      <c r="GM14" s="278"/>
      <c r="GN14" s="278"/>
      <c r="GO14" s="278"/>
      <c r="GP14" s="278"/>
      <c r="GQ14" s="278"/>
      <c r="GR14" s="278"/>
      <c r="GS14" s="278"/>
      <c r="GT14" s="278"/>
      <c r="GU14" s="278"/>
      <c r="GV14" s="278"/>
      <c r="GW14" s="278"/>
      <c r="GX14" s="278"/>
      <c r="GY14" s="278"/>
      <c r="GZ14" s="278"/>
      <c r="HA14" s="278"/>
      <c r="HB14" s="278"/>
      <c r="HC14" s="278"/>
      <c r="HD14" s="278"/>
      <c r="HE14" s="278"/>
      <c r="HF14" s="278"/>
      <c r="HG14" s="278"/>
      <c r="HH14" s="278"/>
      <c r="HI14" s="278"/>
      <c r="HJ14" s="278"/>
      <c r="HK14" s="278"/>
      <c r="HL14" s="278"/>
      <c r="HM14" s="278"/>
      <c r="HN14" s="278"/>
      <c r="HO14" s="278"/>
      <c r="HP14" s="278"/>
      <c r="HQ14" s="278"/>
      <c r="HR14" s="278"/>
      <c r="HS14" s="278"/>
      <c r="HT14" s="278"/>
      <c r="HU14" s="278"/>
      <c r="HV14" s="278"/>
      <c r="HW14" s="278"/>
      <c r="HX14" s="278"/>
      <c r="HY14" s="278"/>
      <c r="HZ14" s="278"/>
      <c r="IA14" s="278"/>
      <c r="IB14" s="278"/>
      <c r="IC14" s="278"/>
      <c r="ID14" s="278"/>
      <c r="IE14" s="278"/>
      <c r="IF14" s="278"/>
      <c r="IG14" s="278"/>
      <c r="IH14" s="278"/>
      <c r="II14" s="278"/>
      <c r="IJ14" s="278"/>
      <c r="IK14" s="278"/>
      <c r="IL14" s="278"/>
      <c r="IM14" s="278"/>
      <c r="IN14" s="278"/>
      <c r="IO14" s="278"/>
      <c r="IP14" s="278"/>
      <c r="IQ14" s="278"/>
      <c r="IR14" s="278"/>
      <c r="IS14" s="278"/>
      <c r="IT14" s="278"/>
      <c r="IU14" s="278"/>
      <c r="IV14" s="278"/>
    </row>
    <row r="15" spans="1:256" ht="18.75">
      <c r="A15" s="270" t="str">
        <f>第三週明細!$B$13&amp;第三週明細!$B$14&amp;第三週明細!$B$15&amp;第三週明細!$B$16</f>
        <v>5月12日</v>
      </c>
      <c r="B15" s="271" t="s">
        <v>161</v>
      </c>
      <c r="C15" s="276" t="str">
        <f>月菜單!E25</f>
        <v>糙米飯</v>
      </c>
      <c r="D15" s="276" t="str">
        <f>月菜單!E26</f>
        <v>燒烤香雞排</v>
      </c>
      <c r="E15" s="273" t="str">
        <f>月菜單!E27</f>
        <v>絲瓜炒蛋</v>
      </c>
      <c r="F15" s="276" t="str">
        <f>月菜單!E28</f>
        <v>小黃瓜豆腐(豆)</v>
      </c>
      <c r="G15" s="273" t="str">
        <f>月菜單!E29</f>
        <v>淺色蔬菜</v>
      </c>
      <c r="H15" s="276" t="str">
        <f>月菜單!E30</f>
        <v>玉米洋芋湯</v>
      </c>
      <c r="I15" s="273"/>
      <c r="J15" s="274">
        <f t="shared" si="0"/>
        <v>764.5</v>
      </c>
      <c r="K15" s="274">
        <f>第三週明細!$Y$13</f>
        <v>5.6</v>
      </c>
      <c r="L15" s="274">
        <f>第三週明細!$Y$14</f>
        <v>2.8</v>
      </c>
      <c r="M15" s="274">
        <f>第三週明細!$Y$18</f>
        <v>0</v>
      </c>
      <c r="N15" s="274">
        <f>第三週明細!$Y$15</f>
        <v>2</v>
      </c>
      <c r="O15" s="274">
        <f>第三週明細!$Y$17</f>
        <v>0</v>
      </c>
      <c r="P15" s="275">
        <f>第三週明細!$Y$16</f>
        <v>2.5</v>
      </c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  <c r="AH15" s="278"/>
      <c r="AI15" s="278"/>
      <c r="AJ15" s="278"/>
      <c r="AK15" s="278"/>
      <c r="AL15" s="278"/>
      <c r="AM15" s="278"/>
      <c r="AN15" s="278"/>
      <c r="AO15" s="278"/>
      <c r="AP15" s="278"/>
      <c r="AQ15" s="278"/>
      <c r="AR15" s="278"/>
      <c r="AS15" s="278"/>
      <c r="AT15" s="278"/>
      <c r="AU15" s="278"/>
      <c r="AV15" s="278"/>
      <c r="AW15" s="278"/>
      <c r="AX15" s="278"/>
      <c r="AY15" s="278"/>
      <c r="AZ15" s="278"/>
      <c r="BA15" s="278"/>
      <c r="BB15" s="278"/>
      <c r="BC15" s="278"/>
      <c r="BD15" s="278"/>
      <c r="BE15" s="278"/>
      <c r="BF15" s="278"/>
      <c r="BG15" s="278"/>
      <c r="BH15" s="278"/>
      <c r="BI15" s="278"/>
      <c r="BJ15" s="278"/>
      <c r="BK15" s="278"/>
      <c r="BL15" s="278"/>
      <c r="BM15" s="278"/>
      <c r="BN15" s="278"/>
      <c r="BO15" s="278"/>
      <c r="BP15" s="278"/>
      <c r="BQ15" s="278"/>
      <c r="BR15" s="278"/>
      <c r="BS15" s="278"/>
      <c r="BT15" s="278"/>
      <c r="BU15" s="278"/>
      <c r="BV15" s="278"/>
      <c r="BW15" s="278"/>
      <c r="BX15" s="278"/>
      <c r="BY15" s="278"/>
      <c r="BZ15" s="278"/>
      <c r="CA15" s="278"/>
      <c r="CB15" s="278"/>
      <c r="CC15" s="278"/>
      <c r="CD15" s="278"/>
      <c r="CE15" s="278"/>
      <c r="CF15" s="278"/>
      <c r="CG15" s="278"/>
      <c r="CH15" s="278"/>
      <c r="CI15" s="278"/>
      <c r="CJ15" s="278"/>
      <c r="CK15" s="278"/>
      <c r="CL15" s="278"/>
      <c r="CM15" s="278"/>
      <c r="CN15" s="278"/>
      <c r="CO15" s="278"/>
      <c r="CP15" s="278"/>
      <c r="CQ15" s="278"/>
      <c r="CR15" s="278"/>
      <c r="CS15" s="278"/>
      <c r="CT15" s="278"/>
      <c r="CU15" s="278"/>
      <c r="CV15" s="278"/>
      <c r="CW15" s="278"/>
      <c r="CX15" s="278"/>
      <c r="CY15" s="278"/>
      <c r="CZ15" s="278"/>
      <c r="DA15" s="278"/>
      <c r="DB15" s="278"/>
      <c r="DC15" s="278"/>
      <c r="DD15" s="278"/>
      <c r="DE15" s="278"/>
      <c r="DF15" s="278"/>
      <c r="DG15" s="278"/>
      <c r="DH15" s="278"/>
      <c r="DI15" s="278"/>
      <c r="DJ15" s="278"/>
      <c r="DK15" s="278"/>
      <c r="DL15" s="278"/>
      <c r="DM15" s="278"/>
      <c r="DN15" s="278"/>
      <c r="DO15" s="278"/>
      <c r="DP15" s="278"/>
      <c r="DQ15" s="278"/>
      <c r="DR15" s="278"/>
      <c r="DS15" s="278"/>
      <c r="DT15" s="278"/>
      <c r="DU15" s="278"/>
      <c r="DV15" s="278"/>
      <c r="DW15" s="278"/>
      <c r="DX15" s="278"/>
      <c r="DY15" s="278"/>
      <c r="DZ15" s="278"/>
      <c r="EA15" s="278"/>
      <c r="EB15" s="278"/>
      <c r="EC15" s="278"/>
      <c r="ED15" s="278"/>
      <c r="EE15" s="278"/>
      <c r="EF15" s="278"/>
      <c r="EG15" s="278"/>
      <c r="EH15" s="278"/>
      <c r="EI15" s="278"/>
      <c r="EJ15" s="278"/>
      <c r="EK15" s="278"/>
      <c r="EL15" s="278"/>
      <c r="EM15" s="278"/>
      <c r="EN15" s="278"/>
      <c r="EO15" s="278"/>
      <c r="EP15" s="278"/>
      <c r="EQ15" s="278"/>
      <c r="ER15" s="278"/>
      <c r="ES15" s="278"/>
      <c r="ET15" s="278"/>
      <c r="EU15" s="278"/>
      <c r="EV15" s="278"/>
      <c r="EW15" s="278"/>
      <c r="EX15" s="278"/>
      <c r="EY15" s="278"/>
      <c r="EZ15" s="278"/>
      <c r="FA15" s="278"/>
      <c r="FB15" s="278"/>
      <c r="FC15" s="278"/>
      <c r="FD15" s="278"/>
      <c r="FE15" s="278"/>
      <c r="FF15" s="278"/>
      <c r="FG15" s="278"/>
      <c r="FH15" s="278"/>
      <c r="FI15" s="278"/>
      <c r="FJ15" s="278"/>
      <c r="FK15" s="278"/>
      <c r="FL15" s="278"/>
      <c r="FM15" s="278"/>
      <c r="FN15" s="278"/>
      <c r="FO15" s="278"/>
      <c r="FP15" s="278"/>
      <c r="FQ15" s="278"/>
      <c r="FR15" s="278"/>
      <c r="FS15" s="278"/>
      <c r="FT15" s="278"/>
      <c r="FU15" s="278"/>
      <c r="FV15" s="278"/>
      <c r="FW15" s="278"/>
      <c r="FX15" s="278"/>
      <c r="FY15" s="278"/>
      <c r="FZ15" s="278"/>
      <c r="GA15" s="278"/>
      <c r="GB15" s="278"/>
      <c r="GC15" s="278"/>
      <c r="GD15" s="278"/>
      <c r="GE15" s="278"/>
      <c r="GF15" s="278"/>
      <c r="GG15" s="278"/>
      <c r="GH15" s="278"/>
      <c r="GI15" s="278"/>
      <c r="GJ15" s="278"/>
      <c r="GK15" s="278"/>
      <c r="GL15" s="278"/>
      <c r="GM15" s="278"/>
      <c r="GN15" s="278"/>
      <c r="GO15" s="278"/>
      <c r="GP15" s="278"/>
      <c r="GQ15" s="278"/>
      <c r="GR15" s="278"/>
      <c r="GS15" s="278"/>
      <c r="GT15" s="278"/>
      <c r="GU15" s="278"/>
      <c r="GV15" s="278"/>
      <c r="GW15" s="278"/>
      <c r="GX15" s="278"/>
      <c r="GY15" s="278"/>
      <c r="GZ15" s="278"/>
      <c r="HA15" s="278"/>
      <c r="HB15" s="278"/>
      <c r="HC15" s="278"/>
      <c r="HD15" s="278"/>
      <c r="HE15" s="278"/>
      <c r="HF15" s="278"/>
      <c r="HG15" s="278"/>
      <c r="HH15" s="278"/>
      <c r="HI15" s="278"/>
      <c r="HJ15" s="278"/>
      <c r="HK15" s="278"/>
      <c r="HL15" s="278"/>
      <c r="HM15" s="278"/>
      <c r="HN15" s="278"/>
      <c r="HO15" s="278"/>
      <c r="HP15" s="278"/>
      <c r="HQ15" s="278"/>
      <c r="HR15" s="278"/>
      <c r="HS15" s="278"/>
      <c r="HT15" s="278"/>
      <c r="HU15" s="278"/>
      <c r="HV15" s="278"/>
      <c r="HW15" s="278"/>
      <c r="HX15" s="278"/>
      <c r="HY15" s="278"/>
      <c r="HZ15" s="278"/>
      <c r="IA15" s="278"/>
      <c r="IB15" s="278"/>
      <c r="IC15" s="278"/>
      <c r="ID15" s="278"/>
      <c r="IE15" s="278"/>
      <c r="IF15" s="278"/>
      <c r="IG15" s="278"/>
      <c r="IH15" s="278"/>
      <c r="II15" s="278"/>
      <c r="IJ15" s="278"/>
      <c r="IK15" s="278"/>
      <c r="IL15" s="278"/>
      <c r="IM15" s="278"/>
      <c r="IN15" s="278"/>
      <c r="IO15" s="278"/>
      <c r="IP15" s="278"/>
      <c r="IQ15" s="278"/>
      <c r="IR15" s="278"/>
      <c r="IS15" s="278"/>
      <c r="IT15" s="278"/>
      <c r="IU15" s="278"/>
      <c r="IV15" s="278"/>
    </row>
    <row r="16" spans="1:256" ht="18.75">
      <c r="A16" s="270" t="str">
        <f>第三週明細!$B$21&amp;第三週明細!$B$22&amp;第三週明細!$B$23&amp;第三週明細!$B$24</f>
        <v>5月13日</v>
      </c>
      <c r="B16" s="271" t="s">
        <v>168</v>
      </c>
      <c r="C16" s="276" t="str">
        <f>月菜單!I25</f>
        <v>白米飯</v>
      </c>
      <c r="D16" s="276" t="str">
        <f>月菜單!I26</f>
        <v>麥脆雞丁(炸)</v>
      </c>
      <c r="E16" s="276" t="str">
        <f>月菜單!I27</f>
        <v>芹香拌貢丸片(加)</v>
      </c>
      <c r="F16" s="276" t="str">
        <f>月菜單!I28</f>
        <v>筍乾扣肉(醃)</v>
      </c>
      <c r="G16" s="273" t="str">
        <f>月菜單!I29</f>
        <v>深色蔬菜</v>
      </c>
      <c r="H16" s="276" t="str">
        <f>月菜單!I30</f>
        <v>豆皮菜頭湯(豆)</v>
      </c>
      <c r="I16" s="277"/>
      <c r="J16" s="274">
        <f t="shared" si="0"/>
        <v>771.5</v>
      </c>
      <c r="K16" s="274">
        <f>第三週明細!$Y$21</f>
        <v>5.7</v>
      </c>
      <c r="L16" s="274">
        <f>第三週明細!$Y$22</f>
        <v>2.8</v>
      </c>
      <c r="M16" s="274">
        <f>第三週明細!$Y$26</f>
        <v>0</v>
      </c>
      <c r="N16" s="274">
        <f>第三週明細!$Y$23</f>
        <v>2</v>
      </c>
      <c r="O16" s="274">
        <f>第三週明細!$Y$25</f>
        <v>0</v>
      </c>
      <c r="P16" s="275">
        <f>第三週明細!$Y$24</f>
        <v>2.5</v>
      </c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  <c r="AH16" s="278"/>
      <c r="AI16" s="278"/>
      <c r="AJ16" s="278"/>
      <c r="AK16" s="278"/>
      <c r="AL16" s="278"/>
      <c r="AM16" s="278"/>
      <c r="AN16" s="278"/>
      <c r="AO16" s="278"/>
      <c r="AP16" s="278"/>
      <c r="AQ16" s="278"/>
      <c r="AR16" s="278"/>
      <c r="AS16" s="278"/>
      <c r="AT16" s="278"/>
      <c r="AU16" s="278"/>
      <c r="AV16" s="278"/>
      <c r="AW16" s="278"/>
      <c r="AX16" s="278"/>
      <c r="AY16" s="278"/>
      <c r="AZ16" s="278"/>
      <c r="BA16" s="278"/>
      <c r="BB16" s="278"/>
      <c r="BC16" s="278"/>
      <c r="BD16" s="278"/>
      <c r="BE16" s="278"/>
      <c r="BF16" s="278"/>
      <c r="BG16" s="278"/>
      <c r="BH16" s="278"/>
      <c r="BI16" s="278"/>
      <c r="BJ16" s="278"/>
      <c r="BK16" s="278"/>
      <c r="BL16" s="278"/>
      <c r="BM16" s="278"/>
      <c r="BN16" s="278"/>
      <c r="BO16" s="278"/>
      <c r="BP16" s="278"/>
      <c r="BQ16" s="278"/>
      <c r="BR16" s="278"/>
      <c r="BS16" s="278"/>
      <c r="BT16" s="278"/>
      <c r="BU16" s="278"/>
      <c r="BV16" s="278"/>
      <c r="BW16" s="278"/>
      <c r="BX16" s="278"/>
      <c r="BY16" s="278"/>
      <c r="BZ16" s="278"/>
      <c r="CA16" s="278"/>
      <c r="CB16" s="278"/>
      <c r="CC16" s="278"/>
      <c r="CD16" s="278"/>
      <c r="CE16" s="278"/>
      <c r="CF16" s="278"/>
      <c r="CG16" s="278"/>
      <c r="CH16" s="278"/>
      <c r="CI16" s="278"/>
      <c r="CJ16" s="278"/>
      <c r="CK16" s="278"/>
      <c r="CL16" s="278"/>
      <c r="CM16" s="278"/>
      <c r="CN16" s="278"/>
      <c r="CO16" s="278"/>
      <c r="CP16" s="278"/>
      <c r="CQ16" s="278"/>
      <c r="CR16" s="278"/>
      <c r="CS16" s="278"/>
      <c r="CT16" s="278"/>
      <c r="CU16" s="278"/>
      <c r="CV16" s="278"/>
      <c r="CW16" s="278"/>
      <c r="CX16" s="278"/>
      <c r="CY16" s="278"/>
      <c r="CZ16" s="278"/>
      <c r="DA16" s="278"/>
      <c r="DB16" s="278"/>
      <c r="DC16" s="278"/>
      <c r="DD16" s="278"/>
      <c r="DE16" s="278"/>
      <c r="DF16" s="278"/>
      <c r="DG16" s="278"/>
      <c r="DH16" s="278"/>
      <c r="DI16" s="278"/>
      <c r="DJ16" s="278"/>
      <c r="DK16" s="278"/>
      <c r="DL16" s="278"/>
      <c r="DM16" s="278"/>
      <c r="DN16" s="278"/>
      <c r="DO16" s="278"/>
      <c r="DP16" s="278"/>
      <c r="DQ16" s="278"/>
      <c r="DR16" s="278"/>
      <c r="DS16" s="278"/>
      <c r="DT16" s="278"/>
      <c r="DU16" s="278"/>
      <c r="DV16" s="278"/>
      <c r="DW16" s="278"/>
      <c r="DX16" s="278"/>
      <c r="DY16" s="278"/>
      <c r="DZ16" s="278"/>
      <c r="EA16" s="278"/>
      <c r="EB16" s="278"/>
      <c r="EC16" s="278"/>
      <c r="ED16" s="278"/>
      <c r="EE16" s="278"/>
      <c r="EF16" s="278"/>
      <c r="EG16" s="278"/>
      <c r="EH16" s="278"/>
      <c r="EI16" s="278"/>
      <c r="EJ16" s="278"/>
      <c r="EK16" s="278"/>
      <c r="EL16" s="278"/>
      <c r="EM16" s="278"/>
      <c r="EN16" s="278"/>
      <c r="EO16" s="278"/>
      <c r="EP16" s="278"/>
      <c r="EQ16" s="278"/>
      <c r="ER16" s="278"/>
      <c r="ES16" s="278"/>
      <c r="ET16" s="278"/>
      <c r="EU16" s="278"/>
      <c r="EV16" s="278"/>
      <c r="EW16" s="278"/>
      <c r="EX16" s="278"/>
      <c r="EY16" s="278"/>
      <c r="EZ16" s="278"/>
      <c r="FA16" s="278"/>
      <c r="FB16" s="278"/>
      <c r="FC16" s="278"/>
      <c r="FD16" s="278"/>
      <c r="FE16" s="278"/>
      <c r="FF16" s="278"/>
      <c r="FG16" s="278"/>
      <c r="FH16" s="278"/>
      <c r="FI16" s="278"/>
      <c r="FJ16" s="278"/>
      <c r="FK16" s="278"/>
      <c r="FL16" s="278"/>
      <c r="FM16" s="278"/>
      <c r="FN16" s="278"/>
      <c r="FO16" s="278"/>
      <c r="FP16" s="278"/>
      <c r="FQ16" s="278"/>
      <c r="FR16" s="278"/>
      <c r="FS16" s="278"/>
      <c r="FT16" s="278"/>
      <c r="FU16" s="278"/>
      <c r="FV16" s="278"/>
      <c r="FW16" s="278"/>
      <c r="FX16" s="278"/>
      <c r="FY16" s="278"/>
      <c r="FZ16" s="278"/>
      <c r="GA16" s="278"/>
      <c r="GB16" s="278"/>
      <c r="GC16" s="278"/>
      <c r="GD16" s="278"/>
      <c r="GE16" s="278"/>
      <c r="GF16" s="278"/>
      <c r="GG16" s="278"/>
      <c r="GH16" s="278"/>
      <c r="GI16" s="278"/>
      <c r="GJ16" s="278"/>
      <c r="GK16" s="278"/>
      <c r="GL16" s="278"/>
      <c r="GM16" s="278"/>
      <c r="GN16" s="278"/>
      <c r="GO16" s="278"/>
      <c r="GP16" s="278"/>
      <c r="GQ16" s="278"/>
      <c r="GR16" s="278"/>
      <c r="GS16" s="278"/>
      <c r="GT16" s="278"/>
      <c r="GU16" s="278"/>
      <c r="GV16" s="278"/>
      <c r="GW16" s="278"/>
      <c r="GX16" s="278"/>
      <c r="GY16" s="278"/>
      <c r="GZ16" s="278"/>
      <c r="HA16" s="278"/>
      <c r="HB16" s="278"/>
      <c r="HC16" s="278"/>
      <c r="HD16" s="278"/>
      <c r="HE16" s="278"/>
      <c r="HF16" s="278"/>
      <c r="HG16" s="278"/>
      <c r="HH16" s="278"/>
      <c r="HI16" s="278"/>
      <c r="HJ16" s="278"/>
      <c r="HK16" s="278"/>
      <c r="HL16" s="278"/>
      <c r="HM16" s="278"/>
      <c r="HN16" s="278"/>
      <c r="HO16" s="278"/>
      <c r="HP16" s="278"/>
      <c r="HQ16" s="278"/>
      <c r="HR16" s="278"/>
      <c r="HS16" s="278"/>
      <c r="HT16" s="278"/>
      <c r="HU16" s="278"/>
      <c r="HV16" s="278"/>
      <c r="HW16" s="278"/>
      <c r="HX16" s="278"/>
      <c r="HY16" s="278"/>
      <c r="HZ16" s="278"/>
      <c r="IA16" s="278"/>
      <c r="IB16" s="278"/>
      <c r="IC16" s="278"/>
      <c r="ID16" s="278"/>
      <c r="IE16" s="278"/>
      <c r="IF16" s="278"/>
      <c r="IG16" s="278"/>
      <c r="IH16" s="278"/>
      <c r="II16" s="278"/>
      <c r="IJ16" s="278"/>
      <c r="IK16" s="278"/>
      <c r="IL16" s="278"/>
      <c r="IM16" s="278"/>
      <c r="IN16" s="278"/>
      <c r="IO16" s="278"/>
      <c r="IP16" s="278"/>
      <c r="IQ16" s="278"/>
      <c r="IR16" s="278"/>
      <c r="IS16" s="278"/>
      <c r="IT16" s="278"/>
      <c r="IU16" s="278"/>
      <c r="IV16" s="278"/>
    </row>
    <row r="17" spans="1:256" ht="18.75">
      <c r="A17" s="270" t="str">
        <f>第三週明細!$B$29&amp;第三週明細!$B$30&amp;第三週明細!$B$31&amp;第三週明細!$B$32</f>
        <v>5月14日</v>
      </c>
      <c r="B17" s="271" t="s">
        <v>166</v>
      </c>
      <c r="C17" s="280" t="str">
        <f>月菜單!M25</f>
        <v>地瓜飯</v>
      </c>
      <c r="D17" s="281" t="str">
        <f>月菜單!M26</f>
        <v>醬燒豬排</v>
      </c>
      <c r="E17" s="281" t="str">
        <f>月菜單!M27</f>
        <v>布丁蒸蛋</v>
      </c>
      <c r="F17" s="281" t="str">
        <f>月菜單!M28</f>
        <v>佛跳牆</v>
      </c>
      <c r="G17" s="280" t="str">
        <f>月菜單!M29</f>
        <v>深色蔬菜</v>
      </c>
      <c r="H17" s="281" t="str">
        <f>月菜單!M30</f>
        <v>味噌湯(豆)</v>
      </c>
      <c r="I17" s="280"/>
      <c r="J17" s="274">
        <f t="shared" si="0"/>
        <v>765.5</v>
      </c>
      <c r="K17" s="274">
        <f>第三週明細!$Y$29</f>
        <v>5.7</v>
      </c>
      <c r="L17" s="274">
        <f>第三週明細!$Y$30</f>
        <v>2.9</v>
      </c>
      <c r="M17" s="274">
        <f>第三週明細!$Y$34</f>
        <v>0</v>
      </c>
      <c r="N17" s="274">
        <f>第三週明細!$Y$31</f>
        <v>2</v>
      </c>
      <c r="O17" s="274">
        <f>第三週明細!$Y$33</f>
        <v>0</v>
      </c>
      <c r="P17" s="275">
        <f>第三週明細!$Y$32</f>
        <v>2.2000000000000002</v>
      </c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  <c r="AH17" s="260"/>
      <c r="AI17" s="260"/>
      <c r="AJ17" s="260"/>
      <c r="AK17" s="260"/>
      <c r="AL17" s="260"/>
      <c r="AM17" s="260"/>
      <c r="AN17" s="260"/>
      <c r="AO17" s="260"/>
      <c r="AP17" s="260"/>
      <c r="AQ17" s="260"/>
      <c r="AR17" s="260"/>
      <c r="AS17" s="260"/>
      <c r="AT17" s="260"/>
      <c r="AU17" s="260"/>
      <c r="AV17" s="260"/>
      <c r="AW17" s="260"/>
      <c r="AX17" s="260"/>
      <c r="AY17" s="260"/>
      <c r="AZ17" s="260"/>
      <c r="BA17" s="260"/>
      <c r="BB17" s="260"/>
      <c r="BC17" s="260"/>
      <c r="BD17" s="260"/>
      <c r="BE17" s="260"/>
      <c r="BF17" s="260"/>
      <c r="BG17" s="260"/>
      <c r="BH17" s="260"/>
      <c r="BI17" s="260"/>
      <c r="BJ17" s="260"/>
      <c r="BK17" s="260"/>
      <c r="BL17" s="260"/>
      <c r="BM17" s="260"/>
      <c r="BN17" s="260"/>
      <c r="BO17" s="260"/>
      <c r="BP17" s="260"/>
      <c r="BQ17" s="260"/>
      <c r="BR17" s="260"/>
      <c r="BS17" s="260"/>
      <c r="BT17" s="260"/>
      <c r="BU17" s="260"/>
      <c r="BV17" s="260"/>
      <c r="BW17" s="260"/>
      <c r="BX17" s="260"/>
      <c r="BY17" s="260"/>
      <c r="BZ17" s="260"/>
      <c r="CA17" s="260"/>
      <c r="CB17" s="260"/>
      <c r="CC17" s="260"/>
      <c r="CD17" s="260"/>
      <c r="CE17" s="260"/>
      <c r="CF17" s="260"/>
      <c r="CG17" s="260"/>
      <c r="CH17" s="260"/>
      <c r="CI17" s="260"/>
      <c r="CJ17" s="260"/>
      <c r="CK17" s="260"/>
      <c r="CL17" s="260"/>
      <c r="CM17" s="260"/>
      <c r="CN17" s="260"/>
      <c r="CO17" s="260"/>
      <c r="CP17" s="260"/>
      <c r="CQ17" s="260"/>
      <c r="CR17" s="260"/>
      <c r="CS17" s="260"/>
      <c r="CT17" s="260"/>
      <c r="CU17" s="260"/>
      <c r="CV17" s="260"/>
      <c r="CW17" s="260"/>
      <c r="CX17" s="260"/>
      <c r="CY17" s="260"/>
      <c r="CZ17" s="260"/>
      <c r="DA17" s="260"/>
      <c r="DB17" s="260"/>
      <c r="DC17" s="260"/>
      <c r="DD17" s="260"/>
      <c r="DE17" s="260"/>
      <c r="DF17" s="260"/>
      <c r="DG17" s="260"/>
      <c r="DH17" s="260"/>
      <c r="DI17" s="260"/>
      <c r="DJ17" s="260"/>
      <c r="DK17" s="260"/>
      <c r="DL17" s="260"/>
      <c r="DM17" s="260"/>
      <c r="DN17" s="260"/>
      <c r="DO17" s="260"/>
      <c r="DP17" s="260"/>
      <c r="DQ17" s="260"/>
      <c r="DR17" s="260"/>
      <c r="DS17" s="260"/>
      <c r="DT17" s="260"/>
      <c r="DU17" s="260"/>
      <c r="DV17" s="260"/>
      <c r="DW17" s="260"/>
      <c r="DX17" s="260"/>
      <c r="DY17" s="260"/>
      <c r="DZ17" s="260"/>
      <c r="EA17" s="260"/>
      <c r="EB17" s="260"/>
      <c r="EC17" s="260"/>
      <c r="ED17" s="260"/>
      <c r="EE17" s="260"/>
      <c r="EF17" s="260"/>
      <c r="EG17" s="260"/>
      <c r="EH17" s="260"/>
      <c r="EI17" s="260"/>
      <c r="EJ17" s="260"/>
      <c r="EK17" s="260"/>
      <c r="EL17" s="260"/>
      <c r="EM17" s="260"/>
      <c r="EN17" s="260"/>
      <c r="EO17" s="260"/>
      <c r="EP17" s="260"/>
      <c r="EQ17" s="260"/>
      <c r="ER17" s="260"/>
      <c r="ES17" s="260"/>
      <c r="ET17" s="260"/>
      <c r="EU17" s="260"/>
      <c r="EV17" s="260"/>
      <c r="EW17" s="260"/>
      <c r="EX17" s="260"/>
      <c r="EY17" s="260"/>
      <c r="EZ17" s="260"/>
      <c r="FA17" s="260"/>
      <c r="FB17" s="260"/>
      <c r="FC17" s="260"/>
      <c r="FD17" s="260"/>
      <c r="FE17" s="260"/>
      <c r="FF17" s="260"/>
      <c r="FG17" s="260"/>
      <c r="FH17" s="260"/>
      <c r="FI17" s="260"/>
      <c r="FJ17" s="260"/>
      <c r="FK17" s="260"/>
      <c r="FL17" s="260"/>
      <c r="FM17" s="260"/>
      <c r="FN17" s="260"/>
      <c r="FO17" s="260"/>
      <c r="FP17" s="260"/>
      <c r="FQ17" s="260"/>
      <c r="FR17" s="260"/>
      <c r="FS17" s="260"/>
      <c r="FT17" s="260"/>
      <c r="FU17" s="260"/>
      <c r="FV17" s="260"/>
      <c r="FW17" s="260"/>
      <c r="FX17" s="260"/>
      <c r="FY17" s="260"/>
      <c r="FZ17" s="260"/>
      <c r="GA17" s="260"/>
      <c r="GB17" s="260"/>
      <c r="GC17" s="260"/>
      <c r="GD17" s="260"/>
      <c r="GE17" s="260"/>
      <c r="GF17" s="260"/>
      <c r="GG17" s="260"/>
      <c r="GH17" s="260"/>
      <c r="GI17" s="260"/>
      <c r="GJ17" s="260"/>
      <c r="GK17" s="260"/>
      <c r="GL17" s="260"/>
      <c r="GM17" s="260"/>
      <c r="GN17" s="260"/>
      <c r="GO17" s="260"/>
      <c r="GP17" s="260"/>
      <c r="GQ17" s="260"/>
      <c r="GR17" s="260"/>
      <c r="GS17" s="260"/>
      <c r="GT17" s="260"/>
      <c r="GU17" s="260"/>
      <c r="GV17" s="260"/>
      <c r="GW17" s="260"/>
      <c r="GX17" s="260"/>
      <c r="GY17" s="260"/>
      <c r="GZ17" s="260"/>
      <c r="HA17" s="260"/>
      <c r="HB17" s="260"/>
      <c r="HC17" s="260"/>
      <c r="HD17" s="260"/>
      <c r="HE17" s="260"/>
      <c r="HF17" s="260"/>
      <c r="HG17" s="260"/>
      <c r="HH17" s="260"/>
      <c r="HI17" s="260"/>
      <c r="HJ17" s="260"/>
      <c r="HK17" s="260"/>
      <c r="HL17" s="260"/>
      <c r="HM17" s="260"/>
      <c r="HN17" s="260"/>
      <c r="HO17" s="260"/>
      <c r="HP17" s="260"/>
      <c r="HQ17" s="260"/>
      <c r="HR17" s="260"/>
      <c r="HS17" s="260"/>
      <c r="HT17" s="260"/>
      <c r="HU17" s="260"/>
      <c r="HV17" s="260"/>
      <c r="HW17" s="260"/>
      <c r="HX17" s="260"/>
      <c r="HY17" s="260"/>
      <c r="HZ17" s="260"/>
      <c r="IA17" s="260"/>
      <c r="IB17" s="260"/>
      <c r="IC17" s="260"/>
      <c r="ID17" s="260"/>
      <c r="IE17" s="260"/>
      <c r="IF17" s="260"/>
      <c r="IG17" s="260"/>
      <c r="IH17" s="260"/>
      <c r="II17" s="260"/>
      <c r="IJ17" s="260"/>
      <c r="IK17" s="260"/>
      <c r="IL17" s="260"/>
      <c r="IM17" s="260"/>
      <c r="IN17" s="260"/>
      <c r="IO17" s="260"/>
      <c r="IP17" s="260"/>
      <c r="IQ17" s="260"/>
      <c r="IR17" s="260"/>
      <c r="IS17" s="260"/>
      <c r="IT17" s="260"/>
      <c r="IU17" s="260"/>
      <c r="IV17" s="260"/>
    </row>
    <row r="18" spans="1:256" ht="18.75">
      <c r="A18" s="270" t="str">
        <f>第三週明細!$B$37&amp;第三週明細!$B$38&amp;第三週明細!$B$39&amp;第三週明細!$B$40</f>
        <v>5月15日</v>
      </c>
      <c r="B18" s="271" t="s">
        <v>167</v>
      </c>
      <c r="C18" s="276" t="str">
        <f>月菜單!Q25</f>
        <v>蘑菇鐵板麵</v>
      </c>
      <c r="D18" s="276" t="str">
        <f>月菜單!Q26</f>
        <v>板烤雞排</v>
      </c>
      <c r="E18" s="276" t="str">
        <f>月菜單!Q27</f>
        <v>炸綜合菇類(炸)</v>
      </c>
      <c r="F18" s="276" t="str">
        <f>月菜單!Q28</f>
        <v>QQ滷蛋</v>
      </c>
      <c r="G18" s="273" t="str">
        <f>月菜單!Q29</f>
        <v>淺色蔬菜</v>
      </c>
      <c r="H18" s="276" t="str">
        <f>月菜單!Q30</f>
        <v>鮮彩什錦湯</v>
      </c>
      <c r="I18" s="277"/>
      <c r="J18" s="274">
        <f t="shared" si="0"/>
        <v>768</v>
      </c>
      <c r="K18" s="274">
        <f>第三週明細!$Y$37</f>
        <v>5.7</v>
      </c>
      <c r="L18" s="274">
        <f>第三週明細!$Y$38</f>
        <v>2.5</v>
      </c>
      <c r="M18" s="274">
        <f>第三週明細!$Y$42</f>
        <v>0</v>
      </c>
      <c r="N18" s="274">
        <f>第三週明細!$Y$39</f>
        <v>2.4</v>
      </c>
      <c r="O18" s="274">
        <f>第三週明細!$Y$41</f>
        <v>0</v>
      </c>
      <c r="P18" s="275">
        <f>第三週明細!$Y$40</f>
        <v>2.7</v>
      </c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  <c r="AH18" s="278"/>
      <c r="AI18" s="278"/>
      <c r="AJ18" s="278"/>
      <c r="AK18" s="278"/>
      <c r="AL18" s="278"/>
      <c r="AM18" s="278"/>
      <c r="AN18" s="278"/>
      <c r="AO18" s="278"/>
      <c r="AP18" s="278"/>
      <c r="AQ18" s="278"/>
      <c r="AR18" s="278"/>
      <c r="AS18" s="278"/>
      <c r="AT18" s="278"/>
      <c r="AU18" s="278"/>
      <c r="AV18" s="278"/>
      <c r="AW18" s="278"/>
      <c r="AX18" s="278"/>
      <c r="AY18" s="278"/>
      <c r="AZ18" s="278"/>
      <c r="BA18" s="278"/>
      <c r="BB18" s="278"/>
      <c r="BC18" s="278"/>
      <c r="BD18" s="278"/>
      <c r="BE18" s="278"/>
      <c r="BF18" s="278"/>
      <c r="BG18" s="278"/>
      <c r="BH18" s="278"/>
      <c r="BI18" s="278"/>
      <c r="BJ18" s="278"/>
      <c r="BK18" s="278"/>
      <c r="BL18" s="278"/>
      <c r="BM18" s="278"/>
      <c r="BN18" s="278"/>
      <c r="BO18" s="278"/>
      <c r="BP18" s="278"/>
      <c r="BQ18" s="278"/>
      <c r="BR18" s="278"/>
      <c r="BS18" s="278"/>
      <c r="BT18" s="278"/>
      <c r="BU18" s="278"/>
      <c r="BV18" s="278"/>
      <c r="BW18" s="278"/>
      <c r="BX18" s="278"/>
      <c r="BY18" s="278"/>
      <c r="BZ18" s="278"/>
      <c r="CA18" s="278"/>
      <c r="CB18" s="278"/>
      <c r="CC18" s="278"/>
      <c r="CD18" s="278"/>
      <c r="CE18" s="278"/>
      <c r="CF18" s="278"/>
      <c r="CG18" s="278"/>
      <c r="CH18" s="278"/>
      <c r="CI18" s="278"/>
      <c r="CJ18" s="278"/>
      <c r="CK18" s="278"/>
      <c r="CL18" s="278"/>
      <c r="CM18" s="278"/>
      <c r="CN18" s="278"/>
      <c r="CO18" s="278"/>
      <c r="CP18" s="278"/>
      <c r="CQ18" s="278"/>
      <c r="CR18" s="278"/>
      <c r="CS18" s="278"/>
      <c r="CT18" s="278"/>
      <c r="CU18" s="278"/>
      <c r="CV18" s="278"/>
      <c r="CW18" s="278"/>
      <c r="CX18" s="278"/>
      <c r="CY18" s="278"/>
      <c r="CZ18" s="278"/>
      <c r="DA18" s="278"/>
      <c r="DB18" s="278"/>
      <c r="DC18" s="278"/>
      <c r="DD18" s="278"/>
      <c r="DE18" s="278"/>
      <c r="DF18" s="278"/>
      <c r="DG18" s="278"/>
      <c r="DH18" s="278"/>
      <c r="DI18" s="278"/>
      <c r="DJ18" s="278"/>
      <c r="DK18" s="278"/>
      <c r="DL18" s="278"/>
      <c r="DM18" s="278"/>
      <c r="DN18" s="278"/>
      <c r="DO18" s="278"/>
      <c r="DP18" s="278"/>
      <c r="DQ18" s="278"/>
      <c r="DR18" s="278"/>
      <c r="DS18" s="278"/>
      <c r="DT18" s="278"/>
      <c r="DU18" s="278"/>
      <c r="DV18" s="278"/>
      <c r="DW18" s="278"/>
      <c r="DX18" s="278"/>
      <c r="DY18" s="278"/>
      <c r="DZ18" s="278"/>
      <c r="EA18" s="278"/>
      <c r="EB18" s="278"/>
      <c r="EC18" s="278"/>
      <c r="ED18" s="278"/>
      <c r="EE18" s="278"/>
      <c r="EF18" s="278"/>
      <c r="EG18" s="278"/>
      <c r="EH18" s="278"/>
      <c r="EI18" s="278"/>
      <c r="EJ18" s="278"/>
      <c r="EK18" s="278"/>
      <c r="EL18" s="278"/>
      <c r="EM18" s="278"/>
      <c r="EN18" s="278"/>
      <c r="EO18" s="278"/>
      <c r="EP18" s="278"/>
      <c r="EQ18" s="278"/>
      <c r="ER18" s="278"/>
      <c r="ES18" s="278"/>
      <c r="ET18" s="278"/>
      <c r="EU18" s="278"/>
      <c r="EV18" s="278"/>
      <c r="EW18" s="278"/>
      <c r="EX18" s="278"/>
      <c r="EY18" s="278"/>
      <c r="EZ18" s="278"/>
      <c r="FA18" s="278"/>
      <c r="FB18" s="278"/>
      <c r="FC18" s="278"/>
      <c r="FD18" s="278"/>
      <c r="FE18" s="278"/>
      <c r="FF18" s="278"/>
      <c r="FG18" s="278"/>
      <c r="FH18" s="278"/>
      <c r="FI18" s="278"/>
      <c r="FJ18" s="278"/>
      <c r="FK18" s="278"/>
      <c r="FL18" s="278"/>
      <c r="FM18" s="278"/>
      <c r="FN18" s="278"/>
      <c r="FO18" s="278"/>
      <c r="FP18" s="278"/>
      <c r="FQ18" s="278"/>
      <c r="FR18" s="278"/>
      <c r="FS18" s="278"/>
      <c r="FT18" s="278"/>
      <c r="FU18" s="278"/>
      <c r="FV18" s="278"/>
      <c r="FW18" s="278"/>
      <c r="FX18" s="278"/>
      <c r="FY18" s="278"/>
      <c r="FZ18" s="278"/>
      <c r="GA18" s="278"/>
      <c r="GB18" s="278"/>
      <c r="GC18" s="278"/>
      <c r="GD18" s="278"/>
      <c r="GE18" s="278"/>
      <c r="GF18" s="278"/>
      <c r="GG18" s="278"/>
      <c r="GH18" s="278"/>
      <c r="GI18" s="278"/>
      <c r="GJ18" s="278"/>
      <c r="GK18" s="278"/>
      <c r="GL18" s="278"/>
      <c r="GM18" s="278"/>
      <c r="GN18" s="278"/>
      <c r="GO18" s="278"/>
      <c r="GP18" s="278"/>
      <c r="GQ18" s="278"/>
      <c r="GR18" s="278"/>
      <c r="GS18" s="278"/>
      <c r="GT18" s="278"/>
      <c r="GU18" s="278"/>
      <c r="GV18" s="278"/>
      <c r="GW18" s="278"/>
      <c r="GX18" s="278"/>
      <c r="GY18" s="278"/>
      <c r="GZ18" s="278"/>
      <c r="HA18" s="278"/>
      <c r="HB18" s="278"/>
      <c r="HC18" s="278"/>
      <c r="HD18" s="278"/>
      <c r="HE18" s="278"/>
      <c r="HF18" s="278"/>
      <c r="HG18" s="278"/>
      <c r="HH18" s="278"/>
      <c r="HI18" s="278"/>
      <c r="HJ18" s="278"/>
      <c r="HK18" s="278"/>
      <c r="HL18" s="278"/>
      <c r="HM18" s="278"/>
      <c r="HN18" s="278"/>
      <c r="HO18" s="278"/>
      <c r="HP18" s="278"/>
      <c r="HQ18" s="278"/>
      <c r="HR18" s="278"/>
      <c r="HS18" s="278"/>
      <c r="HT18" s="278"/>
      <c r="HU18" s="278"/>
      <c r="HV18" s="278"/>
      <c r="HW18" s="278"/>
      <c r="HX18" s="278"/>
      <c r="HY18" s="278"/>
      <c r="HZ18" s="278"/>
      <c r="IA18" s="278"/>
      <c r="IB18" s="278"/>
      <c r="IC18" s="278"/>
      <c r="ID18" s="278"/>
      <c r="IE18" s="278"/>
      <c r="IF18" s="278"/>
      <c r="IG18" s="278"/>
      <c r="IH18" s="278"/>
      <c r="II18" s="278"/>
      <c r="IJ18" s="278"/>
      <c r="IK18" s="278"/>
      <c r="IL18" s="278"/>
      <c r="IM18" s="278"/>
      <c r="IN18" s="278"/>
      <c r="IO18" s="278"/>
      <c r="IP18" s="278"/>
      <c r="IQ18" s="278"/>
      <c r="IR18" s="278"/>
      <c r="IS18" s="278"/>
      <c r="IT18" s="278"/>
      <c r="IU18" s="278"/>
      <c r="IV18" s="278"/>
    </row>
    <row r="19" spans="1:256" ht="18.75">
      <c r="A19" s="270" t="str">
        <f>第四週明細!$B$5&amp;第四週明細!$B$6&amp;第四週明細!$B$7&amp;第四週明細!$B$8</f>
        <v>5月18日</v>
      </c>
      <c r="B19" s="271" t="s">
        <v>169</v>
      </c>
      <c r="C19" s="272" t="str">
        <f>月菜單!A35</f>
        <v>白米飯</v>
      </c>
      <c r="D19" s="276" t="str">
        <f>月菜單!A36</f>
        <v>義式香草燉肉</v>
      </c>
      <c r="E19" s="276" t="str">
        <f>月菜單!A37</f>
        <v>麥克大雞堡肉(加)</v>
      </c>
      <c r="F19" s="276" t="str">
        <f>月菜單!A38</f>
        <v xml:space="preserve"> 洋蔥炒蛋</v>
      </c>
      <c r="G19" s="273" t="str">
        <f>月菜單!A39</f>
        <v>深色蔬菜</v>
      </c>
      <c r="H19" s="276" t="str">
        <f>月菜單!A40</f>
        <v>柴魚海芽湯</v>
      </c>
      <c r="I19" s="282"/>
      <c r="J19" s="274">
        <f t="shared" si="0"/>
        <v>769</v>
      </c>
      <c r="K19" s="274">
        <f>第四週明細!$Y$5</f>
        <v>5.7</v>
      </c>
      <c r="L19" s="274">
        <f>第四週明細!$Y$6</f>
        <v>2.7</v>
      </c>
      <c r="M19" s="274">
        <f>第四週明細!$Y$10</f>
        <v>0</v>
      </c>
      <c r="N19" s="274">
        <f>第四週明細!$Y$7</f>
        <v>2.2000000000000002</v>
      </c>
      <c r="O19" s="274">
        <f>第四週明細!$Y$9</f>
        <v>0</v>
      </c>
      <c r="P19" s="275">
        <f>第四週明細!$Y$8</f>
        <v>2.5</v>
      </c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279"/>
      <c r="AH19" s="279"/>
      <c r="AI19" s="279"/>
      <c r="AJ19" s="279"/>
      <c r="AK19" s="279"/>
      <c r="AL19" s="279"/>
      <c r="AM19" s="279"/>
      <c r="AN19" s="279"/>
      <c r="AO19" s="279"/>
      <c r="AP19" s="279"/>
      <c r="AQ19" s="279"/>
      <c r="AR19" s="279"/>
      <c r="AS19" s="279"/>
      <c r="AT19" s="279"/>
      <c r="AU19" s="279"/>
      <c r="AV19" s="279"/>
      <c r="AW19" s="279"/>
      <c r="AX19" s="279"/>
      <c r="AY19" s="279"/>
      <c r="AZ19" s="279"/>
      <c r="BA19" s="279"/>
      <c r="BB19" s="279"/>
      <c r="BC19" s="279"/>
      <c r="BD19" s="279"/>
      <c r="BE19" s="279"/>
      <c r="BF19" s="279"/>
      <c r="BG19" s="279"/>
      <c r="BH19" s="279"/>
      <c r="BI19" s="279"/>
      <c r="BJ19" s="279"/>
      <c r="BK19" s="279"/>
      <c r="BL19" s="279"/>
      <c r="BM19" s="279"/>
      <c r="BN19" s="279"/>
      <c r="BO19" s="279"/>
      <c r="BP19" s="279"/>
      <c r="BQ19" s="279"/>
      <c r="BR19" s="279"/>
      <c r="BS19" s="279"/>
      <c r="BT19" s="279"/>
      <c r="BU19" s="279"/>
      <c r="BV19" s="279"/>
      <c r="BW19" s="279"/>
      <c r="BX19" s="279"/>
      <c r="BY19" s="279"/>
      <c r="BZ19" s="279"/>
      <c r="CA19" s="279"/>
      <c r="CB19" s="279"/>
      <c r="CC19" s="279"/>
      <c r="CD19" s="279"/>
      <c r="CE19" s="279"/>
      <c r="CF19" s="279"/>
      <c r="CG19" s="279"/>
      <c r="CH19" s="279"/>
      <c r="CI19" s="279"/>
      <c r="CJ19" s="279"/>
      <c r="CK19" s="279"/>
      <c r="CL19" s="279"/>
      <c r="CM19" s="279"/>
      <c r="CN19" s="279"/>
      <c r="CO19" s="279"/>
      <c r="CP19" s="279"/>
      <c r="CQ19" s="279"/>
      <c r="CR19" s="279"/>
      <c r="CS19" s="279"/>
      <c r="CT19" s="279"/>
      <c r="CU19" s="279"/>
      <c r="CV19" s="279"/>
      <c r="CW19" s="279"/>
      <c r="CX19" s="279"/>
      <c r="CY19" s="279"/>
      <c r="CZ19" s="279"/>
      <c r="DA19" s="279"/>
      <c r="DB19" s="279"/>
      <c r="DC19" s="279"/>
      <c r="DD19" s="279"/>
      <c r="DE19" s="279"/>
      <c r="DF19" s="279"/>
      <c r="DG19" s="279"/>
      <c r="DH19" s="279"/>
      <c r="DI19" s="279"/>
      <c r="DJ19" s="279"/>
      <c r="DK19" s="279"/>
      <c r="DL19" s="279"/>
      <c r="DM19" s="279"/>
      <c r="DN19" s="279"/>
      <c r="DO19" s="279"/>
      <c r="DP19" s="279"/>
      <c r="DQ19" s="279"/>
      <c r="DR19" s="279"/>
      <c r="DS19" s="279"/>
      <c r="DT19" s="279"/>
      <c r="DU19" s="279"/>
      <c r="DV19" s="279"/>
      <c r="DW19" s="279"/>
      <c r="DX19" s="279"/>
      <c r="DY19" s="279"/>
      <c r="DZ19" s="279"/>
      <c r="EA19" s="279"/>
      <c r="EB19" s="279"/>
      <c r="EC19" s="279"/>
      <c r="ED19" s="279"/>
      <c r="EE19" s="279"/>
      <c r="EF19" s="279"/>
      <c r="EG19" s="279"/>
      <c r="EH19" s="279"/>
      <c r="EI19" s="279"/>
      <c r="EJ19" s="279"/>
      <c r="EK19" s="279"/>
      <c r="EL19" s="279"/>
      <c r="EM19" s="279"/>
      <c r="EN19" s="279"/>
      <c r="EO19" s="279"/>
      <c r="EP19" s="279"/>
      <c r="EQ19" s="279"/>
      <c r="ER19" s="279"/>
      <c r="ES19" s="279"/>
      <c r="ET19" s="279"/>
      <c r="EU19" s="279"/>
      <c r="EV19" s="279"/>
      <c r="EW19" s="279"/>
      <c r="EX19" s="279"/>
      <c r="EY19" s="279"/>
      <c r="EZ19" s="279"/>
      <c r="FA19" s="279"/>
      <c r="FB19" s="279"/>
      <c r="FC19" s="279"/>
      <c r="FD19" s="279"/>
      <c r="FE19" s="279"/>
      <c r="FF19" s="279"/>
      <c r="FG19" s="279"/>
      <c r="FH19" s="279"/>
      <c r="FI19" s="279"/>
      <c r="FJ19" s="279"/>
      <c r="FK19" s="279"/>
      <c r="FL19" s="279"/>
      <c r="FM19" s="279"/>
      <c r="FN19" s="279"/>
      <c r="FO19" s="279"/>
      <c r="FP19" s="279"/>
      <c r="FQ19" s="279"/>
      <c r="FR19" s="279"/>
      <c r="FS19" s="279"/>
      <c r="FT19" s="279"/>
      <c r="FU19" s="279"/>
      <c r="FV19" s="279"/>
      <c r="FW19" s="279"/>
      <c r="FX19" s="279"/>
      <c r="FY19" s="279"/>
      <c r="FZ19" s="279"/>
      <c r="GA19" s="279"/>
      <c r="GB19" s="279"/>
      <c r="GC19" s="279"/>
      <c r="GD19" s="279"/>
      <c r="GE19" s="279"/>
      <c r="GF19" s="279"/>
      <c r="GG19" s="279"/>
      <c r="GH19" s="279"/>
      <c r="GI19" s="279"/>
      <c r="GJ19" s="279"/>
      <c r="GK19" s="279"/>
      <c r="GL19" s="279"/>
      <c r="GM19" s="279"/>
      <c r="GN19" s="279"/>
      <c r="GO19" s="279"/>
      <c r="GP19" s="279"/>
      <c r="GQ19" s="279"/>
      <c r="GR19" s="279"/>
      <c r="GS19" s="279"/>
      <c r="GT19" s="279"/>
      <c r="GU19" s="279"/>
      <c r="GV19" s="279"/>
      <c r="GW19" s="279"/>
      <c r="GX19" s="279"/>
      <c r="GY19" s="279"/>
      <c r="GZ19" s="279"/>
      <c r="HA19" s="279"/>
      <c r="HB19" s="279"/>
      <c r="HC19" s="279"/>
      <c r="HD19" s="279"/>
      <c r="HE19" s="279"/>
      <c r="HF19" s="279"/>
      <c r="HG19" s="279"/>
      <c r="HH19" s="279"/>
      <c r="HI19" s="279"/>
      <c r="HJ19" s="279"/>
      <c r="HK19" s="279"/>
      <c r="HL19" s="279"/>
      <c r="HM19" s="279"/>
      <c r="HN19" s="279"/>
      <c r="HO19" s="279"/>
      <c r="HP19" s="279"/>
      <c r="HQ19" s="279"/>
      <c r="HR19" s="279"/>
      <c r="HS19" s="279"/>
      <c r="HT19" s="279"/>
      <c r="HU19" s="279"/>
      <c r="HV19" s="279"/>
      <c r="HW19" s="279"/>
      <c r="HX19" s="279"/>
      <c r="HY19" s="279"/>
      <c r="HZ19" s="279"/>
      <c r="IA19" s="279"/>
      <c r="IB19" s="279"/>
      <c r="IC19" s="279"/>
      <c r="ID19" s="279"/>
      <c r="IE19" s="279"/>
      <c r="IF19" s="279"/>
      <c r="IG19" s="279"/>
      <c r="IH19" s="279"/>
      <c r="II19" s="279"/>
      <c r="IJ19" s="279"/>
      <c r="IK19" s="279"/>
      <c r="IL19" s="279"/>
      <c r="IM19" s="279"/>
      <c r="IN19" s="279"/>
      <c r="IO19" s="279"/>
      <c r="IP19" s="279"/>
      <c r="IQ19" s="279"/>
      <c r="IR19" s="279"/>
      <c r="IS19" s="279"/>
      <c r="IT19" s="279"/>
      <c r="IU19" s="279"/>
      <c r="IV19" s="279"/>
    </row>
    <row r="20" spans="1:256" ht="18.75">
      <c r="A20" s="270" t="str">
        <f>第四週明細!$B$13&amp;第四週明細!$B$14&amp;第四週明細!$B$15&amp;第四週明細!$B$16</f>
        <v>5月19日</v>
      </c>
      <c r="B20" s="271" t="s">
        <v>161</v>
      </c>
      <c r="C20" s="276" t="str">
        <f>月菜單!E35</f>
        <v>五穀飯</v>
      </c>
      <c r="D20" s="276" t="str">
        <f>月菜單!E36</f>
        <v>芝麻雞腿</v>
      </c>
      <c r="E20" s="276" t="str">
        <f>月菜單!E37</f>
        <v>蒲燒鯛魚(海加)</v>
      </c>
      <c r="F20" s="276" t="str">
        <f>月菜單!E38</f>
        <v>大白菜炒年糕(冷)</v>
      </c>
      <c r="G20" s="273" t="str">
        <f>月菜單!E39</f>
        <v>淺色蔬菜</v>
      </c>
      <c r="H20" s="276" t="str">
        <f>月菜單!E40</f>
        <v>菇菇湯</v>
      </c>
      <c r="I20" s="273"/>
      <c r="J20" s="274">
        <f t="shared" si="0"/>
        <v>772</v>
      </c>
      <c r="K20" s="274">
        <f>第四週明細!$Y$13</f>
        <v>5.9</v>
      </c>
      <c r="L20" s="274">
        <f>第四週明細!$Y$14</f>
        <v>2.7</v>
      </c>
      <c r="M20" s="274">
        <f>第四週明細!$Y$18</f>
        <v>0</v>
      </c>
      <c r="N20" s="274">
        <f>第四週明細!$Y$15</f>
        <v>2.2999999999999998</v>
      </c>
      <c r="O20" s="274">
        <f>第四週明細!$Y$17</f>
        <v>0</v>
      </c>
      <c r="P20" s="275">
        <f>第四週明細!$Y$16</f>
        <v>2.2000000000000002</v>
      </c>
      <c r="Q20" s="278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8"/>
      <c r="AC20" s="278"/>
      <c r="AD20" s="278"/>
      <c r="AE20" s="278"/>
      <c r="AF20" s="278"/>
      <c r="AG20" s="278"/>
      <c r="AH20" s="278"/>
      <c r="AI20" s="278"/>
      <c r="AJ20" s="278"/>
      <c r="AK20" s="278"/>
      <c r="AL20" s="278"/>
      <c r="AM20" s="278"/>
      <c r="AN20" s="278"/>
      <c r="AO20" s="278"/>
      <c r="AP20" s="278"/>
      <c r="AQ20" s="278"/>
      <c r="AR20" s="278"/>
      <c r="AS20" s="278"/>
      <c r="AT20" s="278"/>
      <c r="AU20" s="278"/>
      <c r="AV20" s="278"/>
      <c r="AW20" s="278"/>
      <c r="AX20" s="278"/>
      <c r="AY20" s="278"/>
      <c r="AZ20" s="278"/>
      <c r="BA20" s="278"/>
      <c r="BB20" s="278"/>
      <c r="BC20" s="278"/>
      <c r="BD20" s="278"/>
      <c r="BE20" s="278"/>
      <c r="BF20" s="278"/>
      <c r="BG20" s="278"/>
      <c r="BH20" s="278"/>
      <c r="BI20" s="278"/>
      <c r="BJ20" s="278"/>
      <c r="BK20" s="278"/>
      <c r="BL20" s="278"/>
      <c r="BM20" s="278"/>
      <c r="BN20" s="278"/>
      <c r="BO20" s="278"/>
      <c r="BP20" s="278"/>
      <c r="BQ20" s="278"/>
      <c r="BR20" s="278"/>
      <c r="BS20" s="278"/>
      <c r="BT20" s="278"/>
      <c r="BU20" s="278"/>
      <c r="BV20" s="278"/>
      <c r="BW20" s="278"/>
      <c r="BX20" s="278"/>
      <c r="BY20" s="278"/>
      <c r="BZ20" s="278"/>
      <c r="CA20" s="278"/>
      <c r="CB20" s="278"/>
      <c r="CC20" s="278"/>
      <c r="CD20" s="278"/>
      <c r="CE20" s="278"/>
      <c r="CF20" s="278"/>
      <c r="CG20" s="278"/>
      <c r="CH20" s="278"/>
      <c r="CI20" s="278"/>
      <c r="CJ20" s="278"/>
      <c r="CK20" s="278"/>
      <c r="CL20" s="278"/>
      <c r="CM20" s="278"/>
      <c r="CN20" s="278"/>
      <c r="CO20" s="278"/>
      <c r="CP20" s="278"/>
      <c r="CQ20" s="278"/>
      <c r="CR20" s="278"/>
      <c r="CS20" s="278"/>
      <c r="CT20" s="278"/>
      <c r="CU20" s="278"/>
      <c r="CV20" s="278"/>
      <c r="CW20" s="278"/>
      <c r="CX20" s="278"/>
      <c r="CY20" s="278"/>
      <c r="CZ20" s="278"/>
      <c r="DA20" s="278"/>
      <c r="DB20" s="278"/>
      <c r="DC20" s="278"/>
      <c r="DD20" s="278"/>
      <c r="DE20" s="278"/>
      <c r="DF20" s="278"/>
      <c r="DG20" s="278"/>
      <c r="DH20" s="278"/>
      <c r="DI20" s="278"/>
      <c r="DJ20" s="278"/>
      <c r="DK20" s="278"/>
      <c r="DL20" s="278"/>
      <c r="DM20" s="278"/>
      <c r="DN20" s="278"/>
      <c r="DO20" s="278"/>
      <c r="DP20" s="278"/>
      <c r="DQ20" s="278"/>
      <c r="DR20" s="278"/>
      <c r="DS20" s="278"/>
      <c r="DT20" s="278"/>
      <c r="DU20" s="278"/>
      <c r="DV20" s="278"/>
      <c r="DW20" s="278"/>
      <c r="DX20" s="278"/>
      <c r="DY20" s="278"/>
      <c r="DZ20" s="278"/>
      <c r="EA20" s="278"/>
      <c r="EB20" s="278"/>
      <c r="EC20" s="278"/>
      <c r="ED20" s="278"/>
      <c r="EE20" s="278"/>
      <c r="EF20" s="278"/>
      <c r="EG20" s="278"/>
      <c r="EH20" s="278"/>
      <c r="EI20" s="278"/>
      <c r="EJ20" s="278"/>
      <c r="EK20" s="278"/>
      <c r="EL20" s="278"/>
      <c r="EM20" s="278"/>
      <c r="EN20" s="278"/>
      <c r="EO20" s="278"/>
      <c r="EP20" s="278"/>
      <c r="EQ20" s="278"/>
      <c r="ER20" s="278"/>
      <c r="ES20" s="278"/>
      <c r="ET20" s="278"/>
      <c r="EU20" s="278"/>
      <c r="EV20" s="278"/>
      <c r="EW20" s="278"/>
      <c r="EX20" s="278"/>
      <c r="EY20" s="278"/>
      <c r="EZ20" s="278"/>
      <c r="FA20" s="278"/>
      <c r="FB20" s="278"/>
      <c r="FC20" s="278"/>
      <c r="FD20" s="278"/>
      <c r="FE20" s="278"/>
      <c r="FF20" s="278"/>
      <c r="FG20" s="278"/>
      <c r="FH20" s="278"/>
      <c r="FI20" s="278"/>
      <c r="FJ20" s="278"/>
      <c r="FK20" s="278"/>
      <c r="FL20" s="278"/>
      <c r="FM20" s="278"/>
      <c r="FN20" s="278"/>
      <c r="FO20" s="278"/>
      <c r="FP20" s="278"/>
      <c r="FQ20" s="278"/>
      <c r="FR20" s="278"/>
      <c r="FS20" s="278"/>
      <c r="FT20" s="278"/>
      <c r="FU20" s="278"/>
      <c r="FV20" s="278"/>
      <c r="FW20" s="278"/>
      <c r="FX20" s="278"/>
      <c r="FY20" s="278"/>
      <c r="FZ20" s="278"/>
      <c r="GA20" s="278"/>
      <c r="GB20" s="278"/>
      <c r="GC20" s="278"/>
      <c r="GD20" s="278"/>
      <c r="GE20" s="278"/>
      <c r="GF20" s="278"/>
      <c r="GG20" s="278"/>
      <c r="GH20" s="278"/>
      <c r="GI20" s="278"/>
      <c r="GJ20" s="278"/>
      <c r="GK20" s="278"/>
      <c r="GL20" s="278"/>
      <c r="GM20" s="278"/>
      <c r="GN20" s="278"/>
      <c r="GO20" s="278"/>
      <c r="GP20" s="278"/>
      <c r="GQ20" s="278"/>
      <c r="GR20" s="278"/>
      <c r="GS20" s="278"/>
      <c r="GT20" s="278"/>
      <c r="GU20" s="278"/>
      <c r="GV20" s="278"/>
      <c r="GW20" s="278"/>
      <c r="GX20" s="278"/>
      <c r="GY20" s="278"/>
      <c r="GZ20" s="278"/>
      <c r="HA20" s="278"/>
      <c r="HB20" s="278"/>
      <c r="HC20" s="278"/>
      <c r="HD20" s="278"/>
      <c r="HE20" s="278"/>
      <c r="HF20" s="278"/>
      <c r="HG20" s="278"/>
      <c r="HH20" s="278"/>
      <c r="HI20" s="278"/>
      <c r="HJ20" s="278"/>
      <c r="HK20" s="278"/>
      <c r="HL20" s="278"/>
      <c r="HM20" s="278"/>
      <c r="HN20" s="278"/>
      <c r="HO20" s="278"/>
      <c r="HP20" s="278"/>
      <c r="HQ20" s="278"/>
      <c r="HR20" s="278"/>
      <c r="HS20" s="278"/>
      <c r="HT20" s="278"/>
      <c r="HU20" s="278"/>
      <c r="HV20" s="278"/>
      <c r="HW20" s="278"/>
      <c r="HX20" s="278"/>
      <c r="HY20" s="278"/>
      <c r="HZ20" s="278"/>
      <c r="IA20" s="278"/>
      <c r="IB20" s="278"/>
      <c r="IC20" s="278"/>
      <c r="ID20" s="278"/>
      <c r="IE20" s="278"/>
      <c r="IF20" s="278"/>
      <c r="IG20" s="278"/>
      <c r="IH20" s="278"/>
      <c r="II20" s="278"/>
      <c r="IJ20" s="278"/>
      <c r="IK20" s="278"/>
      <c r="IL20" s="278"/>
      <c r="IM20" s="278"/>
      <c r="IN20" s="278"/>
      <c r="IO20" s="278"/>
      <c r="IP20" s="278"/>
      <c r="IQ20" s="278"/>
      <c r="IR20" s="278"/>
      <c r="IS20" s="278"/>
      <c r="IT20" s="278"/>
      <c r="IU20" s="278"/>
      <c r="IV20" s="278"/>
    </row>
    <row r="21" spans="1:256" ht="18.75">
      <c r="A21" s="270" t="str">
        <f>第四週明細!$B$21&amp;第四週明細!$B$22&amp;第四週明細!$B$23&amp;第四週明細!$B$24</f>
        <v>5月20日</v>
      </c>
      <c r="B21" s="271" t="s">
        <v>162</v>
      </c>
      <c r="C21" s="276" t="str">
        <f>月菜單!I35</f>
        <v>白米飯</v>
      </c>
      <c r="D21" s="276" t="str">
        <f>月菜單!I36</f>
        <v>夜市香雞排(炸)</v>
      </c>
      <c r="E21" s="276" t="str">
        <f>月菜單!I37</f>
        <v>四季鴿蛋米血(冷)</v>
      </c>
      <c r="F21" s="276" t="str">
        <f>月菜單!I38</f>
        <v>竹筍炒肉絲</v>
      </c>
      <c r="G21" s="273" t="str">
        <f>月菜單!I39</f>
        <v>深色蔬菜</v>
      </c>
      <c r="H21" s="276" t="str">
        <f>月菜單!I40</f>
        <v>刺瓜湯</v>
      </c>
      <c r="I21" s="277"/>
      <c r="J21" s="274">
        <f t="shared" si="0"/>
        <v>752.5</v>
      </c>
      <c r="K21" s="274">
        <f>第四週明細!$Y$21</f>
        <v>5.7</v>
      </c>
      <c r="L21" s="274">
        <f>第四週明細!$Y$22</f>
        <v>2.2999999999999998</v>
      </c>
      <c r="M21" s="274">
        <f>第四週明細!$Y$26</f>
        <v>0</v>
      </c>
      <c r="N21" s="274">
        <f>第四週明細!$Y$23</f>
        <v>2.2000000000000002</v>
      </c>
      <c r="O21" s="274">
        <f>第四週明細!$Y$25</f>
        <v>0</v>
      </c>
      <c r="P21" s="275">
        <f>第四週明細!$Y$24</f>
        <v>2.8</v>
      </c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  <c r="AH21" s="278"/>
      <c r="AI21" s="278"/>
      <c r="AJ21" s="278"/>
      <c r="AK21" s="278"/>
      <c r="AL21" s="278"/>
      <c r="AM21" s="278"/>
      <c r="AN21" s="278"/>
      <c r="AO21" s="278"/>
      <c r="AP21" s="278"/>
      <c r="AQ21" s="278"/>
      <c r="AR21" s="278"/>
      <c r="AS21" s="278"/>
      <c r="AT21" s="278"/>
      <c r="AU21" s="278"/>
      <c r="AV21" s="278"/>
      <c r="AW21" s="278"/>
      <c r="AX21" s="278"/>
      <c r="AY21" s="278"/>
      <c r="AZ21" s="278"/>
      <c r="BA21" s="278"/>
      <c r="BB21" s="278"/>
      <c r="BC21" s="278"/>
      <c r="BD21" s="278"/>
      <c r="BE21" s="278"/>
      <c r="BF21" s="278"/>
      <c r="BG21" s="278"/>
      <c r="BH21" s="278"/>
      <c r="BI21" s="278"/>
      <c r="BJ21" s="278"/>
      <c r="BK21" s="278"/>
      <c r="BL21" s="278"/>
      <c r="BM21" s="278"/>
      <c r="BN21" s="278"/>
      <c r="BO21" s="278"/>
      <c r="BP21" s="278"/>
      <c r="BQ21" s="278"/>
      <c r="BR21" s="278"/>
      <c r="BS21" s="278"/>
      <c r="BT21" s="278"/>
      <c r="BU21" s="278"/>
      <c r="BV21" s="278"/>
      <c r="BW21" s="278"/>
      <c r="BX21" s="278"/>
      <c r="BY21" s="278"/>
      <c r="BZ21" s="278"/>
      <c r="CA21" s="278"/>
      <c r="CB21" s="278"/>
      <c r="CC21" s="278"/>
      <c r="CD21" s="278"/>
      <c r="CE21" s="278"/>
      <c r="CF21" s="278"/>
      <c r="CG21" s="278"/>
      <c r="CH21" s="278"/>
      <c r="CI21" s="278"/>
      <c r="CJ21" s="278"/>
      <c r="CK21" s="278"/>
      <c r="CL21" s="278"/>
      <c r="CM21" s="278"/>
      <c r="CN21" s="278"/>
      <c r="CO21" s="278"/>
      <c r="CP21" s="278"/>
      <c r="CQ21" s="278"/>
      <c r="CR21" s="278"/>
      <c r="CS21" s="278"/>
      <c r="CT21" s="278"/>
      <c r="CU21" s="278"/>
      <c r="CV21" s="278"/>
      <c r="CW21" s="278"/>
      <c r="CX21" s="278"/>
      <c r="CY21" s="278"/>
      <c r="CZ21" s="278"/>
      <c r="DA21" s="278"/>
      <c r="DB21" s="278"/>
      <c r="DC21" s="278"/>
      <c r="DD21" s="278"/>
      <c r="DE21" s="278"/>
      <c r="DF21" s="278"/>
      <c r="DG21" s="278"/>
      <c r="DH21" s="278"/>
      <c r="DI21" s="278"/>
      <c r="DJ21" s="278"/>
      <c r="DK21" s="278"/>
      <c r="DL21" s="278"/>
      <c r="DM21" s="278"/>
      <c r="DN21" s="278"/>
      <c r="DO21" s="278"/>
      <c r="DP21" s="278"/>
      <c r="DQ21" s="278"/>
      <c r="DR21" s="278"/>
      <c r="DS21" s="278"/>
      <c r="DT21" s="278"/>
      <c r="DU21" s="278"/>
      <c r="DV21" s="278"/>
      <c r="DW21" s="278"/>
      <c r="DX21" s="278"/>
      <c r="DY21" s="278"/>
      <c r="DZ21" s="278"/>
      <c r="EA21" s="278"/>
      <c r="EB21" s="278"/>
      <c r="EC21" s="278"/>
      <c r="ED21" s="278"/>
      <c r="EE21" s="278"/>
      <c r="EF21" s="278"/>
      <c r="EG21" s="278"/>
      <c r="EH21" s="278"/>
      <c r="EI21" s="278"/>
      <c r="EJ21" s="278"/>
      <c r="EK21" s="278"/>
      <c r="EL21" s="278"/>
      <c r="EM21" s="278"/>
      <c r="EN21" s="278"/>
      <c r="EO21" s="278"/>
      <c r="EP21" s="278"/>
      <c r="EQ21" s="278"/>
      <c r="ER21" s="278"/>
      <c r="ES21" s="278"/>
      <c r="ET21" s="278"/>
      <c r="EU21" s="278"/>
      <c r="EV21" s="278"/>
      <c r="EW21" s="278"/>
      <c r="EX21" s="278"/>
      <c r="EY21" s="278"/>
      <c r="EZ21" s="278"/>
      <c r="FA21" s="278"/>
      <c r="FB21" s="278"/>
      <c r="FC21" s="278"/>
      <c r="FD21" s="278"/>
      <c r="FE21" s="278"/>
      <c r="FF21" s="278"/>
      <c r="FG21" s="278"/>
      <c r="FH21" s="278"/>
      <c r="FI21" s="278"/>
      <c r="FJ21" s="278"/>
      <c r="FK21" s="278"/>
      <c r="FL21" s="278"/>
      <c r="FM21" s="278"/>
      <c r="FN21" s="278"/>
      <c r="FO21" s="278"/>
      <c r="FP21" s="278"/>
      <c r="FQ21" s="278"/>
      <c r="FR21" s="278"/>
      <c r="FS21" s="278"/>
      <c r="FT21" s="278"/>
      <c r="FU21" s="278"/>
      <c r="FV21" s="278"/>
      <c r="FW21" s="278"/>
      <c r="FX21" s="278"/>
      <c r="FY21" s="278"/>
      <c r="FZ21" s="278"/>
      <c r="GA21" s="278"/>
      <c r="GB21" s="278"/>
      <c r="GC21" s="278"/>
      <c r="GD21" s="278"/>
      <c r="GE21" s="278"/>
      <c r="GF21" s="278"/>
      <c r="GG21" s="278"/>
      <c r="GH21" s="278"/>
      <c r="GI21" s="278"/>
      <c r="GJ21" s="278"/>
      <c r="GK21" s="278"/>
      <c r="GL21" s="278"/>
      <c r="GM21" s="278"/>
      <c r="GN21" s="278"/>
      <c r="GO21" s="278"/>
      <c r="GP21" s="278"/>
      <c r="GQ21" s="278"/>
      <c r="GR21" s="278"/>
      <c r="GS21" s="278"/>
      <c r="GT21" s="278"/>
      <c r="GU21" s="278"/>
      <c r="GV21" s="278"/>
      <c r="GW21" s="278"/>
      <c r="GX21" s="278"/>
      <c r="GY21" s="278"/>
      <c r="GZ21" s="278"/>
      <c r="HA21" s="278"/>
      <c r="HB21" s="278"/>
      <c r="HC21" s="278"/>
      <c r="HD21" s="278"/>
      <c r="HE21" s="278"/>
      <c r="HF21" s="278"/>
      <c r="HG21" s="278"/>
      <c r="HH21" s="278"/>
      <c r="HI21" s="278"/>
      <c r="HJ21" s="278"/>
      <c r="HK21" s="278"/>
      <c r="HL21" s="278"/>
      <c r="HM21" s="278"/>
      <c r="HN21" s="278"/>
      <c r="HO21" s="278"/>
      <c r="HP21" s="278"/>
      <c r="HQ21" s="278"/>
      <c r="HR21" s="278"/>
      <c r="HS21" s="278"/>
      <c r="HT21" s="278"/>
      <c r="HU21" s="278"/>
      <c r="HV21" s="278"/>
      <c r="HW21" s="278"/>
      <c r="HX21" s="278"/>
      <c r="HY21" s="278"/>
      <c r="HZ21" s="278"/>
      <c r="IA21" s="278"/>
      <c r="IB21" s="278"/>
      <c r="IC21" s="278"/>
      <c r="ID21" s="278"/>
      <c r="IE21" s="278"/>
      <c r="IF21" s="278"/>
      <c r="IG21" s="278"/>
      <c r="IH21" s="278"/>
      <c r="II21" s="278"/>
      <c r="IJ21" s="278"/>
      <c r="IK21" s="278"/>
      <c r="IL21" s="278"/>
      <c r="IM21" s="278"/>
      <c r="IN21" s="278"/>
      <c r="IO21" s="278"/>
      <c r="IP21" s="278"/>
      <c r="IQ21" s="278"/>
      <c r="IR21" s="278"/>
      <c r="IS21" s="278"/>
      <c r="IT21" s="278"/>
      <c r="IU21" s="278"/>
      <c r="IV21" s="278"/>
    </row>
    <row r="22" spans="1:256" ht="18.75">
      <c r="A22" s="270" t="str">
        <f>第四週明細!$B$29&amp;第四週明細!$B$30&amp;第四週明細!$B$31&amp;第四週明細!$B$32</f>
        <v>5月21日</v>
      </c>
      <c r="B22" s="271" t="s">
        <v>163</v>
      </c>
      <c r="C22" s="281" t="str">
        <f>月菜單!M35</f>
        <v>地瓜飯</v>
      </c>
      <c r="D22" s="281" t="str">
        <f>月菜單!M36</f>
        <v>元氣大豬排</v>
      </c>
      <c r="E22" s="281" t="str">
        <f>月菜單!M37</f>
        <v>鐵板豆腐(豆)</v>
      </c>
      <c r="F22" s="281" t="str">
        <f>月菜單!M38</f>
        <v>黃金咖哩</v>
      </c>
      <c r="G22" s="280" t="str">
        <f>月菜單!M39</f>
        <v>淺色蔬菜</v>
      </c>
      <c r="H22" s="281" t="str">
        <f>月菜單!M40</f>
        <v>白玉湯</v>
      </c>
      <c r="I22" s="280"/>
      <c r="J22" s="274">
        <f t="shared" si="0"/>
        <v>774</v>
      </c>
      <c r="K22" s="274">
        <f>第四週明細!$Y$29</f>
        <v>5.7</v>
      </c>
      <c r="L22" s="274">
        <f>第四週明細!$Y$30</f>
        <v>2.8</v>
      </c>
      <c r="M22" s="274">
        <f>第四週明細!$Y$34</f>
        <v>0</v>
      </c>
      <c r="N22" s="274">
        <f>第四週明細!$Y$31</f>
        <v>2.1</v>
      </c>
      <c r="O22" s="274">
        <f>第四週明細!$Y$33</f>
        <v>0</v>
      </c>
      <c r="P22" s="275">
        <f>第四週明細!$Y$32</f>
        <v>2.5</v>
      </c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278"/>
      <c r="AJ22" s="278"/>
      <c r="AK22" s="278"/>
      <c r="AL22" s="278"/>
      <c r="AM22" s="278"/>
      <c r="AN22" s="278"/>
      <c r="AO22" s="278"/>
      <c r="AP22" s="278"/>
      <c r="AQ22" s="278"/>
      <c r="AR22" s="278"/>
      <c r="AS22" s="278"/>
      <c r="AT22" s="278"/>
      <c r="AU22" s="278"/>
      <c r="AV22" s="278"/>
      <c r="AW22" s="278"/>
      <c r="AX22" s="278"/>
      <c r="AY22" s="278"/>
      <c r="AZ22" s="278"/>
      <c r="BA22" s="278"/>
      <c r="BB22" s="278"/>
      <c r="BC22" s="278"/>
      <c r="BD22" s="278"/>
      <c r="BE22" s="278"/>
      <c r="BF22" s="278"/>
      <c r="BG22" s="278"/>
      <c r="BH22" s="278"/>
      <c r="BI22" s="278"/>
      <c r="BJ22" s="278"/>
      <c r="BK22" s="278"/>
      <c r="BL22" s="278"/>
      <c r="BM22" s="278"/>
      <c r="BN22" s="278"/>
      <c r="BO22" s="278"/>
      <c r="BP22" s="278"/>
      <c r="BQ22" s="278"/>
      <c r="BR22" s="278"/>
      <c r="BS22" s="278"/>
      <c r="BT22" s="278"/>
      <c r="BU22" s="278"/>
      <c r="BV22" s="278"/>
      <c r="BW22" s="278"/>
      <c r="BX22" s="278"/>
      <c r="BY22" s="278"/>
      <c r="BZ22" s="278"/>
      <c r="CA22" s="278"/>
      <c r="CB22" s="278"/>
      <c r="CC22" s="278"/>
      <c r="CD22" s="278"/>
      <c r="CE22" s="278"/>
      <c r="CF22" s="278"/>
      <c r="CG22" s="278"/>
      <c r="CH22" s="278"/>
      <c r="CI22" s="278"/>
      <c r="CJ22" s="278"/>
      <c r="CK22" s="278"/>
      <c r="CL22" s="278"/>
      <c r="CM22" s="278"/>
      <c r="CN22" s="278"/>
      <c r="CO22" s="278"/>
      <c r="CP22" s="278"/>
      <c r="CQ22" s="278"/>
      <c r="CR22" s="278"/>
      <c r="CS22" s="278"/>
      <c r="CT22" s="278"/>
      <c r="CU22" s="278"/>
      <c r="CV22" s="278"/>
      <c r="CW22" s="278"/>
      <c r="CX22" s="278"/>
      <c r="CY22" s="278"/>
      <c r="CZ22" s="278"/>
      <c r="DA22" s="278"/>
      <c r="DB22" s="278"/>
      <c r="DC22" s="278"/>
      <c r="DD22" s="278"/>
      <c r="DE22" s="278"/>
      <c r="DF22" s="278"/>
      <c r="DG22" s="278"/>
      <c r="DH22" s="278"/>
      <c r="DI22" s="278"/>
      <c r="DJ22" s="278"/>
      <c r="DK22" s="278"/>
      <c r="DL22" s="278"/>
      <c r="DM22" s="278"/>
      <c r="DN22" s="278"/>
      <c r="DO22" s="278"/>
      <c r="DP22" s="278"/>
      <c r="DQ22" s="278"/>
      <c r="DR22" s="278"/>
      <c r="DS22" s="278"/>
      <c r="DT22" s="278"/>
      <c r="DU22" s="278"/>
      <c r="DV22" s="278"/>
      <c r="DW22" s="278"/>
      <c r="DX22" s="278"/>
      <c r="DY22" s="278"/>
      <c r="DZ22" s="278"/>
      <c r="EA22" s="278"/>
      <c r="EB22" s="278"/>
      <c r="EC22" s="278"/>
      <c r="ED22" s="278"/>
      <c r="EE22" s="278"/>
      <c r="EF22" s="278"/>
      <c r="EG22" s="278"/>
      <c r="EH22" s="278"/>
      <c r="EI22" s="278"/>
      <c r="EJ22" s="278"/>
      <c r="EK22" s="278"/>
      <c r="EL22" s="278"/>
      <c r="EM22" s="278"/>
      <c r="EN22" s="278"/>
      <c r="EO22" s="278"/>
      <c r="EP22" s="278"/>
      <c r="EQ22" s="278"/>
      <c r="ER22" s="278"/>
      <c r="ES22" s="278"/>
      <c r="ET22" s="278"/>
      <c r="EU22" s="278"/>
      <c r="EV22" s="278"/>
      <c r="EW22" s="278"/>
      <c r="EX22" s="278"/>
      <c r="EY22" s="278"/>
      <c r="EZ22" s="278"/>
      <c r="FA22" s="278"/>
      <c r="FB22" s="278"/>
      <c r="FC22" s="278"/>
      <c r="FD22" s="278"/>
      <c r="FE22" s="278"/>
      <c r="FF22" s="278"/>
      <c r="FG22" s="278"/>
      <c r="FH22" s="278"/>
      <c r="FI22" s="278"/>
      <c r="FJ22" s="278"/>
      <c r="FK22" s="278"/>
      <c r="FL22" s="278"/>
      <c r="FM22" s="278"/>
      <c r="FN22" s="278"/>
      <c r="FO22" s="278"/>
      <c r="FP22" s="278"/>
      <c r="FQ22" s="278"/>
      <c r="FR22" s="278"/>
      <c r="FS22" s="278"/>
      <c r="FT22" s="278"/>
      <c r="FU22" s="278"/>
      <c r="FV22" s="278"/>
      <c r="FW22" s="278"/>
      <c r="FX22" s="278"/>
      <c r="FY22" s="278"/>
      <c r="FZ22" s="278"/>
      <c r="GA22" s="278"/>
      <c r="GB22" s="278"/>
      <c r="GC22" s="278"/>
      <c r="GD22" s="278"/>
      <c r="GE22" s="278"/>
      <c r="GF22" s="278"/>
      <c r="GG22" s="278"/>
      <c r="GH22" s="278"/>
      <c r="GI22" s="278"/>
      <c r="GJ22" s="278"/>
      <c r="GK22" s="278"/>
      <c r="GL22" s="278"/>
      <c r="GM22" s="278"/>
      <c r="GN22" s="278"/>
      <c r="GO22" s="278"/>
      <c r="GP22" s="278"/>
      <c r="GQ22" s="278"/>
      <c r="GR22" s="278"/>
      <c r="GS22" s="278"/>
      <c r="GT22" s="278"/>
      <c r="GU22" s="278"/>
      <c r="GV22" s="278"/>
      <c r="GW22" s="278"/>
      <c r="GX22" s="278"/>
      <c r="GY22" s="278"/>
      <c r="GZ22" s="278"/>
      <c r="HA22" s="278"/>
      <c r="HB22" s="278"/>
      <c r="HC22" s="278"/>
      <c r="HD22" s="278"/>
      <c r="HE22" s="278"/>
      <c r="HF22" s="278"/>
      <c r="HG22" s="278"/>
      <c r="HH22" s="278"/>
      <c r="HI22" s="278"/>
      <c r="HJ22" s="278"/>
      <c r="HK22" s="278"/>
      <c r="HL22" s="278"/>
      <c r="HM22" s="278"/>
      <c r="HN22" s="278"/>
      <c r="HO22" s="278"/>
      <c r="HP22" s="278"/>
      <c r="HQ22" s="278"/>
      <c r="HR22" s="278"/>
      <c r="HS22" s="278"/>
      <c r="HT22" s="278"/>
      <c r="HU22" s="278"/>
      <c r="HV22" s="278"/>
      <c r="HW22" s="278"/>
      <c r="HX22" s="278"/>
      <c r="HY22" s="278"/>
      <c r="HZ22" s="278"/>
      <c r="IA22" s="278"/>
      <c r="IB22" s="278"/>
      <c r="IC22" s="278"/>
      <c r="ID22" s="278"/>
      <c r="IE22" s="278"/>
      <c r="IF22" s="278"/>
      <c r="IG22" s="278"/>
      <c r="IH22" s="278"/>
      <c r="II22" s="278"/>
      <c r="IJ22" s="278"/>
      <c r="IK22" s="278"/>
      <c r="IL22" s="278"/>
      <c r="IM22" s="278"/>
      <c r="IN22" s="278"/>
      <c r="IO22" s="278"/>
      <c r="IP22" s="278"/>
      <c r="IQ22" s="278"/>
      <c r="IR22" s="278"/>
      <c r="IS22" s="278"/>
      <c r="IT22" s="278"/>
      <c r="IU22" s="278"/>
      <c r="IV22" s="278"/>
    </row>
    <row r="23" spans="1:256" ht="18.75">
      <c r="A23" s="270" t="str">
        <f>第四週明細!$B$37&amp;第四週明細!$B$38&amp;第四週明細!$B$39&amp;第四週明細!$B$40</f>
        <v>5月22日</v>
      </c>
      <c r="B23" s="271" t="s">
        <v>167</v>
      </c>
      <c r="C23" s="276" t="str">
        <f>月菜單!Q35</f>
        <v>蛋蓋飯</v>
      </c>
      <c r="D23" s="276" t="str">
        <f>月菜單!Q36</f>
        <v>香檸烤翅</v>
      </c>
      <c r="E23" s="276" t="str">
        <f>月菜單!Q37</f>
        <v>關東煮</v>
      </c>
      <c r="F23" s="276" t="str">
        <f>月菜單!Q38</f>
        <v>椒鹽炸魚丁(炸海)</v>
      </c>
      <c r="G23" s="273" t="str">
        <f>月菜單!Q39</f>
        <v>深色蔬菜</v>
      </c>
      <c r="H23" s="276" t="str">
        <f>月菜單!Q40</f>
        <v>榨菜肉絲湯(醃)</v>
      </c>
      <c r="I23" s="283"/>
      <c r="J23" s="274">
        <f t="shared" si="0"/>
        <v>752.5</v>
      </c>
      <c r="K23" s="274">
        <f>第四週明細!$Y$37</f>
        <v>5.7</v>
      </c>
      <c r="L23" s="274">
        <f>第四週明細!$Y$38</f>
        <v>2.2999999999999998</v>
      </c>
      <c r="M23" s="274">
        <f>第四週明細!$Y$42</f>
        <v>0</v>
      </c>
      <c r="N23" s="274">
        <f>第四週明細!$Y$39</f>
        <v>2.2000000000000002</v>
      </c>
      <c r="O23" s="274">
        <f>第四週明細!$Y$41</f>
        <v>0</v>
      </c>
      <c r="P23" s="275">
        <f>第四週明細!$Y$40</f>
        <v>2.8</v>
      </c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O23" s="278"/>
      <c r="AP23" s="278"/>
      <c r="AQ23" s="278"/>
      <c r="AR23" s="278"/>
      <c r="AS23" s="278"/>
      <c r="AT23" s="278"/>
      <c r="AU23" s="278"/>
      <c r="AV23" s="278"/>
      <c r="AW23" s="278"/>
      <c r="AX23" s="278"/>
      <c r="AY23" s="278"/>
      <c r="AZ23" s="278"/>
      <c r="BA23" s="278"/>
      <c r="BB23" s="278"/>
      <c r="BC23" s="278"/>
      <c r="BD23" s="278"/>
      <c r="BE23" s="278"/>
      <c r="BF23" s="278"/>
      <c r="BG23" s="278"/>
      <c r="BH23" s="278"/>
      <c r="BI23" s="278"/>
      <c r="BJ23" s="278"/>
      <c r="BK23" s="278"/>
      <c r="BL23" s="278"/>
      <c r="BM23" s="278"/>
      <c r="BN23" s="278"/>
      <c r="BO23" s="278"/>
      <c r="BP23" s="278"/>
      <c r="BQ23" s="278"/>
      <c r="BR23" s="278"/>
      <c r="BS23" s="278"/>
      <c r="BT23" s="278"/>
      <c r="BU23" s="278"/>
      <c r="BV23" s="278"/>
      <c r="BW23" s="278"/>
      <c r="BX23" s="278"/>
      <c r="BY23" s="278"/>
      <c r="BZ23" s="278"/>
      <c r="CA23" s="278"/>
      <c r="CB23" s="278"/>
      <c r="CC23" s="278"/>
      <c r="CD23" s="278"/>
      <c r="CE23" s="278"/>
      <c r="CF23" s="278"/>
      <c r="CG23" s="278"/>
      <c r="CH23" s="278"/>
      <c r="CI23" s="278"/>
      <c r="CJ23" s="278"/>
      <c r="CK23" s="278"/>
      <c r="CL23" s="278"/>
      <c r="CM23" s="278"/>
      <c r="CN23" s="278"/>
      <c r="CO23" s="278"/>
      <c r="CP23" s="278"/>
      <c r="CQ23" s="278"/>
      <c r="CR23" s="278"/>
      <c r="CS23" s="278"/>
      <c r="CT23" s="278"/>
      <c r="CU23" s="278"/>
      <c r="CV23" s="278"/>
      <c r="CW23" s="278"/>
      <c r="CX23" s="278"/>
      <c r="CY23" s="278"/>
      <c r="CZ23" s="278"/>
      <c r="DA23" s="278"/>
      <c r="DB23" s="278"/>
      <c r="DC23" s="278"/>
      <c r="DD23" s="278"/>
      <c r="DE23" s="278"/>
      <c r="DF23" s="278"/>
      <c r="DG23" s="278"/>
      <c r="DH23" s="278"/>
      <c r="DI23" s="278"/>
      <c r="DJ23" s="278"/>
      <c r="DK23" s="278"/>
      <c r="DL23" s="278"/>
      <c r="DM23" s="278"/>
      <c r="DN23" s="278"/>
      <c r="DO23" s="278"/>
      <c r="DP23" s="278"/>
      <c r="DQ23" s="278"/>
      <c r="DR23" s="278"/>
      <c r="DS23" s="278"/>
      <c r="DT23" s="278"/>
      <c r="DU23" s="278"/>
      <c r="DV23" s="278"/>
      <c r="DW23" s="278"/>
      <c r="DX23" s="278"/>
      <c r="DY23" s="278"/>
      <c r="DZ23" s="278"/>
      <c r="EA23" s="278"/>
      <c r="EB23" s="278"/>
      <c r="EC23" s="278"/>
      <c r="ED23" s="278"/>
      <c r="EE23" s="278"/>
      <c r="EF23" s="278"/>
      <c r="EG23" s="278"/>
      <c r="EH23" s="278"/>
      <c r="EI23" s="278"/>
      <c r="EJ23" s="278"/>
      <c r="EK23" s="278"/>
      <c r="EL23" s="278"/>
      <c r="EM23" s="278"/>
      <c r="EN23" s="278"/>
      <c r="EO23" s="278"/>
      <c r="EP23" s="278"/>
      <c r="EQ23" s="278"/>
      <c r="ER23" s="278"/>
      <c r="ES23" s="278"/>
      <c r="ET23" s="278"/>
      <c r="EU23" s="278"/>
      <c r="EV23" s="278"/>
      <c r="EW23" s="278"/>
      <c r="EX23" s="278"/>
      <c r="EY23" s="278"/>
      <c r="EZ23" s="278"/>
      <c r="FA23" s="278"/>
      <c r="FB23" s="278"/>
      <c r="FC23" s="278"/>
      <c r="FD23" s="278"/>
      <c r="FE23" s="278"/>
      <c r="FF23" s="278"/>
      <c r="FG23" s="278"/>
      <c r="FH23" s="278"/>
      <c r="FI23" s="278"/>
      <c r="FJ23" s="278"/>
      <c r="FK23" s="278"/>
      <c r="FL23" s="278"/>
      <c r="FM23" s="278"/>
      <c r="FN23" s="278"/>
      <c r="FO23" s="278"/>
      <c r="FP23" s="278"/>
      <c r="FQ23" s="278"/>
      <c r="FR23" s="278"/>
      <c r="FS23" s="278"/>
      <c r="FT23" s="278"/>
      <c r="FU23" s="278"/>
      <c r="FV23" s="278"/>
      <c r="FW23" s="278"/>
      <c r="FX23" s="278"/>
      <c r="FY23" s="278"/>
      <c r="FZ23" s="278"/>
      <c r="GA23" s="278"/>
      <c r="GB23" s="278"/>
      <c r="GC23" s="278"/>
      <c r="GD23" s="278"/>
      <c r="GE23" s="278"/>
      <c r="GF23" s="278"/>
      <c r="GG23" s="278"/>
      <c r="GH23" s="278"/>
      <c r="GI23" s="278"/>
      <c r="GJ23" s="278"/>
      <c r="GK23" s="278"/>
      <c r="GL23" s="278"/>
      <c r="GM23" s="278"/>
      <c r="GN23" s="278"/>
      <c r="GO23" s="278"/>
      <c r="GP23" s="278"/>
      <c r="GQ23" s="278"/>
      <c r="GR23" s="278"/>
      <c r="GS23" s="278"/>
      <c r="GT23" s="278"/>
      <c r="GU23" s="278"/>
      <c r="GV23" s="278"/>
      <c r="GW23" s="278"/>
      <c r="GX23" s="278"/>
      <c r="GY23" s="278"/>
      <c r="GZ23" s="278"/>
      <c r="HA23" s="278"/>
      <c r="HB23" s="278"/>
      <c r="HC23" s="278"/>
      <c r="HD23" s="278"/>
      <c r="HE23" s="278"/>
      <c r="HF23" s="278"/>
      <c r="HG23" s="278"/>
      <c r="HH23" s="278"/>
      <c r="HI23" s="278"/>
      <c r="HJ23" s="278"/>
      <c r="HK23" s="278"/>
      <c r="HL23" s="278"/>
      <c r="HM23" s="278"/>
      <c r="HN23" s="278"/>
      <c r="HO23" s="278"/>
      <c r="HP23" s="278"/>
      <c r="HQ23" s="278"/>
      <c r="HR23" s="278"/>
      <c r="HS23" s="278"/>
      <c r="HT23" s="278"/>
      <c r="HU23" s="278"/>
      <c r="HV23" s="278"/>
      <c r="HW23" s="278"/>
      <c r="HX23" s="278"/>
      <c r="HY23" s="278"/>
      <c r="HZ23" s="278"/>
      <c r="IA23" s="278"/>
      <c r="IB23" s="278"/>
      <c r="IC23" s="278"/>
      <c r="ID23" s="278"/>
      <c r="IE23" s="278"/>
      <c r="IF23" s="278"/>
      <c r="IG23" s="278"/>
      <c r="IH23" s="278"/>
      <c r="II23" s="278"/>
      <c r="IJ23" s="278"/>
      <c r="IK23" s="278"/>
      <c r="IL23" s="278"/>
      <c r="IM23" s="278"/>
      <c r="IN23" s="278"/>
      <c r="IO23" s="278"/>
      <c r="IP23" s="278"/>
      <c r="IQ23" s="278"/>
      <c r="IR23" s="278"/>
      <c r="IS23" s="278"/>
      <c r="IT23" s="278"/>
      <c r="IU23" s="278"/>
      <c r="IV23" s="278"/>
    </row>
    <row r="24" spans="1:256" ht="18.75">
      <c r="A24" s="270" t="str">
        <f>'第五週明細 '!$B$5&amp;'第五週明細 '!$B$6&amp;'第五週明細 '!$B$7&amp;'第五週明細 '!$B$8</f>
        <v>5月25日</v>
      </c>
      <c r="B24" s="271" t="s">
        <v>160</v>
      </c>
      <c r="C24" s="272" t="str">
        <f>月菜單!A45</f>
        <v>白米飯</v>
      </c>
      <c r="D24" s="276" t="str">
        <f>月菜單!A46</f>
        <v>火車大豬排</v>
      </c>
      <c r="E24" s="276" t="str">
        <f>月菜單!A47</f>
        <v>蒙古烤肉</v>
      </c>
      <c r="F24" s="276" t="str">
        <f>月菜單!A48</f>
        <v>嫩汁豆腐(豆)</v>
      </c>
      <c r="G24" s="273" t="str">
        <f>月菜單!A49</f>
        <v>深色蔬菜</v>
      </c>
      <c r="H24" s="276" t="str">
        <f>月菜單!A50</f>
        <v>玉米蛋花湯</v>
      </c>
      <c r="I24" s="284"/>
      <c r="J24" s="274">
        <f t="shared" si="0"/>
        <v>806.5</v>
      </c>
      <c r="K24" s="274">
        <f>'第五週明細 '!$Y$5</f>
        <v>6.2</v>
      </c>
      <c r="L24" s="274">
        <f>'第五週明細 '!$Y$6</f>
        <v>2.8</v>
      </c>
      <c r="M24" s="274">
        <f>'第五週明細 '!$Y$10</f>
        <v>0</v>
      </c>
      <c r="N24" s="274">
        <f>'第五週明細 '!$Y$7</f>
        <v>2</v>
      </c>
      <c r="O24" s="274">
        <f>'第五週明細 '!$Y$9</f>
        <v>0</v>
      </c>
      <c r="P24" s="275">
        <f>'第五週明細 '!$Y$8</f>
        <v>2.5</v>
      </c>
    </row>
    <row r="25" spans="1:256" ht="19.5" thickBot="1">
      <c r="A25" s="270" t="str">
        <f>'第五週明細 '!$B$13&amp;'第五週明細 '!$B$14&amp;'第五週明細 '!$B$15&amp;'第五週明細 '!$B$16</f>
        <v>5月26日</v>
      </c>
      <c r="B25" s="285" t="s">
        <v>165</v>
      </c>
      <c r="C25" s="286" t="str">
        <f>月菜單!E45</f>
        <v>燕麥飯</v>
      </c>
      <c r="D25" s="286" t="str">
        <f>月菜單!E46</f>
        <v>蜜香雞排</v>
      </c>
      <c r="E25" s="286" t="str">
        <f>月菜單!E47</f>
        <v>泰式打拋豬</v>
      </c>
      <c r="F25" s="286" t="str">
        <f>月菜單!E48</f>
        <v>高麗菜河粉</v>
      </c>
      <c r="G25" s="287" t="str">
        <f>月菜單!E49</f>
        <v>淺色蔬菜</v>
      </c>
      <c r="H25" s="286" t="str">
        <f>月菜單!E50</f>
        <v>大黃瓜湯</v>
      </c>
      <c r="I25" s="288"/>
      <c r="J25" s="274">
        <f t="shared" si="0"/>
        <v>737.5</v>
      </c>
      <c r="K25" s="274">
        <f>'第五週明細 '!$Y$13</f>
        <v>5.5</v>
      </c>
      <c r="L25" s="274">
        <f>'第五週明細 '!$Y$14</f>
        <v>2.4</v>
      </c>
      <c r="M25" s="274">
        <f>'第五週明細 '!$Y$18</f>
        <v>0</v>
      </c>
      <c r="N25" s="274">
        <f>'第五週明細 '!$Y$15</f>
        <v>2.4</v>
      </c>
      <c r="O25" s="274">
        <f>'第五週明細 '!$Y$17</f>
        <v>0</v>
      </c>
      <c r="P25" s="275">
        <f>'第五週明細 '!$Y$16</f>
        <v>2.5</v>
      </c>
    </row>
    <row r="26" spans="1:256" ht="18.75">
      <c r="A26" s="270" t="str">
        <f>'第五週明細 '!$B$21&amp;'第五週明細 '!$B$22&amp;'第五週明細 '!$B$23&amp;'第五週明細 '!$B$24</f>
        <v>5月27日</v>
      </c>
      <c r="B26" s="271" t="s">
        <v>168</v>
      </c>
      <c r="C26" s="276" t="str">
        <f>月菜單!I45</f>
        <v>白米飯</v>
      </c>
      <c r="D26" s="276" t="str">
        <f>月菜單!I46</f>
        <v>炸大雞腿(炸)</v>
      </c>
      <c r="E26" s="276" t="str">
        <f>月菜單!I47</f>
        <v>港式XO醬花椰菜</v>
      </c>
      <c r="F26" s="276" t="str">
        <f>月菜單!I48</f>
        <v>洋蔥蝦仁豬柳(海)</v>
      </c>
      <c r="G26" s="273" t="str">
        <f>月菜單!I49</f>
        <v>淺色蔬菜</v>
      </c>
      <c r="H26" s="276" t="str">
        <f>月菜單!I50</f>
        <v>蔬菜湯(豆)</v>
      </c>
      <c r="I26" s="273"/>
      <c r="J26" s="274">
        <f t="shared" si="0"/>
        <v>802.5</v>
      </c>
      <c r="K26" s="274">
        <f>'第五週明細 '!$Y$21</f>
        <v>5.7</v>
      </c>
      <c r="L26" s="274">
        <f>'第五週明細 '!$Y$22</f>
        <v>2.9</v>
      </c>
      <c r="M26" s="274">
        <f>'第五週明細 '!$Y$26</f>
        <v>0</v>
      </c>
      <c r="N26" s="274">
        <f>'第五週明細 '!$Y$23</f>
        <v>2.4</v>
      </c>
      <c r="O26" s="274">
        <f>'第五週明細 '!$Y$25</f>
        <v>0</v>
      </c>
      <c r="P26" s="275">
        <f>'第五週明細 '!$Y$24</f>
        <v>2.8</v>
      </c>
    </row>
    <row r="27" spans="1:256" ht="18.75">
      <c r="A27" s="270" t="str">
        <f>'第五週明細 '!$B$29&amp;'第五週明細 '!$B$30&amp;'第五週明細 '!$B$31&amp;'第五週明細 '!$B$32</f>
        <v>5月28日</v>
      </c>
      <c r="B27" s="271" t="s">
        <v>163</v>
      </c>
      <c r="C27" s="281" t="str">
        <f>月菜單!M45</f>
        <v>地瓜飯</v>
      </c>
      <c r="D27" s="281" t="str">
        <f>月菜單!M46</f>
        <v>冬瓜鴨丁</v>
      </c>
      <c r="E27" s="281" t="str">
        <f>月菜單!M47</f>
        <v xml:space="preserve">紅燒白菜肉丸子 </v>
      </c>
      <c r="F27" s="281" t="str">
        <f>月菜單!M48</f>
        <v>滑嫩蒸蛋</v>
      </c>
      <c r="G27" s="280" t="str">
        <f>月菜單!M49</f>
        <v>深色蔬菜</v>
      </c>
      <c r="H27" s="281" t="str">
        <f>月菜單!M50</f>
        <v>味噌豆腐湯(豆)</v>
      </c>
      <c r="I27" s="280"/>
      <c r="J27" s="274">
        <f t="shared" si="0"/>
        <v>758</v>
      </c>
      <c r="K27" s="274">
        <f>'第五週明細 '!$Y$29</f>
        <v>5.7</v>
      </c>
      <c r="L27" s="274">
        <f>'第五週明細 '!$Y$30</f>
        <v>2.8</v>
      </c>
      <c r="M27" s="274">
        <f>'第五週明細 '!$Y$34</f>
        <v>0</v>
      </c>
      <c r="N27" s="274">
        <f>'第五週明細 '!$Y$31</f>
        <v>2</v>
      </c>
      <c r="O27" s="274">
        <f>'第五週明細 '!$Y$33</f>
        <v>0</v>
      </c>
      <c r="P27" s="275">
        <f>'第五週明細 '!$Y$32</f>
        <v>2.2000000000000002</v>
      </c>
    </row>
    <row r="28" spans="1:256" ht="19.5" thickBot="1">
      <c r="A28" s="270" t="str">
        <f>'第五週明細 '!$B$37&amp;'第五週明細 '!$B$38&amp;'第五週明細 '!$B$39&amp;'第五週明細 '!$B$40</f>
        <v>5月29日</v>
      </c>
      <c r="B28" s="285" t="s">
        <v>164</v>
      </c>
      <c r="C28" s="286" t="str">
        <f>月菜單!Q45</f>
        <v>沙茶蒸煮麵</v>
      </c>
      <c r="D28" s="286" t="str">
        <f>月菜單!Q46</f>
        <v>紅燒雞丁</v>
      </c>
      <c r="E28" s="286" t="str">
        <f>月菜單!Q47</f>
        <v>蔥花捲(冷)</v>
      </c>
      <c r="F28" s="286" t="str">
        <f>月菜單!Q48</f>
        <v>洋蔥貢丸片(加)</v>
      </c>
      <c r="G28" s="287" t="str">
        <f>月菜單!Q49</f>
        <v>深色蔬菜</v>
      </c>
      <c r="H28" s="286" t="str">
        <f>月菜單!Q50</f>
        <v>海芽湯</v>
      </c>
      <c r="I28" s="288"/>
      <c r="J28" s="274">
        <f t="shared" si="0"/>
        <v>793</v>
      </c>
      <c r="K28" s="274">
        <f>'第五週明細 '!$Y$37</f>
        <v>5.7</v>
      </c>
      <c r="L28" s="274">
        <f>'第五週明細 '!$Y$38</f>
        <v>2.8</v>
      </c>
      <c r="M28" s="274">
        <f>'第五週明細 '!$Y$42</f>
        <v>0</v>
      </c>
      <c r="N28" s="274">
        <f>'第五週明細 '!$Y$39</f>
        <v>2.5</v>
      </c>
      <c r="O28" s="274">
        <f>'第五週明細 '!$Y$41</f>
        <v>0</v>
      </c>
      <c r="P28" s="275">
        <f>'第五週明細 '!$Y$40</f>
        <v>2.7</v>
      </c>
    </row>
    <row r="29" spans="1:256" ht="18.75">
      <c r="E29" s="679" t="s">
        <v>170</v>
      </c>
      <c r="F29" s="679"/>
      <c r="G29" s="679"/>
      <c r="H29" s="679"/>
      <c r="I29" s="679"/>
    </row>
  </sheetData>
  <mergeCells count="3">
    <mergeCell ref="J1:P2"/>
    <mergeCell ref="A2:C2"/>
    <mergeCell ref="E29:I29"/>
  </mergeCells>
  <phoneticPr fontId="3" type="noConversion"/>
  <conditionalFormatting sqref="C1:P1048576">
    <cfRule type="cellIs" dxfId="1" priority="2" stopIfTrue="1" operator="equal">
      <formula>0</formula>
    </cfRule>
  </conditionalFormatting>
  <conditionalFormatting sqref="A1:P1048576">
    <cfRule type="cellIs" dxfId="0" priority="1" stopIfTrue="1" operator="equal">
      <formula>0</formula>
    </cfRule>
  </conditionalFormatting>
  <pageMargins left="0.17" right="0.16" top="0.74803149606299213" bottom="0.74803149606299213" header="0.31496062992125984" footer="0.31496062992125984"/>
  <pageSetup paperSize="9" scale="8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abSelected="1" view="pageBreakPreview" topLeftCell="D28" zoomScale="80" zoomScaleNormal="55" zoomScaleSheetLayoutView="80" workbookViewId="0">
      <selection activeCell="D38" sqref="D38:F44"/>
    </sheetView>
  </sheetViews>
  <sheetFormatPr defaultColWidth="9" defaultRowHeight="20.25"/>
  <cols>
    <col min="1" max="1" width="1.875" style="97" customWidth="1"/>
    <col min="2" max="2" width="4.875" style="150" customWidth="1"/>
    <col min="3" max="3" width="0" style="97" hidden="1" customWidth="1"/>
    <col min="4" max="4" width="18.625" style="97" customWidth="1"/>
    <col min="5" max="5" width="5.625" style="153" customWidth="1"/>
    <col min="6" max="6" width="11.25" style="97" customWidth="1"/>
    <col min="7" max="7" width="18.625" style="97" customWidth="1"/>
    <col min="8" max="8" width="5.625" style="153" customWidth="1"/>
    <col min="9" max="9" width="11.875" style="97" customWidth="1"/>
    <col min="10" max="10" width="18.625" style="97" customWidth="1"/>
    <col min="11" max="11" width="5.625" style="153" customWidth="1"/>
    <col min="12" max="12" width="11.75" style="97" customWidth="1"/>
    <col min="13" max="13" width="18.625" style="97" customWidth="1"/>
    <col min="14" max="14" width="5.625" style="153" customWidth="1"/>
    <col min="15" max="15" width="12.125" style="97" customWidth="1"/>
    <col min="16" max="16" width="18.625" style="97" customWidth="1"/>
    <col min="17" max="17" width="5.625" style="153" customWidth="1"/>
    <col min="18" max="18" width="11.75" style="97" customWidth="1"/>
    <col min="19" max="19" width="18.625" style="97" customWidth="1"/>
    <col min="20" max="20" width="5.625" style="153" customWidth="1"/>
    <col min="21" max="21" width="12.75" style="97" customWidth="1"/>
    <col min="22" max="22" width="5.25" style="160" customWidth="1"/>
    <col min="23" max="23" width="11.75" style="157" customWidth="1"/>
    <col min="24" max="24" width="11.25" style="158" customWidth="1"/>
    <col min="25" max="25" width="6.625" style="161" customWidth="1"/>
    <col min="26" max="26" width="6.625" style="97" customWidth="1"/>
    <col min="27" max="27" width="6" style="55" customWidth="1"/>
    <col min="28" max="28" width="5.5" style="56" customWidth="1"/>
    <col min="29" max="29" width="7.75" style="55" customWidth="1"/>
    <col min="30" max="30" width="8" style="55" customWidth="1"/>
    <col min="31" max="31" width="7.875" style="55" customWidth="1"/>
    <col min="32" max="32" width="7.5" style="55" customWidth="1"/>
    <col min="33" max="34" width="9" style="97" customWidth="1"/>
    <col min="35" max="16384" width="9" style="97"/>
  </cols>
  <sheetData>
    <row r="1" spans="2:32" s="55" customFormat="1" ht="38.25">
      <c r="B1" s="631" t="s">
        <v>349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54"/>
      <c r="AB1" s="56"/>
    </row>
    <row r="2" spans="2:32" s="55" customFormat="1" ht="18.95" customHeight="1">
      <c r="B2" s="632"/>
      <c r="C2" s="633"/>
      <c r="D2" s="633"/>
      <c r="E2" s="633"/>
      <c r="F2" s="633"/>
      <c r="G2" s="633"/>
      <c r="H2" s="57"/>
      <c r="I2" s="54"/>
      <c r="J2" s="54"/>
      <c r="K2" s="57"/>
      <c r="L2" s="54"/>
      <c r="M2" s="54"/>
      <c r="N2" s="57"/>
      <c r="O2" s="54"/>
      <c r="P2" s="54"/>
      <c r="Q2" s="57"/>
      <c r="R2" s="54"/>
      <c r="S2" s="54"/>
      <c r="T2" s="57"/>
      <c r="U2" s="54"/>
      <c r="V2" s="58"/>
      <c r="W2" s="59"/>
      <c r="X2" s="60"/>
      <c r="Y2" s="59"/>
      <c r="Z2" s="54"/>
      <c r="AB2" s="56"/>
    </row>
    <row r="3" spans="2:32" s="55" customFormat="1" ht="30" customHeight="1" thickBot="1">
      <c r="B3" s="61" t="s">
        <v>11</v>
      </c>
      <c r="C3" s="61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T3" s="63"/>
      <c r="U3" s="63"/>
      <c r="V3" s="64"/>
      <c r="W3" s="65"/>
      <c r="X3" s="66"/>
      <c r="Y3" s="67"/>
      <c r="Z3" s="68"/>
      <c r="AB3" s="56"/>
    </row>
    <row r="4" spans="2:32" s="80" customFormat="1" ht="99">
      <c r="B4" s="69" t="s">
        <v>12</v>
      </c>
      <c r="C4" s="70" t="s">
        <v>13</v>
      </c>
      <c r="D4" s="71" t="s">
        <v>14</v>
      </c>
      <c r="E4" s="72" t="s">
        <v>15</v>
      </c>
      <c r="F4" s="71"/>
      <c r="G4" s="71" t="s">
        <v>16</v>
      </c>
      <c r="H4" s="72" t="s">
        <v>15</v>
      </c>
      <c r="I4" s="71"/>
      <c r="J4" s="71" t="s">
        <v>17</v>
      </c>
      <c r="K4" s="72" t="s">
        <v>15</v>
      </c>
      <c r="L4" s="71"/>
      <c r="M4" s="71" t="s">
        <v>17</v>
      </c>
      <c r="N4" s="72" t="s">
        <v>15</v>
      </c>
      <c r="O4" s="71"/>
      <c r="P4" s="71" t="s">
        <v>17</v>
      </c>
      <c r="Q4" s="72" t="s">
        <v>15</v>
      </c>
      <c r="R4" s="71"/>
      <c r="S4" s="73" t="s">
        <v>18</v>
      </c>
      <c r="T4" s="72" t="s">
        <v>15</v>
      </c>
      <c r="U4" s="71"/>
      <c r="V4" s="74" t="s">
        <v>19</v>
      </c>
      <c r="W4" s="75" t="s">
        <v>20</v>
      </c>
      <c r="X4" s="76" t="s">
        <v>21</v>
      </c>
      <c r="Y4" s="77" t="s">
        <v>22</v>
      </c>
      <c r="Z4" s="78"/>
      <c r="AA4" s="79"/>
      <c r="AB4" s="56"/>
      <c r="AC4" s="55"/>
      <c r="AD4" s="55"/>
      <c r="AE4" s="55"/>
      <c r="AF4" s="55"/>
    </row>
    <row r="5" spans="2:32" s="88" customFormat="1" ht="42">
      <c r="B5" s="81"/>
      <c r="C5" s="622"/>
      <c r="D5" s="82">
        <f>月菜單!A5</f>
        <v>0</v>
      </c>
      <c r="E5" s="83"/>
      <c r="F5" s="84" t="s">
        <v>24</v>
      </c>
      <c r="G5" s="82">
        <f>月菜單!A6</f>
        <v>0</v>
      </c>
      <c r="H5" s="83"/>
      <c r="I5" s="84" t="s">
        <v>24</v>
      </c>
      <c r="J5" s="82">
        <f>月菜單!A7</f>
        <v>0</v>
      </c>
      <c r="K5" s="83"/>
      <c r="L5" s="84" t="s">
        <v>24</v>
      </c>
      <c r="M5" s="82">
        <f>月菜單!A8</f>
        <v>0</v>
      </c>
      <c r="N5" s="83"/>
      <c r="O5" s="84" t="s">
        <v>24</v>
      </c>
      <c r="P5" s="82">
        <f>月菜單!A9</f>
        <v>0</v>
      </c>
      <c r="Q5" s="83"/>
      <c r="R5" s="84" t="s">
        <v>24</v>
      </c>
      <c r="S5" s="82">
        <f>月菜單!A10</f>
        <v>0</v>
      </c>
      <c r="T5" s="82"/>
      <c r="U5" s="84" t="s">
        <v>24</v>
      </c>
      <c r="V5" s="623"/>
      <c r="W5" s="85" t="s">
        <v>3</v>
      </c>
      <c r="X5" s="86" t="s">
        <v>28</v>
      </c>
      <c r="Y5" s="87">
        <f>AB6</f>
        <v>0</v>
      </c>
      <c r="Z5" s="55"/>
      <c r="AA5" s="55"/>
      <c r="AB5" s="56"/>
      <c r="AC5" s="55" t="s">
        <v>29</v>
      </c>
      <c r="AD5" s="55" t="s">
        <v>30</v>
      </c>
      <c r="AE5" s="55" t="s">
        <v>31</v>
      </c>
      <c r="AF5" s="55" t="s">
        <v>32</v>
      </c>
    </row>
    <row r="6" spans="2:32" ht="27.95" customHeight="1">
      <c r="B6" s="89" t="s">
        <v>33</v>
      </c>
      <c r="C6" s="622"/>
      <c r="D6" s="90"/>
      <c r="E6" s="91"/>
      <c r="F6" s="92"/>
      <c r="G6" s="93"/>
      <c r="H6" s="93"/>
      <c r="I6" s="93"/>
      <c r="J6" s="93"/>
      <c r="K6" s="93"/>
      <c r="L6" s="93"/>
      <c r="M6" s="90"/>
      <c r="N6" s="92"/>
      <c r="O6" s="93"/>
      <c r="P6" s="93"/>
      <c r="Q6" s="92"/>
      <c r="R6" s="93"/>
      <c r="S6" s="91"/>
      <c r="T6" s="92"/>
      <c r="U6" s="92"/>
      <c r="V6" s="624"/>
      <c r="W6" s="94">
        <f>AE11</f>
        <v>0</v>
      </c>
      <c r="X6" s="95" t="s">
        <v>34</v>
      </c>
      <c r="Y6" s="96">
        <f>AB7</f>
        <v>0</v>
      </c>
      <c r="Z6" s="68"/>
      <c r="AA6" s="79" t="s">
        <v>35</v>
      </c>
      <c r="AB6" s="56">
        <v>0</v>
      </c>
      <c r="AC6" s="56">
        <f>AB6*2</f>
        <v>0</v>
      </c>
      <c r="AD6" s="56"/>
      <c r="AE6" s="56">
        <f>AB6*15</f>
        <v>0</v>
      </c>
      <c r="AF6" s="56">
        <f>AC6*4+AE6*4</f>
        <v>0</v>
      </c>
    </row>
    <row r="7" spans="2:32" ht="27.95" customHeight="1">
      <c r="B7" s="89"/>
      <c r="C7" s="622"/>
      <c r="D7" s="91"/>
      <c r="E7" s="91"/>
      <c r="F7" s="91"/>
      <c r="G7" s="93"/>
      <c r="H7" s="93"/>
      <c r="I7" s="93"/>
      <c r="J7" s="93"/>
      <c r="K7" s="93"/>
      <c r="L7" s="93"/>
      <c r="M7" s="91"/>
      <c r="N7" s="92"/>
      <c r="O7" s="92"/>
      <c r="P7" s="92"/>
      <c r="Q7" s="92"/>
      <c r="R7" s="92"/>
      <c r="S7" s="91"/>
      <c r="T7" s="92"/>
      <c r="U7" s="92"/>
      <c r="V7" s="624"/>
      <c r="W7" s="98" t="s">
        <v>2</v>
      </c>
      <c r="X7" s="99" t="s">
        <v>37</v>
      </c>
      <c r="Y7" s="96">
        <f>AB8</f>
        <v>0</v>
      </c>
      <c r="Z7" s="55"/>
      <c r="AA7" s="100" t="s">
        <v>38</v>
      </c>
      <c r="AB7" s="56">
        <v>0</v>
      </c>
      <c r="AC7" s="101">
        <f>AB7*7</f>
        <v>0</v>
      </c>
      <c r="AD7" s="56">
        <f>AB7*5</f>
        <v>0</v>
      </c>
      <c r="AE7" s="56" t="s">
        <v>39</v>
      </c>
      <c r="AF7" s="102">
        <f>AC7*4+AD7*9</f>
        <v>0</v>
      </c>
    </row>
    <row r="8" spans="2:32" ht="27.95" customHeight="1">
      <c r="B8" s="89" t="s">
        <v>40</v>
      </c>
      <c r="C8" s="622"/>
      <c r="D8" s="91"/>
      <c r="E8" s="91"/>
      <c r="F8" s="91"/>
      <c r="G8" s="92"/>
      <c r="H8" s="93"/>
      <c r="I8" s="93"/>
      <c r="J8" s="93"/>
      <c r="K8" s="93"/>
      <c r="L8" s="92"/>
      <c r="M8" s="90"/>
      <c r="N8" s="103"/>
      <c r="O8" s="93"/>
      <c r="P8" s="92"/>
      <c r="Q8" s="104"/>
      <c r="R8" s="92"/>
      <c r="S8" s="91"/>
      <c r="T8" s="104"/>
      <c r="U8" s="92"/>
      <c r="V8" s="624"/>
      <c r="W8" s="94">
        <f>AD11</f>
        <v>0</v>
      </c>
      <c r="X8" s="99" t="s">
        <v>41</v>
      </c>
      <c r="Y8" s="96">
        <f>AB9</f>
        <v>0</v>
      </c>
      <c r="Z8" s="68"/>
      <c r="AA8" s="55" t="s">
        <v>42</v>
      </c>
      <c r="AB8" s="56">
        <v>0</v>
      </c>
      <c r="AC8" s="56">
        <f>AB8*1</f>
        <v>0</v>
      </c>
      <c r="AD8" s="56" t="s">
        <v>39</v>
      </c>
      <c r="AE8" s="56">
        <f>AB8*5</f>
        <v>0</v>
      </c>
      <c r="AF8" s="56">
        <f>AC8*4+AE8*4</f>
        <v>0</v>
      </c>
    </row>
    <row r="9" spans="2:32" ht="27.95" customHeight="1">
      <c r="B9" s="626" t="s">
        <v>43</v>
      </c>
      <c r="C9" s="622"/>
      <c r="D9" s="91"/>
      <c r="E9" s="91"/>
      <c r="F9" s="91"/>
      <c r="G9" s="93"/>
      <c r="H9" s="105"/>
      <c r="I9" s="93"/>
      <c r="J9" s="93"/>
      <c r="K9" s="105"/>
      <c r="L9" s="92"/>
      <c r="M9" s="90"/>
      <c r="N9" s="104"/>
      <c r="O9" s="93"/>
      <c r="P9" s="90"/>
      <c r="Q9" s="92"/>
      <c r="R9" s="93"/>
      <c r="S9" s="91"/>
      <c r="T9" s="104"/>
      <c r="U9" s="92"/>
      <c r="V9" s="624"/>
      <c r="W9" s="98" t="s">
        <v>4</v>
      </c>
      <c r="X9" s="99" t="s">
        <v>44</v>
      </c>
      <c r="Y9" s="96">
        <f>AB10</f>
        <v>0</v>
      </c>
      <c r="Z9" s="55"/>
      <c r="AA9" s="55" t="s">
        <v>45</v>
      </c>
      <c r="AB9" s="56">
        <v>0</v>
      </c>
      <c r="AC9" s="56"/>
      <c r="AD9" s="56">
        <f>AB9*5</f>
        <v>0</v>
      </c>
      <c r="AE9" s="56" t="s">
        <v>39</v>
      </c>
      <c r="AF9" s="56">
        <f>AD9*9</f>
        <v>0</v>
      </c>
    </row>
    <row r="10" spans="2:32" ht="27.95" customHeight="1">
      <c r="B10" s="626"/>
      <c r="C10" s="622"/>
      <c r="D10" s="91"/>
      <c r="E10" s="91"/>
      <c r="F10" s="91"/>
      <c r="G10" s="93"/>
      <c r="H10" s="105"/>
      <c r="I10" s="93"/>
      <c r="J10" s="93"/>
      <c r="K10" s="105"/>
      <c r="L10" s="92"/>
      <c r="M10" s="90"/>
      <c r="N10" s="104"/>
      <c r="O10" s="93"/>
      <c r="P10" s="92"/>
      <c r="Q10" s="104"/>
      <c r="R10" s="92"/>
      <c r="S10" s="91"/>
      <c r="T10" s="104"/>
      <c r="U10" s="92"/>
      <c r="V10" s="624"/>
      <c r="W10" s="94">
        <f>AC11</f>
        <v>0</v>
      </c>
      <c r="X10" s="106" t="s">
        <v>46</v>
      </c>
      <c r="Y10" s="96">
        <v>0</v>
      </c>
      <c r="Z10" s="68"/>
      <c r="AA10" s="55" t="s">
        <v>47</v>
      </c>
      <c r="AE10" s="55">
        <f>AB10*15</f>
        <v>0</v>
      </c>
    </row>
    <row r="11" spans="2:32" ht="27.95" customHeight="1">
      <c r="B11" s="107" t="s">
        <v>48</v>
      </c>
      <c r="C11" s="108"/>
      <c r="D11" s="91"/>
      <c r="E11" s="104"/>
      <c r="F11" s="91"/>
      <c r="G11" s="93"/>
      <c r="H11" s="105"/>
      <c r="I11" s="93"/>
      <c r="J11" s="93"/>
      <c r="K11" s="105"/>
      <c r="L11" s="92"/>
      <c r="M11" s="90"/>
      <c r="N11" s="92"/>
      <c r="O11" s="93"/>
      <c r="P11" s="92"/>
      <c r="Q11" s="104"/>
      <c r="R11" s="92"/>
      <c r="S11" s="92"/>
      <c r="T11" s="104"/>
      <c r="U11" s="92"/>
      <c r="V11" s="624"/>
      <c r="W11" s="98" t="s">
        <v>49</v>
      </c>
      <c r="X11" s="109"/>
      <c r="Y11" s="96"/>
      <c r="Z11" s="55"/>
      <c r="AC11" s="55">
        <f>SUM(AC6:AC10)</f>
        <v>0</v>
      </c>
      <c r="AD11" s="55">
        <f>SUM(AD6:AD10)</f>
        <v>0</v>
      </c>
      <c r="AE11" s="55">
        <f>SUM(AE6:AE10)</f>
        <v>0</v>
      </c>
      <c r="AF11" s="55">
        <f>AC11*4+AD11*9+AE11*4</f>
        <v>0</v>
      </c>
    </row>
    <row r="12" spans="2:32" ht="27.95" customHeight="1">
      <c r="B12" s="110"/>
      <c r="C12" s="111"/>
      <c r="D12" s="112"/>
      <c r="E12" s="104"/>
      <c r="F12" s="113"/>
      <c r="G12" s="113"/>
      <c r="H12" s="104"/>
      <c r="I12" s="113"/>
      <c r="J12" s="113"/>
      <c r="K12" s="104"/>
      <c r="L12" s="113"/>
      <c r="M12" s="113"/>
      <c r="N12" s="104"/>
      <c r="O12" s="113"/>
      <c r="P12" s="113"/>
      <c r="Q12" s="104"/>
      <c r="R12" s="113"/>
      <c r="S12" s="113"/>
      <c r="T12" s="90"/>
      <c r="U12" s="113"/>
      <c r="V12" s="625"/>
      <c r="W12" s="94">
        <f>(W6*4)+(W8*9)+(W10*4)</f>
        <v>0</v>
      </c>
      <c r="X12" s="114"/>
      <c r="Y12" s="298"/>
      <c r="Z12" s="68"/>
      <c r="AC12" s="115" t="e">
        <f>AC11*4/AF11</f>
        <v>#DIV/0!</v>
      </c>
      <c r="AD12" s="115" t="e">
        <f>AD11*9/AF11</f>
        <v>#DIV/0!</v>
      </c>
      <c r="AE12" s="115" t="e">
        <f>AE11*4/AF11</f>
        <v>#DIV/0!</v>
      </c>
    </row>
    <row r="13" spans="2:32" s="88" customFormat="1" ht="42">
      <c r="B13" s="81"/>
      <c r="C13" s="622"/>
      <c r="D13" s="82">
        <f>月菜單!E5</f>
        <v>0</v>
      </c>
      <c r="E13" s="83"/>
      <c r="F13" s="84" t="s">
        <v>24</v>
      </c>
      <c r="G13" s="82">
        <f>月菜單!E6</f>
        <v>0</v>
      </c>
      <c r="H13" s="83"/>
      <c r="I13" s="84" t="s">
        <v>51</v>
      </c>
      <c r="J13" s="82">
        <f>月菜單!E7</f>
        <v>0</v>
      </c>
      <c r="K13" s="83"/>
      <c r="L13" s="84" t="s">
        <v>51</v>
      </c>
      <c r="M13" s="82">
        <f>月菜單!E8</f>
        <v>0</v>
      </c>
      <c r="N13" s="83"/>
      <c r="O13" s="84" t="s">
        <v>24</v>
      </c>
      <c r="P13" s="82">
        <f>月菜單!E9</f>
        <v>0</v>
      </c>
      <c r="Q13" s="83"/>
      <c r="R13" s="84" t="s">
        <v>24</v>
      </c>
      <c r="S13" s="82">
        <f>月菜單!E10</f>
        <v>0</v>
      </c>
      <c r="T13" s="82"/>
      <c r="U13" s="84" t="s">
        <v>24</v>
      </c>
      <c r="V13" s="623"/>
      <c r="W13" s="85" t="s">
        <v>3</v>
      </c>
      <c r="X13" s="86" t="s">
        <v>28</v>
      </c>
      <c r="Y13" s="510">
        <f>AB14</f>
        <v>0</v>
      </c>
      <c r="Z13" s="55"/>
      <c r="AA13" s="55"/>
      <c r="AB13" s="56"/>
      <c r="AC13" s="55" t="s">
        <v>29</v>
      </c>
      <c r="AD13" s="55" t="s">
        <v>30</v>
      </c>
      <c r="AE13" s="55" t="s">
        <v>31</v>
      </c>
      <c r="AF13" s="55" t="s">
        <v>32</v>
      </c>
    </row>
    <row r="14" spans="2:32" ht="27.95" customHeight="1">
      <c r="B14" s="89" t="s">
        <v>33</v>
      </c>
      <c r="C14" s="622"/>
      <c r="D14" s="93"/>
      <c r="E14" s="93"/>
      <c r="F14" s="93"/>
      <c r="G14" s="93"/>
      <c r="H14" s="90"/>
      <c r="I14" s="93"/>
      <c r="J14" s="90"/>
      <c r="K14" s="116"/>
      <c r="L14" s="93"/>
      <c r="M14" s="92"/>
      <c r="N14" s="92"/>
      <c r="O14" s="92"/>
      <c r="P14" s="92"/>
      <c r="Q14" s="92"/>
      <c r="R14" s="93"/>
      <c r="S14" s="91"/>
      <c r="T14" s="93"/>
      <c r="U14" s="92"/>
      <c r="V14" s="624"/>
      <c r="W14" s="94">
        <f>AE19</f>
        <v>0</v>
      </c>
      <c r="X14" s="95" t="s">
        <v>34</v>
      </c>
      <c r="Y14" s="96">
        <f>AB15</f>
        <v>0</v>
      </c>
      <c r="Z14" s="68"/>
      <c r="AA14" s="79" t="s">
        <v>35</v>
      </c>
      <c r="AB14" s="56">
        <v>0</v>
      </c>
      <c r="AC14" s="56">
        <f>AB14*2</f>
        <v>0</v>
      </c>
      <c r="AD14" s="56"/>
      <c r="AE14" s="56">
        <f>AB14*15</f>
        <v>0</v>
      </c>
      <c r="AF14" s="56">
        <f>AC14*4+AE14*4</f>
        <v>0</v>
      </c>
    </row>
    <row r="15" spans="2:32" ht="27.95" customHeight="1">
      <c r="B15" s="89"/>
      <c r="C15" s="622"/>
      <c r="D15" s="93"/>
      <c r="E15" s="93"/>
      <c r="F15" s="93"/>
      <c r="G15" s="93"/>
      <c r="H15" s="90"/>
      <c r="I15" s="93"/>
      <c r="J15" s="93"/>
      <c r="K15" s="93"/>
      <c r="L15" s="93"/>
      <c r="M15" s="92"/>
      <c r="N15" s="92"/>
      <c r="O15" s="92"/>
      <c r="P15" s="92"/>
      <c r="Q15" s="92"/>
      <c r="R15" s="92"/>
      <c r="S15" s="91"/>
      <c r="T15" s="92"/>
      <c r="U15" s="92"/>
      <c r="V15" s="624"/>
      <c r="W15" s="98" t="s">
        <v>2</v>
      </c>
      <c r="X15" s="99" t="s">
        <v>37</v>
      </c>
      <c r="Y15" s="96">
        <f>AB16</f>
        <v>0</v>
      </c>
      <c r="Z15" s="55"/>
      <c r="AA15" s="100" t="s">
        <v>38</v>
      </c>
      <c r="AB15" s="56">
        <v>0</v>
      </c>
      <c r="AC15" s="101">
        <f>AB15*7</f>
        <v>0</v>
      </c>
      <c r="AD15" s="56">
        <f>AB15*5</f>
        <v>0</v>
      </c>
      <c r="AE15" s="56" t="s">
        <v>39</v>
      </c>
      <c r="AF15" s="102">
        <f>AC15*4+AD15*9</f>
        <v>0</v>
      </c>
    </row>
    <row r="16" spans="2:32" ht="27.95" customHeight="1">
      <c r="B16" s="89" t="s">
        <v>53</v>
      </c>
      <c r="C16" s="622"/>
      <c r="D16" s="104"/>
      <c r="E16" s="104"/>
      <c r="F16" s="92"/>
      <c r="G16" s="93"/>
      <c r="H16" s="105"/>
      <c r="I16" s="93"/>
      <c r="J16" s="93"/>
      <c r="K16" s="93"/>
      <c r="L16" s="93"/>
      <c r="M16" s="90"/>
      <c r="N16" s="93"/>
      <c r="O16" s="93"/>
      <c r="P16" s="92"/>
      <c r="Q16" s="104"/>
      <c r="R16" s="92"/>
      <c r="S16" s="91"/>
      <c r="T16" s="104"/>
      <c r="U16" s="92"/>
      <c r="V16" s="624"/>
      <c r="W16" s="94">
        <f>AB17</f>
        <v>0</v>
      </c>
      <c r="X16" s="99" t="s">
        <v>41</v>
      </c>
      <c r="Y16" s="96">
        <f>AB17</f>
        <v>0</v>
      </c>
      <c r="Z16" s="68"/>
      <c r="AA16" s="55" t="s">
        <v>42</v>
      </c>
      <c r="AB16" s="56">
        <v>0</v>
      </c>
      <c r="AC16" s="56">
        <f>AB16*1</f>
        <v>0</v>
      </c>
      <c r="AD16" s="56" t="s">
        <v>39</v>
      </c>
      <c r="AE16" s="56">
        <f>AB16*5</f>
        <v>0</v>
      </c>
      <c r="AF16" s="56">
        <f>AC16*4+AE16*4</f>
        <v>0</v>
      </c>
    </row>
    <row r="17" spans="2:32" ht="27.95" customHeight="1">
      <c r="B17" s="626" t="s">
        <v>54</v>
      </c>
      <c r="C17" s="622"/>
      <c r="D17" s="104"/>
      <c r="E17" s="104"/>
      <c r="F17" s="92"/>
      <c r="G17" s="92"/>
      <c r="H17" s="104"/>
      <c r="I17" s="92"/>
      <c r="J17" s="93"/>
      <c r="K17" s="93"/>
      <c r="L17" s="91"/>
      <c r="M17" s="90"/>
      <c r="N17" s="93"/>
      <c r="O17" s="93"/>
      <c r="P17" s="92"/>
      <c r="Q17" s="104"/>
      <c r="R17" s="92"/>
      <c r="S17" s="91"/>
      <c r="T17" s="116"/>
      <c r="U17" s="92"/>
      <c r="V17" s="624"/>
      <c r="W17" s="98" t="s">
        <v>4</v>
      </c>
      <c r="X17" s="99" t="s">
        <v>44</v>
      </c>
      <c r="Y17" s="96">
        <f>AB18</f>
        <v>0</v>
      </c>
      <c r="Z17" s="55"/>
      <c r="AA17" s="55" t="s">
        <v>45</v>
      </c>
      <c r="AB17" s="56">
        <v>0</v>
      </c>
      <c r="AC17" s="56"/>
      <c r="AD17" s="56">
        <f>AB17*5</f>
        <v>0</v>
      </c>
      <c r="AE17" s="56" t="s">
        <v>39</v>
      </c>
      <c r="AF17" s="56">
        <f>AD17*9</f>
        <v>0</v>
      </c>
    </row>
    <row r="18" spans="2:32" ht="27.95" customHeight="1">
      <c r="B18" s="626"/>
      <c r="C18" s="622"/>
      <c r="D18" s="104"/>
      <c r="E18" s="104"/>
      <c r="F18" s="92"/>
      <c r="G18" s="92"/>
      <c r="H18" s="104"/>
      <c r="I18" s="92"/>
      <c r="J18" s="93"/>
      <c r="K18" s="104"/>
      <c r="L18" s="92"/>
      <c r="M18" s="90"/>
      <c r="N18" s="93"/>
      <c r="O18" s="93"/>
      <c r="P18" s="92"/>
      <c r="Q18" s="104"/>
      <c r="R18" s="92"/>
      <c r="S18" s="91"/>
      <c r="T18" s="104"/>
      <c r="U18" s="92"/>
      <c r="V18" s="624"/>
      <c r="W18" s="94">
        <f>AC19</f>
        <v>0</v>
      </c>
      <c r="X18" s="106" t="s">
        <v>46</v>
      </c>
      <c r="Y18" s="96">
        <v>0</v>
      </c>
      <c r="Z18" s="68"/>
      <c r="AA18" s="55" t="s">
        <v>47</v>
      </c>
      <c r="AE18" s="55">
        <f>AB18*15</f>
        <v>0</v>
      </c>
    </row>
    <row r="19" spans="2:32" ht="27.95" customHeight="1">
      <c r="B19" s="107" t="s">
        <v>48</v>
      </c>
      <c r="C19" s="108"/>
      <c r="D19" s="105"/>
      <c r="E19" s="104"/>
      <c r="F19" s="93"/>
      <c r="G19" s="93"/>
      <c r="H19" s="104"/>
      <c r="I19" s="93"/>
      <c r="J19" s="93"/>
      <c r="K19" s="93"/>
      <c r="L19" s="93"/>
      <c r="M19" s="117"/>
      <c r="N19" s="104"/>
      <c r="O19" s="93"/>
      <c r="P19" s="93"/>
      <c r="Q19" s="90"/>
      <c r="R19" s="93"/>
      <c r="S19" s="93"/>
      <c r="T19" s="90"/>
      <c r="U19" s="93"/>
      <c r="V19" s="624"/>
      <c r="W19" s="98" t="s">
        <v>49</v>
      </c>
      <c r="X19" s="109"/>
      <c r="Y19" s="96"/>
      <c r="Z19" s="55"/>
      <c r="AC19" s="55">
        <f>SUM(AC14:AC18)</f>
        <v>0</v>
      </c>
      <c r="AD19" s="55">
        <f>SUM(AD14:AD18)</f>
        <v>0</v>
      </c>
      <c r="AE19" s="55">
        <f>SUM(AE14:AE18)</f>
        <v>0</v>
      </c>
      <c r="AF19" s="55">
        <f>AC19*4+AD19*9+AE19*4</f>
        <v>0</v>
      </c>
    </row>
    <row r="20" spans="2:32" ht="27.95" customHeight="1">
      <c r="B20" s="118"/>
      <c r="C20" s="119"/>
      <c r="D20" s="105"/>
      <c r="E20" s="104"/>
      <c r="F20" s="93"/>
      <c r="G20" s="93"/>
      <c r="H20" s="104"/>
      <c r="I20" s="93"/>
      <c r="J20" s="93"/>
      <c r="K20" s="104"/>
      <c r="L20" s="93"/>
      <c r="M20" s="93"/>
      <c r="N20" s="104"/>
      <c r="O20" s="93"/>
      <c r="P20" s="93"/>
      <c r="Q20" s="90"/>
      <c r="R20" s="93"/>
      <c r="S20" s="93"/>
      <c r="T20" s="105"/>
      <c r="U20" s="93"/>
      <c r="V20" s="625"/>
      <c r="W20" s="94">
        <f>AF19</f>
        <v>0</v>
      </c>
      <c r="X20" s="290"/>
      <c r="Y20" s="291"/>
      <c r="Z20" s="68"/>
      <c r="AC20" s="115" t="e">
        <f>AC19*4/AF19</f>
        <v>#DIV/0!</v>
      </c>
      <c r="AD20" s="115" t="e">
        <f>AD19*9/AF19</f>
        <v>#DIV/0!</v>
      </c>
      <c r="AE20" s="115" t="e">
        <f>AE19*4/AF19</f>
        <v>#DIV/0!</v>
      </c>
    </row>
    <row r="21" spans="2:32" s="88" customFormat="1" ht="42">
      <c r="B21" s="81"/>
      <c r="C21" s="622"/>
      <c r="D21" s="82">
        <f>月菜單!I5</f>
        <v>0</v>
      </c>
      <c r="E21" s="83"/>
      <c r="F21" s="84" t="s">
        <v>24</v>
      </c>
      <c r="G21" s="82">
        <f>月菜單!I6</f>
        <v>0</v>
      </c>
      <c r="H21" s="83"/>
      <c r="I21" s="84" t="s">
        <v>24</v>
      </c>
      <c r="J21" s="82">
        <f>月菜單!I7</f>
        <v>0</v>
      </c>
      <c r="K21" s="83"/>
      <c r="L21" s="84" t="s">
        <v>24</v>
      </c>
      <c r="M21" s="82">
        <f>月菜單!I8</f>
        <v>0</v>
      </c>
      <c r="N21" s="83"/>
      <c r="O21" s="84" t="s">
        <v>24</v>
      </c>
      <c r="P21" s="82">
        <f>月菜單!I9</f>
        <v>0</v>
      </c>
      <c r="Q21" s="83"/>
      <c r="R21" s="84" t="s">
        <v>24</v>
      </c>
      <c r="S21" s="82">
        <f>月菜單!I10</f>
        <v>0</v>
      </c>
      <c r="T21" s="82"/>
      <c r="U21" s="84" t="s">
        <v>24</v>
      </c>
      <c r="V21" s="623"/>
      <c r="W21" s="85" t="s">
        <v>8</v>
      </c>
      <c r="X21" s="503" t="s">
        <v>28</v>
      </c>
      <c r="Y21" s="505">
        <f>AB22</f>
        <v>0</v>
      </c>
      <c r="Z21" s="55"/>
      <c r="AA21" s="55"/>
      <c r="AB21" s="56"/>
      <c r="AC21" s="55" t="s">
        <v>29</v>
      </c>
      <c r="AD21" s="55" t="s">
        <v>30</v>
      </c>
      <c r="AE21" s="55" t="s">
        <v>31</v>
      </c>
      <c r="AF21" s="55" t="s">
        <v>32</v>
      </c>
    </row>
    <row r="22" spans="2:32" s="127" customFormat="1" ht="27.75" customHeight="1">
      <c r="B22" s="123" t="s">
        <v>33</v>
      </c>
      <c r="C22" s="622"/>
      <c r="D22" s="90"/>
      <c r="E22" s="91"/>
      <c r="F22" s="92"/>
      <c r="G22" s="93"/>
      <c r="H22" s="90"/>
      <c r="I22" s="93"/>
      <c r="J22" s="92"/>
      <c r="K22" s="92"/>
      <c r="L22" s="92"/>
      <c r="M22" s="93"/>
      <c r="N22" s="93"/>
      <c r="O22" s="93"/>
      <c r="P22" s="92"/>
      <c r="Q22" s="92"/>
      <c r="R22" s="93"/>
      <c r="S22" s="92"/>
      <c r="T22" s="92"/>
      <c r="U22" s="92"/>
      <c r="V22" s="624"/>
      <c r="W22" s="94">
        <f>AE27</f>
        <v>0</v>
      </c>
      <c r="X22" s="124" t="s">
        <v>57</v>
      </c>
      <c r="Y22" s="125">
        <f>AB23</f>
        <v>0</v>
      </c>
      <c r="Z22" s="126"/>
      <c r="AA22" s="79" t="s">
        <v>58</v>
      </c>
      <c r="AB22" s="56">
        <v>0</v>
      </c>
      <c r="AC22" s="56">
        <f>AB22*2</f>
        <v>0</v>
      </c>
      <c r="AD22" s="56"/>
      <c r="AE22" s="56">
        <f>AB22*15</f>
        <v>0</v>
      </c>
      <c r="AF22" s="56">
        <f>AC22*4+AE22*4</f>
        <v>0</v>
      </c>
    </row>
    <row r="23" spans="2:32" s="127" customFormat="1" ht="27.95" customHeight="1">
      <c r="B23" s="123"/>
      <c r="C23" s="622"/>
      <c r="D23" s="92"/>
      <c r="E23" s="92"/>
      <c r="F23" s="92"/>
      <c r="G23" s="93"/>
      <c r="H23" s="90"/>
      <c r="I23" s="93"/>
      <c r="J23" s="92"/>
      <c r="K23" s="92"/>
      <c r="L23" s="92"/>
      <c r="M23" s="93"/>
      <c r="N23" s="93"/>
      <c r="O23" s="93"/>
      <c r="P23" s="92"/>
      <c r="Q23" s="92"/>
      <c r="R23" s="92"/>
      <c r="S23" s="92"/>
      <c r="T23" s="92"/>
      <c r="U23" s="92"/>
      <c r="V23" s="624"/>
      <c r="W23" s="98" t="s">
        <v>2</v>
      </c>
      <c r="X23" s="128" t="s">
        <v>59</v>
      </c>
      <c r="Y23" s="125">
        <f>AB24</f>
        <v>0</v>
      </c>
      <c r="Z23" s="129"/>
      <c r="AA23" s="100" t="s">
        <v>60</v>
      </c>
      <c r="AB23" s="56">
        <v>0</v>
      </c>
      <c r="AC23" s="101">
        <f>AB23*7</f>
        <v>0</v>
      </c>
      <c r="AD23" s="56">
        <f>AB23*5</f>
        <v>0</v>
      </c>
      <c r="AE23" s="56" t="s">
        <v>5</v>
      </c>
      <c r="AF23" s="102">
        <f>AC23*4+AD23*9</f>
        <v>0</v>
      </c>
    </row>
    <row r="24" spans="2:32" s="127" customFormat="1" ht="27.95" customHeight="1">
      <c r="B24" s="123" t="s">
        <v>40</v>
      </c>
      <c r="C24" s="622"/>
      <c r="D24" s="92"/>
      <c r="E24" s="104"/>
      <c r="F24" s="92"/>
      <c r="G24" s="93"/>
      <c r="H24" s="90"/>
      <c r="I24" s="93"/>
      <c r="J24" s="92"/>
      <c r="K24" s="92"/>
      <c r="L24" s="92"/>
      <c r="M24" s="93"/>
      <c r="N24" s="130"/>
      <c r="O24" s="93"/>
      <c r="P24" s="92"/>
      <c r="Q24" s="104"/>
      <c r="R24" s="92"/>
      <c r="S24" s="91"/>
      <c r="T24" s="104"/>
      <c r="U24" s="92"/>
      <c r="V24" s="624"/>
      <c r="W24" s="94">
        <f>AD27</f>
        <v>0</v>
      </c>
      <c r="X24" s="128" t="s">
        <v>61</v>
      </c>
      <c r="Y24" s="125">
        <f>AB25</f>
        <v>0</v>
      </c>
      <c r="Z24" s="126"/>
      <c r="AA24" s="55" t="s">
        <v>62</v>
      </c>
      <c r="AB24" s="56">
        <v>0</v>
      </c>
      <c r="AC24" s="56">
        <f>AB24*1</f>
        <v>0</v>
      </c>
      <c r="AD24" s="56" t="s">
        <v>5</v>
      </c>
      <c r="AE24" s="56">
        <f>AB24*5</f>
        <v>0</v>
      </c>
      <c r="AF24" s="56">
        <f>AC24*4+AE24*4</f>
        <v>0</v>
      </c>
    </row>
    <row r="25" spans="2:32" s="127" customFormat="1" ht="27.95" customHeight="1">
      <c r="B25" s="630" t="s">
        <v>63</v>
      </c>
      <c r="C25" s="622"/>
      <c r="D25" s="92"/>
      <c r="E25" s="116"/>
      <c r="F25" s="92"/>
      <c r="G25" s="92"/>
      <c r="H25" s="91"/>
      <c r="I25" s="92"/>
      <c r="J25" s="93"/>
      <c r="K25" s="105"/>
      <c r="L25" s="93"/>
      <c r="M25" s="93"/>
      <c r="N25" s="105"/>
      <c r="O25" s="93"/>
      <c r="P25" s="92"/>
      <c r="Q25" s="104"/>
      <c r="R25" s="92"/>
      <c r="S25" s="92"/>
      <c r="T25" s="104"/>
      <c r="U25" s="92"/>
      <c r="V25" s="624"/>
      <c r="W25" s="98" t="s">
        <v>4</v>
      </c>
      <c r="X25" s="128" t="s">
        <v>64</v>
      </c>
      <c r="Y25" s="125">
        <f>AB26</f>
        <v>0</v>
      </c>
      <c r="Z25" s="129"/>
      <c r="AA25" s="55" t="s">
        <v>65</v>
      </c>
      <c r="AB25" s="56">
        <v>0</v>
      </c>
      <c r="AC25" s="56"/>
      <c r="AD25" s="56">
        <f>AB25*5</f>
        <v>0</v>
      </c>
      <c r="AE25" s="56" t="s">
        <v>5</v>
      </c>
      <c r="AF25" s="56">
        <f>AD25*9</f>
        <v>0</v>
      </c>
    </row>
    <row r="26" spans="2:32" s="127" customFormat="1" ht="27.95" customHeight="1">
      <c r="B26" s="630"/>
      <c r="C26" s="622"/>
      <c r="D26" s="92"/>
      <c r="E26" s="116"/>
      <c r="F26" s="92"/>
      <c r="G26" s="131"/>
      <c r="H26" s="104"/>
      <c r="I26" s="132"/>
      <c r="J26" s="103"/>
      <c r="K26" s="105"/>
      <c r="L26" s="93"/>
      <c r="M26" s="93"/>
      <c r="N26" s="105"/>
      <c r="O26" s="93"/>
      <c r="P26" s="92"/>
      <c r="Q26" s="104"/>
      <c r="R26" s="92"/>
      <c r="S26" s="92"/>
      <c r="T26" s="104"/>
      <c r="U26" s="92"/>
      <c r="V26" s="624"/>
      <c r="W26" s="94">
        <f>AC27</f>
        <v>0</v>
      </c>
      <c r="X26" s="133" t="s">
        <v>66</v>
      </c>
      <c r="Y26" s="125">
        <v>0</v>
      </c>
      <c r="Z26" s="126"/>
      <c r="AA26" s="55" t="s">
        <v>67</v>
      </c>
      <c r="AB26" s="56"/>
      <c r="AC26" s="55"/>
      <c r="AD26" s="55"/>
      <c r="AE26" s="55">
        <f>AB26*15</f>
        <v>0</v>
      </c>
      <c r="AF26" s="55"/>
    </row>
    <row r="27" spans="2:32" s="127" customFormat="1" ht="27.95" customHeight="1">
      <c r="B27" s="107" t="s">
        <v>68</v>
      </c>
      <c r="C27" s="134"/>
      <c r="D27" s="90"/>
      <c r="E27" s="104"/>
      <c r="F27" s="90"/>
      <c r="G27" s="93"/>
      <c r="H27" s="104"/>
      <c r="I27" s="93"/>
      <c r="J27" s="103"/>
      <c r="K27" s="135"/>
      <c r="L27" s="93"/>
      <c r="M27" s="90"/>
      <c r="N27" s="135"/>
      <c r="O27" s="90"/>
      <c r="P27" s="93"/>
      <c r="Q27" s="105"/>
      <c r="R27" s="93"/>
      <c r="S27" s="93"/>
      <c r="T27" s="105"/>
      <c r="U27" s="93"/>
      <c r="V27" s="624"/>
      <c r="W27" s="136" t="s">
        <v>49</v>
      </c>
      <c r="X27" s="137"/>
      <c r="Y27" s="125"/>
      <c r="Z27" s="129"/>
      <c r="AA27" s="55"/>
      <c r="AB27" s="56"/>
      <c r="AC27" s="55">
        <f>SUM(AC22:AC26)</f>
        <v>0</v>
      </c>
      <c r="AD27" s="55">
        <f>SUM(AD22:AD26)</f>
        <v>0</v>
      </c>
      <c r="AE27" s="55">
        <f>SUM(AE22:AE26)</f>
        <v>0</v>
      </c>
      <c r="AF27" s="55">
        <f>AC27*4+AD27*9+AE27*4</f>
        <v>0</v>
      </c>
    </row>
    <row r="28" spans="2:32" s="127" customFormat="1" ht="27.95" customHeight="1" thickBot="1">
      <c r="B28" s="138"/>
      <c r="C28" s="139"/>
      <c r="D28" s="105"/>
      <c r="E28" s="104"/>
      <c r="F28" s="93"/>
      <c r="G28" s="93"/>
      <c r="H28" s="104"/>
      <c r="I28" s="93"/>
      <c r="J28" s="93"/>
      <c r="K28" s="135"/>
      <c r="L28" s="93"/>
      <c r="M28" s="295"/>
      <c r="N28" s="296"/>
      <c r="O28" s="297"/>
      <c r="P28" s="93"/>
      <c r="Q28" s="105"/>
      <c r="R28" s="93"/>
      <c r="S28" s="93"/>
      <c r="T28" s="105"/>
      <c r="U28" s="93"/>
      <c r="V28" s="625"/>
      <c r="W28" s="140">
        <f>(W22*4)+(W24*9)+(W26*4)</f>
        <v>0</v>
      </c>
      <c r="X28" s="141"/>
      <c r="Y28" s="125"/>
      <c r="Z28" s="126"/>
      <c r="AA28" s="129"/>
      <c r="AB28" s="142"/>
      <c r="AC28" s="115" t="e">
        <f>AC27*4/AF27</f>
        <v>#DIV/0!</v>
      </c>
      <c r="AD28" s="115" t="e">
        <f>AD27*9/AF27</f>
        <v>#DIV/0!</v>
      </c>
      <c r="AE28" s="115" t="e">
        <f>AE27*4/AF27</f>
        <v>#DIV/0!</v>
      </c>
      <c r="AF28" s="129"/>
    </row>
    <row r="29" spans="2:32" s="88" customFormat="1" ht="42">
      <c r="B29" s="81"/>
      <c r="C29" s="622"/>
      <c r="D29" s="82">
        <f>月菜單!M5</f>
        <v>0</v>
      </c>
      <c r="E29" s="83"/>
      <c r="F29" s="84" t="s">
        <v>51</v>
      </c>
      <c r="G29" s="82">
        <f>月菜單!M6</f>
        <v>0</v>
      </c>
      <c r="H29" s="83"/>
      <c r="I29" s="84" t="s">
        <v>51</v>
      </c>
      <c r="J29" s="82">
        <f>月菜單!M7</f>
        <v>0</v>
      </c>
      <c r="K29" s="83"/>
      <c r="L29" s="84" t="s">
        <v>24</v>
      </c>
      <c r="M29" s="314">
        <f>月菜單!M8</f>
        <v>0</v>
      </c>
      <c r="N29" s="315"/>
      <c r="O29" s="294" t="s">
        <v>24</v>
      </c>
      <c r="P29" s="82">
        <f>月菜單!M9</f>
        <v>0</v>
      </c>
      <c r="Q29" s="83"/>
      <c r="R29" s="84" t="s">
        <v>24</v>
      </c>
      <c r="S29" s="82">
        <f>月菜單!M10</f>
        <v>0</v>
      </c>
      <c r="T29" s="82"/>
      <c r="U29" s="84" t="s">
        <v>24</v>
      </c>
      <c r="V29" s="623"/>
      <c r="W29" s="85" t="s">
        <v>3</v>
      </c>
      <c r="X29" s="121" t="s">
        <v>28</v>
      </c>
      <c r="Y29" s="122">
        <f>AB30</f>
        <v>0</v>
      </c>
      <c r="Z29" s="55"/>
      <c r="AA29" s="55"/>
      <c r="AB29" s="56"/>
      <c r="AC29" s="55" t="s">
        <v>29</v>
      </c>
      <c r="AD29" s="55" t="s">
        <v>30</v>
      </c>
      <c r="AE29" s="55" t="s">
        <v>31</v>
      </c>
      <c r="AF29" s="55" t="s">
        <v>32</v>
      </c>
    </row>
    <row r="30" spans="2:32" ht="27.95" customHeight="1">
      <c r="B30" s="89" t="s">
        <v>33</v>
      </c>
      <c r="C30" s="622"/>
      <c r="D30" s="90"/>
      <c r="E30" s="90"/>
      <c r="F30" s="90"/>
      <c r="G30" s="90"/>
      <c r="H30" s="92"/>
      <c r="I30" s="92"/>
      <c r="J30" s="90"/>
      <c r="K30" s="143"/>
      <c r="L30" s="93"/>
      <c r="M30" s="93"/>
      <c r="N30" s="144"/>
      <c r="O30" s="93"/>
      <c r="P30" s="92"/>
      <c r="Q30" s="92"/>
      <c r="R30" s="93"/>
      <c r="S30" s="91"/>
      <c r="T30" s="144"/>
      <c r="U30" s="91"/>
      <c r="V30" s="624"/>
      <c r="W30" s="94">
        <f>AE35</f>
        <v>0</v>
      </c>
      <c r="X30" s="124" t="s">
        <v>34</v>
      </c>
      <c r="Y30" s="125">
        <f>AB31</f>
        <v>0</v>
      </c>
      <c r="Z30" s="68"/>
      <c r="AA30" s="79" t="s">
        <v>35</v>
      </c>
      <c r="AB30" s="56">
        <v>0</v>
      </c>
      <c r="AC30" s="56">
        <f>AB30*2</f>
        <v>0</v>
      </c>
      <c r="AD30" s="56"/>
      <c r="AE30" s="56">
        <f>AB30*15</f>
        <v>0</v>
      </c>
      <c r="AF30" s="56">
        <f>AC30*4+AE30*4</f>
        <v>0</v>
      </c>
    </row>
    <row r="31" spans="2:32" ht="27.95" customHeight="1">
      <c r="B31" s="89"/>
      <c r="C31" s="622"/>
      <c r="D31" s="90"/>
      <c r="E31" s="90"/>
      <c r="F31" s="90"/>
      <c r="G31" s="91"/>
      <c r="H31" s="92"/>
      <c r="I31" s="92"/>
      <c r="J31" s="93"/>
      <c r="K31" s="93"/>
      <c r="L31" s="93"/>
      <c r="M31" s="93"/>
      <c r="N31" s="144"/>
      <c r="O31" s="93"/>
      <c r="P31" s="93"/>
      <c r="Q31" s="105"/>
      <c r="R31" s="93"/>
      <c r="S31" s="91"/>
      <c r="T31" s="91"/>
      <c r="U31" s="91"/>
      <c r="V31" s="624"/>
      <c r="W31" s="98" t="s">
        <v>2</v>
      </c>
      <c r="X31" s="128" t="s">
        <v>37</v>
      </c>
      <c r="Y31" s="125">
        <f>AB32</f>
        <v>0</v>
      </c>
      <c r="Z31" s="55"/>
      <c r="AA31" s="100" t="s">
        <v>38</v>
      </c>
      <c r="AB31" s="56">
        <v>0</v>
      </c>
      <c r="AC31" s="101">
        <f>AB31*7</f>
        <v>0</v>
      </c>
      <c r="AD31" s="56">
        <f>AB31*5</f>
        <v>0</v>
      </c>
      <c r="AE31" s="56" t="s">
        <v>39</v>
      </c>
      <c r="AF31" s="102">
        <f>AC31*4+AD31*9</f>
        <v>0</v>
      </c>
    </row>
    <row r="32" spans="2:32" ht="27.95" customHeight="1">
      <c r="B32" s="89" t="s">
        <v>53</v>
      </c>
      <c r="C32" s="622"/>
      <c r="D32" s="104"/>
      <c r="E32" s="104"/>
      <c r="F32" s="92"/>
      <c r="G32" s="91"/>
      <c r="H32" s="104"/>
      <c r="I32" s="92"/>
      <c r="J32" s="93"/>
      <c r="K32" s="145"/>
      <c r="L32" s="93"/>
      <c r="M32" s="93"/>
      <c r="N32" s="104"/>
      <c r="O32" s="93"/>
      <c r="P32" s="93"/>
      <c r="Q32" s="105"/>
      <c r="R32" s="93"/>
      <c r="S32" s="91"/>
      <c r="T32" s="92"/>
      <c r="U32" s="92"/>
      <c r="V32" s="624"/>
      <c r="W32" s="94">
        <f>AD35</f>
        <v>0</v>
      </c>
      <c r="X32" s="128" t="s">
        <v>41</v>
      </c>
      <c r="Y32" s="125">
        <f>AB33</f>
        <v>0</v>
      </c>
      <c r="Z32" s="68"/>
      <c r="AA32" s="55" t="s">
        <v>42</v>
      </c>
      <c r="AB32" s="56">
        <v>0</v>
      </c>
      <c r="AC32" s="56">
        <f>AB32*1</f>
        <v>0</v>
      </c>
      <c r="AD32" s="56" t="s">
        <v>39</v>
      </c>
      <c r="AE32" s="56">
        <f>AB32*5</f>
        <v>0</v>
      </c>
      <c r="AF32" s="56">
        <f>AC32*4+AE32*4</f>
        <v>0</v>
      </c>
    </row>
    <row r="33" spans="2:32" ht="27.95" customHeight="1">
      <c r="B33" s="626" t="s">
        <v>70</v>
      </c>
      <c r="C33" s="622"/>
      <c r="D33" s="104"/>
      <c r="E33" s="104"/>
      <c r="F33" s="92"/>
      <c r="G33" s="91"/>
      <c r="H33" s="104"/>
      <c r="I33" s="92"/>
      <c r="J33" s="93"/>
      <c r="K33" s="145"/>
      <c r="L33" s="93"/>
      <c r="M33" s="93"/>
      <c r="N33" s="104"/>
      <c r="O33" s="93"/>
      <c r="P33" s="92"/>
      <c r="Q33" s="104"/>
      <c r="R33" s="92"/>
      <c r="S33" s="91"/>
      <c r="T33" s="92"/>
      <c r="U33" s="92"/>
      <c r="V33" s="624"/>
      <c r="W33" s="98" t="s">
        <v>4</v>
      </c>
      <c r="X33" s="128" t="s">
        <v>44</v>
      </c>
      <c r="Y33" s="125">
        <f>AB34</f>
        <v>0</v>
      </c>
      <c r="Z33" s="55"/>
      <c r="AA33" s="55" t="s">
        <v>45</v>
      </c>
      <c r="AB33" s="56">
        <v>0</v>
      </c>
      <c r="AC33" s="56"/>
      <c r="AD33" s="56">
        <f>AB33*5</f>
        <v>0</v>
      </c>
      <c r="AE33" s="56" t="s">
        <v>39</v>
      </c>
      <c r="AF33" s="56">
        <f>AD33*9</f>
        <v>0</v>
      </c>
    </row>
    <row r="34" spans="2:32" ht="27.95" customHeight="1">
      <c r="B34" s="626"/>
      <c r="C34" s="622"/>
      <c r="D34" s="104"/>
      <c r="E34" s="104"/>
      <c r="F34" s="92"/>
      <c r="G34" s="91"/>
      <c r="H34" s="104"/>
      <c r="I34" s="92"/>
      <c r="J34" s="117"/>
      <c r="K34" s="104"/>
      <c r="L34" s="91"/>
      <c r="M34" s="93"/>
      <c r="N34" s="104"/>
      <c r="O34" s="93"/>
      <c r="P34" s="92"/>
      <c r="Q34" s="104"/>
      <c r="R34" s="92"/>
      <c r="S34" s="91"/>
      <c r="T34" s="104"/>
      <c r="U34" s="92"/>
      <c r="V34" s="624"/>
      <c r="W34" s="94">
        <f>AC35</f>
        <v>0</v>
      </c>
      <c r="X34" s="133" t="s">
        <v>46</v>
      </c>
      <c r="Y34" s="125">
        <v>0</v>
      </c>
      <c r="Z34" s="68"/>
      <c r="AA34" s="55" t="s">
        <v>47</v>
      </c>
      <c r="AB34" s="56">
        <v>0</v>
      </c>
      <c r="AE34" s="55">
        <f>AB34*15</f>
        <v>0</v>
      </c>
    </row>
    <row r="35" spans="2:32" ht="27.95" customHeight="1">
      <c r="B35" s="107" t="s">
        <v>48</v>
      </c>
      <c r="C35" s="108"/>
      <c r="D35" s="105"/>
      <c r="E35" s="104"/>
      <c r="F35" s="93"/>
      <c r="G35" s="93"/>
      <c r="H35" s="104"/>
      <c r="I35" s="93"/>
      <c r="J35" s="93"/>
      <c r="K35" s="104"/>
      <c r="L35" s="93"/>
      <c r="M35" s="90"/>
      <c r="N35" s="104"/>
      <c r="O35" s="93"/>
      <c r="P35" s="93"/>
      <c r="Q35" s="105"/>
      <c r="R35" s="93"/>
      <c r="S35" s="93"/>
      <c r="T35" s="105"/>
      <c r="U35" s="93"/>
      <c r="V35" s="624"/>
      <c r="W35" s="98" t="s">
        <v>49</v>
      </c>
      <c r="X35" s="137"/>
      <c r="Y35" s="125"/>
      <c r="Z35" s="55"/>
      <c r="AC35" s="55">
        <f>SUM(AC30:AC34)</f>
        <v>0</v>
      </c>
      <c r="AD35" s="55">
        <f>SUM(AD30:AD34)</f>
        <v>0</v>
      </c>
      <c r="AE35" s="55">
        <f>SUM(AE30:AE34)</f>
        <v>0</v>
      </c>
      <c r="AF35" s="55">
        <f>AC35*4+AD35*9+AE35*4</f>
        <v>0</v>
      </c>
    </row>
    <row r="36" spans="2:32" ht="27.95" customHeight="1">
      <c r="B36" s="118"/>
      <c r="C36" s="119"/>
      <c r="D36" s="105"/>
      <c r="E36" s="104"/>
      <c r="F36" s="93"/>
      <c r="G36" s="93"/>
      <c r="H36" s="104"/>
      <c r="I36" s="93"/>
      <c r="J36" s="93"/>
      <c r="K36" s="104"/>
      <c r="L36" s="93"/>
      <c r="M36" s="90"/>
      <c r="N36" s="104"/>
      <c r="O36" s="93"/>
      <c r="P36" s="93"/>
      <c r="Q36" s="105"/>
      <c r="R36" s="93"/>
      <c r="S36" s="93"/>
      <c r="T36" s="105"/>
      <c r="U36" s="93"/>
      <c r="V36" s="625"/>
      <c r="W36" s="94">
        <f>(W30*4)+(W32*9)+(W34*4)</f>
        <v>0</v>
      </c>
      <c r="X36" s="141"/>
      <c r="Y36" s="292"/>
      <c r="Z36" s="68"/>
      <c r="AC36" s="115" t="e">
        <f>AC35*4/AF35</f>
        <v>#DIV/0!</v>
      </c>
      <c r="AD36" s="115" t="e">
        <f>AD35*9/AF35</f>
        <v>#DIV/0!</v>
      </c>
      <c r="AE36" s="115" t="e">
        <f>AE35*4/AF35</f>
        <v>#DIV/0!</v>
      </c>
    </row>
    <row r="37" spans="2:32" s="88" customFormat="1" ht="42">
      <c r="B37" s="81">
        <v>5</v>
      </c>
      <c r="C37" s="622"/>
      <c r="D37" s="82" t="str">
        <f>月菜單!Q5</f>
        <v>義大利麵</v>
      </c>
      <c r="E37" s="502" t="s">
        <v>321</v>
      </c>
      <c r="F37" s="84" t="s">
        <v>24</v>
      </c>
      <c r="G37" s="82" t="str">
        <f>月菜單!Q6</f>
        <v>紐澳良雞腿排</v>
      </c>
      <c r="H37" s="83" t="s">
        <v>25</v>
      </c>
      <c r="I37" s="84" t="s">
        <v>24</v>
      </c>
      <c r="J37" s="82" t="str">
        <f>月菜單!Q7</f>
        <v>金元寶水餃(冷)</v>
      </c>
      <c r="K37" s="502" t="s">
        <v>319</v>
      </c>
      <c r="L37" s="84" t="s">
        <v>24</v>
      </c>
      <c r="M37" s="82" t="str">
        <f>月菜單!Q8</f>
        <v>芹香甜不辣(炸加)</v>
      </c>
      <c r="N37" s="502" t="s">
        <v>363</v>
      </c>
      <c r="O37" s="84" t="s">
        <v>24</v>
      </c>
      <c r="P37" s="82" t="str">
        <f>月菜單!Q9</f>
        <v>深色蔬菜</v>
      </c>
      <c r="Q37" s="83" t="s">
        <v>27</v>
      </c>
      <c r="R37" s="84" t="s">
        <v>24</v>
      </c>
      <c r="S37" s="82" t="str">
        <f>月菜單!Q10</f>
        <v>鮮筍湯</v>
      </c>
      <c r="T37" s="82" t="s">
        <v>26</v>
      </c>
      <c r="U37" s="84" t="s">
        <v>24</v>
      </c>
      <c r="V37" s="623"/>
      <c r="W37" s="85" t="s">
        <v>3</v>
      </c>
      <c r="X37" s="121" t="s">
        <v>28</v>
      </c>
      <c r="Y37" s="505">
        <f>AB38</f>
        <v>6</v>
      </c>
      <c r="Z37" s="55"/>
      <c r="AA37" s="55"/>
      <c r="AB37" s="56"/>
      <c r="AC37" s="55" t="s">
        <v>29</v>
      </c>
      <c r="AD37" s="55" t="s">
        <v>30</v>
      </c>
      <c r="AE37" s="55" t="s">
        <v>31</v>
      </c>
      <c r="AF37" s="55" t="s">
        <v>32</v>
      </c>
    </row>
    <row r="38" spans="2:32" ht="27.95" customHeight="1">
      <c r="B38" s="89" t="s">
        <v>33</v>
      </c>
      <c r="C38" s="622"/>
      <c r="D38" s="385" t="s">
        <v>316</v>
      </c>
      <c r="E38" s="385"/>
      <c r="F38" s="460">
        <v>135</v>
      </c>
      <c r="G38" s="304" t="s">
        <v>172</v>
      </c>
      <c r="H38" s="305"/>
      <c r="I38" s="304">
        <v>70</v>
      </c>
      <c r="J38" s="498" t="s">
        <v>320</v>
      </c>
      <c r="K38" s="311"/>
      <c r="L38" s="305">
        <v>30</v>
      </c>
      <c r="M38" s="498" t="s">
        <v>326</v>
      </c>
      <c r="N38" s="516"/>
      <c r="O38" s="498">
        <v>30</v>
      </c>
      <c r="P38" s="304" t="s">
        <v>174</v>
      </c>
      <c r="Q38" s="304"/>
      <c r="R38" s="304">
        <v>130</v>
      </c>
      <c r="S38" s="307" t="s">
        <v>175</v>
      </c>
      <c r="T38" s="304"/>
      <c r="U38" s="304">
        <v>20</v>
      </c>
      <c r="V38" s="624"/>
      <c r="W38" s="94">
        <f>AE43</f>
        <v>101.5</v>
      </c>
      <c r="X38" s="124" t="s">
        <v>34</v>
      </c>
      <c r="Y38" s="125">
        <f>AB39</f>
        <v>2</v>
      </c>
      <c r="Z38" s="68"/>
      <c r="AA38" s="79" t="s">
        <v>35</v>
      </c>
      <c r="AB38" s="56">
        <v>6</v>
      </c>
      <c r="AC38" s="56">
        <f>AB38*2</f>
        <v>12</v>
      </c>
      <c r="AD38" s="56"/>
      <c r="AE38" s="56">
        <f>AB38*15</f>
        <v>90</v>
      </c>
      <c r="AF38" s="56">
        <f>AC38*4+AE38*4</f>
        <v>408</v>
      </c>
    </row>
    <row r="39" spans="2:32" ht="27.95" customHeight="1">
      <c r="B39" s="89">
        <v>1</v>
      </c>
      <c r="C39" s="622"/>
      <c r="D39" s="385" t="s">
        <v>317</v>
      </c>
      <c r="E39" s="385"/>
      <c r="F39" s="460">
        <v>20</v>
      </c>
      <c r="G39" s="304"/>
      <c r="H39" s="305"/>
      <c r="I39" s="304"/>
      <c r="J39" s="512"/>
      <c r="K39" s="513"/>
      <c r="L39" s="512"/>
      <c r="M39" s="498" t="s">
        <v>177</v>
      </c>
      <c r="N39" s="498" t="s">
        <v>178</v>
      </c>
      <c r="O39" s="498">
        <v>20</v>
      </c>
      <c r="P39" s="304"/>
      <c r="Q39" s="306"/>
      <c r="R39" s="304"/>
      <c r="S39" s="303" t="s">
        <v>179</v>
      </c>
      <c r="T39" s="304"/>
      <c r="U39" s="304">
        <v>10</v>
      </c>
      <c r="V39" s="624"/>
      <c r="W39" s="98" t="s">
        <v>2</v>
      </c>
      <c r="X39" s="128" t="s">
        <v>37</v>
      </c>
      <c r="Y39" s="125">
        <f>AB40</f>
        <v>2.2999999999999998</v>
      </c>
      <c r="Z39" s="55"/>
      <c r="AA39" s="100" t="s">
        <v>38</v>
      </c>
      <c r="AB39" s="56">
        <v>2</v>
      </c>
      <c r="AC39" s="101">
        <f>AB39*7</f>
        <v>14</v>
      </c>
      <c r="AD39" s="56">
        <f>AB39*5</f>
        <v>10</v>
      </c>
      <c r="AE39" s="56" t="s">
        <v>39</v>
      </c>
      <c r="AF39" s="102">
        <f>AC39*4+AD39*9</f>
        <v>146</v>
      </c>
    </row>
    <row r="40" spans="2:32" ht="27.95" customHeight="1">
      <c r="B40" s="89" t="s">
        <v>40</v>
      </c>
      <c r="C40" s="622"/>
      <c r="D40" s="385" t="s">
        <v>334</v>
      </c>
      <c r="E40" s="385"/>
      <c r="F40" s="460">
        <v>10</v>
      </c>
      <c r="G40" s="304"/>
      <c r="H40" s="305"/>
      <c r="I40" s="304"/>
      <c r="J40" s="312"/>
      <c r="K40" s="304"/>
      <c r="L40" s="305"/>
      <c r="M40" s="497" t="s">
        <v>355</v>
      </c>
      <c r="N40" s="306"/>
      <c r="O40" s="304">
        <v>5</v>
      </c>
      <c r="P40" s="313"/>
      <c r="Q40" s="306"/>
      <c r="R40" s="304"/>
      <c r="S40" s="305" t="s">
        <v>181</v>
      </c>
      <c r="T40" s="304"/>
      <c r="U40" s="304">
        <v>10</v>
      </c>
      <c r="V40" s="624"/>
      <c r="W40" s="94">
        <f>(Y38*5)+(Y40*5)</f>
        <v>22.5</v>
      </c>
      <c r="X40" s="128" t="s">
        <v>41</v>
      </c>
      <c r="Y40" s="125">
        <f>AB41</f>
        <v>2.5</v>
      </c>
      <c r="Z40" s="68"/>
      <c r="AA40" s="55" t="s">
        <v>42</v>
      </c>
      <c r="AB40" s="56">
        <v>2.2999999999999998</v>
      </c>
      <c r="AC40" s="56">
        <f>AB40*1</f>
        <v>2.2999999999999998</v>
      </c>
      <c r="AD40" s="56" t="s">
        <v>39</v>
      </c>
      <c r="AE40" s="56">
        <f>AB40*5</f>
        <v>11.5</v>
      </c>
      <c r="AF40" s="56">
        <f>AC40*4+AE40*4</f>
        <v>55.2</v>
      </c>
    </row>
    <row r="41" spans="2:32" ht="27.95" customHeight="1">
      <c r="B41" s="626" t="s">
        <v>71</v>
      </c>
      <c r="C41" s="622"/>
      <c r="D41" s="385" t="s">
        <v>337</v>
      </c>
      <c r="E41" s="385"/>
      <c r="F41" s="460">
        <v>15</v>
      </c>
      <c r="G41" s="304"/>
      <c r="H41" s="305"/>
      <c r="I41" s="304"/>
      <c r="J41" s="304"/>
      <c r="K41" s="306"/>
      <c r="L41" s="304"/>
      <c r="M41" s="312"/>
      <c r="N41" s="303"/>
      <c r="O41" s="304"/>
      <c r="P41" s="304"/>
      <c r="Q41" s="305"/>
      <c r="R41" s="304"/>
      <c r="S41" s="305"/>
      <c r="T41" s="304"/>
      <c r="U41" s="304"/>
      <c r="V41" s="624"/>
      <c r="W41" s="98" t="s">
        <v>4</v>
      </c>
      <c r="X41" s="128" t="s">
        <v>44</v>
      </c>
      <c r="Y41" s="125">
        <f>AB42</f>
        <v>0</v>
      </c>
      <c r="Z41" s="55"/>
      <c r="AA41" s="55" t="s">
        <v>45</v>
      </c>
      <c r="AB41" s="56">
        <v>2.5</v>
      </c>
      <c r="AC41" s="56"/>
      <c r="AD41" s="56">
        <f>AB41*5</f>
        <v>12.5</v>
      </c>
      <c r="AE41" s="56" t="s">
        <v>39</v>
      </c>
      <c r="AF41" s="56">
        <f>AD41*9</f>
        <v>112.5</v>
      </c>
    </row>
    <row r="42" spans="2:32" ht="27.95" customHeight="1">
      <c r="B42" s="626"/>
      <c r="C42" s="622"/>
      <c r="D42" s="385"/>
      <c r="E42" s="385"/>
      <c r="F42" s="460"/>
      <c r="G42" s="304"/>
      <c r="H42" s="306"/>
      <c r="I42" s="304"/>
      <c r="J42" s="305"/>
      <c r="K42" s="306"/>
      <c r="L42" s="305"/>
      <c r="M42" s="305"/>
      <c r="N42" s="304"/>
      <c r="O42" s="304"/>
      <c r="P42" s="304"/>
      <c r="Q42" s="306"/>
      <c r="R42" s="304"/>
      <c r="S42" s="305"/>
      <c r="T42" s="306"/>
      <c r="U42" s="305"/>
      <c r="V42" s="624"/>
      <c r="W42" s="94">
        <f>(Y38*7)+(Y37*2)+(Y39*1)</f>
        <v>28.3</v>
      </c>
      <c r="X42" s="133" t="s">
        <v>46</v>
      </c>
      <c r="Y42" s="125">
        <v>0</v>
      </c>
      <c r="Z42" s="68"/>
      <c r="AA42" s="55" t="s">
        <v>47</v>
      </c>
      <c r="AE42" s="55">
        <f>AB42*15</f>
        <v>0</v>
      </c>
    </row>
    <row r="43" spans="2:32" ht="27.95" customHeight="1">
      <c r="B43" s="107" t="s">
        <v>48</v>
      </c>
      <c r="C43" s="108"/>
      <c r="D43" s="385"/>
      <c r="E43" s="519"/>
      <c r="F43" s="460"/>
      <c r="G43" s="304"/>
      <c r="H43" s="306"/>
      <c r="I43" s="304"/>
      <c r="J43" s="305"/>
      <c r="K43" s="306"/>
      <c r="L43" s="305"/>
      <c r="M43" s="302"/>
      <c r="N43" s="306"/>
      <c r="O43" s="302"/>
      <c r="P43" s="304"/>
      <c r="Q43" s="306"/>
      <c r="R43" s="304"/>
      <c r="S43" s="305"/>
      <c r="T43" s="306"/>
      <c r="U43" s="305"/>
      <c r="V43" s="624"/>
      <c r="W43" s="98" t="s">
        <v>49</v>
      </c>
      <c r="X43" s="137"/>
      <c r="Y43" s="125"/>
      <c r="Z43" s="55"/>
      <c r="AC43" s="55">
        <f>SUM(AC38:AC42)</f>
        <v>28.3</v>
      </c>
      <c r="AD43" s="55">
        <f>SUM(AD38:AD42)</f>
        <v>22.5</v>
      </c>
      <c r="AE43" s="55">
        <f>SUM(AE38:AE42)</f>
        <v>101.5</v>
      </c>
      <c r="AF43" s="55">
        <f>AC43*4+AD43*9+AE43*4</f>
        <v>721.7</v>
      </c>
    </row>
    <row r="44" spans="2:32" ht="27.95" customHeight="1" thickBot="1">
      <c r="B44" s="147"/>
      <c r="C44" s="148"/>
      <c r="D44" s="585"/>
      <c r="E44" s="579"/>
      <c r="F44" s="580"/>
      <c r="G44" s="309"/>
      <c r="H44" s="308"/>
      <c r="I44" s="309"/>
      <c r="J44" s="309"/>
      <c r="K44" s="308"/>
      <c r="L44" s="309"/>
      <c r="M44" s="310"/>
      <c r="N44" s="308"/>
      <c r="O44" s="309"/>
      <c r="P44" s="309"/>
      <c r="Q44" s="308"/>
      <c r="R44" s="309"/>
      <c r="S44" s="309"/>
      <c r="T44" s="308"/>
      <c r="U44" s="309"/>
      <c r="V44" s="625"/>
      <c r="W44" s="94">
        <f>(W38*4)+(W40*9)+(W42*4)</f>
        <v>721.7</v>
      </c>
      <c r="X44" s="149"/>
      <c r="Y44" s="146"/>
      <c r="Z44" s="68"/>
      <c r="AC44" s="115">
        <f>AC43*4/AF43</f>
        <v>0.15685187751143134</v>
      </c>
      <c r="AD44" s="115">
        <f>AD43*9/AF43</f>
        <v>0.28058750173202157</v>
      </c>
      <c r="AE44" s="115">
        <f>AE43*4/AF43</f>
        <v>0.562560620756547</v>
      </c>
    </row>
    <row r="45" spans="2:32" ht="21.75" customHeight="1">
      <c r="C45" s="55"/>
      <c r="D45" s="151"/>
      <c r="E45" s="152"/>
      <c r="J45" s="627"/>
      <c r="K45" s="627"/>
      <c r="L45" s="627"/>
      <c r="M45" s="627"/>
      <c r="N45" s="627"/>
      <c r="O45" s="627"/>
      <c r="P45" s="627"/>
      <c r="Q45" s="627"/>
      <c r="R45" s="627"/>
      <c r="S45" s="627"/>
      <c r="T45" s="627"/>
      <c r="U45" s="627"/>
      <c r="V45" s="627"/>
      <c r="W45" s="627"/>
      <c r="X45" s="627"/>
      <c r="Y45" s="627"/>
      <c r="Z45" s="154"/>
    </row>
    <row r="46" spans="2:32">
      <c r="B46" s="56"/>
      <c r="D46" s="628"/>
      <c r="E46" s="628"/>
      <c r="F46" s="629"/>
      <c r="G46" s="629"/>
      <c r="H46" s="155"/>
      <c r="I46" s="55"/>
      <c r="J46" s="55"/>
      <c r="K46" s="155"/>
      <c r="L46" s="55"/>
      <c r="N46" s="155"/>
      <c r="O46" s="55"/>
      <c r="Q46" s="155"/>
      <c r="R46" s="55"/>
      <c r="T46" s="155"/>
      <c r="U46" s="55"/>
      <c r="V46" s="156"/>
      <c r="Y46" s="159"/>
    </row>
    <row r="47" spans="2:32" ht="27.75">
      <c r="P47" s="127"/>
      <c r="Y47" s="159"/>
    </row>
    <row r="48" spans="2:32">
      <c r="Y48" s="159"/>
    </row>
    <row r="49" spans="25:25">
      <c r="Y49" s="159"/>
    </row>
    <row r="50" spans="25:25">
      <c r="Y50" s="159"/>
    </row>
    <row r="51" spans="25:25">
      <c r="Y51" s="159"/>
    </row>
    <row r="52" spans="25:25">
      <c r="Y52" s="159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3" type="noConversion"/>
  <pageMargins left="1.1599999999999999" right="0.17" top="0.18" bottom="0.17" header="0.5" footer="0.23"/>
  <pageSetup paperSize="9"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4"/>
  <sheetViews>
    <sheetView view="pageBreakPreview" topLeftCell="A7" zoomScale="50" zoomScaleNormal="55" zoomScaleSheetLayoutView="50" workbookViewId="0">
      <selection activeCell="J25" sqref="J25:L28"/>
    </sheetView>
  </sheetViews>
  <sheetFormatPr defaultColWidth="9" defaultRowHeight="20.25"/>
  <cols>
    <col min="1" max="1" width="1.875" style="97" customWidth="1"/>
    <col min="2" max="2" width="4.875" style="150" customWidth="1"/>
    <col min="3" max="3" width="0" style="97" hidden="1" customWidth="1"/>
    <col min="4" max="4" width="18.625" style="97" customWidth="1"/>
    <col min="5" max="5" width="5.625" style="153" customWidth="1"/>
    <col min="6" max="6" width="9.625" style="97" customWidth="1"/>
    <col min="7" max="7" width="18.625" style="97" customWidth="1"/>
    <col min="8" max="8" width="5.625" style="153" customWidth="1"/>
    <col min="9" max="9" width="9.625" style="97" customWidth="1"/>
    <col min="10" max="10" width="18.625" style="97" customWidth="1"/>
    <col min="11" max="11" width="5.625" style="153" customWidth="1"/>
    <col min="12" max="12" width="9.625" style="97" customWidth="1"/>
    <col min="13" max="13" width="18.625" style="97" customWidth="1"/>
    <col min="14" max="14" width="5.625" style="153" customWidth="1"/>
    <col min="15" max="15" width="9.625" style="97" customWidth="1"/>
    <col min="16" max="16" width="18.625" style="97" customWidth="1"/>
    <col min="17" max="17" width="5.625" style="153" customWidth="1"/>
    <col min="18" max="18" width="9.625" style="97" customWidth="1"/>
    <col min="19" max="19" width="18.625" style="97" customWidth="1"/>
    <col min="20" max="20" width="5.625" style="153" customWidth="1"/>
    <col min="21" max="21" width="9.625" style="97" customWidth="1"/>
    <col min="22" max="22" width="5.25" style="160" customWidth="1"/>
    <col min="23" max="23" width="11.75" style="157" customWidth="1"/>
    <col min="24" max="24" width="11.25" style="158" customWidth="1"/>
    <col min="25" max="25" width="6.625" style="161" customWidth="1"/>
    <col min="26" max="26" width="6.625" style="97" customWidth="1"/>
    <col min="27" max="27" width="6" style="55" customWidth="1"/>
    <col min="28" max="28" width="5.5" style="56" customWidth="1"/>
    <col min="29" max="29" width="7.75" style="55" customWidth="1"/>
    <col min="30" max="30" width="8" style="55" customWidth="1"/>
    <col min="31" max="31" width="7.875" style="55" customWidth="1"/>
    <col min="32" max="32" width="7.5" style="55" customWidth="1"/>
    <col min="33" max="33" width="9" style="97" customWidth="1"/>
    <col min="34" max="16384" width="9" style="97"/>
  </cols>
  <sheetData>
    <row r="1" spans="2:32" s="55" customFormat="1" ht="38.25">
      <c r="B1" s="631" t="s">
        <v>350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54"/>
      <c r="AB1" s="56"/>
    </row>
    <row r="2" spans="2:32" s="55" customFormat="1" ht="9.75" customHeight="1">
      <c r="B2" s="632"/>
      <c r="C2" s="633"/>
      <c r="D2" s="633"/>
      <c r="E2" s="633"/>
      <c r="F2" s="633"/>
      <c r="G2" s="633"/>
      <c r="H2" s="57"/>
      <c r="I2" s="54"/>
      <c r="J2" s="54"/>
      <c r="K2" s="57"/>
      <c r="L2" s="54"/>
      <c r="M2" s="54"/>
      <c r="N2" s="57"/>
      <c r="O2" s="54"/>
      <c r="P2" s="54"/>
      <c r="Q2" s="57"/>
      <c r="R2" s="54"/>
      <c r="S2" s="54"/>
      <c r="T2" s="57"/>
      <c r="U2" s="54"/>
      <c r="V2" s="58"/>
      <c r="W2" s="59"/>
      <c r="X2" s="60"/>
      <c r="Y2" s="59"/>
      <c r="Z2" s="54"/>
      <c r="AB2" s="56"/>
    </row>
    <row r="3" spans="2:32" s="55" customFormat="1" ht="31.5" customHeight="1" thickBot="1">
      <c r="B3" s="61" t="s">
        <v>11</v>
      </c>
      <c r="C3" s="162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T3" s="63"/>
      <c r="U3" s="63"/>
      <c r="V3" s="64"/>
      <c r="W3" s="65"/>
      <c r="X3" s="66"/>
      <c r="Y3" s="67"/>
      <c r="Z3" s="68"/>
      <c r="AB3" s="56"/>
    </row>
    <row r="4" spans="2:32" s="80" customFormat="1" ht="157.5">
      <c r="B4" s="69" t="s">
        <v>12</v>
      </c>
      <c r="C4" s="70" t="s">
        <v>13</v>
      </c>
      <c r="D4" s="71" t="s">
        <v>14</v>
      </c>
      <c r="E4" s="72" t="s">
        <v>15</v>
      </c>
      <c r="F4" s="71"/>
      <c r="G4" s="71" t="s">
        <v>16</v>
      </c>
      <c r="H4" s="72" t="s">
        <v>15</v>
      </c>
      <c r="I4" s="71"/>
      <c r="J4" s="71" t="s">
        <v>17</v>
      </c>
      <c r="K4" s="72" t="s">
        <v>15</v>
      </c>
      <c r="L4" s="163"/>
      <c r="M4" s="71" t="s">
        <v>17</v>
      </c>
      <c r="N4" s="72" t="s">
        <v>15</v>
      </c>
      <c r="O4" s="71"/>
      <c r="P4" s="71" t="s">
        <v>17</v>
      </c>
      <c r="Q4" s="72" t="s">
        <v>15</v>
      </c>
      <c r="R4" s="71"/>
      <c r="S4" s="73" t="s">
        <v>18</v>
      </c>
      <c r="T4" s="72" t="s">
        <v>15</v>
      </c>
      <c r="U4" s="71"/>
      <c r="V4" s="74" t="s">
        <v>72</v>
      </c>
      <c r="W4" s="75" t="s">
        <v>20</v>
      </c>
      <c r="X4" s="76" t="s">
        <v>21</v>
      </c>
      <c r="Y4" s="77" t="s">
        <v>22</v>
      </c>
      <c r="Z4" s="78"/>
      <c r="AA4" s="79"/>
      <c r="AB4" s="56"/>
      <c r="AC4" s="55"/>
      <c r="AD4" s="55"/>
      <c r="AE4" s="55"/>
      <c r="AF4" s="55"/>
    </row>
    <row r="5" spans="2:32" s="88" customFormat="1" ht="65.099999999999994" customHeight="1">
      <c r="B5" s="81">
        <v>5</v>
      </c>
      <c r="C5" s="622"/>
      <c r="D5" s="82" t="str">
        <f>月菜單!A15</f>
        <v>白米飯</v>
      </c>
      <c r="E5" s="83" t="s">
        <v>23</v>
      </c>
      <c r="F5" s="84" t="s">
        <v>24</v>
      </c>
      <c r="G5" s="82" t="str">
        <f>月菜單!A16</f>
        <v>芝麻蜜汁雞丁</v>
      </c>
      <c r="H5" s="502" t="s">
        <v>309</v>
      </c>
      <c r="I5" s="84" t="s">
        <v>24</v>
      </c>
      <c r="J5" s="82" t="str">
        <f>月菜單!A17</f>
        <v>古早味滷味(豆)</v>
      </c>
      <c r="K5" s="502" t="s">
        <v>73</v>
      </c>
      <c r="L5" s="84" t="s">
        <v>24</v>
      </c>
      <c r="M5" s="82" t="str">
        <f>月菜單!A18</f>
        <v>乳酪起司炒蛋</v>
      </c>
      <c r="N5" s="508" t="s">
        <v>314</v>
      </c>
      <c r="O5" s="84" t="s">
        <v>24</v>
      </c>
      <c r="P5" s="82" t="str">
        <f>月菜單!A19</f>
        <v>深色蔬菜</v>
      </c>
      <c r="Q5" s="83" t="s">
        <v>74</v>
      </c>
      <c r="R5" s="84" t="s">
        <v>51</v>
      </c>
      <c r="S5" s="82" t="str">
        <f>月菜單!A20</f>
        <v>味噌海芽湯</v>
      </c>
      <c r="T5" s="82" t="s">
        <v>50</v>
      </c>
      <c r="U5" s="84" t="s">
        <v>51</v>
      </c>
      <c r="V5" s="623"/>
      <c r="W5" s="85" t="s">
        <v>3</v>
      </c>
      <c r="X5" s="86" t="s">
        <v>75</v>
      </c>
      <c r="Y5" s="87">
        <f>AB6</f>
        <v>6</v>
      </c>
      <c r="Z5" s="55"/>
      <c r="AA5" s="55"/>
      <c r="AB5" s="56"/>
      <c r="AC5" s="55" t="s">
        <v>76</v>
      </c>
      <c r="AD5" s="55" t="s">
        <v>77</v>
      </c>
      <c r="AE5" s="55" t="s">
        <v>78</v>
      </c>
      <c r="AF5" s="55" t="s">
        <v>79</v>
      </c>
    </row>
    <row r="6" spans="2:32" ht="27.95" customHeight="1">
      <c r="B6" s="89" t="s">
        <v>33</v>
      </c>
      <c r="C6" s="622"/>
      <c r="D6" s="319" t="s">
        <v>171</v>
      </c>
      <c r="E6" s="316"/>
      <c r="F6" s="317">
        <v>120</v>
      </c>
      <c r="G6" s="319" t="s">
        <v>237</v>
      </c>
      <c r="H6" s="319"/>
      <c r="I6" s="318">
        <v>50</v>
      </c>
      <c r="J6" s="529" t="s">
        <v>418</v>
      </c>
      <c r="K6" s="530"/>
      <c r="L6" s="529">
        <v>40</v>
      </c>
      <c r="M6" s="319" t="s">
        <v>239</v>
      </c>
      <c r="N6" s="319"/>
      <c r="O6" s="318">
        <v>40</v>
      </c>
      <c r="P6" s="318" t="s">
        <v>174</v>
      </c>
      <c r="Q6" s="319"/>
      <c r="R6" s="318">
        <v>120</v>
      </c>
      <c r="S6" s="318" t="s">
        <v>240</v>
      </c>
      <c r="T6" s="318"/>
      <c r="U6" s="318">
        <v>10</v>
      </c>
      <c r="V6" s="624"/>
      <c r="W6" s="94">
        <f>AE11</f>
        <v>100.5</v>
      </c>
      <c r="X6" s="95" t="s">
        <v>34</v>
      </c>
      <c r="Y6" s="96">
        <f>AB7</f>
        <v>2.7</v>
      </c>
      <c r="Z6" s="68"/>
      <c r="AA6" s="79" t="s">
        <v>35</v>
      </c>
      <c r="AB6" s="56">
        <v>6</v>
      </c>
      <c r="AC6" s="56">
        <f>AB6*2</f>
        <v>12</v>
      </c>
      <c r="AD6" s="56"/>
      <c r="AE6" s="56">
        <f>AB6*15</f>
        <v>90</v>
      </c>
      <c r="AF6" s="56">
        <f>AC6*4+AE6*4</f>
        <v>408</v>
      </c>
    </row>
    <row r="7" spans="2:32" ht="27.95" customHeight="1">
      <c r="B7" s="89">
        <v>4</v>
      </c>
      <c r="C7" s="622"/>
      <c r="D7" s="319"/>
      <c r="E7" s="319"/>
      <c r="F7" s="319"/>
      <c r="G7" s="318" t="s">
        <v>241</v>
      </c>
      <c r="H7" s="320"/>
      <c r="I7" s="318">
        <v>1</v>
      </c>
      <c r="J7" s="529" t="s">
        <v>244</v>
      </c>
      <c r="K7" s="530" t="s">
        <v>245</v>
      </c>
      <c r="L7" s="529">
        <v>20</v>
      </c>
      <c r="M7" s="318" t="s">
        <v>242</v>
      </c>
      <c r="N7" s="319"/>
      <c r="O7" s="318">
        <v>20</v>
      </c>
      <c r="P7" s="318"/>
      <c r="Q7" s="318"/>
      <c r="R7" s="318"/>
      <c r="S7" s="319" t="s">
        <v>243</v>
      </c>
      <c r="T7" s="319"/>
      <c r="U7" s="318">
        <v>3</v>
      </c>
      <c r="V7" s="624"/>
      <c r="W7" s="98" t="s">
        <v>2</v>
      </c>
      <c r="X7" s="99" t="s">
        <v>37</v>
      </c>
      <c r="Y7" s="96">
        <v>2.1</v>
      </c>
      <c r="Z7" s="55"/>
      <c r="AA7" s="100" t="s">
        <v>38</v>
      </c>
      <c r="AB7" s="56">
        <v>2.7</v>
      </c>
      <c r="AC7" s="101">
        <f>AB7*7</f>
        <v>18.900000000000002</v>
      </c>
      <c r="AD7" s="56">
        <f>AB7*5</f>
        <v>13.5</v>
      </c>
      <c r="AE7" s="56" t="s">
        <v>39</v>
      </c>
      <c r="AF7" s="102">
        <f>AC7*4+AD7*9</f>
        <v>197.10000000000002</v>
      </c>
    </row>
    <row r="8" spans="2:32" ht="27.95" customHeight="1">
      <c r="B8" s="89" t="s">
        <v>40</v>
      </c>
      <c r="C8" s="622"/>
      <c r="D8" s="319"/>
      <c r="E8" s="319"/>
      <c r="F8" s="319"/>
      <c r="G8" s="317" t="s">
        <v>181</v>
      </c>
      <c r="H8" s="319"/>
      <c r="I8" s="318">
        <v>10</v>
      </c>
      <c r="J8" s="529" t="s">
        <v>181</v>
      </c>
      <c r="K8" s="530"/>
      <c r="L8" s="529">
        <v>10</v>
      </c>
      <c r="M8" s="319" t="s">
        <v>246</v>
      </c>
      <c r="N8" s="319"/>
      <c r="O8" s="318">
        <v>10</v>
      </c>
      <c r="P8" s="318"/>
      <c r="Q8" s="320"/>
      <c r="R8" s="318"/>
      <c r="S8" s="316" t="s">
        <v>181</v>
      </c>
      <c r="T8" s="326"/>
      <c r="U8" s="317">
        <v>5</v>
      </c>
      <c r="V8" s="624"/>
      <c r="W8" s="94">
        <f>AD11</f>
        <v>26</v>
      </c>
      <c r="X8" s="99" t="s">
        <v>41</v>
      </c>
      <c r="Y8" s="96">
        <f>AB9</f>
        <v>2.5</v>
      </c>
      <c r="Z8" s="68"/>
      <c r="AA8" s="55" t="s">
        <v>42</v>
      </c>
      <c r="AB8" s="56">
        <v>2.1</v>
      </c>
      <c r="AC8" s="56">
        <f>AB8*1</f>
        <v>2.1</v>
      </c>
      <c r="AD8" s="56" t="s">
        <v>39</v>
      </c>
      <c r="AE8" s="56">
        <f>AB8*5</f>
        <v>10.5</v>
      </c>
      <c r="AF8" s="56">
        <f>AC8*4+AE8*4</f>
        <v>50.4</v>
      </c>
    </row>
    <row r="9" spans="2:32" ht="27.95" customHeight="1">
      <c r="B9" s="626" t="s">
        <v>43</v>
      </c>
      <c r="C9" s="622"/>
      <c r="D9" s="319"/>
      <c r="E9" s="319"/>
      <c r="F9" s="319"/>
      <c r="G9" s="318" t="s">
        <v>247</v>
      </c>
      <c r="H9" s="320"/>
      <c r="I9" s="318">
        <v>1</v>
      </c>
      <c r="J9" s="529" t="s">
        <v>248</v>
      </c>
      <c r="K9" s="529"/>
      <c r="L9" s="529">
        <v>15</v>
      </c>
      <c r="M9" s="498" t="s">
        <v>356</v>
      </c>
      <c r="N9" s="319"/>
      <c r="O9" s="318">
        <v>5</v>
      </c>
      <c r="P9" s="318"/>
      <c r="Q9" s="320"/>
      <c r="R9" s="318"/>
      <c r="S9" s="319"/>
      <c r="T9" s="320"/>
      <c r="U9" s="318"/>
      <c r="V9" s="624"/>
      <c r="W9" s="98" t="s">
        <v>4</v>
      </c>
      <c r="X9" s="99" t="s">
        <v>44</v>
      </c>
      <c r="Y9" s="96">
        <f>AB10</f>
        <v>0</v>
      </c>
      <c r="Z9" s="55"/>
      <c r="AA9" s="55" t="s">
        <v>45</v>
      </c>
      <c r="AB9" s="56">
        <v>2.5</v>
      </c>
      <c r="AC9" s="56"/>
      <c r="AD9" s="56">
        <f>AB9*5</f>
        <v>12.5</v>
      </c>
      <c r="AE9" s="56" t="s">
        <v>39</v>
      </c>
      <c r="AF9" s="56">
        <f>AD9*9</f>
        <v>112.5</v>
      </c>
    </row>
    <row r="10" spans="2:32" ht="27.95" customHeight="1">
      <c r="B10" s="626"/>
      <c r="C10" s="622"/>
      <c r="D10" s="512"/>
      <c r="E10" s="512"/>
      <c r="F10" s="512"/>
      <c r="G10" s="318"/>
      <c r="H10" s="319"/>
      <c r="I10" s="318"/>
      <c r="J10" s="318"/>
      <c r="K10" s="320"/>
      <c r="L10" s="318"/>
      <c r="M10" s="324"/>
      <c r="N10" s="319"/>
      <c r="O10" s="325"/>
      <c r="P10" s="318"/>
      <c r="Q10" s="320"/>
      <c r="R10" s="318"/>
      <c r="S10" s="319"/>
      <c r="T10" s="320"/>
      <c r="U10" s="318"/>
      <c r="V10" s="624"/>
      <c r="W10" s="94">
        <f>AC11</f>
        <v>33</v>
      </c>
      <c r="X10" s="106" t="s">
        <v>46</v>
      </c>
      <c r="Y10" s="96">
        <v>0.3</v>
      </c>
      <c r="Z10" s="68"/>
      <c r="AA10" s="55" t="s">
        <v>47</v>
      </c>
      <c r="AE10" s="55">
        <f>AB10*15</f>
        <v>0</v>
      </c>
    </row>
    <row r="11" spans="2:32" ht="27.95" customHeight="1">
      <c r="B11" s="107" t="s">
        <v>48</v>
      </c>
      <c r="C11" s="108"/>
      <c r="D11" s="319"/>
      <c r="E11" s="320"/>
      <c r="F11" s="319"/>
      <c r="G11" s="321"/>
      <c r="H11" s="320"/>
      <c r="I11" s="318"/>
      <c r="J11" s="318"/>
      <c r="K11" s="320"/>
      <c r="L11" s="318"/>
      <c r="M11" s="323"/>
      <c r="N11" s="319"/>
      <c r="O11" s="325"/>
      <c r="P11" s="318"/>
      <c r="Q11" s="320"/>
      <c r="R11" s="318"/>
      <c r="S11" s="318"/>
      <c r="T11" s="320"/>
      <c r="U11" s="318"/>
      <c r="V11" s="624"/>
      <c r="W11" s="98" t="s">
        <v>49</v>
      </c>
      <c r="X11" s="109"/>
      <c r="Y11" s="96"/>
      <c r="Z11" s="55"/>
      <c r="AC11" s="55">
        <f>SUM(AC6:AC10)</f>
        <v>33</v>
      </c>
      <c r="AD11" s="55">
        <f>SUM(AD6:AD10)</f>
        <v>26</v>
      </c>
      <c r="AE11" s="55">
        <f>SUM(AE6:AE10)</f>
        <v>100.5</v>
      </c>
      <c r="AF11" s="55">
        <f>AC11*4+AD11*9+AE11*4</f>
        <v>768</v>
      </c>
    </row>
    <row r="12" spans="2:32" ht="27.95" customHeight="1">
      <c r="B12" s="118"/>
      <c r="C12" s="119"/>
      <c r="D12" s="318"/>
      <c r="E12" s="320"/>
      <c r="F12" s="318"/>
      <c r="G12" s="318"/>
      <c r="H12" s="320"/>
      <c r="I12" s="318"/>
      <c r="J12" s="322"/>
      <c r="K12" s="320"/>
      <c r="L12" s="318"/>
      <c r="M12" s="323"/>
      <c r="N12" s="319"/>
      <c r="O12" s="325"/>
      <c r="P12" s="318"/>
      <c r="Q12" s="320"/>
      <c r="R12" s="318"/>
      <c r="S12" s="318"/>
      <c r="T12" s="320"/>
      <c r="U12" s="318"/>
      <c r="V12" s="625"/>
      <c r="W12" s="94">
        <f>(W6*4)+(W8*9)+(W10*4)</f>
        <v>768</v>
      </c>
      <c r="X12" s="164"/>
      <c r="Y12" s="298"/>
      <c r="Z12" s="68"/>
      <c r="AC12" s="115">
        <f>AC11*4/AF11</f>
        <v>0.171875</v>
      </c>
      <c r="AD12" s="115">
        <f>AD11*9/AF11</f>
        <v>0.3046875</v>
      </c>
      <c r="AE12" s="115">
        <f>AE11*4/AF11</f>
        <v>0.5234375</v>
      </c>
    </row>
    <row r="13" spans="2:32" s="88" customFormat="1" ht="42" customHeight="1">
      <c r="B13" s="81">
        <v>5</v>
      </c>
      <c r="C13" s="622"/>
      <c r="D13" s="82" t="str">
        <f>月菜單!E15</f>
        <v>五穀飯</v>
      </c>
      <c r="E13" s="83" t="s">
        <v>23</v>
      </c>
      <c r="F13" s="84" t="s">
        <v>24</v>
      </c>
      <c r="G13" s="82" t="str">
        <f>月菜單!E16</f>
        <v>京醬燒肉</v>
      </c>
      <c r="H13" s="82" t="s">
        <v>26</v>
      </c>
      <c r="I13" s="84" t="s">
        <v>24</v>
      </c>
      <c r="J13" s="82" t="str">
        <f>月菜單!E17</f>
        <v>黃瓜鮮燴</v>
      </c>
      <c r="K13" s="82" t="s">
        <v>26</v>
      </c>
      <c r="L13" s="84" t="s">
        <v>24</v>
      </c>
      <c r="M13" s="83" t="str">
        <f>月菜單!E18</f>
        <v>時蔬烤地瓜</v>
      </c>
      <c r="N13" s="509" t="s">
        <v>308</v>
      </c>
      <c r="O13" s="84" t="s">
        <v>24</v>
      </c>
      <c r="P13" s="82" t="str">
        <f>月菜單!E19</f>
        <v>淺色蔬菜</v>
      </c>
      <c r="Q13" s="83" t="s">
        <v>27</v>
      </c>
      <c r="R13" s="84" t="s">
        <v>24</v>
      </c>
      <c r="S13" s="82" t="str">
        <f>月菜單!E20</f>
        <v>酸辣湯(豆醃)</v>
      </c>
      <c r="T13" s="82" t="s">
        <v>26</v>
      </c>
      <c r="U13" s="84" t="s">
        <v>24</v>
      </c>
      <c r="V13" s="623"/>
      <c r="W13" s="85" t="s">
        <v>3</v>
      </c>
      <c r="X13" s="86" t="s">
        <v>28</v>
      </c>
      <c r="Y13" s="510">
        <f>AB14</f>
        <v>5.7</v>
      </c>
      <c r="Z13" s="55"/>
      <c r="AA13" s="55"/>
      <c r="AB13" s="56"/>
      <c r="AC13" s="55" t="s">
        <v>29</v>
      </c>
      <c r="AD13" s="55" t="s">
        <v>30</v>
      </c>
      <c r="AE13" s="55" t="s">
        <v>31</v>
      </c>
      <c r="AF13" s="55" t="s">
        <v>32</v>
      </c>
    </row>
    <row r="14" spans="2:32" ht="27.95" customHeight="1">
      <c r="B14" s="89" t="s">
        <v>33</v>
      </c>
      <c r="C14" s="622"/>
      <c r="D14" s="330" t="s">
        <v>171</v>
      </c>
      <c r="E14" s="330"/>
      <c r="F14" s="329">
        <v>70</v>
      </c>
      <c r="G14" s="529" t="s">
        <v>362</v>
      </c>
      <c r="H14" s="329"/>
      <c r="I14" s="329">
        <v>60</v>
      </c>
      <c r="J14" s="329" t="s">
        <v>250</v>
      </c>
      <c r="K14" s="330"/>
      <c r="L14" s="329">
        <v>40</v>
      </c>
      <c r="M14" s="330" t="s">
        <v>251</v>
      </c>
      <c r="N14" s="329"/>
      <c r="O14" s="329">
        <v>20</v>
      </c>
      <c r="P14" s="329" t="s">
        <v>174</v>
      </c>
      <c r="Q14" s="330"/>
      <c r="R14" s="329">
        <v>120</v>
      </c>
      <c r="S14" s="497" t="s">
        <v>341</v>
      </c>
      <c r="T14" s="329"/>
      <c r="U14" s="329">
        <v>20</v>
      </c>
      <c r="V14" s="624"/>
      <c r="W14" s="94">
        <f>AE19</f>
        <v>97.5</v>
      </c>
      <c r="X14" s="95" t="s">
        <v>34</v>
      </c>
      <c r="Y14" s="96">
        <f>AB15</f>
        <v>2.2999999999999998</v>
      </c>
      <c r="Z14" s="68"/>
      <c r="AA14" s="79" t="s">
        <v>35</v>
      </c>
      <c r="AB14" s="56">
        <v>5.7</v>
      </c>
      <c r="AC14" s="56">
        <f>AB14*2</f>
        <v>11.4</v>
      </c>
      <c r="AD14" s="56"/>
      <c r="AE14" s="56">
        <f>AB14*15</f>
        <v>85.5</v>
      </c>
      <c r="AF14" s="56">
        <f>AC14*4+AE14*4</f>
        <v>387.6</v>
      </c>
    </row>
    <row r="15" spans="2:32" ht="27.95" customHeight="1">
      <c r="B15" s="89">
        <v>5</v>
      </c>
      <c r="C15" s="622"/>
      <c r="D15" s="329" t="s">
        <v>252</v>
      </c>
      <c r="E15" s="330"/>
      <c r="F15" s="329">
        <v>30</v>
      </c>
      <c r="G15" s="529" t="s">
        <v>361</v>
      </c>
      <c r="H15" s="329"/>
      <c r="I15" s="329">
        <v>20</v>
      </c>
      <c r="J15" s="329" t="s">
        <v>179</v>
      </c>
      <c r="K15" s="330"/>
      <c r="L15" s="329">
        <v>5</v>
      </c>
      <c r="M15" s="329" t="s">
        <v>253</v>
      </c>
      <c r="N15" s="332"/>
      <c r="O15" s="329">
        <v>40</v>
      </c>
      <c r="P15" s="329"/>
      <c r="Q15" s="330"/>
      <c r="R15" s="329"/>
      <c r="S15" s="530" t="s">
        <v>420</v>
      </c>
      <c r="T15" s="530" t="s">
        <v>419</v>
      </c>
      <c r="U15" s="329">
        <v>15</v>
      </c>
      <c r="V15" s="624"/>
      <c r="W15" s="98" t="s">
        <v>2</v>
      </c>
      <c r="X15" s="99" t="s">
        <v>37</v>
      </c>
      <c r="Y15" s="96">
        <f>AB16</f>
        <v>2.4</v>
      </c>
      <c r="Z15" s="55"/>
      <c r="AA15" s="100" t="s">
        <v>38</v>
      </c>
      <c r="AB15" s="56">
        <v>2.2999999999999998</v>
      </c>
      <c r="AC15" s="101">
        <f>AB15*7</f>
        <v>16.099999999999998</v>
      </c>
      <c r="AD15" s="56">
        <f>AB15*5</f>
        <v>11.5</v>
      </c>
      <c r="AE15" s="56" t="s">
        <v>39</v>
      </c>
      <c r="AF15" s="102">
        <f>AC15*4+AD15*9</f>
        <v>167.89999999999998</v>
      </c>
    </row>
    <row r="16" spans="2:32" ht="27.95" customHeight="1">
      <c r="B16" s="89" t="s">
        <v>40</v>
      </c>
      <c r="C16" s="622"/>
      <c r="D16" s="331"/>
      <c r="E16" s="330"/>
      <c r="F16" s="329"/>
      <c r="G16" s="328" t="s">
        <v>181</v>
      </c>
      <c r="H16" s="331"/>
      <c r="I16" s="329">
        <v>10</v>
      </c>
      <c r="J16" s="329" t="s">
        <v>254</v>
      </c>
      <c r="K16" s="330"/>
      <c r="L16" s="329">
        <v>10</v>
      </c>
      <c r="M16" s="329"/>
      <c r="N16" s="330"/>
      <c r="O16" s="329"/>
      <c r="P16" s="329"/>
      <c r="Q16" s="330"/>
      <c r="R16" s="329"/>
      <c r="S16" s="498" t="s">
        <v>334</v>
      </c>
      <c r="T16" s="330"/>
      <c r="U16" s="329">
        <v>5</v>
      </c>
      <c r="V16" s="624"/>
      <c r="W16" s="94">
        <v>23</v>
      </c>
      <c r="X16" s="99" t="s">
        <v>41</v>
      </c>
      <c r="Y16" s="96">
        <f>AB17</f>
        <v>2.5</v>
      </c>
      <c r="Z16" s="68"/>
      <c r="AA16" s="55" t="s">
        <v>42</v>
      </c>
      <c r="AB16" s="56">
        <v>2.4</v>
      </c>
      <c r="AC16" s="56">
        <f>AB16*1</f>
        <v>2.4</v>
      </c>
      <c r="AD16" s="56" t="s">
        <v>39</v>
      </c>
      <c r="AE16" s="56">
        <f>AB16*5</f>
        <v>12</v>
      </c>
      <c r="AF16" s="56">
        <f>AC16*4+AE16*4</f>
        <v>57.6</v>
      </c>
    </row>
    <row r="17" spans="2:32" ht="27.95" customHeight="1">
      <c r="B17" s="626" t="s">
        <v>54</v>
      </c>
      <c r="C17" s="622"/>
      <c r="D17" s="331"/>
      <c r="E17" s="330"/>
      <c r="F17" s="329"/>
      <c r="G17" s="328"/>
      <c r="H17" s="331"/>
      <c r="I17" s="329"/>
      <c r="J17" s="329" t="s">
        <v>181</v>
      </c>
      <c r="K17" s="331"/>
      <c r="L17" s="329">
        <v>5</v>
      </c>
      <c r="M17" s="330"/>
      <c r="N17" s="330"/>
      <c r="O17" s="329"/>
      <c r="P17" s="329"/>
      <c r="Q17" s="330"/>
      <c r="R17" s="329"/>
      <c r="S17" s="497" t="s">
        <v>342</v>
      </c>
      <c r="T17" s="330"/>
      <c r="U17" s="329">
        <v>3</v>
      </c>
      <c r="V17" s="624"/>
      <c r="W17" s="98" t="s">
        <v>4</v>
      </c>
      <c r="X17" s="99" t="s">
        <v>44</v>
      </c>
      <c r="Y17" s="96">
        <f>AB18</f>
        <v>0</v>
      </c>
      <c r="Z17" s="55"/>
      <c r="AA17" s="55" t="s">
        <v>45</v>
      </c>
      <c r="AB17" s="56">
        <v>2.5</v>
      </c>
      <c r="AC17" s="56"/>
      <c r="AD17" s="56">
        <f>AB17*5</f>
        <v>12.5</v>
      </c>
      <c r="AE17" s="56" t="s">
        <v>39</v>
      </c>
      <c r="AF17" s="56">
        <f>AD17*9</f>
        <v>112.5</v>
      </c>
    </row>
    <row r="18" spans="2:32" ht="27.95" customHeight="1">
      <c r="B18" s="626"/>
      <c r="C18" s="622"/>
      <c r="D18" s="331"/>
      <c r="E18" s="330"/>
      <c r="F18" s="329"/>
      <c r="G18" s="329"/>
      <c r="H18" s="331"/>
      <c r="I18" s="329"/>
      <c r="J18" s="513"/>
      <c r="K18" s="512"/>
      <c r="L18" s="513"/>
      <c r="M18" s="330"/>
      <c r="N18" s="330"/>
      <c r="O18" s="329"/>
      <c r="P18" s="329"/>
      <c r="Q18" s="330"/>
      <c r="R18" s="329"/>
      <c r="S18" s="497"/>
      <c r="T18" s="330"/>
      <c r="U18" s="329"/>
      <c r="V18" s="624"/>
      <c r="W18" s="94">
        <f>AC19</f>
        <v>29.9</v>
      </c>
      <c r="X18" s="106" t="s">
        <v>46</v>
      </c>
      <c r="Y18" s="96">
        <v>0</v>
      </c>
      <c r="Z18" s="68"/>
      <c r="AA18" s="55" t="s">
        <v>47</v>
      </c>
      <c r="AE18" s="55">
        <f>AB18*15</f>
        <v>0</v>
      </c>
    </row>
    <row r="19" spans="2:32" ht="27.95" customHeight="1">
      <c r="B19" s="107" t="s">
        <v>48</v>
      </c>
      <c r="C19" s="108"/>
      <c r="D19" s="331"/>
      <c r="E19" s="330"/>
      <c r="F19" s="329"/>
      <c r="G19" s="329"/>
      <c r="H19" s="330"/>
      <c r="I19" s="329"/>
      <c r="J19" s="328"/>
      <c r="K19" s="330"/>
      <c r="L19" s="329"/>
      <c r="M19" s="330"/>
      <c r="N19" s="331"/>
      <c r="O19" s="329"/>
      <c r="P19" s="329"/>
      <c r="Q19" s="330"/>
      <c r="R19" s="329"/>
      <c r="S19" s="329"/>
      <c r="T19" s="331"/>
      <c r="U19" s="329"/>
      <c r="V19" s="624"/>
      <c r="W19" s="98" t="s">
        <v>49</v>
      </c>
      <c r="X19" s="109"/>
      <c r="Y19" s="96"/>
      <c r="Z19" s="55"/>
      <c r="AC19" s="55">
        <f>SUM(AC14:AC18)</f>
        <v>29.9</v>
      </c>
      <c r="AD19" s="55">
        <f>SUM(AD14:AD18)</f>
        <v>24</v>
      </c>
      <c r="AE19" s="55">
        <f>SUM(AE14:AE18)</f>
        <v>97.5</v>
      </c>
      <c r="AF19" s="55">
        <f>AC19*4+AD19*9+AE19*4</f>
        <v>725.6</v>
      </c>
    </row>
    <row r="20" spans="2:32" ht="27.95" customHeight="1">
      <c r="B20" s="118"/>
      <c r="C20" s="119"/>
      <c r="D20" s="331"/>
      <c r="E20" s="331"/>
      <c r="F20" s="329"/>
      <c r="G20" s="329"/>
      <c r="H20" s="330"/>
      <c r="I20" s="329"/>
      <c r="J20" s="327"/>
      <c r="K20" s="331"/>
      <c r="L20" s="329"/>
      <c r="M20" s="330"/>
      <c r="N20" s="331"/>
      <c r="O20" s="329"/>
      <c r="P20" s="329"/>
      <c r="Q20" s="331"/>
      <c r="R20" s="329"/>
      <c r="S20" s="329"/>
      <c r="T20" s="331"/>
      <c r="U20" s="329"/>
      <c r="V20" s="625"/>
      <c r="W20" s="94">
        <f>AF19</f>
        <v>725.6</v>
      </c>
      <c r="X20" s="114"/>
      <c r="Y20" s="298"/>
      <c r="Z20" s="68"/>
      <c r="AC20" s="115">
        <f>AC19*4/AF19</f>
        <v>0.16482910694597572</v>
      </c>
      <c r="AD20" s="115">
        <f>AD19*9/AF19</f>
        <v>0.29768467475192945</v>
      </c>
      <c r="AE20" s="115">
        <f>AE19*4/AF19</f>
        <v>0.53748621830209475</v>
      </c>
    </row>
    <row r="21" spans="2:32" s="88" customFormat="1" ht="42">
      <c r="B21" s="81">
        <v>5</v>
      </c>
      <c r="C21" s="622"/>
      <c r="D21" s="82" t="str">
        <f>月菜單!I15</f>
        <v>白米飯</v>
      </c>
      <c r="E21" s="502" t="s">
        <v>23</v>
      </c>
      <c r="F21" s="84" t="s">
        <v>24</v>
      </c>
      <c r="G21" s="82" t="str">
        <f>月菜單!I16</f>
        <v>黃金豬排(炸)</v>
      </c>
      <c r="H21" s="82" t="s">
        <v>56</v>
      </c>
      <c r="I21" s="84" t="s">
        <v>24</v>
      </c>
      <c r="J21" s="82" t="str">
        <f>月菜單!I17</f>
        <v>蝦仁燴白菜(海)</v>
      </c>
      <c r="K21" s="502" t="s">
        <v>307</v>
      </c>
      <c r="L21" s="84" t="s">
        <v>24</v>
      </c>
      <c r="M21" s="82" t="str">
        <f>月菜單!I18</f>
        <v>花生米血(冷)</v>
      </c>
      <c r="N21" s="502" t="s">
        <v>73</v>
      </c>
      <c r="O21" s="84" t="s">
        <v>24</v>
      </c>
      <c r="P21" s="82" t="str">
        <f>月菜單!I19</f>
        <v>深色蔬菜</v>
      </c>
      <c r="Q21" s="83" t="s">
        <v>27</v>
      </c>
      <c r="R21" s="84" t="s">
        <v>24</v>
      </c>
      <c r="S21" s="82" t="str">
        <f>月菜單!I20</f>
        <v>蛋花湯</v>
      </c>
      <c r="T21" s="82" t="s">
        <v>26</v>
      </c>
      <c r="U21" s="84" t="s">
        <v>24</v>
      </c>
      <c r="V21" s="623"/>
      <c r="W21" s="85" t="s">
        <v>8</v>
      </c>
      <c r="X21" s="121" t="s">
        <v>28</v>
      </c>
      <c r="Y21" s="505">
        <f>AB22</f>
        <v>6</v>
      </c>
      <c r="Z21" s="55"/>
      <c r="AA21" s="55"/>
      <c r="AB21" s="56"/>
      <c r="AC21" s="55" t="s">
        <v>29</v>
      </c>
      <c r="AD21" s="55" t="s">
        <v>30</v>
      </c>
      <c r="AE21" s="55" t="s">
        <v>31</v>
      </c>
      <c r="AF21" s="55" t="s">
        <v>32</v>
      </c>
    </row>
    <row r="22" spans="2:32" s="127" customFormat="1" ht="27.75" customHeight="1">
      <c r="B22" s="123" t="s">
        <v>80</v>
      </c>
      <c r="C22" s="622"/>
      <c r="D22" s="336" t="s">
        <v>171</v>
      </c>
      <c r="E22" s="333"/>
      <c r="F22" s="334">
        <v>85</v>
      </c>
      <c r="G22" s="335" t="s">
        <v>255</v>
      </c>
      <c r="H22" s="336"/>
      <c r="I22" s="335">
        <v>60</v>
      </c>
      <c r="J22" s="336" t="s">
        <v>256</v>
      </c>
      <c r="K22" s="336"/>
      <c r="L22" s="335">
        <v>30</v>
      </c>
      <c r="M22" s="336" t="s">
        <v>257</v>
      </c>
      <c r="N22" s="336"/>
      <c r="O22" s="335">
        <v>50</v>
      </c>
      <c r="P22" s="335" t="s">
        <v>174</v>
      </c>
      <c r="Q22" s="336"/>
      <c r="R22" s="335">
        <v>130</v>
      </c>
      <c r="S22" s="495" t="s">
        <v>357</v>
      </c>
      <c r="T22" s="338"/>
      <c r="U22" s="336">
        <v>15</v>
      </c>
      <c r="V22" s="624"/>
      <c r="W22" s="94">
        <f>AE27</f>
        <v>100</v>
      </c>
      <c r="X22" s="124" t="s">
        <v>57</v>
      </c>
      <c r="Y22" s="125">
        <f>AB23</f>
        <v>2.8</v>
      </c>
      <c r="Z22" s="126"/>
      <c r="AA22" s="79" t="s">
        <v>58</v>
      </c>
      <c r="AB22" s="56">
        <v>6</v>
      </c>
      <c r="AC22" s="56">
        <f>AB22*2</f>
        <v>12</v>
      </c>
      <c r="AD22" s="56"/>
      <c r="AE22" s="56">
        <f>AB22*15</f>
        <v>90</v>
      </c>
      <c r="AF22" s="56">
        <f>AC22*4+AE22*4</f>
        <v>408</v>
      </c>
    </row>
    <row r="23" spans="2:32" s="127" customFormat="1" ht="27.95" customHeight="1">
      <c r="B23" s="123">
        <v>6</v>
      </c>
      <c r="C23" s="622"/>
      <c r="D23" s="335"/>
      <c r="E23" s="335"/>
      <c r="F23" s="335"/>
      <c r="G23" s="335"/>
      <c r="H23" s="336"/>
      <c r="I23" s="335"/>
      <c r="J23" s="335" t="s">
        <v>181</v>
      </c>
      <c r="K23" s="335"/>
      <c r="L23" s="335">
        <v>10</v>
      </c>
      <c r="M23" s="335" t="s">
        <v>258</v>
      </c>
      <c r="N23" s="336"/>
      <c r="O23" s="335" t="s">
        <v>259</v>
      </c>
      <c r="P23" s="335"/>
      <c r="Q23" s="335"/>
      <c r="R23" s="335"/>
      <c r="S23" s="339" t="s">
        <v>260</v>
      </c>
      <c r="T23" s="342"/>
      <c r="U23" s="340">
        <v>10</v>
      </c>
      <c r="V23" s="624"/>
      <c r="W23" s="98" t="s">
        <v>2</v>
      </c>
      <c r="X23" s="128" t="s">
        <v>59</v>
      </c>
      <c r="Y23" s="125">
        <f>AB24</f>
        <v>2</v>
      </c>
      <c r="Z23" s="129"/>
      <c r="AA23" s="100" t="s">
        <v>60</v>
      </c>
      <c r="AB23" s="56">
        <v>2.8</v>
      </c>
      <c r="AC23" s="101">
        <f>AB23*7</f>
        <v>19.599999999999998</v>
      </c>
      <c r="AD23" s="56">
        <f>AB23*5</f>
        <v>14</v>
      </c>
      <c r="AE23" s="56" t="s">
        <v>5</v>
      </c>
      <c r="AF23" s="102">
        <f>AC23*4+AD23*9</f>
        <v>204.39999999999998</v>
      </c>
    </row>
    <row r="24" spans="2:32" s="127" customFormat="1" ht="27.95" customHeight="1">
      <c r="B24" s="123" t="s">
        <v>40</v>
      </c>
      <c r="C24" s="622"/>
      <c r="D24" s="335"/>
      <c r="E24" s="337"/>
      <c r="F24" s="335"/>
      <c r="G24" s="335"/>
      <c r="H24" s="336"/>
      <c r="I24" s="335"/>
      <c r="J24" s="497" t="s">
        <v>238</v>
      </c>
      <c r="K24" s="504"/>
      <c r="L24" s="497">
        <v>15</v>
      </c>
      <c r="M24" s="335"/>
      <c r="N24" s="336"/>
      <c r="O24" s="335"/>
      <c r="P24" s="335"/>
      <c r="Q24" s="337"/>
      <c r="R24" s="335"/>
      <c r="S24" s="339" t="s">
        <v>181</v>
      </c>
      <c r="T24" s="343"/>
      <c r="U24" s="340">
        <v>5</v>
      </c>
      <c r="V24" s="624"/>
      <c r="W24" s="94">
        <f>AD27</f>
        <v>26.5</v>
      </c>
      <c r="X24" s="128" t="s">
        <v>61</v>
      </c>
      <c r="Y24" s="125">
        <f>AB25</f>
        <v>2.5</v>
      </c>
      <c r="Z24" s="126"/>
      <c r="AA24" s="55" t="s">
        <v>62</v>
      </c>
      <c r="AB24" s="56">
        <v>2</v>
      </c>
      <c r="AC24" s="56">
        <f>AB24*1</f>
        <v>2</v>
      </c>
      <c r="AD24" s="56" t="s">
        <v>5</v>
      </c>
      <c r="AE24" s="56">
        <f>AB24*5</f>
        <v>10</v>
      </c>
      <c r="AF24" s="56">
        <f>AC24*4+AE24*4</f>
        <v>48</v>
      </c>
    </row>
    <row r="25" spans="2:32" s="127" customFormat="1" ht="27.95" customHeight="1">
      <c r="B25" s="630" t="s">
        <v>63</v>
      </c>
      <c r="C25" s="622"/>
      <c r="D25" s="335"/>
      <c r="E25" s="337"/>
      <c r="F25" s="335"/>
      <c r="G25" s="335"/>
      <c r="H25" s="336"/>
      <c r="I25" s="335"/>
      <c r="J25" s="460" t="s">
        <v>315</v>
      </c>
      <c r="K25" s="519"/>
      <c r="L25" s="460">
        <v>15</v>
      </c>
      <c r="M25" s="345"/>
      <c r="N25" s="337"/>
      <c r="O25" s="335"/>
      <c r="P25" s="335"/>
      <c r="Q25" s="337"/>
      <c r="R25" s="335"/>
      <c r="S25" s="339"/>
      <c r="T25" s="341"/>
      <c r="U25" s="340"/>
      <c r="V25" s="624"/>
      <c r="W25" s="98" t="s">
        <v>4</v>
      </c>
      <c r="X25" s="128" t="s">
        <v>64</v>
      </c>
      <c r="Y25" s="125">
        <f>AB26</f>
        <v>0</v>
      </c>
      <c r="Z25" s="129"/>
      <c r="AA25" s="55" t="s">
        <v>65</v>
      </c>
      <c r="AB25" s="56">
        <v>2.5</v>
      </c>
      <c r="AC25" s="56"/>
      <c r="AD25" s="56">
        <f>AB25*5</f>
        <v>12.5</v>
      </c>
      <c r="AE25" s="56" t="s">
        <v>5</v>
      </c>
      <c r="AF25" s="56">
        <f>AD25*9</f>
        <v>112.5</v>
      </c>
    </row>
    <row r="26" spans="2:32" s="127" customFormat="1" ht="27.95" customHeight="1">
      <c r="B26" s="630"/>
      <c r="C26" s="622"/>
      <c r="D26" s="335"/>
      <c r="E26" s="337"/>
      <c r="F26" s="335"/>
      <c r="G26" s="335"/>
      <c r="H26" s="337"/>
      <c r="I26" s="335"/>
      <c r="J26" s="460" t="s">
        <v>421</v>
      </c>
      <c r="K26" s="519"/>
      <c r="L26" s="460">
        <v>20</v>
      </c>
      <c r="M26" s="335"/>
      <c r="N26" s="337"/>
      <c r="O26" s="335"/>
      <c r="P26" s="335"/>
      <c r="Q26" s="337"/>
      <c r="R26" s="335"/>
      <c r="S26" s="344"/>
      <c r="T26" s="337"/>
      <c r="U26" s="335"/>
      <c r="V26" s="624"/>
      <c r="W26" s="94">
        <f>AC27</f>
        <v>33.599999999999994</v>
      </c>
      <c r="X26" s="133" t="s">
        <v>66</v>
      </c>
      <c r="Y26" s="125">
        <v>0</v>
      </c>
      <c r="Z26" s="126"/>
      <c r="AA26" s="55" t="s">
        <v>67</v>
      </c>
      <c r="AB26" s="56"/>
      <c r="AC26" s="55"/>
      <c r="AD26" s="55"/>
      <c r="AE26" s="55">
        <f>AB26*15</f>
        <v>0</v>
      </c>
      <c r="AF26" s="55"/>
    </row>
    <row r="27" spans="2:32" s="127" customFormat="1" ht="27.95" customHeight="1">
      <c r="B27" s="107" t="s">
        <v>68</v>
      </c>
      <c r="C27" s="134"/>
      <c r="D27" s="335"/>
      <c r="E27" s="337"/>
      <c r="F27" s="335"/>
      <c r="G27" s="335"/>
      <c r="H27" s="337"/>
      <c r="I27" s="335"/>
      <c r="J27" s="578"/>
      <c r="K27" s="519"/>
      <c r="L27" s="460"/>
      <c r="M27" s="336"/>
      <c r="N27" s="337"/>
      <c r="O27" s="335"/>
      <c r="P27" s="335"/>
      <c r="Q27" s="337"/>
      <c r="R27" s="335"/>
      <c r="S27" s="335"/>
      <c r="T27" s="337"/>
      <c r="U27" s="335"/>
      <c r="V27" s="624"/>
      <c r="W27" s="136" t="s">
        <v>49</v>
      </c>
      <c r="X27" s="137"/>
      <c r="Y27" s="125"/>
      <c r="Z27" s="129"/>
      <c r="AA27" s="55"/>
      <c r="AB27" s="56"/>
      <c r="AC27" s="55">
        <f>SUM(AC22:AC26)</f>
        <v>33.599999999999994</v>
      </c>
      <c r="AD27" s="55">
        <f>SUM(AD22:AD26)</f>
        <v>26.5</v>
      </c>
      <c r="AE27" s="55">
        <f>SUM(AE22:AE26)</f>
        <v>100</v>
      </c>
      <c r="AF27" s="55">
        <f>AC27*4+AD27*9+AE27*4</f>
        <v>772.9</v>
      </c>
    </row>
    <row r="28" spans="2:32" s="127" customFormat="1" ht="27.95" customHeight="1" thickBot="1">
      <c r="B28" s="138"/>
      <c r="C28" s="139"/>
      <c r="D28" s="337"/>
      <c r="E28" s="337"/>
      <c r="F28" s="335"/>
      <c r="G28" s="335"/>
      <c r="H28" s="337"/>
      <c r="I28" s="335"/>
      <c r="J28" s="460"/>
      <c r="K28" s="519"/>
      <c r="L28" s="460"/>
      <c r="M28" s="335"/>
      <c r="N28" s="337"/>
      <c r="O28" s="335"/>
      <c r="P28" s="335"/>
      <c r="Q28" s="337"/>
      <c r="R28" s="335"/>
      <c r="S28" s="335"/>
      <c r="T28" s="337"/>
      <c r="U28" s="335"/>
      <c r="V28" s="625"/>
      <c r="W28" s="140">
        <f>(W22*4)+(W24*9)+(W26*4)</f>
        <v>772.9</v>
      </c>
      <c r="X28" s="141"/>
      <c r="Y28" s="125"/>
      <c r="Z28" s="126"/>
      <c r="AA28" s="129"/>
      <c r="AB28" s="142"/>
      <c r="AC28" s="115">
        <f>AC27*4/AF27</f>
        <v>0.17389054211411564</v>
      </c>
      <c r="AD28" s="115">
        <f>AD27*9/AF27</f>
        <v>0.30857808254625435</v>
      </c>
      <c r="AE28" s="115">
        <f>AE27*4/AF27</f>
        <v>0.51753137533963001</v>
      </c>
      <c r="AF28" s="129"/>
    </row>
    <row r="29" spans="2:32" s="88" customFormat="1" ht="42">
      <c r="B29" s="81">
        <v>5</v>
      </c>
      <c r="C29" s="622"/>
      <c r="D29" s="82" t="str">
        <f>月菜單!M15</f>
        <v>地瓜飯</v>
      </c>
      <c r="E29" s="83" t="s">
        <v>52</v>
      </c>
      <c r="F29" s="84" t="s">
        <v>51</v>
      </c>
      <c r="G29" s="82" t="str">
        <f>月菜單!M16</f>
        <v>BBQ烤雞排</v>
      </c>
      <c r="H29" s="502" t="s">
        <v>308</v>
      </c>
      <c r="I29" s="84" t="s">
        <v>24</v>
      </c>
      <c r="J29" s="82" t="str">
        <f>月菜單!M17</f>
        <v>海苔日式大阪燒</v>
      </c>
      <c r="K29" s="502" t="s">
        <v>309</v>
      </c>
      <c r="L29" s="84" t="s">
        <v>24</v>
      </c>
      <c r="M29" s="82" t="str">
        <f>月菜單!M18</f>
        <v>南洋咖哩豬</v>
      </c>
      <c r="N29" s="82" t="s">
        <v>26</v>
      </c>
      <c r="O29" s="84" t="s">
        <v>24</v>
      </c>
      <c r="P29" s="82" t="str">
        <f>月菜單!M19</f>
        <v>淺色蔬菜</v>
      </c>
      <c r="Q29" s="83" t="s">
        <v>27</v>
      </c>
      <c r="R29" s="84" t="s">
        <v>24</v>
      </c>
      <c r="S29" s="82" t="str">
        <f>月菜單!M20</f>
        <v>香菇冬瓜湯</v>
      </c>
      <c r="T29" s="82" t="s">
        <v>50</v>
      </c>
      <c r="U29" s="84" t="s">
        <v>51</v>
      </c>
      <c r="V29" s="623"/>
      <c r="W29" s="85" t="s">
        <v>3</v>
      </c>
      <c r="X29" s="86" t="s">
        <v>75</v>
      </c>
      <c r="Y29" s="122">
        <f>AB30</f>
        <v>5.7</v>
      </c>
      <c r="Z29" s="55"/>
      <c r="AA29" s="55"/>
      <c r="AB29" s="56"/>
      <c r="AC29" s="55" t="s">
        <v>76</v>
      </c>
      <c r="AD29" s="55" t="s">
        <v>77</v>
      </c>
      <c r="AE29" s="55" t="s">
        <v>78</v>
      </c>
      <c r="AF29" s="55" t="s">
        <v>79</v>
      </c>
    </row>
    <row r="30" spans="2:32" ht="27.95" customHeight="1">
      <c r="B30" s="89" t="s">
        <v>33</v>
      </c>
      <c r="C30" s="622"/>
      <c r="D30" s="348" t="s">
        <v>171</v>
      </c>
      <c r="E30" s="348"/>
      <c r="F30" s="348">
        <v>90</v>
      </c>
      <c r="G30" s="347" t="s">
        <v>262</v>
      </c>
      <c r="H30" s="347"/>
      <c r="I30" s="347">
        <v>60</v>
      </c>
      <c r="J30" s="348" t="s">
        <v>210</v>
      </c>
      <c r="K30" s="348"/>
      <c r="L30" s="348">
        <v>40</v>
      </c>
      <c r="M30" s="347" t="s">
        <v>263</v>
      </c>
      <c r="N30" s="347"/>
      <c r="O30" s="347">
        <v>40</v>
      </c>
      <c r="P30" s="347" t="s">
        <v>174</v>
      </c>
      <c r="Q30" s="348"/>
      <c r="R30" s="347">
        <v>120</v>
      </c>
      <c r="S30" s="350" t="s">
        <v>264</v>
      </c>
      <c r="T30" s="347"/>
      <c r="U30" s="347">
        <v>35</v>
      </c>
      <c r="V30" s="624"/>
      <c r="W30" s="94">
        <f>AE35</f>
        <v>96.5</v>
      </c>
      <c r="X30" s="95" t="s">
        <v>34</v>
      </c>
      <c r="Y30" s="125">
        <f>AB31</f>
        <v>2.4</v>
      </c>
      <c r="Z30" s="68"/>
      <c r="AA30" s="79" t="s">
        <v>35</v>
      </c>
      <c r="AB30" s="56">
        <v>5.7</v>
      </c>
      <c r="AC30" s="56">
        <f>AB30*2</f>
        <v>11.4</v>
      </c>
      <c r="AD30" s="56"/>
      <c r="AE30" s="56">
        <f>AB30*15</f>
        <v>85.5</v>
      </c>
      <c r="AF30" s="56">
        <f>AC30*4+AE30*4</f>
        <v>387.6</v>
      </c>
    </row>
    <row r="31" spans="2:32" ht="27.95" customHeight="1">
      <c r="B31" s="89">
        <v>7</v>
      </c>
      <c r="C31" s="622"/>
      <c r="D31" s="348" t="s">
        <v>265</v>
      </c>
      <c r="E31" s="348"/>
      <c r="F31" s="348">
        <v>40</v>
      </c>
      <c r="G31" s="346"/>
      <c r="H31" s="349"/>
      <c r="I31" s="347"/>
      <c r="J31" s="348" t="s">
        <v>239</v>
      </c>
      <c r="K31" s="348"/>
      <c r="L31" s="348">
        <v>15</v>
      </c>
      <c r="M31" s="347" t="s">
        <v>181</v>
      </c>
      <c r="N31" s="351"/>
      <c r="O31" s="347">
        <v>10</v>
      </c>
      <c r="P31" s="347"/>
      <c r="Q31" s="347"/>
      <c r="R31" s="347"/>
      <c r="S31" s="498" t="s">
        <v>359</v>
      </c>
      <c r="T31" s="347"/>
      <c r="U31" s="347">
        <v>5</v>
      </c>
      <c r="V31" s="624"/>
      <c r="W31" s="98" t="s">
        <v>2</v>
      </c>
      <c r="X31" s="99" t="s">
        <v>37</v>
      </c>
      <c r="Y31" s="125">
        <f>AB32</f>
        <v>2.2000000000000002</v>
      </c>
      <c r="Z31" s="55"/>
      <c r="AA31" s="100" t="s">
        <v>38</v>
      </c>
      <c r="AB31" s="56">
        <v>2.4</v>
      </c>
      <c r="AC31" s="101">
        <f>AB31*7</f>
        <v>16.8</v>
      </c>
      <c r="AD31" s="56">
        <f>AB31*5</f>
        <v>12</v>
      </c>
      <c r="AE31" s="56" t="s">
        <v>39</v>
      </c>
      <c r="AF31" s="102">
        <f>AC31*4+AD31*9</f>
        <v>175.2</v>
      </c>
    </row>
    <row r="32" spans="2:32" ht="27.95" customHeight="1">
      <c r="B32" s="89" t="s">
        <v>40</v>
      </c>
      <c r="C32" s="622"/>
      <c r="D32" s="349"/>
      <c r="E32" s="349"/>
      <c r="F32" s="347"/>
      <c r="G32" s="346"/>
      <c r="H32" s="349"/>
      <c r="I32" s="347"/>
      <c r="J32" s="348" t="s">
        <v>181</v>
      </c>
      <c r="K32" s="348"/>
      <c r="L32" s="348">
        <v>10</v>
      </c>
      <c r="M32" s="497" t="s">
        <v>358</v>
      </c>
      <c r="N32" s="349"/>
      <c r="O32" s="347">
        <v>20</v>
      </c>
      <c r="P32" s="347"/>
      <c r="Q32" s="349"/>
      <c r="R32" s="347"/>
      <c r="S32" s="347"/>
      <c r="T32" s="347"/>
      <c r="U32" s="347"/>
      <c r="V32" s="624"/>
      <c r="W32" s="94">
        <f>AD35</f>
        <v>23</v>
      </c>
      <c r="X32" s="99" t="s">
        <v>41</v>
      </c>
      <c r="Y32" s="125">
        <f>AB33</f>
        <v>2.2000000000000002</v>
      </c>
      <c r="Z32" s="68"/>
      <c r="AA32" s="55" t="s">
        <v>42</v>
      </c>
      <c r="AB32" s="56">
        <v>2.2000000000000002</v>
      </c>
      <c r="AC32" s="56">
        <f>AB32*1</f>
        <v>2.2000000000000002</v>
      </c>
      <c r="AD32" s="56" t="s">
        <v>39</v>
      </c>
      <c r="AE32" s="56">
        <f>AB32*5</f>
        <v>11</v>
      </c>
      <c r="AF32" s="56">
        <f>AC32*4+AE32*4</f>
        <v>52.8</v>
      </c>
    </row>
    <row r="33" spans="2:32" ht="27.95" customHeight="1">
      <c r="B33" s="626" t="s">
        <v>70</v>
      </c>
      <c r="C33" s="622"/>
      <c r="D33" s="349"/>
      <c r="E33" s="349"/>
      <c r="F33" s="347"/>
      <c r="G33" s="346"/>
      <c r="H33" s="349"/>
      <c r="I33" s="347"/>
      <c r="J33" s="348" t="s">
        <v>176</v>
      </c>
      <c r="K33" s="348"/>
      <c r="L33" s="348">
        <v>1</v>
      </c>
      <c r="M33" s="348" t="s">
        <v>267</v>
      </c>
      <c r="N33" s="349"/>
      <c r="O33" s="347" t="s">
        <v>259</v>
      </c>
      <c r="P33" s="347"/>
      <c r="Q33" s="349"/>
      <c r="R33" s="347"/>
      <c r="S33" s="348"/>
      <c r="T33" s="347"/>
      <c r="U33" s="347"/>
      <c r="V33" s="624"/>
      <c r="W33" s="98" t="s">
        <v>4</v>
      </c>
      <c r="X33" s="99" t="s">
        <v>44</v>
      </c>
      <c r="Y33" s="125">
        <f>AB34</f>
        <v>0</v>
      </c>
      <c r="Z33" s="55"/>
      <c r="AA33" s="55" t="s">
        <v>45</v>
      </c>
      <c r="AB33" s="56">
        <v>2.2000000000000002</v>
      </c>
      <c r="AC33" s="56"/>
      <c r="AD33" s="56">
        <f>AB33*5</f>
        <v>11</v>
      </c>
      <c r="AE33" s="56" t="s">
        <v>39</v>
      </c>
      <c r="AF33" s="56">
        <f>AD33*9</f>
        <v>99</v>
      </c>
    </row>
    <row r="34" spans="2:32" ht="27.95" customHeight="1">
      <c r="B34" s="626"/>
      <c r="C34" s="622"/>
      <c r="D34" s="349"/>
      <c r="E34" s="349"/>
      <c r="F34" s="347"/>
      <c r="G34" s="347"/>
      <c r="H34" s="349"/>
      <c r="I34" s="347"/>
      <c r="J34" s="348" t="s">
        <v>268</v>
      </c>
      <c r="K34" s="349"/>
      <c r="L34" s="348">
        <v>1</v>
      </c>
      <c r="M34" s="348"/>
      <c r="N34" s="349"/>
      <c r="O34" s="347"/>
      <c r="P34" s="347"/>
      <c r="Q34" s="349"/>
      <c r="R34" s="347"/>
      <c r="S34" s="348"/>
      <c r="T34" s="347"/>
      <c r="U34" s="347"/>
      <c r="V34" s="624"/>
      <c r="W34" s="94">
        <f>AC35</f>
        <v>30.400000000000002</v>
      </c>
      <c r="X34" s="106" t="s">
        <v>46</v>
      </c>
      <c r="Y34" s="125">
        <v>0</v>
      </c>
      <c r="Z34" s="68"/>
      <c r="AA34" s="55" t="s">
        <v>47</v>
      </c>
      <c r="AB34" s="56">
        <v>0</v>
      </c>
      <c r="AE34" s="55">
        <f>AB34*15</f>
        <v>0</v>
      </c>
    </row>
    <row r="35" spans="2:32" ht="27.95" customHeight="1">
      <c r="B35" s="107" t="s">
        <v>48</v>
      </c>
      <c r="C35" s="108"/>
      <c r="D35" s="349"/>
      <c r="E35" s="349"/>
      <c r="F35" s="347"/>
      <c r="G35" s="347"/>
      <c r="H35" s="349"/>
      <c r="I35" s="347"/>
      <c r="J35" s="347" t="s">
        <v>269</v>
      </c>
      <c r="K35" s="349"/>
      <c r="L35" s="347" t="s">
        <v>259</v>
      </c>
      <c r="M35" s="347"/>
      <c r="N35" s="349"/>
      <c r="O35" s="347"/>
      <c r="P35" s="347"/>
      <c r="Q35" s="349"/>
      <c r="R35" s="347"/>
      <c r="S35" s="347"/>
      <c r="T35" s="347"/>
      <c r="U35" s="347"/>
      <c r="V35" s="624"/>
      <c r="W35" s="98" t="s">
        <v>49</v>
      </c>
      <c r="X35" s="109"/>
      <c r="Y35" s="125"/>
      <c r="Z35" s="55"/>
      <c r="AC35" s="55">
        <f>SUM(AC30:AC34)</f>
        <v>30.400000000000002</v>
      </c>
      <c r="AD35" s="55">
        <f>SUM(AD30:AD34)</f>
        <v>23</v>
      </c>
      <c r="AE35" s="55">
        <f>SUM(AE30:AE34)</f>
        <v>96.5</v>
      </c>
      <c r="AF35" s="55">
        <f>AC35*4+AD35*9+AE35*4</f>
        <v>714.6</v>
      </c>
    </row>
    <row r="36" spans="2:32" ht="27.95" customHeight="1">
      <c r="B36" s="118"/>
      <c r="C36" s="119"/>
      <c r="D36" s="349"/>
      <c r="E36" s="349"/>
      <c r="F36" s="347"/>
      <c r="G36" s="347"/>
      <c r="H36" s="349"/>
      <c r="I36" s="347"/>
      <c r="J36" s="347"/>
      <c r="K36" s="349"/>
      <c r="L36" s="347"/>
      <c r="M36" s="347"/>
      <c r="N36" s="349"/>
      <c r="O36" s="347"/>
      <c r="P36" s="347"/>
      <c r="Q36" s="349"/>
      <c r="R36" s="347"/>
      <c r="S36" s="347"/>
      <c r="T36" s="349"/>
      <c r="U36" s="347"/>
      <c r="V36" s="625"/>
      <c r="W36" s="94">
        <f>(W30*4)+(W32*9)+(W34*4)</f>
        <v>714.6</v>
      </c>
      <c r="X36" s="114"/>
      <c r="Y36" s="125"/>
      <c r="Z36" s="68"/>
      <c r="AC36" s="115">
        <f>AC35*4/AF35</f>
        <v>0.17016512734396866</v>
      </c>
      <c r="AD36" s="115">
        <f>AD35*9/AF35</f>
        <v>0.2896725440806045</v>
      </c>
      <c r="AE36" s="115">
        <f>AE35*4/AF35</f>
        <v>0.54016232857542679</v>
      </c>
    </row>
    <row r="37" spans="2:32" s="88" customFormat="1" ht="42">
      <c r="B37" s="81">
        <v>5</v>
      </c>
      <c r="C37" s="622"/>
      <c r="D37" s="82" t="str">
        <f>月菜單!Q15</f>
        <v>鹹豬肉炒飯</v>
      </c>
      <c r="E37" s="494" t="s">
        <v>55</v>
      </c>
      <c r="F37" s="84" t="s">
        <v>24</v>
      </c>
      <c r="G37" s="82" t="str">
        <f>月菜單!Q16</f>
        <v>和風棒腿</v>
      </c>
      <c r="H37" s="82" t="s">
        <v>25</v>
      </c>
      <c r="I37" s="84" t="s">
        <v>24</v>
      </c>
      <c r="J37" s="82" t="str">
        <f>月菜單!Q17</f>
        <v>蔥花捲(冷)</v>
      </c>
      <c r="K37" s="502" t="s">
        <v>308</v>
      </c>
      <c r="L37" s="84" t="s">
        <v>24</v>
      </c>
      <c r="M37" s="82" t="str">
        <f>月菜單!Q18</f>
        <v>椰菜炸雞肉捲(加炸)</v>
      </c>
      <c r="N37" s="502" t="s">
        <v>322</v>
      </c>
      <c r="O37" s="84" t="s">
        <v>24</v>
      </c>
      <c r="P37" s="82" t="str">
        <f>月菜單!Q19</f>
        <v>深色蔬菜</v>
      </c>
      <c r="Q37" s="83" t="s">
        <v>74</v>
      </c>
      <c r="R37" s="84" t="s">
        <v>51</v>
      </c>
      <c r="S37" s="82" t="str">
        <f>月菜單!Q20</f>
        <v>冬菜菜頭湯(醃)</v>
      </c>
      <c r="T37" s="82" t="s">
        <v>26</v>
      </c>
      <c r="U37" s="84" t="s">
        <v>24</v>
      </c>
      <c r="V37" s="623"/>
      <c r="W37" s="85" t="s">
        <v>3</v>
      </c>
      <c r="X37" s="86" t="s">
        <v>28</v>
      </c>
      <c r="Y37" s="122">
        <f>AB38</f>
        <v>5.7</v>
      </c>
      <c r="Z37" s="55"/>
      <c r="AA37" s="55"/>
      <c r="AB37" s="56"/>
      <c r="AC37" s="55" t="s">
        <v>29</v>
      </c>
      <c r="AD37" s="55" t="s">
        <v>30</v>
      </c>
      <c r="AE37" s="55" t="s">
        <v>31</v>
      </c>
      <c r="AF37" s="55" t="s">
        <v>32</v>
      </c>
    </row>
    <row r="38" spans="2:32" ht="27.95" customHeight="1">
      <c r="B38" s="89" t="s">
        <v>33</v>
      </c>
      <c r="C38" s="622"/>
      <c r="D38" s="355" t="s">
        <v>171</v>
      </c>
      <c r="E38" s="352"/>
      <c r="F38" s="353">
        <v>95</v>
      </c>
      <c r="G38" s="355" t="s">
        <v>270</v>
      </c>
      <c r="H38" s="355"/>
      <c r="I38" s="355">
        <v>70</v>
      </c>
      <c r="J38" s="355" t="s">
        <v>271</v>
      </c>
      <c r="K38" s="355" t="s">
        <v>272</v>
      </c>
      <c r="L38" s="355">
        <v>30</v>
      </c>
      <c r="M38" s="355" t="s">
        <v>273</v>
      </c>
      <c r="N38" s="354"/>
      <c r="O38" s="355">
        <v>40</v>
      </c>
      <c r="P38" s="354" t="s">
        <v>174</v>
      </c>
      <c r="Q38" s="355"/>
      <c r="R38" s="354">
        <v>120</v>
      </c>
      <c r="S38" s="355" t="s">
        <v>274</v>
      </c>
      <c r="T38" s="355"/>
      <c r="U38" s="355">
        <v>30</v>
      </c>
      <c r="V38" s="624"/>
      <c r="W38" s="94">
        <f>AE43</f>
        <v>95.5</v>
      </c>
      <c r="X38" s="95" t="s">
        <v>34</v>
      </c>
      <c r="Y38" s="125">
        <f>AB39</f>
        <v>2.5</v>
      </c>
      <c r="Z38" s="68"/>
      <c r="AA38" s="79" t="s">
        <v>35</v>
      </c>
      <c r="AB38" s="56">
        <v>5.7</v>
      </c>
      <c r="AC38" s="56">
        <f>AB38*2</f>
        <v>11.4</v>
      </c>
      <c r="AD38" s="56"/>
      <c r="AE38" s="56">
        <f>AB38*15</f>
        <v>85.5</v>
      </c>
      <c r="AF38" s="56">
        <f>AC38*4+AE38*4</f>
        <v>387.6</v>
      </c>
    </row>
    <row r="39" spans="2:32" ht="27.95" customHeight="1">
      <c r="B39" s="89">
        <v>8</v>
      </c>
      <c r="C39" s="622"/>
      <c r="D39" s="355" t="s">
        <v>275</v>
      </c>
      <c r="E39" s="355"/>
      <c r="F39" s="354">
        <v>25</v>
      </c>
      <c r="G39" s="355"/>
      <c r="H39" s="355"/>
      <c r="I39" s="355"/>
      <c r="J39" s="355"/>
      <c r="K39" s="355"/>
      <c r="L39" s="355"/>
      <c r="M39" s="498" t="s">
        <v>360</v>
      </c>
      <c r="N39" s="354" t="s">
        <v>178</v>
      </c>
      <c r="O39" s="354">
        <v>30</v>
      </c>
      <c r="P39" s="354"/>
      <c r="Q39" s="355"/>
      <c r="R39" s="354"/>
      <c r="S39" s="355" t="s">
        <v>276</v>
      </c>
      <c r="T39" s="355"/>
      <c r="U39" s="355">
        <v>1</v>
      </c>
      <c r="V39" s="624"/>
      <c r="W39" s="98" t="s">
        <v>2</v>
      </c>
      <c r="X39" s="99" t="s">
        <v>37</v>
      </c>
      <c r="Y39" s="125">
        <f>AB40</f>
        <v>2</v>
      </c>
      <c r="Z39" s="55"/>
      <c r="AA39" s="100" t="s">
        <v>38</v>
      </c>
      <c r="AB39" s="56">
        <v>2.5</v>
      </c>
      <c r="AC39" s="101">
        <f>AB39*7</f>
        <v>17.5</v>
      </c>
      <c r="AD39" s="56">
        <f>AB39*5</f>
        <v>12.5</v>
      </c>
      <c r="AE39" s="56" t="s">
        <v>39</v>
      </c>
      <c r="AF39" s="102">
        <f>AC39*4+AD39*9</f>
        <v>182.5</v>
      </c>
    </row>
    <row r="40" spans="2:32" ht="27.95" customHeight="1">
      <c r="B40" s="89" t="s">
        <v>40</v>
      </c>
      <c r="C40" s="622"/>
      <c r="D40" s="355" t="s">
        <v>181</v>
      </c>
      <c r="E40" s="355"/>
      <c r="F40" s="354">
        <v>5</v>
      </c>
      <c r="G40" s="355"/>
      <c r="H40" s="356"/>
      <c r="I40" s="355"/>
      <c r="J40" s="362"/>
      <c r="K40" s="355"/>
      <c r="L40" s="355"/>
      <c r="M40" s="354"/>
      <c r="N40" s="354"/>
      <c r="O40" s="354"/>
      <c r="P40" s="354"/>
      <c r="Q40" s="355"/>
      <c r="R40" s="354"/>
      <c r="S40" s="355"/>
      <c r="T40" s="355"/>
      <c r="U40" s="355"/>
      <c r="V40" s="624"/>
      <c r="W40" s="94">
        <f>(Y38*5)+(Y40*5)</f>
        <v>26.5</v>
      </c>
      <c r="X40" s="99" t="s">
        <v>41</v>
      </c>
      <c r="Y40" s="125">
        <f>AB41</f>
        <v>2.8</v>
      </c>
      <c r="Z40" s="68"/>
      <c r="AA40" s="55" t="s">
        <v>42</v>
      </c>
      <c r="AB40" s="56">
        <v>2</v>
      </c>
      <c r="AC40" s="56">
        <f>AB40*1</f>
        <v>2</v>
      </c>
      <c r="AD40" s="56" t="s">
        <v>39</v>
      </c>
      <c r="AE40" s="56">
        <f>AB40*5</f>
        <v>10</v>
      </c>
      <c r="AF40" s="56">
        <f>AC40*4+AE40*4</f>
        <v>48</v>
      </c>
    </row>
    <row r="41" spans="2:32" ht="27.95" customHeight="1">
      <c r="B41" s="626" t="s">
        <v>71</v>
      </c>
      <c r="C41" s="622"/>
      <c r="D41" s="498" t="s">
        <v>354</v>
      </c>
      <c r="E41" s="355"/>
      <c r="F41" s="354">
        <v>15</v>
      </c>
      <c r="G41" s="355"/>
      <c r="H41" s="356"/>
      <c r="I41" s="355"/>
      <c r="J41" s="355"/>
      <c r="K41" s="356"/>
      <c r="L41" s="355"/>
      <c r="M41" s="363"/>
      <c r="N41" s="354"/>
      <c r="O41" s="354"/>
      <c r="P41" s="354"/>
      <c r="Q41" s="355"/>
      <c r="R41" s="354"/>
      <c r="S41" s="354"/>
      <c r="T41" s="354"/>
      <c r="U41" s="354"/>
      <c r="V41" s="624"/>
      <c r="W41" s="98" t="s">
        <v>4</v>
      </c>
      <c r="X41" s="99" t="s">
        <v>44</v>
      </c>
      <c r="Y41" s="125">
        <f>AB42</f>
        <v>0</v>
      </c>
      <c r="Z41" s="55"/>
      <c r="AA41" s="55" t="s">
        <v>45</v>
      </c>
      <c r="AB41" s="56">
        <v>2.8</v>
      </c>
      <c r="AC41" s="56"/>
      <c r="AD41" s="56">
        <f>AB41*5</f>
        <v>14</v>
      </c>
      <c r="AE41" s="56" t="s">
        <v>39</v>
      </c>
      <c r="AF41" s="56">
        <f>AD41*9</f>
        <v>126</v>
      </c>
    </row>
    <row r="42" spans="2:32" ht="27.95" customHeight="1">
      <c r="B42" s="626"/>
      <c r="C42" s="622"/>
      <c r="D42" s="355"/>
      <c r="E42" s="356"/>
      <c r="F42" s="354"/>
      <c r="G42" s="357"/>
      <c r="H42" s="356"/>
      <c r="I42" s="354"/>
      <c r="J42" s="354"/>
      <c r="K42" s="356"/>
      <c r="L42" s="354"/>
      <c r="M42" s="352"/>
      <c r="N42" s="353"/>
      <c r="O42" s="352"/>
      <c r="P42" s="354"/>
      <c r="Q42" s="356"/>
      <c r="R42" s="354"/>
      <c r="S42" s="355"/>
      <c r="T42" s="356"/>
      <c r="U42" s="355"/>
      <c r="V42" s="624"/>
      <c r="W42" s="94">
        <f>(Y38*7)+(Y37*2)+(Y39*1)</f>
        <v>30.9</v>
      </c>
      <c r="X42" s="106" t="s">
        <v>46</v>
      </c>
      <c r="Y42" s="125">
        <v>0</v>
      </c>
      <c r="Z42" s="68"/>
      <c r="AA42" s="55" t="s">
        <v>47</v>
      </c>
      <c r="AB42" s="56">
        <v>0</v>
      </c>
      <c r="AE42" s="55">
        <f>AB42*15</f>
        <v>0</v>
      </c>
    </row>
    <row r="43" spans="2:32" ht="27.95" customHeight="1">
      <c r="B43" s="107" t="s">
        <v>48</v>
      </c>
      <c r="C43" s="108"/>
      <c r="D43" s="356"/>
      <c r="E43" s="356"/>
      <c r="F43" s="354"/>
      <c r="G43" s="354"/>
      <c r="H43" s="356"/>
      <c r="I43" s="354"/>
      <c r="J43" s="355"/>
      <c r="K43" s="356"/>
      <c r="L43" s="354"/>
      <c r="M43" s="355"/>
      <c r="N43" s="356"/>
      <c r="O43" s="354"/>
      <c r="P43" s="354"/>
      <c r="Q43" s="356"/>
      <c r="R43" s="354"/>
      <c r="S43" s="360"/>
      <c r="T43" s="356"/>
      <c r="U43" s="355"/>
      <c r="V43" s="624"/>
      <c r="W43" s="98" t="s">
        <v>49</v>
      </c>
      <c r="X43" s="109"/>
      <c r="Y43" s="125"/>
      <c r="Z43" s="55"/>
      <c r="AC43" s="55">
        <f>SUM(AC38:AC42)</f>
        <v>30.9</v>
      </c>
      <c r="AD43" s="55">
        <f>SUM(AD38:AD42)</f>
        <v>26.5</v>
      </c>
      <c r="AE43" s="55">
        <f>SUM(AE38:AE42)</f>
        <v>95.5</v>
      </c>
      <c r="AF43" s="55">
        <f>AC43*4+AD43*9+AE43*4</f>
        <v>744.1</v>
      </c>
    </row>
    <row r="44" spans="2:32" ht="27.95" customHeight="1" thickBot="1">
      <c r="B44" s="165"/>
      <c r="C44" s="119"/>
      <c r="D44" s="358"/>
      <c r="E44" s="358"/>
      <c r="F44" s="359"/>
      <c r="G44" s="359"/>
      <c r="H44" s="358"/>
      <c r="I44" s="359"/>
      <c r="J44" s="359"/>
      <c r="K44" s="358"/>
      <c r="L44" s="359"/>
      <c r="M44" s="361"/>
      <c r="N44" s="358"/>
      <c r="O44" s="359"/>
      <c r="P44" s="359"/>
      <c r="Q44" s="358"/>
      <c r="R44" s="359"/>
      <c r="S44" s="359"/>
      <c r="T44" s="358"/>
      <c r="U44" s="359"/>
      <c r="V44" s="625"/>
      <c r="W44" s="94">
        <f>(W38*4)+(W40*9)+(W42*4)</f>
        <v>744.1</v>
      </c>
      <c r="X44" s="114"/>
      <c r="Y44" s="146"/>
      <c r="Z44" s="68"/>
      <c r="AC44" s="115">
        <f>AC43*4/AF43</f>
        <v>0.16610670608789141</v>
      </c>
      <c r="AD44" s="115">
        <f>AD43*9/AF43</f>
        <v>0.3205214352909555</v>
      </c>
      <c r="AE44" s="115">
        <f>AE43*4/AF43</f>
        <v>0.51337185862115309</v>
      </c>
    </row>
    <row r="45" spans="2:32" ht="21.75" customHeight="1">
      <c r="C45" s="55"/>
      <c r="J45" s="627"/>
      <c r="K45" s="627"/>
      <c r="L45" s="627"/>
      <c r="M45" s="627"/>
      <c r="N45" s="627"/>
      <c r="O45" s="627"/>
      <c r="P45" s="627"/>
      <c r="Q45" s="627"/>
      <c r="R45" s="627"/>
      <c r="S45" s="627"/>
      <c r="T45" s="627"/>
      <c r="U45" s="627"/>
      <c r="V45" s="627"/>
      <c r="W45" s="627"/>
      <c r="X45" s="627"/>
      <c r="Y45" s="627"/>
      <c r="Z45" s="154"/>
    </row>
    <row r="46" spans="2:32">
      <c r="B46" s="56"/>
      <c r="D46" s="628"/>
      <c r="E46" s="628"/>
      <c r="F46" s="629"/>
      <c r="G46" s="629"/>
      <c r="H46" s="155"/>
      <c r="I46" s="55"/>
      <c r="J46" s="55"/>
      <c r="K46" s="155"/>
      <c r="L46" s="55"/>
      <c r="N46" s="155"/>
      <c r="O46" s="55"/>
      <c r="Q46" s="155"/>
      <c r="R46" s="55"/>
      <c r="T46" s="155"/>
      <c r="U46" s="55"/>
      <c r="V46" s="156"/>
      <c r="Y46" s="159"/>
    </row>
    <row r="47" spans="2:32">
      <c r="Y47" s="159"/>
    </row>
    <row r="48" spans="2:32">
      <c r="Y48" s="159"/>
    </row>
    <row r="49" spans="12:32">
      <c r="Y49" s="159"/>
    </row>
    <row r="50" spans="12:32">
      <c r="Y50" s="159"/>
    </row>
    <row r="51" spans="12:32">
      <c r="L51" s="153"/>
      <c r="N51" s="97"/>
      <c r="O51" s="153"/>
      <c r="Q51" s="160"/>
      <c r="R51" s="157"/>
      <c r="S51" s="158"/>
      <c r="T51" s="159"/>
      <c r="V51" s="55"/>
      <c r="W51" s="56"/>
      <c r="X51" s="55"/>
      <c r="Y51" s="55"/>
      <c r="Z51" s="55"/>
      <c r="AB51" s="97"/>
      <c r="AC51" s="97"/>
      <c r="AD51" s="97"/>
      <c r="AE51" s="97"/>
      <c r="AF51" s="97"/>
    </row>
    <row r="52" spans="12:32">
      <c r="L52" s="153"/>
      <c r="N52" s="97"/>
      <c r="O52" s="153"/>
      <c r="Q52" s="160"/>
      <c r="R52" s="157"/>
      <c r="S52" s="158"/>
      <c r="T52" s="159"/>
      <c r="V52" s="55"/>
      <c r="W52" s="56"/>
      <c r="X52" s="55"/>
      <c r="Y52" s="55"/>
      <c r="Z52" s="55"/>
      <c r="AB52" s="97"/>
      <c r="AC52" s="97"/>
      <c r="AD52" s="97"/>
      <c r="AE52" s="97"/>
      <c r="AF52" s="97"/>
    </row>
    <row r="53" spans="12:32">
      <c r="L53" s="153"/>
      <c r="N53" s="97"/>
      <c r="O53" s="153"/>
      <c r="Q53" s="160"/>
      <c r="R53" s="157"/>
      <c r="S53" s="158"/>
      <c r="T53" s="161"/>
      <c r="V53" s="55"/>
      <c r="W53" s="56"/>
      <c r="X53" s="55"/>
      <c r="Y53" s="55"/>
      <c r="Z53" s="55"/>
      <c r="AB53" s="97"/>
      <c r="AC53" s="97"/>
      <c r="AD53" s="97"/>
      <c r="AE53" s="97"/>
      <c r="AF53" s="97"/>
    </row>
    <row r="54" spans="12:32">
      <c r="L54" s="153"/>
      <c r="N54" s="97"/>
      <c r="O54" s="153"/>
      <c r="Q54" s="160"/>
      <c r="R54" s="157"/>
      <c r="S54" s="158"/>
      <c r="T54" s="161"/>
      <c r="V54" s="55"/>
      <c r="W54" s="56"/>
      <c r="X54" s="55"/>
      <c r="Y54" s="55"/>
      <c r="Z54" s="55"/>
      <c r="AB54" s="97"/>
      <c r="AC54" s="97"/>
      <c r="AD54" s="97"/>
      <c r="AE54" s="97"/>
      <c r="AF54" s="97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3" type="noConversion"/>
  <pageMargins left="0.97" right="0.17" top="0.18" bottom="0.17" header="0.5" footer="0.23"/>
  <pageSetup paperSize="9" scale="4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view="pageBreakPreview" topLeftCell="G23" zoomScale="64" zoomScaleNormal="55" zoomScaleSheetLayoutView="64" workbookViewId="0">
      <selection activeCell="J11" sqref="J11:L11"/>
    </sheetView>
  </sheetViews>
  <sheetFormatPr defaultColWidth="9" defaultRowHeight="20.25"/>
  <cols>
    <col min="1" max="1" width="1.875" style="97" customWidth="1"/>
    <col min="2" max="2" width="4.875" style="150" customWidth="1"/>
    <col min="3" max="3" width="0" style="97" hidden="1" customWidth="1"/>
    <col min="4" max="4" width="17.125" style="97" customWidth="1"/>
    <col min="5" max="5" width="7.125" style="153" customWidth="1"/>
    <col min="6" max="6" width="9.625" style="97" customWidth="1"/>
    <col min="7" max="7" width="18.625" style="97" customWidth="1"/>
    <col min="8" max="8" width="5.625" style="153" customWidth="1"/>
    <col min="9" max="9" width="9.625" style="97" customWidth="1"/>
    <col min="10" max="10" width="18.625" style="97" customWidth="1"/>
    <col min="11" max="11" width="5.625" style="153" customWidth="1"/>
    <col min="12" max="12" width="9.625" style="97" customWidth="1"/>
    <col min="13" max="13" width="18.625" style="97" customWidth="1"/>
    <col min="14" max="14" width="5.625" style="153" customWidth="1"/>
    <col min="15" max="15" width="9.625" style="97" customWidth="1"/>
    <col min="16" max="16" width="18.625" style="97" customWidth="1"/>
    <col min="17" max="17" width="5.625" style="153" customWidth="1"/>
    <col min="18" max="18" width="9.625" style="97" customWidth="1"/>
    <col min="19" max="19" width="18.625" style="97" customWidth="1"/>
    <col min="20" max="20" width="5.625" style="153" customWidth="1"/>
    <col min="21" max="21" width="9.625" style="97" customWidth="1"/>
    <col min="22" max="22" width="5.25" style="160" customWidth="1"/>
    <col min="23" max="23" width="11.75" style="157" customWidth="1"/>
    <col min="24" max="24" width="11.25" style="158" customWidth="1"/>
    <col min="25" max="25" width="6.625" style="161" customWidth="1"/>
    <col min="26" max="26" width="6.625" style="97" customWidth="1"/>
    <col min="27" max="27" width="6" style="55" customWidth="1"/>
    <col min="28" max="28" width="5.5" style="56" customWidth="1"/>
    <col min="29" max="29" width="7.75" style="55" customWidth="1"/>
    <col min="30" max="30" width="8" style="55" customWidth="1"/>
    <col min="31" max="31" width="7.875" style="55" customWidth="1"/>
    <col min="32" max="32" width="7.5" style="55" customWidth="1"/>
    <col min="33" max="34" width="9" style="97" customWidth="1"/>
    <col min="35" max="16384" width="9" style="97"/>
  </cols>
  <sheetData>
    <row r="1" spans="2:32" s="55" customFormat="1" ht="38.25">
      <c r="B1" s="631" t="s">
        <v>351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54"/>
      <c r="AB1" s="56"/>
    </row>
    <row r="2" spans="2:32" s="55" customFormat="1" ht="13.5" customHeight="1">
      <c r="B2" s="632"/>
      <c r="C2" s="633"/>
      <c r="D2" s="633"/>
      <c r="E2" s="633"/>
      <c r="F2" s="633"/>
      <c r="G2" s="633"/>
      <c r="H2" s="57"/>
      <c r="I2" s="54"/>
      <c r="J2" s="54"/>
      <c r="K2" s="57"/>
      <c r="L2" s="54"/>
      <c r="M2" s="54"/>
      <c r="N2" s="57"/>
      <c r="O2" s="54"/>
      <c r="P2" s="54"/>
      <c r="Q2" s="57"/>
      <c r="R2" s="54"/>
      <c r="S2" s="54"/>
      <c r="T2" s="57"/>
      <c r="U2" s="54"/>
      <c r="V2" s="58"/>
      <c r="W2" s="59"/>
      <c r="X2" s="60"/>
      <c r="Y2" s="59"/>
      <c r="Z2" s="54"/>
      <c r="AB2" s="56"/>
    </row>
    <row r="3" spans="2:32" s="55" customFormat="1" ht="32.25" customHeight="1" thickBot="1">
      <c r="B3" s="61" t="s">
        <v>11</v>
      </c>
      <c r="C3" s="162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T3" s="63"/>
      <c r="U3" s="63"/>
      <c r="V3" s="64"/>
      <c r="W3" s="65"/>
      <c r="X3" s="66"/>
      <c r="Y3" s="67"/>
      <c r="Z3" s="68"/>
      <c r="AB3" s="56"/>
    </row>
    <row r="4" spans="2:32" s="80" customFormat="1" ht="157.5">
      <c r="B4" s="69" t="s">
        <v>12</v>
      </c>
      <c r="C4" s="70" t="s">
        <v>13</v>
      </c>
      <c r="D4" s="71" t="s">
        <v>14</v>
      </c>
      <c r="E4" s="72" t="s">
        <v>15</v>
      </c>
      <c r="F4" s="71"/>
      <c r="G4" s="71" t="s">
        <v>16</v>
      </c>
      <c r="H4" s="72" t="s">
        <v>15</v>
      </c>
      <c r="I4" s="71"/>
      <c r="J4" s="71" t="s">
        <v>17</v>
      </c>
      <c r="K4" s="72" t="s">
        <v>15</v>
      </c>
      <c r="L4" s="163"/>
      <c r="M4" s="71" t="s">
        <v>17</v>
      </c>
      <c r="N4" s="72" t="s">
        <v>15</v>
      </c>
      <c r="O4" s="71"/>
      <c r="P4" s="71" t="s">
        <v>17</v>
      </c>
      <c r="Q4" s="72" t="s">
        <v>15</v>
      </c>
      <c r="R4" s="71"/>
      <c r="S4" s="73" t="s">
        <v>18</v>
      </c>
      <c r="T4" s="72" t="s">
        <v>15</v>
      </c>
      <c r="U4" s="71"/>
      <c r="V4" s="74" t="s">
        <v>72</v>
      </c>
      <c r="W4" s="75" t="s">
        <v>20</v>
      </c>
      <c r="X4" s="76" t="s">
        <v>21</v>
      </c>
      <c r="Y4" s="77" t="s">
        <v>22</v>
      </c>
      <c r="Z4" s="78"/>
      <c r="AA4" s="79"/>
      <c r="AB4" s="56"/>
      <c r="AC4" s="55"/>
      <c r="AD4" s="55"/>
      <c r="AE4" s="55"/>
      <c r="AF4" s="55"/>
    </row>
    <row r="5" spans="2:32" s="88" customFormat="1" ht="65.099999999999994" customHeight="1">
      <c r="B5" s="81">
        <v>5</v>
      </c>
      <c r="C5" s="622"/>
      <c r="D5" s="82" t="str">
        <f>月菜單!A25</f>
        <v>白米飯</v>
      </c>
      <c r="E5" s="83" t="s">
        <v>23</v>
      </c>
      <c r="F5" s="84" t="s">
        <v>24</v>
      </c>
      <c r="G5" s="82" t="str">
        <f>月菜單!A26</f>
        <v>糖汁排骨</v>
      </c>
      <c r="H5" s="82" t="s">
        <v>26</v>
      </c>
      <c r="I5" s="84" t="s">
        <v>24</v>
      </c>
      <c r="J5" s="82" t="str">
        <f>月菜單!A27</f>
        <v>香菇魷魚滷白菜(海豆)</v>
      </c>
      <c r="K5" s="502" t="s">
        <v>324</v>
      </c>
      <c r="L5" s="84" t="s">
        <v>24</v>
      </c>
      <c r="M5" s="82" t="str">
        <f>月菜單!A28</f>
        <v>起司馬鈴薯</v>
      </c>
      <c r="N5" s="82" t="s">
        <v>26</v>
      </c>
      <c r="O5" s="84" t="s">
        <v>24</v>
      </c>
      <c r="P5" s="82" t="str">
        <f>月菜單!A29</f>
        <v>深色蔬菜</v>
      </c>
      <c r="Q5" s="83" t="s">
        <v>27</v>
      </c>
      <c r="R5" s="84" t="s">
        <v>24</v>
      </c>
      <c r="S5" s="82" t="str">
        <f>月菜單!A30</f>
        <v>鮮菇香筍湯</v>
      </c>
      <c r="T5" s="82" t="s">
        <v>26</v>
      </c>
      <c r="U5" s="84" t="s">
        <v>24</v>
      </c>
      <c r="V5" s="623"/>
      <c r="W5" s="85" t="s">
        <v>3</v>
      </c>
      <c r="X5" s="121" t="s">
        <v>28</v>
      </c>
      <c r="Y5" s="87">
        <f>AB6</f>
        <v>6.2</v>
      </c>
      <c r="Z5" s="55"/>
      <c r="AA5" s="55"/>
      <c r="AB5" s="56"/>
      <c r="AC5" s="55" t="s">
        <v>29</v>
      </c>
      <c r="AD5" s="55" t="s">
        <v>30</v>
      </c>
      <c r="AE5" s="55" t="s">
        <v>31</v>
      </c>
      <c r="AF5" s="55" t="s">
        <v>32</v>
      </c>
    </row>
    <row r="6" spans="2:32" ht="27.95" customHeight="1">
      <c r="B6" s="89" t="s">
        <v>33</v>
      </c>
      <c r="C6" s="622"/>
      <c r="D6" s="367" t="s">
        <v>171</v>
      </c>
      <c r="E6" s="364"/>
      <c r="F6" s="365">
        <v>120</v>
      </c>
      <c r="G6" s="366" t="s">
        <v>266</v>
      </c>
      <c r="H6" s="371"/>
      <c r="I6" s="366">
        <v>70</v>
      </c>
      <c r="J6" s="365" t="s">
        <v>256</v>
      </c>
      <c r="K6" s="365"/>
      <c r="L6" s="365">
        <v>45</v>
      </c>
      <c r="M6" s="496" t="s">
        <v>263</v>
      </c>
      <c r="N6" s="499"/>
      <c r="O6" s="496">
        <v>30</v>
      </c>
      <c r="P6" s="366" t="s">
        <v>174</v>
      </c>
      <c r="Q6" s="367"/>
      <c r="R6" s="366">
        <v>120</v>
      </c>
      <c r="S6" s="366" t="s">
        <v>175</v>
      </c>
      <c r="T6" s="367"/>
      <c r="U6" s="365">
        <v>30</v>
      </c>
      <c r="V6" s="624"/>
      <c r="W6" s="94">
        <f>AE11</f>
        <v>105.5</v>
      </c>
      <c r="X6" s="124" t="s">
        <v>34</v>
      </c>
      <c r="Y6" s="96">
        <f>AB7</f>
        <v>2.6</v>
      </c>
      <c r="Z6" s="68"/>
      <c r="AA6" s="79" t="s">
        <v>35</v>
      </c>
      <c r="AB6" s="56">
        <v>6.2</v>
      </c>
      <c r="AC6" s="56">
        <f>AB6*2</f>
        <v>12.4</v>
      </c>
      <c r="AD6" s="56"/>
      <c r="AE6" s="56">
        <f>AB6*15</f>
        <v>93</v>
      </c>
      <c r="AF6" s="56">
        <f>AC6*4+AE6*4</f>
        <v>421.6</v>
      </c>
    </row>
    <row r="7" spans="2:32" ht="27.95" customHeight="1">
      <c r="B7" s="89">
        <v>11</v>
      </c>
      <c r="C7" s="622"/>
      <c r="D7" s="366"/>
      <c r="E7" s="367"/>
      <c r="F7" s="366"/>
      <c r="G7" s="366"/>
      <c r="H7" s="371"/>
      <c r="I7" s="366"/>
      <c r="J7" s="365" t="s">
        <v>181</v>
      </c>
      <c r="K7" s="365"/>
      <c r="L7" s="365">
        <v>10</v>
      </c>
      <c r="M7" s="365" t="s">
        <v>181</v>
      </c>
      <c r="N7" s="366"/>
      <c r="O7" s="365">
        <v>10</v>
      </c>
      <c r="P7" s="366"/>
      <c r="Q7" s="367"/>
      <c r="R7" s="366"/>
      <c r="S7" s="498" t="s">
        <v>278</v>
      </c>
      <c r="T7" s="367"/>
      <c r="U7" s="365">
        <v>5</v>
      </c>
      <c r="V7" s="624"/>
      <c r="W7" s="98" t="s">
        <v>2</v>
      </c>
      <c r="X7" s="128" t="s">
        <v>37</v>
      </c>
      <c r="Y7" s="96">
        <f>AB8</f>
        <v>2.5</v>
      </c>
      <c r="Z7" s="55"/>
      <c r="AA7" s="100" t="s">
        <v>38</v>
      </c>
      <c r="AB7" s="56">
        <v>2.6</v>
      </c>
      <c r="AC7" s="101">
        <f>AB7*7</f>
        <v>18.2</v>
      </c>
      <c r="AD7" s="56">
        <f>AB7*5</f>
        <v>13</v>
      </c>
      <c r="AE7" s="56" t="s">
        <v>39</v>
      </c>
      <c r="AF7" s="102">
        <f>AC7*4+AD7*9</f>
        <v>189.8</v>
      </c>
    </row>
    <row r="8" spans="2:32" ht="27.95" customHeight="1">
      <c r="B8" s="89" t="s">
        <v>40</v>
      </c>
      <c r="C8" s="622"/>
      <c r="D8" s="366"/>
      <c r="E8" s="367"/>
      <c r="F8" s="366"/>
      <c r="G8" s="366"/>
      <c r="H8" s="369"/>
      <c r="I8" s="365"/>
      <c r="J8" s="370" t="s">
        <v>179</v>
      </c>
      <c r="K8" s="364"/>
      <c r="L8" s="365">
        <v>15</v>
      </c>
      <c r="M8" s="496" t="s">
        <v>277</v>
      </c>
      <c r="N8" s="497"/>
      <c r="O8" s="496">
        <v>15</v>
      </c>
      <c r="P8" s="366"/>
      <c r="Q8" s="369"/>
      <c r="R8" s="366"/>
      <c r="S8" s="367" t="s">
        <v>279</v>
      </c>
      <c r="T8" s="367"/>
      <c r="U8" s="366">
        <v>3</v>
      </c>
      <c r="V8" s="624"/>
      <c r="W8" s="94">
        <f>AD11</f>
        <v>25.5</v>
      </c>
      <c r="X8" s="128" t="s">
        <v>41</v>
      </c>
      <c r="Y8" s="96">
        <f>AB9</f>
        <v>2.5</v>
      </c>
      <c r="Z8" s="68"/>
      <c r="AA8" s="55" t="s">
        <v>42</v>
      </c>
      <c r="AB8" s="56">
        <v>2.5</v>
      </c>
      <c r="AC8" s="56">
        <f>AB8*1</f>
        <v>2.5</v>
      </c>
      <c r="AD8" s="56" t="s">
        <v>39</v>
      </c>
      <c r="AE8" s="56">
        <f>AB8*5</f>
        <v>12.5</v>
      </c>
      <c r="AF8" s="56">
        <f>AC8*4+AE8*4</f>
        <v>60</v>
      </c>
    </row>
    <row r="9" spans="2:32" ht="27.95" customHeight="1">
      <c r="B9" s="626" t="s">
        <v>43</v>
      </c>
      <c r="C9" s="622"/>
      <c r="D9" s="367"/>
      <c r="E9" s="367"/>
      <c r="F9" s="367"/>
      <c r="G9" s="366"/>
      <c r="H9" s="369"/>
      <c r="I9" s="365"/>
      <c r="J9" s="497" t="s">
        <v>278</v>
      </c>
      <c r="K9" s="369"/>
      <c r="L9" s="366">
        <v>5</v>
      </c>
      <c r="M9" s="365" t="s">
        <v>246</v>
      </c>
      <c r="N9" s="368"/>
      <c r="O9" s="365">
        <v>5</v>
      </c>
      <c r="P9" s="366"/>
      <c r="Q9" s="369"/>
      <c r="R9" s="366"/>
      <c r="S9" s="367"/>
      <c r="T9" s="367"/>
      <c r="U9" s="366"/>
      <c r="V9" s="624"/>
      <c r="W9" s="98" t="s">
        <v>4</v>
      </c>
      <c r="X9" s="128" t="s">
        <v>44</v>
      </c>
      <c r="Y9" s="96">
        <f>AB10</f>
        <v>0</v>
      </c>
      <c r="Z9" s="55"/>
      <c r="AA9" s="55" t="s">
        <v>45</v>
      </c>
      <c r="AB9" s="56">
        <v>2.5</v>
      </c>
      <c r="AC9" s="56"/>
      <c r="AD9" s="56">
        <f>AB9*5</f>
        <v>12.5</v>
      </c>
      <c r="AE9" s="56" t="s">
        <v>39</v>
      </c>
      <c r="AF9" s="56">
        <f>AD9*9</f>
        <v>112.5</v>
      </c>
    </row>
    <row r="10" spans="2:32" ht="27.95" customHeight="1">
      <c r="B10" s="626"/>
      <c r="C10" s="622"/>
      <c r="D10" s="512"/>
      <c r="E10" s="512"/>
      <c r="F10" s="512"/>
      <c r="G10" s="366"/>
      <c r="H10" s="369"/>
      <c r="I10" s="366"/>
      <c r="J10" s="366" t="s">
        <v>280</v>
      </c>
      <c r="K10" s="369"/>
      <c r="L10" s="366">
        <v>5</v>
      </c>
      <c r="M10" s="365" t="s">
        <v>281</v>
      </c>
      <c r="N10" s="368"/>
      <c r="O10" s="365">
        <v>10</v>
      </c>
      <c r="P10" s="366"/>
      <c r="Q10" s="369"/>
      <c r="R10" s="366"/>
      <c r="S10" s="372"/>
      <c r="T10" s="367"/>
      <c r="U10" s="366"/>
      <c r="V10" s="624"/>
      <c r="W10" s="94">
        <f>AC11</f>
        <v>33.1</v>
      </c>
      <c r="X10" s="133" t="s">
        <v>46</v>
      </c>
      <c r="Y10" s="96">
        <v>0.2</v>
      </c>
      <c r="Z10" s="68"/>
      <c r="AA10" s="55" t="s">
        <v>47</v>
      </c>
      <c r="AE10" s="55">
        <f>AB10*15</f>
        <v>0</v>
      </c>
    </row>
    <row r="11" spans="2:32" ht="27.95" customHeight="1">
      <c r="B11" s="107" t="s">
        <v>48</v>
      </c>
      <c r="C11" s="108"/>
      <c r="D11" s="367"/>
      <c r="E11" s="369"/>
      <c r="F11" s="367"/>
      <c r="G11" s="366"/>
      <c r="H11" s="369"/>
      <c r="I11" s="366"/>
      <c r="J11" s="385" t="s">
        <v>325</v>
      </c>
      <c r="K11" s="385"/>
      <c r="L11" s="460">
        <v>35</v>
      </c>
      <c r="M11" s="496"/>
      <c r="N11" s="497"/>
      <c r="O11" s="496"/>
      <c r="P11" s="366"/>
      <c r="Q11" s="369"/>
      <c r="R11" s="366"/>
      <c r="S11" s="366"/>
      <c r="T11" s="369"/>
      <c r="U11" s="366"/>
      <c r="V11" s="624"/>
      <c r="W11" s="98" t="s">
        <v>49</v>
      </c>
      <c r="X11" s="137"/>
      <c r="Y11" s="96"/>
      <c r="Z11" s="55"/>
      <c r="AC11" s="55">
        <f>SUM(AC6:AC10)</f>
        <v>33.1</v>
      </c>
      <c r="AD11" s="55">
        <f>SUM(AD6:AD10)</f>
        <v>25.5</v>
      </c>
      <c r="AE11" s="55">
        <f>SUM(AE6:AE10)</f>
        <v>105.5</v>
      </c>
      <c r="AF11" s="55">
        <f>AC11*4+AD11*9+AE11*4</f>
        <v>783.9</v>
      </c>
    </row>
    <row r="12" spans="2:32" ht="27.95" customHeight="1">
      <c r="B12" s="118"/>
      <c r="C12" s="119"/>
      <c r="D12" s="369"/>
      <c r="E12" s="369"/>
      <c r="F12" s="366"/>
      <c r="G12" s="366"/>
      <c r="H12" s="369"/>
      <c r="I12" s="366"/>
      <c r="J12" s="367"/>
      <c r="K12" s="369"/>
      <c r="L12" s="366"/>
      <c r="M12" s="365"/>
      <c r="N12" s="368"/>
      <c r="O12" s="365"/>
      <c r="P12" s="366"/>
      <c r="Q12" s="369"/>
      <c r="R12" s="366"/>
      <c r="S12" s="366"/>
      <c r="T12" s="369"/>
      <c r="U12" s="366"/>
      <c r="V12" s="625"/>
      <c r="W12" s="94">
        <f>(W6*4)+(W8*9)+(W10*4)</f>
        <v>783.9</v>
      </c>
      <c r="X12" s="166"/>
      <c r="Y12" s="96"/>
      <c r="Z12" s="68"/>
      <c r="AC12" s="115">
        <f>AC11*4/AF11</f>
        <v>0.1688990942722286</v>
      </c>
      <c r="AD12" s="115">
        <f>AD11*9/AF11</f>
        <v>0.29276693455797936</v>
      </c>
      <c r="AE12" s="115">
        <f>AE11*4/AF11</f>
        <v>0.53833397116979209</v>
      </c>
    </row>
    <row r="13" spans="2:32" s="88" customFormat="1" ht="42">
      <c r="B13" s="81">
        <v>5</v>
      </c>
      <c r="C13" s="622"/>
      <c r="D13" s="82" t="str">
        <f>月菜單!E25</f>
        <v>糙米飯</v>
      </c>
      <c r="E13" s="83" t="s">
        <v>23</v>
      </c>
      <c r="F13" s="84" t="s">
        <v>24</v>
      </c>
      <c r="G13" s="82" t="str">
        <f>月菜單!E26</f>
        <v>燒烤香雞排</v>
      </c>
      <c r="H13" s="82" t="s">
        <v>25</v>
      </c>
      <c r="I13" s="84" t="s">
        <v>24</v>
      </c>
      <c r="J13" s="82" t="str">
        <f>月菜單!E27</f>
        <v>絲瓜炒蛋</v>
      </c>
      <c r="K13" s="502" t="s">
        <v>55</v>
      </c>
      <c r="L13" s="84" t="s">
        <v>24</v>
      </c>
      <c r="M13" s="82" t="str">
        <f>月菜單!E28</f>
        <v>小黃瓜豆腐(豆)</v>
      </c>
      <c r="N13" s="82" t="s">
        <v>26</v>
      </c>
      <c r="O13" s="84" t="s">
        <v>24</v>
      </c>
      <c r="P13" s="82" t="str">
        <f>月菜單!E29</f>
        <v>淺色蔬菜</v>
      </c>
      <c r="Q13" s="83" t="s">
        <v>74</v>
      </c>
      <c r="R13" s="84" t="s">
        <v>51</v>
      </c>
      <c r="S13" s="82" t="str">
        <f>月菜單!E30</f>
        <v>玉米洋芋湯</v>
      </c>
      <c r="T13" s="82" t="s">
        <v>26</v>
      </c>
      <c r="U13" s="84" t="s">
        <v>24</v>
      </c>
      <c r="V13" s="623"/>
      <c r="W13" s="85" t="s">
        <v>3</v>
      </c>
      <c r="X13" s="121" t="s">
        <v>81</v>
      </c>
      <c r="Y13" s="87">
        <f>AB14</f>
        <v>5.6</v>
      </c>
      <c r="Z13" s="55"/>
      <c r="AA13" s="55"/>
      <c r="AB13" s="56"/>
      <c r="AC13" s="55" t="s">
        <v>29</v>
      </c>
      <c r="AD13" s="55" t="s">
        <v>30</v>
      </c>
      <c r="AE13" s="55" t="s">
        <v>31</v>
      </c>
      <c r="AF13" s="55" t="s">
        <v>32</v>
      </c>
    </row>
    <row r="14" spans="2:32" ht="27.95" customHeight="1">
      <c r="B14" s="89" t="s">
        <v>33</v>
      </c>
      <c r="C14" s="622"/>
      <c r="D14" s="374" t="s">
        <v>171</v>
      </c>
      <c r="E14" s="373"/>
      <c r="F14" s="373">
        <v>75</v>
      </c>
      <c r="G14" s="374" t="s">
        <v>262</v>
      </c>
      <c r="H14" s="374"/>
      <c r="I14" s="373">
        <v>60</v>
      </c>
      <c r="J14" s="374" t="s">
        <v>282</v>
      </c>
      <c r="K14" s="373"/>
      <c r="L14" s="374">
        <v>40</v>
      </c>
      <c r="M14" s="374" t="s">
        <v>283</v>
      </c>
      <c r="N14" s="374"/>
      <c r="O14" s="374">
        <v>25</v>
      </c>
      <c r="P14" s="373" t="s">
        <v>174</v>
      </c>
      <c r="Q14" s="374"/>
      <c r="R14" s="373">
        <v>140</v>
      </c>
      <c r="S14" s="526" t="s">
        <v>284</v>
      </c>
      <c r="T14" s="524"/>
      <c r="U14" s="522">
        <v>15</v>
      </c>
      <c r="V14" s="624"/>
      <c r="W14" s="94">
        <f>AE19</f>
        <v>94</v>
      </c>
      <c r="X14" s="124" t="s">
        <v>82</v>
      </c>
      <c r="Y14" s="96">
        <f>AB15</f>
        <v>2.8</v>
      </c>
      <c r="Z14" s="68"/>
      <c r="AA14" s="79" t="s">
        <v>35</v>
      </c>
      <c r="AB14" s="56">
        <v>5.6</v>
      </c>
      <c r="AC14" s="56">
        <f>AB14*2</f>
        <v>11.2</v>
      </c>
      <c r="AD14" s="56"/>
      <c r="AE14" s="56">
        <f>AB14*15</f>
        <v>84</v>
      </c>
      <c r="AF14" s="56">
        <f>AC14*4+AE14*4</f>
        <v>380.8</v>
      </c>
    </row>
    <row r="15" spans="2:32" ht="27.95" customHeight="1">
      <c r="B15" s="89">
        <v>12</v>
      </c>
      <c r="C15" s="622"/>
      <c r="D15" s="373" t="s">
        <v>285</v>
      </c>
      <c r="E15" s="373"/>
      <c r="F15" s="373">
        <v>30</v>
      </c>
      <c r="G15" s="373"/>
      <c r="H15" s="374"/>
      <c r="I15" s="373"/>
      <c r="J15" s="374" t="s">
        <v>239</v>
      </c>
      <c r="K15" s="375"/>
      <c r="L15" s="374">
        <v>30</v>
      </c>
      <c r="M15" s="374" t="s">
        <v>286</v>
      </c>
      <c r="N15" s="374" t="s">
        <v>245</v>
      </c>
      <c r="O15" s="374">
        <v>50</v>
      </c>
      <c r="P15" s="373"/>
      <c r="Q15" s="373"/>
      <c r="R15" s="373"/>
      <c r="S15" s="524" t="s">
        <v>263</v>
      </c>
      <c r="T15" s="524"/>
      <c r="U15" s="522">
        <v>10</v>
      </c>
      <c r="V15" s="624"/>
      <c r="W15" s="98" t="s">
        <v>2</v>
      </c>
      <c r="X15" s="128" t="s">
        <v>83</v>
      </c>
      <c r="Y15" s="96">
        <f>AB16</f>
        <v>2</v>
      </c>
      <c r="Z15" s="55"/>
      <c r="AA15" s="100" t="s">
        <v>38</v>
      </c>
      <c r="AB15" s="56">
        <v>2.8</v>
      </c>
      <c r="AC15" s="101">
        <f>AB15*7</f>
        <v>19.599999999999998</v>
      </c>
      <c r="AD15" s="56">
        <f>AB15*5</f>
        <v>14</v>
      </c>
      <c r="AE15" s="56" t="s">
        <v>39</v>
      </c>
      <c r="AF15" s="102">
        <f>AC15*4+AD15*9</f>
        <v>204.39999999999998</v>
      </c>
    </row>
    <row r="16" spans="2:32" ht="27.95" customHeight="1">
      <c r="B16" s="89" t="s">
        <v>40</v>
      </c>
      <c r="C16" s="622"/>
      <c r="D16" s="375"/>
      <c r="E16" s="375"/>
      <c r="F16" s="373"/>
      <c r="G16" s="373"/>
      <c r="H16" s="374"/>
      <c r="I16" s="373"/>
      <c r="J16" s="498" t="s">
        <v>356</v>
      </c>
      <c r="K16" s="375"/>
      <c r="L16" s="374">
        <v>5</v>
      </c>
      <c r="M16" s="374"/>
      <c r="N16" s="375"/>
      <c r="O16" s="374"/>
      <c r="P16" s="373"/>
      <c r="Q16" s="375"/>
      <c r="R16" s="373"/>
      <c r="S16" s="524" t="s">
        <v>181</v>
      </c>
      <c r="T16" s="525"/>
      <c r="U16" s="523">
        <v>5</v>
      </c>
      <c r="V16" s="624"/>
      <c r="W16" s="94">
        <v>23</v>
      </c>
      <c r="X16" s="128" t="s">
        <v>84</v>
      </c>
      <c r="Y16" s="96">
        <f>AB17</f>
        <v>2.5</v>
      </c>
      <c r="Z16" s="68"/>
      <c r="AA16" s="55" t="s">
        <v>42</v>
      </c>
      <c r="AB16" s="56">
        <v>2</v>
      </c>
      <c r="AC16" s="56">
        <f>AB16*1</f>
        <v>2</v>
      </c>
      <c r="AD16" s="56" t="s">
        <v>39</v>
      </c>
      <c r="AE16" s="56">
        <f>AB16*5</f>
        <v>10</v>
      </c>
      <c r="AF16" s="56">
        <f>AC16*4+AE16*4</f>
        <v>48</v>
      </c>
    </row>
    <row r="17" spans="2:34" ht="27.95" customHeight="1">
      <c r="B17" s="626" t="s">
        <v>54</v>
      </c>
      <c r="C17" s="622"/>
      <c r="D17" s="375"/>
      <c r="E17" s="375"/>
      <c r="F17" s="373"/>
      <c r="G17" s="373"/>
      <c r="H17" s="374"/>
      <c r="I17" s="373"/>
      <c r="J17" s="374"/>
      <c r="K17" s="375"/>
      <c r="L17" s="374"/>
      <c r="M17" s="374"/>
      <c r="N17" s="375"/>
      <c r="O17" s="374"/>
      <c r="P17" s="373"/>
      <c r="Q17" s="375"/>
      <c r="R17" s="373"/>
      <c r="S17" s="524"/>
      <c r="T17" s="527"/>
      <c r="U17" s="523"/>
      <c r="V17" s="624"/>
      <c r="W17" s="98" t="s">
        <v>4</v>
      </c>
      <c r="X17" s="128" t="s">
        <v>85</v>
      </c>
      <c r="Y17" s="96">
        <f>AB18</f>
        <v>0</v>
      </c>
      <c r="Z17" s="55"/>
      <c r="AA17" s="55" t="s">
        <v>45</v>
      </c>
      <c r="AB17" s="56">
        <v>2.5</v>
      </c>
      <c r="AC17" s="56"/>
      <c r="AD17" s="56">
        <f>AB17*5</f>
        <v>12.5</v>
      </c>
      <c r="AE17" s="56" t="s">
        <v>39</v>
      </c>
      <c r="AF17" s="56">
        <f>AD17*9</f>
        <v>112.5</v>
      </c>
    </row>
    <row r="18" spans="2:34" ht="27.95" customHeight="1">
      <c r="B18" s="626"/>
      <c r="C18" s="622"/>
      <c r="D18" s="375"/>
      <c r="E18" s="375"/>
      <c r="F18" s="373"/>
      <c r="G18" s="374"/>
      <c r="H18" s="375"/>
      <c r="I18" s="373"/>
      <c r="J18" s="373"/>
      <c r="K18" s="375"/>
      <c r="L18" s="373"/>
      <c r="M18" s="374"/>
      <c r="N18" s="375"/>
      <c r="O18" s="374"/>
      <c r="P18" s="373"/>
      <c r="Q18" s="375"/>
      <c r="R18" s="373"/>
      <c r="S18" s="524"/>
      <c r="T18" s="523"/>
      <c r="U18" s="523"/>
      <c r="V18" s="624"/>
      <c r="W18" s="94">
        <f>AC19</f>
        <v>32.799999999999997</v>
      </c>
      <c r="X18" s="133" t="s">
        <v>86</v>
      </c>
      <c r="Y18" s="96">
        <v>0</v>
      </c>
      <c r="Z18" s="68"/>
      <c r="AA18" s="55" t="s">
        <v>47</v>
      </c>
      <c r="AB18" s="56">
        <v>0</v>
      </c>
      <c r="AE18" s="55">
        <f>AB18*15</f>
        <v>0</v>
      </c>
    </row>
    <row r="19" spans="2:34" ht="27.95" customHeight="1">
      <c r="B19" s="107" t="s">
        <v>48</v>
      </c>
      <c r="C19" s="108"/>
      <c r="D19" s="375"/>
      <c r="E19" s="375"/>
      <c r="F19" s="373"/>
      <c r="G19" s="374"/>
      <c r="H19" s="375"/>
      <c r="I19" s="373"/>
      <c r="J19" s="373"/>
      <c r="K19" s="375"/>
      <c r="L19" s="373"/>
      <c r="M19" s="373"/>
      <c r="N19" s="375"/>
      <c r="O19" s="373"/>
      <c r="P19" s="373"/>
      <c r="Q19" s="375"/>
      <c r="R19" s="373"/>
      <c r="S19" s="524"/>
      <c r="T19" s="527"/>
      <c r="U19" s="527"/>
      <c r="V19" s="624"/>
      <c r="W19" s="98" t="s">
        <v>49</v>
      </c>
      <c r="X19" s="137"/>
      <c r="Y19" s="96"/>
      <c r="Z19" s="55"/>
      <c r="AC19" s="55">
        <f>SUM(AC14:AC18)</f>
        <v>32.799999999999997</v>
      </c>
      <c r="AD19" s="55">
        <f>SUM(AD14:AD18)</f>
        <v>26.5</v>
      </c>
      <c r="AE19" s="55">
        <f>SUM(AE14:AE18)</f>
        <v>94</v>
      </c>
      <c r="AF19" s="55">
        <f>AC19*4+AD19*9+AE19*4</f>
        <v>745.7</v>
      </c>
    </row>
    <row r="20" spans="2:34" ht="27.95" customHeight="1">
      <c r="B20" s="118"/>
      <c r="C20" s="119"/>
      <c r="D20" s="375"/>
      <c r="E20" s="375"/>
      <c r="F20" s="373"/>
      <c r="G20" s="373"/>
      <c r="H20" s="375"/>
      <c r="I20" s="373"/>
      <c r="J20" s="373"/>
      <c r="K20" s="375"/>
      <c r="L20" s="373"/>
      <c r="M20" s="373"/>
      <c r="N20" s="375"/>
      <c r="O20" s="373"/>
      <c r="P20" s="373"/>
      <c r="Q20" s="375"/>
      <c r="R20" s="373"/>
      <c r="S20" s="523"/>
      <c r="T20" s="525"/>
      <c r="U20" s="523"/>
      <c r="V20" s="625"/>
      <c r="W20" s="94">
        <f>AF19</f>
        <v>745.7</v>
      </c>
      <c r="X20" s="141"/>
      <c r="Y20" s="298"/>
      <c r="Z20" s="68"/>
      <c r="AC20" s="115">
        <f>AC19*4/AF19</f>
        <v>0.17594206785570601</v>
      </c>
      <c r="AD20" s="115">
        <f>AD19*9/AF19</f>
        <v>0.31983371328952659</v>
      </c>
      <c r="AE20" s="115">
        <f>AE19*4/AF19</f>
        <v>0.50422421885476731</v>
      </c>
    </row>
    <row r="21" spans="2:34" s="88" customFormat="1" ht="42">
      <c r="B21" s="81">
        <v>5</v>
      </c>
      <c r="C21" s="622"/>
      <c r="D21" s="82" t="str">
        <f>月菜單!I25</f>
        <v>白米飯</v>
      </c>
      <c r="E21" s="494" t="s">
        <v>23</v>
      </c>
      <c r="F21" s="84" t="s">
        <v>24</v>
      </c>
      <c r="G21" s="82" t="str">
        <f>月菜單!I26</f>
        <v>麥脆雞丁(炸)</v>
      </c>
      <c r="H21" s="82" t="s">
        <v>56</v>
      </c>
      <c r="I21" s="84" t="s">
        <v>24</v>
      </c>
      <c r="J21" s="82" t="str">
        <f>月菜單!I27</f>
        <v>芹香拌貢丸片(加)</v>
      </c>
      <c r="K21" s="502" t="s">
        <v>314</v>
      </c>
      <c r="L21" s="84" t="s">
        <v>24</v>
      </c>
      <c r="M21" s="82" t="str">
        <f>月菜單!I28</f>
        <v>筍乾扣肉(醃)</v>
      </c>
      <c r="N21" s="502" t="s">
        <v>26</v>
      </c>
      <c r="O21" s="84" t="s">
        <v>24</v>
      </c>
      <c r="P21" s="82" t="str">
        <f>月菜單!I29</f>
        <v>深色蔬菜</v>
      </c>
      <c r="Q21" s="83" t="s">
        <v>27</v>
      </c>
      <c r="R21" s="84" t="s">
        <v>24</v>
      </c>
      <c r="S21" s="82" t="str">
        <f>月菜單!I30</f>
        <v>豆皮菜頭湯(豆)</v>
      </c>
      <c r="T21" s="82" t="s">
        <v>26</v>
      </c>
      <c r="U21" s="84" t="s">
        <v>24</v>
      </c>
      <c r="V21" s="623"/>
      <c r="W21" s="85" t="s">
        <v>8</v>
      </c>
      <c r="X21" s="121" t="s">
        <v>28</v>
      </c>
      <c r="Y21" s="505">
        <f>AB22</f>
        <v>5.7</v>
      </c>
      <c r="Z21" s="55"/>
      <c r="AA21" s="55"/>
      <c r="AB21" s="56"/>
      <c r="AC21" s="55" t="s">
        <v>29</v>
      </c>
      <c r="AD21" s="55" t="s">
        <v>30</v>
      </c>
      <c r="AE21" s="55" t="s">
        <v>31</v>
      </c>
      <c r="AF21" s="55" t="s">
        <v>32</v>
      </c>
    </row>
    <row r="22" spans="2:34" s="127" customFormat="1" ht="27.75" customHeight="1">
      <c r="B22" s="89" t="s">
        <v>33</v>
      </c>
      <c r="C22" s="622"/>
      <c r="D22" s="379" t="s">
        <v>171</v>
      </c>
      <c r="E22" s="376"/>
      <c r="F22" s="377">
        <v>115</v>
      </c>
      <c r="G22" s="378" t="s">
        <v>237</v>
      </c>
      <c r="H22" s="379"/>
      <c r="I22" s="378">
        <v>50</v>
      </c>
      <c r="J22" s="376" t="s">
        <v>173</v>
      </c>
      <c r="K22" s="377"/>
      <c r="L22" s="377">
        <v>30</v>
      </c>
      <c r="M22" s="379" t="s">
        <v>287</v>
      </c>
      <c r="N22" s="379" t="s">
        <v>288</v>
      </c>
      <c r="O22" s="379">
        <v>20</v>
      </c>
      <c r="P22" s="378" t="s">
        <v>174</v>
      </c>
      <c r="Q22" s="379"/>
      <c r="R22" s="378">
        <v>120</v>
      </c>
      <c r="S22" s="378" t="s">
        <v>274</v>
      </c>
      <c r="T22" s="378"/>
      <c r="U22" s="378">
        <v>30</v>
      </c>
      <c r="V22" s="624"/>
      <c r="W22" s="94">
        <f>AE27</f>
        <v>95.5</v>
      </c>
      <c r="X22" s="124" t="s">
        <v>34</v>
      </c>
      <c r="Y22" s="125">
        <f>AB23</f>
        <v>2.8</v>
      </c>
      <c r="Z22" s="126"/>
      <c r="AA22" s="79" t="s">
        <v>35</v>
      </c>
      <c r="AB22" s="56">
        <v>5.7</v>
      </c>
      <c r="AC22" s="56">
        <f>AB22*2</f>
        <v>11.4</v>
      </c>
      <c r="AD22" s="56"/>
      <c r="AE22" s="56">
        <f>AB22*15</f>
        <v>85.5</v>
      </c>
      <c r="AF22" s="56">
        <f>AC22*4+AE22*4</f>
        <v>387.6</v>
      </c>
    </row>
    <row r="23" spans="2:34" s="127" customFormat="1" ht="27.95" customHeight="1">
      <c r="B23" s="123">
        <v>13</v>
      </c>
      <c r="C23" s="622"/>
      <c r="D23" s="378"/>
      <c r="E23" s="378"/>
      <c r="F23" s="378"/>
      <c r="G23" s="529" t="s">
        <v>247</v>
      </c>
      <c r="H23" s="379"/>
      <c r="I23" s="378">
        <v>1</v>
      </c>
      <c r="J23" s="385" t="s">
        <v>344</v>
      </c>
      <c r="K23" s="377" t="s">
        <v>178</v>
      </c>
      <c r="L23" s="377">
        <v>20</v>
      </c>
      <c r="M23" s="379" t="s">
        <v>266</v>
      </c>
      <c r="N23" s="379"/>
      <c r="O23" s="379">
        <v>30</v>
      </c>
      <c r="P23" s="378"/>
      <c r="Q23" s="378"/>
      <c r="R23" s="378"/>
      <c r="S23" s="385" t="s">
        <v>280</v>
      </c>
      <c r="T23" s="385" t="s">
        <v>245</v>
      </c>
      <c r="U23" s="378">
        <v>5</v>
      </c>
      <c r="V23" s="624"/>
      <c r="W23" s="98" t="s">
        <v>2</v>
      </c>
      <c r="X23" s="128" t="s">
        <v>37</v>
      </c>
      <c r="Y23" s="125">
        <f>AB24</f>
        <v>2</v>
      </c>
      <c r="Z23" s="129"/>
      <c r="AA23" s="100" t="s">
        <v>38</v>
      </c>
      <c r="AB23" s="56">
        <v>2.8</v>
      </c>
      <c r="AC23" s="101">
        <f>AB23*7</f>
        <v>19.599999999999998</v>
      </c>
      <c r="AD23" s="56">
        <f>AB23*5</f>
        <v>14</v>
      </c>
      <c r="AE23" s="56" t="s">
        <v>39</v>
      </c>
      <c r="AF23" s="102">
        <f>AC23*4+AD23*9</f>
        <v>204.39999999999998</v>
      </c>
    </row>
    <row r="24" spans="2:34" s="127" customFormat="1" ht="27.95" customHeight="1">
      <c r="B24" s="123" t="s">
        <v>40</v>
      </c>
      <c r="C24" s="622"/>
      <c r="D24" s="378"/>
      <c r="E24" s="380"/>
      <c r="F24" s="378"/>
      <c r="G24" s="378"/>
      <c r="H24" s="379"/>
      <c r="I24" s="378"/>
      <c r="J24" s="384"/>
      <c r="K24" s="376"/>
      <c r="L24" s="377"/>
      <c r="M24" s="379"/>
      <c r="N24" s="380"/>
      <c r="O24" s="379"/>
      <c r="P24" s="378"/>
      <c r="Q24" s="380"/>
      <c r="R24" s="378"/>
      <c r="S24" s="379"/>
      <c r="T24" s="380"/>
      <c r="U24" s="378"/>
      <c r="V24" s="624"/>
      <c r="W24" s="94">
        <f>AD27</f>
        <v>26.5</v>
      </c>
      <c r="X24" s="128" t="s">
        <v>41</v>
      </c>
      <c r="Y24" s="125">
        <f>AB25</f>
        <v>2.5</v>
      </c>
      <c r="Z24" s="126"/>
      <c r="AA24" s="55" t="s">
        <v>42</v>
      </c>
      <c r="AB24" s="56">
        <v>2</v>
      </c>
      <c r="AC24" s="56">
        <f>AB24*1</f>
        <v>2</v>
      </c>
      <c r="AD24" s="56" t="s">
        <v>39</v>
      </c>
      <c r="AE24" s="56">
        <f>AB24*5</f>
        <v>10</v>
      </c>
      <c r="AF24" s="56">
        <f>AC24*4+AE24*4</f>
        <v>48</v>
      </c>
    </row>
    <row r="25" spans="2:34" s="127" customFormat="1" ht="27.95" customHeight="1">
      <c r="B25" s="630" t="s">
        <v>87</v>
      </c>
      <c r="C25" s="622"/>
      <c r="D25" s="378"/>
      <c r="E25" s="380"/>
      <c r="F25" s="378"/>
      <c r="G25" s="378"/>
      <c r="H25" s="379"/>
      <c r="I25" s="378"/>
      <c r="J25" s="386"/>
      <c r="K25" s="377"/>
      <c r="L25" s="379"/>
      <c r="M25" s="379"/>
      <c r="N25" s="380"/>
      <c r="O25" s="379"/>
      <c r="P25" s="378"/>
      <c r="Q25" s="380"/>
      <c r="R25" s="378"/>
      <c r="S25" s="387"/>
      <c r="T25" s="380"/>
      <c r="U25" s="378"/>
      <c r="V25" s="624"/>
      <c r="W25" s="98" t="s">
        <v>4</v>
      </c>
      <c r="X25" s="128" t="s">
        <v>44</v>
      </c>
      <c r="Y25" s="125">
        <f>AB26</f>
        <v>0</v>
      </c>
      <c r="Z25" s="129"/>
      <c r="AA25" s="55" t="s">
        <v>45</v>
      </c>
      <c r="AB25" s="56">
        <v>2.5</v>
      </c>
      <c r="AC25" s="56"/>
      <c r="AD25" s="56">
        <f>AB25*5</f>
        <v>12.5</v>
      </c>
      <c r="AE25" s="56" t="s">
        <v>39</v>
      </c>
      <c r="AF25" s="56">
        <f>AD25*9</f>
        <v>112.5</v>
      </c>
    </row>
    <row r="26" spans="2:34" s="127" customFormat="1" ht="27.95" customHeight="1">
      <c r="B26" s="630"/>
      <c r="C26" s="622"/>
      <c r="D26" s="380"/>
      <c r="E26" s="380"/>
      <c r="F26" s="378"/>
      <c r="G26" s="381"/>
      <c r="H26" s="380"/>
      <c r="I26" s="378"/>
      <c r="J26" s="378"/>
      <c r="K26" s="380"/>
      <c r="L26" s="378"/>
      <c r="M26" s="379"/>
      <c r="N26" s="379"/>
      <c r="O26" s="378"/>
      <c r="P26" s="378"/>
      <c r="Q26" s="380"/>
      <c r="R26" s="378"/>
      <c r="S26" s="383"/>
      <c r="T26" s="380"/>
      <c r="U26" s="378"/>
      <c r="V26" s="624"/>
      <c r="W26" s="94">
        <f>AC27</f>
        <v>33</v>
      </c>
      <c r="X26" s="133" t="s">
        <v>46</v>
      </c>
      <c r="Y26" s="125">
        <v>0</v>
      </c>
      <c r="Z26" s="126"/>
      <c r="AA26" s="55" t="s">
        <v>47</v>
      </c>
      <c r="AB26" s="56"/>
      <c r="AC26" s="55"/>
      <c r="AD26" s="55"/>
      <c r="AE26" s="55">
        <f>AB26*15</f>
        <v>0</v>
      </c>
      <c r="AF26" s="55"/>
    </row>
    <row r="27" spans="2:34" s="127" customFormat="1" ht="27.95" customHeight="1">
      <c r="B27" s="107" t="s">
        <v>48</v>
      </c>
      <c r="C27" s="134"/>
      <c r="D27" s="378"/>
      <c r="E27" s="380"/>
      <c r="F27" s="378"/>
      <c r="G27" s="378"/>
      <c r="H27" s="380"/>
      <c r="I27" s="378"/>
      <c r="J27" s="378"/>
      <c r="K27" s="380"/>
      <c r="L27" s="378"/>
      <c r="M27" s="379"/>
      <c r="N27" s="380"/>
      <c r="O27" s="378"/>
      <c r="P27" s="378"/>
      <c r="Q27" s="380"/>
      <c r="R27" s="378"/>
      <c r="S27" s="378"/>
      <c r="T27" s="380"/>
      <c r="U27" s="378"/>
      <c r="V27" s="624"/>
      <c r="W27" s="136" t="s">
        <v>49</v>
      </c>
      <c r="X27" s="137"/>
      <c r="Y27" s="125"/>
      <c r="Z27" s="129"/>
      <c r="AA27" s="55"/>
      <c r="AB27" s="56"/>
      <c r="AC27" s="55">
        <f>SUM(AC22:AC26)</f>
        <v>33</v>
      </c>
      <c r="AD27" s="55">
        <f>SUM(AD22:AD26)</f>
        <v>26.5</v>
      </c>
      <c r="AE27" s="55">
        <f>SUM(AE22:AE26)</f>
        <v>95.5</v>
      </c>
      <c r="AF27" s="55">
        <f>AC27*4+AD27*9+AE27*4</f>
        <v>752.5</v>
      </c>
    </row>
    <row r="28" spans="2:34" s="127" customFormat="1" ht="27.95" customHeight="1" thickBot="1">
      <c r="B28" s="138"/>
      <c r="C28" s="139"/>
      <c r="D28" s="380"/>
      <c r="E28" s="380"/>
      <c r="F28" s="378"/>
      <c r="G28" s="378"/>
      <c r="H28" s="380"/>
      <c r="I28" s="378"/>
      <c r="J28" s="378"/>
      <c r="K28" s="380"/>
      <c r="L28" s="378"/>
      <c r="M28" s="382"/>
      <c r="N28" s="380"/>
      <c r="O28" s="378"/>
      <c r="P28" s="378"/>
      <c r="Q28" s="380"/>
      <c r="R28" s="378"/>
      <c r="S28" s="378"/>
      <c r="T28" s="380"/>
      <c r="U28" s="378"/>
      <c r="V28" s="625"/>
      <c r="W28" s="140">
        <f>(W22*4)+(W24*9)+(W26*4)</f>
        <v>752.5</v>
      </c>
      <c r="X28" s="141"/>
      <c r="Y28" s="125"/>
      <c r="Z28" s="126"/>
      <c r="AA28" s="129"/>
      <c r="AB28" s="142"/>
      <c r="AC28" s="115">
        <f>AC27*4/AF27</f>
        <v>0.17541528239202658</v>
      </c>
      <c r="AD28" s="115">
        <f>AD27*9/AF27</f>
        <v>0.31694352159468436</v>
      </c>
      <c r="AE28" s="115">
        <f>AE27*4/AF27</f>
        <v>0.50764119601328905</v>
      </c>
      <c r="AF28" s="129"/>
    </row>
    <row r="29" spans="2:34" s="88" customFormat="1" ht="42">
      <c r="B29" s="81">
        <v>5</v>
      </c>
      <c r="C29" s="622"/>
      <c r="D29" s="82" t="str">
        <f>月菜單!M25</f>
        <v>地瓜飯</v>
      </c>
      <c r="E29" s="83" t="s">
        <v>23</v>
      </c>
      <c r="F29" s="84" t="s">
        <v>24</v>
      </c>
      <c r="G29" s="82" t="str">
        <f>月菜單!M26</f>
        <v>醬燒豬排</v>
      </c>
      <c r="H29" s="502" t="s">
        <v>310</v>
      </c>
      <c r="I29" s="84" t="s">
        <v>24</v>
      </c>
      <c r="J29" s="82" t="str">
        <f>月菜單!M27</f>
        <v>布丁蒸蛋</v>
      </c>
      <c r="K29" s="502" t="s">
        <v>311</v>
      </c>
      <c r="L29" s="84" t="s">
        <v>24</v>
      </c>
      <c r="M29" s="82" t="str">
        <f>月菜單!M28</f>
        <v>佛跳牆</v>
      </c>
      <c r="N29" s="502" t="s">
        <v>309</v>
      </c>
      <c r="O29" s="84" t="s">
        <v>24</v>
      </c>
      <c r="P29" s="82" t="str">
        <f>月菜單!M29</f>
        <v>深色蔬菜</v>
      </c>
      <c r="Q29" s="83" t="s">
        <v>27</v>
      </c>
      <c r="R29" s="84" t="s">
        <v>24</v>
      </c>
      <c r="S29" s="82" t="str">
        <f>月菜單!M30</f>
        <v>味噌湯(豆)</v>
      </c>
      <c r="T29" s="82" t="s">
        <v>26</v>
      </c>
      <c r="U29" s="84" t="s">
        <v>24</v>
      </c>
      <c r="V29" s="623"/>
      <c r="W29" s="85" t="s">
        <v>3</v>
      </c>
      <c r="X29" s="86" t="s">
        <v>28</v>
      </c>
      <c r="Y29" s="122">
        <f>AB30</f>
        <v>5.7</v>
      </c>
      <c r="Z29" s="55"/>
      <c r="AA29" s="55"/>
      <c r="AB29" s="56"/>
      <c r="AC29" s="55" t="s">
        <v>29</v>
      </c>
      <c r="AD29" s="55" t="s">
        <v>30</v>
      </c>
      <c r="AE29" s="55" t="s">
        <v>31</v>
      </c>
      <c r="AF29" s="55" t="s">
        <v>32</v>
      </c>
      <c r="AH29" s="167"/>
    </row>
    <row r="30" spans="2:34" ht="27.95" customHeight="1">
      <c r="B30" s="89" t="s">
        <v>33</v>
      </c>
      <c r="C30" s="622"/>
      <c r="D30" s="389" t="s">
        <v>171</v>
      </c>
      <c r="E30" s="389"/>
      <c r="F30" s="389">
        <v>95</v>
      </c>
      <c r="G30" s="388" t="s">
        <v>255</v>
      </c>
      <c r="H30" s="388"/>
      <c r="I30" s="388">
        <v>60</v>
      </c>
      <c r="J30" s="497" t="s">
        <v>260</v>
      </c>
      <c r="K30" s="498"/>
      <c r="L30" s="497">
        <v>40</v>
      </c>
      <c r="M30" s="497" t="s">
        <v>210</v>
      </c>
      <c r="N30" s="498"/>
      <c r="O30" s="497">
        <v>40</v>
      </c>
      <c r="P30" s="388" t="s">
        <v>174</v>
      </c>
      <c r="Q30" s="389"/>
      <c r="R30" s="388">
        <v>150</v>
      </c>
      <c r="S30" s="389" t="s">
        <v>240</v>
      </c>
      <c r="T30" s="389"/>
      <c r="U30" s="389">
        <v>10</v>
      </c>
      <c r="V30" s="624"/>
      <c r="W30" s="94">
        <f>AE35</f>
        <v>95.5</v>
      </c>
      <c r="X30" s="95" t="s">
        <v>34</v>
      </c>
      <c r="Y30" s="125">
        <f>AB31</f>
        <v>2.9</v>
      </c>
      <c r="Z30" s="68"/>
      <c r="AA30" s="79" t="s">
        <v>35</v>
      </c>
      <c r="AB30" s="56">
        <v>5.7</v>
      </c>
      <c r="AC30" s="56">
        <f>AB30*2</f>
        <v>11.4</v>
      </c>
      <c r="AD30" s="56"/>
      <c r="AE30" s="56">
        <f>AB30*15</f>
        <v>85.5</v>
      </c>
      <c r="AF30" s="56">
        <f>AC30*4+AE30*4</f>
        <v>387.6</v>
      </c>
    </row>
    <row r="31" spans="2:34" ht="27.95" customHeight="1">
      <c r="B31" s="89">
        <v>14</v>
      </c>
      <c r="C31" s="622"/>
      <c r="D31" s="389" t="s">
        <v>265</v>
      </c>
      <c r="E31" s="389"/>
      <c r="F31" s="389">
        <v>40</v>
      </c>
      <c r="G31" s="388"/>
      <c r="H31" s="388"/>
      <c r="I31" s="388"/>
      <c r="J31" s="497"/>
      <c r="K31" s="497"/>
      <c r="L31" s="497"/>
      <c r="M31" s="497" t="s">
        <v>289</v>
      </c>
      <c r="N31" s="497"/>
      <c r="O31" s="497">
        <v>10</v>
      </c>
      <c r="P31" s="388"/>
      <c r="Q31" s="388"/>
      <c r="R31" s="388"/>
      <c r="S31" s="389" t="s">
        <v>286</v>
      </c>
      <c r="T31" s="388" t="s">
        <v>245</v>
      </c>
      <c r="U31" s="388">
        <v>20</v>
      </c>
      <c r="V31" s="624"/>
      <c r="W31" s="98" t="s">
        <v>2</v>
      </c>
      <c r="X31" s="99" t="s">
        <v>37</v>
      </c>
      <c r="Y31" s="125">
        <f>AB32</f>
        <v>2</v>
      </c>
      <c r="Z31" s="55"/>
      <c r="AA31" s="100" t="s">
        <v>38</v>
      </c>
      <c r="AB31" s="56">
        <v>2.9</v>
      </c>
      <c r="AC31" s="101">
        <f>AB31*7</f>
        <v>20.3</v>
      </c>
      <c r="AD31" s="56">
        <f>AB31*5</f>
        <v>14.5</v>
      </c>
      <c r="AE31" s="56" t="s">
        <v>39</v>
      </c>
      <c r="AF31" s="102">
        <f>AC31*4+AD31*9</f>
        <v>211.7</v>
      </c>
    </row>
    <row r="32" spans="2:34" ht="27.95" customHeight="1">
      <c r="B32" s="89" t="s">
        <v>40</v>
      </c>
      <c r="C32" s="622"/>
      <c r="D32" s="390"/>
      <c r="E32" s="390"/>
      <c r="F32" s="388"/>
      <c r="G32" s="388"/>
      <c r="H32" s="390"/>
      <c r="I32" s="388"/>
      <c r="J32" s="497"/>
      <c r="K32" s="504"/>
      <c r="L32" s="497"/>
      <c r="M32" s="497" t="s">
        <v>249</v>
      </c>
      <c r="N32" s="504"/>
      <c r="O32" s="497">
        <v>5</v>
      </c>
      <c r="P32" s="388"/>
      <c r="Q32" s="390"/>
      <c r="R32" s="388"/>
      <c r="S32" s="388"/>
      <c r="T32" s="389"/>
      <c r="U32" s="388"/>
      <c r="V32" s="624"/>
      <c r="W32" s="94">
        <f>AD35</f>
        <v>25.5</v>
      </c>
      <c r="X32" s="99" t="s">
        <v>41</v>
      </c>
      <c r="Y32" s="125">
        <f>AB33</f>
        <v>2.2000000000000002</v>
      </c>
      <c r="Z32" s="68"/>
      <c r="AA32" s="55" t="s">
        <v>42</v>
      </c>
      <c r="AB32" s="56">
        <v>2</v>
      </c>
      <c r="AC32" s="56">
        <f>AB32*1</f>
        <v>2</v>
      </c>
      <c r="AD32" s="56" t="s">
        <v>39</v>
      </c>
      <c r="AE32" s="56">
        <f>AB32*5</f>
        <v>10</v>
      </c>
      <c r="AF32" s="56">
        <f>AC32*4+AE32*4</f>
        <v>48</v>
      </c>
    </row>
    <row r="33" spans="2:32" ht="27.95" customHeight="1">
      <c r="B33" s="626" t="s">
        <v>70</v>
      </c>
      <c r="C33" s="622"/>
      <c r="D33" s="390"/>
      <c r="E33" s="390"/>
      <c r="F33" s="388"/>
      <c r="G33" s="388"/>
      <c r="H33" s="390"/>
      <c r="I33" s="388"/>
      <c r="J33" s="497"/>
      <c r="K33" s="504"/>
      <c r="L33" s="497"/>
      <c r="M33" s="497" t="s">
        <v>290</v>
      </c>
      <c r="N33" s="504"/>
      <c r="O33" s="497">
        <v>10</v>
      </c>
      <c r="P33" s="388"/>
      <c r="Q33" s="390"/>
      <c r="R33" s="388"/>
      <c r="S33" s="389"/>
      <c r="T33" s="390"/>
      <c r="U33" s="388"/>
      <c r="V33" s="624"/>
      <c r="W33" s="98" t="s">
        <v>4</v>
      </c>
      <c r="X33" s="99" t="s">
        <v>44</v>
      </c>
      <c r="Y33" s="125">
        <f>AB34</f>
        <v>0</v>
      </c>
      <c r="Z33" s="55"/>
      <c r="AA33" s="55" t="s">
        <v>45</v>
      </c>
      <c r="AB33" s="56">
        <v>2.2000000000000002</v>
      </c>
      <c r="AC33" s="56"/>
      <c r="AD33" s="56">
        <f>AB33*5</f>
        <v>11</v>
      </c>
      <c r="AE33" s="56" t="s">
        <v>39</v>
      </c>
      <c r="AF33" s="56">
        <f>AD33*9</f>
        <v>99</v>
      </c>
    </row>
    <row r="34" spans="2:32" ht="27.95" customHeight="1">
      <c r="B34" s="626"/>
      <c r="C34" s="622"/>
      <c r="D34" s="390"/>
      <c r="E34" s="390"/>
      <c r="F34" s="388"/>
      <c r="G34" s="388"/>
      <c r="H34" s="390"/>
      <c r="I34" s="388"/>
      <c r="J34" s="393"/>
      <c r="K34" s="392"/>
      <c r="L34" s="391"/>
      <c r="M34" s="497" t="s">
        <v>291</v>
      </c>
      <c r="N34" s="504"/>
      <c r="O34" s="497">
        <v>5</v>
      </c>
      <c r="P34" s="388"/>
      <c r="Q34" s="390"/>
      <c r="R34" s="388"/>
      <c r="S34" s="389"/>
      <c r="T34" s="390"/>
      <c r="U34" s="388"/>
      <c r="V34" s="624"/>
      <c r="W34" s="94">
        <f>AC35</f>
        <v>33.700000000000003</v>
      </c>
      <c r="X34" s="106" t="s">
        <v>46</v>
      </c>
      <c r="Y34" s="125">
        <v>0</v>
      </c>
      <c r="Z34" s="68"/>
      <c r="AA34" s="55" t="s">
        <v>47</v>
      </c>
      <c r="AB34" s="56">
        <v>0</v>
      </c>
      <c r="AE34" s="55">
        <f>AB34*15</f>
        <v>0</v>
      </c>
    </row>
    <row r="35" spans="2:32" ht="27.95" customHeight="1">
      <c r="B35" s="107" t="s">
        <v>48</v>
      </c>
      <c r="C35" s="108"/>
      <c r="D35" s="390"/>
      <c r="E35" s="390"/>
      <c r="F35" s="388"/>
      <c r="G35" s="388"/>
      <c r="H35" s="390"/>
      <c r="I35" s="388"/>
      <c r="J35" s="391"/>
      <c r="K35" s="392"/>
      <c r="L35" s="391"/>
      <c r="M35" s="394"/>
      <c r="N35" s="504"/>
      <c r="O35" s="497"/>
      <c r="P35" s="388"/>
      <c r="Q35" s="390"/>
      <c r="R35" s="388"/>
      <c r="S35" s="388"/>
      <c r="T35" s="390"/>
      <c r="U35" s="388"/>
      <c r="V35" s="624"/>
      <c r="W35" s="98" t="s">
        <v>49</v>
      </c>
      <c r="X35" s="109"/>
      <c r="Y35" s="125"/>
      <c r="Z35" s="55"/>
      <c r="AC35" s="55">
        <f>SUM(AC30:AC34)</f>
        <v>33.700000000000003</v>
      </c>
      <c r="AD35" s="55">
        <f>SUM(AD30:AD34)</f>
        <v>25.5</v>
      </c>
      <c r="AE35" s="55">
        <f>SUM(AE30:AE34)</f>
        <v>95.5</v>
      </c>
      <c r="AF35" s="55">
        <f>AC35*4+AD35*9+AE35*4</f>
        <v>746.3</v>
      </c>
    </row>
    <row r="36" spans="2:32" ht="27.95" customHeight="1">
      <c r="B36" s="118"/>
      <c r="C36" s="119"/>
      <c r="D36" s="390"/>
      <c r="E36" s="390"/>
      <c r="F36" s="388"/>
      <c r="G36" s="388"/>
      <c r="H36" s="390"/>
      <c r="I36" s="388"/>
      <c r="J36" s="391"/>
      <c r="K36" s="392"/>
      <c r="L36" s="391"/>
      <c r="M36" s="391"/>
      <c r="N36" s="504"/>
      <c r="O36" s="497"/>
      <c r="P36" s="388"/>
      <c r="Q36" s="390"/>
      <c r="R36" s="388"/>
      <c r="S36" s="388"/>
      <c r="T36" s="390"/>
      <c r="U36" s="388"/>
      <c r="V36" s="625"/>
      <c r="W36" s="94">
        <f>(W30*4)+(W32*9)+(W34*4)</f>
        <v>746.3</v>
      </c>
      <c r="X36" s="164"/>
      <c r="Y36" s="125"/>
      <c r="Z36" s="68"/>
      <c r="AC36" s="115">
        <f>AC35*4/AF35</f>
        <v>0.18062441377462149</v>
      </c>
      <c r="AD36" s="115">
        <f>AD35*9/AF35</f>
        <v>0.30751708428246016</v>
      </c>
      <c r="AE36" s="115">
        <f>AE35*4/AF35</f>
        <v>0.51185850194291838</v>
      </c>
    </row>
    <row r="37" spans="2:32" s="88" customFormat="1" ht="42">
      <c r="B37" s="81">
        <v>5</v>
      </c>
      <c r="C37" s="622"/>
      <c r="D37" s="82" t="str">
        <f>月菜單!Q25</f>
        <v>蘑菇鐵板麵</v>
      </c>
      <c r="E37" s="494" t="s">
        <v>26</v>
      </c>
      <c r="F37" s="84" t="s">
        <v>24</v>
      </c>
      <c r="G37" s="82" t="str">
        <f>月菜單!Q26</f>
        <v>板烤雞排</v>
      </c>
      <c r="H37" s="82" t="s">
        <v>69</v>
      </c>
      <c r="I37" s="84" t="s">
        <v>51</v>
      </c>
      <c r="J37" s="82" t="str">
        <f>月菜單!Q27</f>
        <v>炸綜合菇類(炸)</v>
      </c>
      <c r="K37" s="82" t="s">
        <v>88</v>
      </c>
      <c r="L37" s="84" t="s">
        <v>51</v>
      </c>
      <c r="M37" s="82" t="str">
        <f>月菜單!Q28</f>
        <v>QQ滷蛋</v>
      </c>
      <c r="N37" s="502" t="s">
        <v>312</v>
      </c>
      <c r="O37" s="84" t="s">
        <v>24</v>
      </c>
      <c r="P37" s="82" t="str">
        <f>月菜單!Q29</f>
        <v>淺色蔬菜</v>
      </c>
      <c r="Q37" s="83" t="s">
        <v>27</v>
      </c>
      <c r="R37" s="84" t="s">
        <v>24</v>
      </c>
      <c r="S37" s="82" t="str">
        <f>月菜單!Q30</f>
        <v>鮮彩什錦湯</v>
      </c>
      <c r="T37" s="82" t="s">
        <v>26</v>
      </c>
      <c r="U37" s="84" t="s">
        <v>24</v>
      </c>
      <c r="V37" s="634"/>
      <c r="W37" s="85" t="s">
        <v>3</v>
      </c>
      <c r="X37" s="86" t="s">
        <v>81</v>
      </c>
      <c r="Y37" s="122">
        <f>AB38</f>
        <v>5.7</v>
      </c>
      <c r="Z37" s="55"/>
      <c r="AA37" s="55"/>
      <c r="AB37" s="56"/>
      <c r="AC37" s="55" t="s">
        <v>29</v>
      </c>
      <c r="AD37" s="55" t="s">
        <v>30</v>
      </c>
      <c r="AE37" s="55" t="s">
        <v>31</v>
      </c>
      <c r="AF37" s="55" t="s">
        <v>32</v>
      </c>
    </row>
    <row r="38" spans="2:32" ht="27.95" customHeight="1">
      <c r="B38" s="89" t="s">
        <v>33</v>
      </c>
      <c r="C38" s="622"/>
      <c r="D38" s="530" t="s">
        <v>316</v>
      </c>
      <c r="E38" s="530"/>
      <c r="F38" s="529">
        <v>165</v>
      </c>
      <c r="G38" s="397" t="s">
        <v>262</v>
      </c>
      <c r="H38" s="402"/>
      <c r="I38" s="397">
        <v>60</v>
      </c>
      <c r="J38" s="398" t="s">
        <v>251</v>
      </c>
      <c r="K38" s="397"/>
      <c r="L38" s="398">
        <v>15</v>
      </c>
      <c r="M38" s="398" t="s">
        <v>260</v>
      </c>
      <c r="N38" s="397"/>
      <c r="O38" s="397">
        <v>50</v>
      </c>
      <c r="P38" s="397" t="s">
        <v>174</v>
      </c>
      <c r="Q38" s="398"/>
      <c r="R38" s="397">
        <v>130</v>
      </c>
      <c r="S38" s="529" t="s">
        <v>365</v>
      </c>
      <c r="T38" s="403"/>
      <c r="U38" s="398">
        <v>30</v>
      </c>
      <c r="V38" s="635"/>
      <c r="W38" s="94">
        <f>AE43</f>
        <v>97.5</v>
      </c>
      <c r="X38" s="95" t="s">
        <v>82</v>
      </c>
      <c r="Y38" s="125">
        <f>AB39</f>
        <v>2.5</v>
      </c>
      <c r="Z38" s="68"/>
      <c r="AA38" s="79" t="s">
        <v>35</v>
      </c>
      <c r="AB38" s="56">
        <v>5.7</v>
      </c>
      <c r="AC38" s="56">
        <f>AB38*2</f>
        <v>11.4</v>
      </c>
      <c r="AD38" s="56"/>
      <c r="AE38" s="56">
        <f>AB38*15</f>
        <v>85.5</v>
      </c>
      <c r="AF38" s="56">
        <f>AC38*4+AE38*4</f>
        <v>387.6</v>
      </c>
    </row>
    <row r="39" spans="2:32" ht="27.95" customHeight="1">
      <c r="B39" s="89">
        <v>15</v>
      </c>
      <c r="C39" s="622"/>
      <c r="D39" s="530" t="s">
        <v>415</v>
      </c>
      <c r="E39" s="525"/>
      <c r="F39" s="529">
        <v>10</v>
      </c>
      <c r="G39" s="397"/>
      <c r="H39" s="397"/>
      <c r="I39" s="397"/>
      <c r="J39" s="398" t="s">
        <v>293</v>
      </c>
      <c r="K39" s="399"/>
      <c r="L39" s="398">
        <v>40</v>
      </c>
      <c r="M39" s="513"/>
      <c r="N39" s="513"/>
      <c r="O39" s="513"/>
      <c r="P39" s="396"/>
      <c r="Q39" s="396"/>
      <c r="R39" s="396"/>
      <c r="S39" s="528" t="s">
        <v>366</v>
      </c>
      <c r="T39" s="398"/>
      <c r="U39" s="398">
        <v>5</v>
      </c>
      <c r="V39" s="635"/>
      <c r="W39" s="98" t="s">
        <v>2</v>
      </c>
      <c r="X39" s="99" t="s">
        <v>83</v>
      </c>
      <c r="Y39" s="125">
        <f>AB40</f>
        <v>2.4</v>
      </c>
      <c r="Z39" s="55"/>
      <c r="AA39" s="100" t="s">
        <v>38</v>
      </c>
      <c r="AB39" s="56">
        <v>2.5</v>
      </c>
      <c r="AC39" s="101">
        <f>AB39*7</f>
        <v>17.5</v>
      </c>
      <c r="AD39" s="56">
        <f>AB39*5</f>
        <v>12.5</v>
      </c>
      <c r="AE39" s="56" t="s">
        <v>39</v>
      </c>
      <c r="AF39" s="102">
        <f>AC39*4+AD39*9</f>
        <v>182.5</v>
      </c>
    </row>
    <row r="40" spans="2:32" ht="27.95" customHeight="1">
      <c r="B40" s="89" t="s">
        <v>40</v>
      </c>
      <c r="C40" s="622"/>
      <c r="D40" s="530" t="s">
        <v>36</v>
      </c>
      <c r="E40" s="525"/>
      <c r="F40" s="529">
        <v>5</v>
      </c>
      <c r="G40" s="397"/>
      <c r="H40" s="399"/>
      <c r="I40" s="397"/>
      <c r="J40" s="398" t="s">
        <v>247</v>
      </c>
      <c r="K40" s="399"/>
      <c r="L40" s="398">
        <v>1</v>
      </c>
      <c r="M40" s="405"/>
      <c r="N40" s="399"/>
      <c r="O40" s="397"/>
      <c r="P40" s="396"/>
      <c r="Q40" s="396"/>
      <c r="R40" s="396"/>
      <c r="S40" s="398" t="s">
        <v>181</v>
      </c>
      <c r="T40" s="398"/>
      <c r="U40" s="398">
        <v>5</v>
      </c>
      <c r="V40" s="635"/>
      <c r="W40" s="94">
        <f>(Y38*5)+(Y40*5)</f>
        <v>26</v>
      </c>
      <c r="X40" s="99" t="s">
        <v>84</v>
      </c>
      <c r="Y40" s="125">
        <f>AB41</f>
        <v>2.7</v>
      </c>
      <c r="Z40" s="68"/>
      <c r="AA40" s="55" t="s">
        <v>42</v>
      </c>
      <c r="AB40" s="56">
        <v>2.4</v>
      </c>
      <c r="AC40" s="56">
        <f>AB40*1</f>
        <v>2.4</v>
      </c>
      <c r="AD40" s="56" t="s">
        <v>39</v>
      </c>
      <c r="AE40" s="56">
        <f>AB40*5</f>
        <v>12</v>
      </c>
      <c r="AF40" s="56">
        <f>AC40*4+AE40*4</f>
        <v>57.6</v>
      </c>
    </row>
    <row r="41" spans="2:32" ht="27.95" customHeight="1">
      <c r="B41" s="626" t="s">
        <v>71</v>
      </c>
      <c r="C41" s="622"/>
      <c r="D41" s="577" t="s">
        <v>337</v>
      </c>
      <c r="E41" s="525"/>
      <c r="F41" s="529">
        <v>15</v>
      </c>
      <c r="G41" s="397"/>
      <c r="H41" s="398"/>
      <c r="I41" s="397"/>
      <c r="J41" s="530" t="s">
        <v>359</v>
      </c>
      <c r="K41" s="399"/>
      <c r="L41" s="398">
        <v>10</v>
      </c>
      <c r="M41" s="407"/>
      <c r="N41" s="399"/>
      <c r="O41" s="397"/>
      <c r="P41" s="396"/>
      <c r="Q41" s="396"/>
      <c r="R41" s="396"/>
      <c r="S41" s="530" t="s">
        <v>367</v>
      </c>
      <c r="T41" s="398"/>
      <c r="U41" s="398">
        <v>3</v>
      </c>
      <c r="V41" s="635"/>
      <c r="W41" s="98" t="s">
        <v>4</v>
      </c>
      <c r="X41" s="99" t="s">
        <v>85</v>
      </c>
      <c r="Y41" s="125">
        <f>AB42</f>
        <v>0</v>
      </c>
      <c r="Z41" s="55"/>
      <c r="AA41" s="55" t="s">
        <v>45</v>
      </c>
      <c r="AB41" s="56">
        <v>2.7</v>
      </c>
      <c r="AC41" s="56"/>
      <c r="AD41" s="56">
        <f>AB41*5</f>
        <v>13.5</v>
      </c>
      <c r="AE41" s="56" t="s">
        <v>39</v>
      </c>
      <c r="AF41" s="56">
        <f>AD41*9</f>
        <v>121.5</v>
      </c>
    </row>
    <row r="42" spans="2:32" ht="27.95" customHeight="1">
      <c r="B42" s="626"/>
      <c r="C42" s="622"/>
      <c r="D42" s="530" t="s">
        <v>416</v>
      </c>
      <c r="E42" s="525"/>
      <c r="F42" s="529" t="s">
        <v>323</v>
      </c>
      <c r="G42" s="397"/>
      <c r="H42" s="399"/>
      <c r="I42" s="397"/>
      <c r="J42" s="403"/>
      <c r="K42" s="399"/>
      <c r="L42" s="397"/>
      <c r="M42" s="396"/>
      <c r="N42" s="395"/>
      <c r="O42" s="396"/>
      <c r="P42" s="396"/>
      <c r="Q42" s="396"/>
      <c r="R42" s="396"/>
      <c r="S42" s="403"/>
      <c r="T42" s="399"/>
      <c r="U42" s="398"/>
      <c r="V42" s="635"/>
      <c r="W42" s="94">
        <v>27</v>
      </c>
      <c r="X42" s="106" t="s">
        <v>86</v>
      </c>
      <c r="Y42" s="125">
        <v>0</v>
      </c>
      <c r="Z42" s="68"/>
      <c r="AA42" s="55" t="s">
        <v>47</v>
      </c>
      <c r="AE42" s="55">
        <f>AB42*15</f>
        <v>0</v>
      </c>
    </row>
    <row r="43" spans="2:32" ht="27.95" customHeight="1">
      <c r="B43" s="107" t="s">
        <v>48</v>
      </c>
      <c r="C43" s="108"/>
      <c r="D43" s="530"/>
      <c r="E43" s="525"/>
      <c r="F43" s="529"/>
      <c r="G43" s="397"/>
      <c r="H43" s="399"/>
      <c r="I43" s="397"/>
      <c r="J43" s="398"/>
      <c r="K43" s="399"/>
      <c r="L43" s="398"/>
      <c r="M43" s="402"/>
      <c r="N43" s="399"/>
      <c r="O43" s="397"/>
      <c r="P43" s="404"/>
      <c r="Q43" s="404"/>
      <c r="R43" s="404"/>
      <c r="S43" s="406"/>
      <c r="T43" s="399"/>
      <c r="U43" s="398"/>
      <c r="V43" s="635"/>
      <c r="W43" s="98" t="s">
        <v>49</v>
      </c>
      <c r="X43" s="109"/>
      <c r="Y43" s="125"/>
      <c r="Z43" s="55"/>
      <c r="AC43" s="55">
        <f>SUM(AC38:AC42)</f>
        <v>31.299999999999997</v>
      </c>
      <c r="AD43" s="55">
        <f>SUM(AD38:AD42)</f>
        <v>26</v>
      </c>
      <c r="AE43" s="55">
        <f>SUM(AE38:AE42)</f>
        <v>97.5</v>
      </c>
      <c r="AF43" s="55">
        <f>AC43*4+AD43*9+AE43*4</f>
        <v>749.2</v>
      </c>
    </row>
    <row r="44" spans="2:32" ht="27.95" customHeight="1" thickBot="1">
      <c r="B44" s="165"/>
      <c r="C44" s="119"/>
      <c r="D44" s="530"/>
      <c r="E44" s="400"/>
      <c r="F44" s="401"/>
      <c r="G44" s="401"/>
      <c r="H44" s="400"/>
      <c r="I44" s="401"/>
      <c r="J44" s="401"/>
      <c r="K44" s="400"/>
      <c r="L44" s="401"/>
      <c r="M44" s="401"/>
      <c r="N44" s="400"/>
      <c r="O44" s="401"/>
      <c r="P44" s="401"/>
      <c r="Q44" s="400"/>
      <c r="R44" s="401"/>
      <c r="S44" s="401"/>
      <c r="T44" s="400"/>
      <c r="U44" s="401"/>
      <c r="V44" s="636"/>
      <c r="W44" s="94">
        <f>(W38*4)+(W40*9)+(W42*4)</f>
        <v>732</v>
      </c>
      <c r="X44" s="120"/>
      <c r="Y44" s="146"/>
      <c r="Z44" s="68"/>
      <c r="AC44" s="115">
        <f>AC43*4/AF43</f>
        <v>0.16711158569140414</v>
      </c>
      <c r="AD44" s="115">
        <f>AD43*9/AF43</f>
        <v>0.31233315536572342</v>
      </c>
      <c r="AE44" s="115">
        <f>AE43*4/AF43</f>
        <v>0.52055525894287236</v>
      </c>
    </row>
    <row r="45" spans="2:32" ht="21.75" customHeight="1">
      <c r="C45" s="55"/>
      <c r="D45" s="168"/>
      <c r="J45" s="627"/>
      <c r="K45" s="627"/>
      <c r="L45" s="627"/>
      <c r="M45" s="627"/>
      <c r="N45" s="627"/>
      <c r="O45" s="627"/>
      <c r="P45" s="627"/>
      <c r="Q45" s="627"/>
      <c r="R45" s="627"/>
      <c r="S45" s="627"/>
      <c r="T45" s="627"/>
      <c r="U45" s="627"/>
      <c r="V45" s="627"/>
      <c r="W45" s="627"/>
      <c r="X45" s="627"/>
      <c r="Y45" s="627"/>
      <c r="Z45" s="154"/>
    </row>
    <row r="46" spans="2:32">
      <c r="B46" s="56"/>
      <c r="D46" s="628"/>
      <c r="E46" s="628"/>
      <c r="F46" s="629"/>
      <c r="G46" s="629"/>
      <c r="H46" s="155"/>
      <c r="I46" s="55"/>
      <c r="J46" s="55"/>
      <c r="K46" s="155"/>
      <c r="L46" s="55"/>
      <c r="N46" s="155"/>
      <c r="O46" s="55"/>
      <c r="Q46" s="155"/>
      <c r="R46" s="55"/>
      <c r="T46" s="155"/>
      <c r="U46" s="55"/>
      <c r="V46" s="156"/>
      <c r="Y46" s="159"/>
    </row>
    <row r="47" spans="2:32">
      <c r="Y47" s="159"/>
    </row>
    <row r="48" spans="2:32">
      <c r="Y48" s="159"/>
    </row>
    <row r="49" spans="25:25">
      <c r="Y49" s="159"/>
    </row>
    <row r="50" spans="25:25">
      <c r="Y50" s="159"/>
    </row>
    <row r="51" spans="25:25">
      <c r="Y51" s="159"/>
    </row>
    <row r="52" spans="25:25">
      <c r="Y52" s="159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3" type="noConversion"/>
  <pageMargins left="1.23" right="0.17" top="0.18" bottom="0.17" header="0.5" footer="0.23"/>
  <pageSetup paperSize="9" scale="4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view="pageBreakPreview" topLeftCell="E25" zoomScale="62" zoomScaleNormal="55" zoomScaleSheetLayoutView="62" workbookViewId="0">
      <selection activeCell="D14" sqref="D14:U20"/>
    </sheetView>
  </sheetViews>
  <sheetFormatPr defaultColWidth="9" defaultRowHeight="20.25"/>
  <cols>
    <col min="1" max="1" width="1.875" style="193" customWidth="1"/>
    <col min="2" max="2" width="4.875" style="212" customWidth="1"/>
    <col min="3" max="3" width="0" style="193" hidden="1" customWidth="1"/>
    <col min="4" max="4" width="18.625" style="193" customWidth="1"/>
    <col min="5" max="5" width="5.625" style="213" customWidth="1"/>
    <col min="6" max="6" width="9.625" style="193" customWidth="1"/>
    <col min="7" max="7" width="18.625" style="193" customWidth="1"/>
    <col min="8" max="8" width="5.625" style="213" customWidth="1"/>
    <col min="9" max="9" width="9.625" style="193" customWidth="1"/>
    <col min="10" max="10" width="18.625" style="193" customWidth="1"/>
    <col min="11" max="11" width="5.625" style="213" customWidth="1"/>
    <col min="12" max="12" width="9.625" style="193" customWidth="1"/>
    <col min="13" max="13" width="18.625" style="193" customWidth="1"/>
    <col min="14" max="14" width="7" style="213" customWidth="1"/>
    <col min="15" max="15" width="9.625" style="193" customWidth="1"/>
    <col min="16" max="16" width="18.625" style="193" customWidth="1"/>
    <col min="17" max="17" width="5.625" style="213" customWidth="1"/>
    <col min="18" max="18" width="9.625" style="193" customWidth="1"/>
    <col min="19" max="19" width="18.625" style="193" customWidth="1"/>
    <col min="20" max="20" width="5.625" style="213" customWidth="1"/>
    <col min="21" max="21" width="9.625" style="193" customWidth="1"/>
    <col min="22" max="22" width="5.25" style="219" customWidth="1"/>
    <col min="23" max="23" width="11.75" style="217" customWidth="1"/>
    <col min="24" max="24" width="11.25" style="158" customWidth="1"/>
    <col min="25" max="25" width="6.625" style="220" customWidth="1"/>
    <col min="26" max="26" width="6.625" style="193" customWidth="1"/>
    <col min="27" max="27" width="6" style="170" customWidth="1"/>
    <col min="28" max="28" width="5.5" style="171" customWidth="1"/>
    <col min="29" max="29" width="7.75" style="170" customWidth="1"/>
    <col min="30" max="30" width="8" style="170" customWidth="1"/>
    <col min="31" max="31" width="7.875" style="170" customWidth="1"/>
    <col min="32" max="32" width="7.5" style="170" customWidth="1"/>
    <col min="33" max="34" width="9" style="193" customWidth="1"/>
    <col min="35" max="16384" width="9" style="193"/>
  </cols>
  <sheetData>
    <row r="1" spans="2:32" s="170" customFormat="1" ht="38.25">
      <c r="B1" s="631" t="s">
        <v>352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169"/>
      <c r="AB1" s="171"/>
    </row>
    <row r="2" spans="2:32" s="170" customFormat="1" ht="16.5" customHeight="1">
      <c r="B2" s="643"/>
      <c r="C2" s="644"/>
      <c r="D2" s="644"/>
      <c r="E2" s="644"/>
      <c r="F2" s="644"/>
      <c r="G2" s="644"/>
      <c r="H2" s="172"/>
      <c r="I2" s="169"/>
      <c r="J2" s="169"/>
      <c r="K2" s="172"/>
      <c r="L2" s="169"/>
      <c r="M2" s="169"/>
      <c r="N2" s="172"/>
      <c r="O2" s="169"/>
      <c r="P2" s="169"/>
      <c r="Q2" s="172"/>
      <c r="R2" s="169"/>
      <c r="S2" s="169"/>
      <c r="T2" s="172"/>
      <c r="U2" s="169"/>
      <c r="V2" s="173"/>
      <c r="W2" s="174"/>
      <c r="X2" s="60"/>
      <c r="Y2" s="174"/>
      <c r="Z2" s="169"/>
      <c r="AB2" s="171"/>
    </row>
    <row r="3" spans="2:32" s="170" customFormat="1" ht="31.5" customHeight="1" thickBot="1">
      <c r="B3" s="61" t="s">
        <v>11</v>
      </c>
      <c r="C3" s="175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T3" s="176"/>
      <c r="U3" s="176"/>
      <c r="V3" s="177"/>
      <c r="W3" s="178"/>
      <c r="X3" s="66"/>
      <c r="Y3" s="179"/>
      <c r="Z3" s="180"/>
      <c r="AB3" s="171"/>
    </row>
    <row r="4" spans="2:32" s="190" customFormat="1" ht="157.5">
      <c r="B4" s="181" t="s">
        <v>12</v>
      </c>
      <c r="C4" s="182" t="s">
        <v>13</v>
      </c>
      <c r="D4" s="183" t="s">
        <v>14</v>
      </c>
      <c r="E4" s="72" t="s">
        <v>15</v>
      </c>
      <c r="F4" s="183"/>
      <c r="G4" s="183" t="s">
        <v>16</v>
      </c>
      <c r="H4" s="72" t="s">
        <v>15</v>
      </c>
      <c r="I4" s="183"/>
      <c r="J4" s="183" t="s">
        <v>17</v>
      </c>
      <c r="K4" s="72" t="s">
        <v>15</v>
      </c>
      <c r="L4" s="184"/>
      <c r="M4" s="183" t="s">
        <v>17</v>
      </c>
      <c r="N4" s="72" t="s">
        <v>15</v>
      </c>
      <c r="O4" s="183"/>
      <c r="P4" s="183" t="s">
        <v>17</v>
      </c>
      <c r="Q4" s="72" t="s">
        <v>15</v>
      </c>
      <c r="R4" s="183"/>
      <c r="S4" s="185" t="s">
        <v>18</v>
      </c>
      <c r="T4" s="72" t="s">
        <v>15</v>
      </c>
      <c r="U4" s="183"/>
      <c r="V4" s="74" t="s">
        <v>72</v>
      </c>
      <c r="W4" s="186" t="s">
        <v>20</v>
      </c>
      <c r="X4" s="76" t="s">
        <v>21</v>
      </c>
      <c r="Y4" s="187" t="s">
        <v>22</v>
      </c>
      <c r="Z4" s="188"/>
      <c r="AA4" s="189"/>
      <c r="AB4" s="171"/>
      <c r="AC4" s="170"/>
      <c r="AD4" s="170"/>
      <c r="AE4" s="170"/>
      <c r="AF4" s="170"/>
    </row>
    <row r="5" spans="2:32" s="191" customFormat="1" ht="65.099999999999994" customHeight="1">
      <c r="B5" s="81">
        <v>5</v>
      </c>
      <c r="C5" s="637"/>
      <c r="D5" s="83" t="str">
        <f>月菜單!A35</f>
        <v>白米飯</v>
      </c>
      <c r="E5" s="83" t="s">
        <v>23</v>
      </c>
      <c r="F5" s="84" t="s">
        <v>24</v>
      </c>
      <c r="G5" s="83" t="str">
        <f>月菜單!A36</f>
        <v>義式香草燉肉</v>
      </c>
      <c r="H5" s="494" t="s">
        <v>26</v>
      </c>
      <c r="I5" s="84" t="s">
        <v>51</v>
      </c>
      <c r="J5" s="83" t="str">
        <f>月菜單!A37</f>
        <v>麥克大雞堡肉(加)</v>
      </c>
      <c r="K5" s="494" t="s">
        <v>25</v>
      </c>
      <c r="L5" s="84" t="s">
        <v>51</v>
      </c>
      <c r="M5" s="83" t="str">
        <f>月菜單!A38</f>
        <v xml:space="preserve"> 洋蔥炒蛋</v>
      </c>
      <c r="N5" s="494" t="s">
        <v>314</v>
      </c>
      <c r="O5" s="84" t="s">
        <v>24</v>
      </c>
      <c r="P5" s="83" t="str">
        <f>月菜單!A39</f>
        <v>深色蔬菜</v>
      </c>
      <c r="Q5" s="83" t="s">
        <v>27</v>
      </c>
      <c r="R5" s="84" t="s">
        <v>24</v>
      </c>
      <c r="S5" s="83" t="str">
        <f>月菜單!A40</f>
        <v>柴魚海芽湯</v>
      </c>
      <c r="T5" s="83" t="s">
        <v>26</v>
      </c>
      <c r="U5" s="84" t="s">
        <v>24</v>
      </c>
      <c r="V5" s="634"/>
      <c r="W5" s="85" t="s">
        <v>3</v>
      </c>
      <c r="X5" s="121" t="s">
        <v>28</v>
      </c>
      <c r="Y5" s="87">
        <f>AB6</f>
        <v>5.7</v>
      </c>
      <c r="Z5" s="170"/>
      <c r="AA5" s="170"/>
      <c r="AB5" s="171"/>
      <c r="AC5" s="170" t="s">
        <v>29</v>
      </c>
      <c r="AD5" s="170" t="s">
        <v>30</v>
      </c>
      <c r="AE5" s="170" t="s">
        <v>31</v>
      </c>
      <c r="AF5" s="170" t="s">
        <v>32</v>
      </c>
    </row>
    <row r="6" spans="2:32" ht="27.95" customHeight="1">
      <c r="B6" s="192" t="s">
        <v>33</v>
      </c>
      <c r="C6" s="637"/>
      <c r="D6" s="411" t="s">
        <v>171</v>
      </c>
      <c r="E6" s="408"/>
      <c r="F6" s="409">
        <v>115</v>
      </c>
      <c r="G6" s="410" t="s">
        <v>261</v>
      </c>
      <c r="H6" s="410"/>
      <c r="I6" s="410">
        <v>35</v>
      </c>
      <c r="J6" s="411" t="s">
        <v>294</v>
      </c>
      <c r="K6" s="410" t="s">
        <v>178</v>
      </c>
      <c r="L6" s="410">
        <v>40</v>
      </c>
      <c r="M6" s="415" t="s">
        <v>242</v>
      </c>
      <c r="N6" s="415"/>
      <c r="O6" s="415">
        <v>45</v>
      </c>
      <c r="P6" s="410" t="s">
        <v>174</v>
      </c>
      <c r="Q6" s="411"/>
      <c r="R6" s="410">
        <v>140</v>
      </c>
      <c r="S6" s="497" t="s">
        <v>295</v>
      </c>
      <c r="T6" s="498"/>
      <c r="U6" s="498">
        <v>1</v>
      </c>
      <c r="V6" s="635"/>
      <c r="W6" s="94">
        <f>AE11</f>
        <v>96.5</v>
      </c>
      <c r="X6" s="124" t="s">
        <v>57</v>
      </c>
      <c r="Y6" s="96">
        <f>AB7</f>
        <v>2.7</v>
      </c>
      <c r="Z6" s="180"/>
      <c r="AA6" s="189" t="s">
        <v>58</v>
      </c>
      <c r="AB6" s="171">
        <v>5.7</v>
      </c>
      <c r="AC6" s="171">
        <f>AB6*2</f>
        <v>11.4</v>
      </c>
      <c r="AD6" s="171"/>
      <c r="AE6" s="171">
        <f>AB6*15</f>
        <v>85.5</v>
      </c>
      <c r="AF6" s="171">
        <f>AC6*4+AE6*4</f>
        <v>387.6</v>
      </c>
    </row>
    <row r="7" spans="2:32" ht="27.95" customHeight="1">
      <c r="B7" s="192">
        <v>18</v>
      </c>
      <c r="C7" s="637"/>
      <c r="D7" s="408"/>
      <c r="E7" s="408"/>
      <c r="F7" s="408"/>
      <c r="G7" s="416" t="s">
        <v>238</v>
      </c>
      <c r="H7" s="410"/>
      <c r="I7" s="410">
        <v>30</v>
      </c>
      <c r="J7" s="410"/>
      <c r="K7" s="410"/>
      <c r="L7" s="410"/>
      <c r="M7" s="415" t="s">
        <v>296</v>
      </c>
      <c r="N7" s="415"/>
      <c r="O7" s="415">
        <v>20</v>
      </c>
      <c r="P7" s="409"/>
      <c r="Q7" s="409"/>
      <c r="R7" s="409"/>
      <c r="S7" s="496" t="s">
        <v>180</v>
      </c>
      <c r="T7" s="496"/>
      <c r="U7" s="496">
        <v>0.02</v>
      </c>
      <c r="V7" s="635"/>
      <c r="W7" s="98" t="s">
        <v>2</v>
      </c>
      <c r="X7" s="128" t="s">
        <v>59</v>
      </c>
      <c r="Y7" s="96">
        <f>AB8</f>
        <v>2.2000000000000002</v>
      </c>
      <c r="Z7" s="170"/>
      <c r="AA7" s="194" t="s">
        <v>60</v>
      </c>
      <c r="AB7" s="171">
        <v>2.7</v>
      </c>
      <c r="AC7" s="195">
        <f>AB7*7</f>
        <v>18.900000000000002</v>
      </c>
      <c r="AD7" s="171">
        <f>AB7*5</f>
        <v>13.5</v>
      </c>
      <c r="AE7" s="171" t="s">
        <v>5</v>
      </c>
      <c r="AF7" s="196">
        <f>AC7*4+AD7*9</f>
        <v>197.10000000000002</v>
      </c>
    </row>
    <row r="8" spans="2:32" ht="27.95" customHeight="1">
      <c r="B8" s="192" t="s">
        <v>40</v>
      </c>
      <c r="C8" s="637"/>
      <c r="D8" s="408"/>
      <c r="E8" s="408"/>
      <c r="F8" s="408"/>
      <c r="G8" s="409" t="s">
        <v>181</v>
      </c>
      <c r="H8" s="410"/>
      <c r="I8" s="410">
        <v>10</v>
      </c>
      <c r="J8" s="417"/>
      <c r="K8" s="413"/>
      <c r="L8" s="410"/>
      <c r="M8" s="531" t="s">
        <v>355</v>
      </c>
      <c r="N8" s="415"/>
      <c r="O8" s="415">
        <v>5</v>
      </c>
      <c r="P8" s="409"/>
      <c r="Q8" s="412"/>
      <c r="R8" s="409"/>
      <c r="S8" s="496"/>
      <c r="T8" s="499"/>
      <c r="U8" s="499"/>
      <c r="V8" s="635"/>
      <c r="W8" s="94">
        <f>AD11</f>
        <v>26</v>
      </c>
      <c r="X8" s="128" t="s">
        <v>61</v>
      </c>
      <c r="Y8" s="96">
        <f>AB9</f>
        <v>2.5</v>
      </c>
      <c r="Z8" s="180"/>
      <c r="AA8" s="170" t="s">
        <v>62</v>
      </c>
      <c r="AB8" s="171">
        <v>2.2000000000000002</v>
      </c>
      <c r="AC8" s="171">
        <f>AB8*1</f>
        <v>2.2000000000000002</v>
      </c>
      <c r="AD8" s="171" t="s">
        <v>5</v>
      </c>
      <c r="AE8" s="171">
        <f>AB8*5</f>
        <v>11</v>
      </c>
      <c r="AF8" s="171">
        <f>AC8*4+AE8*4</f>
        <v>52.8</v>
      </c>
    </row>
    <row r="9" spans="2:32" ht="27.95" customHeight="1">
      <c r="B9" s="642" t="s">
        <v>89</v>
      </c>
      <c r="C9" s="637"/>
      <c r="D9" s="512"/>
      <c r="E9" s="512"/>
      <c r="F9" s="512"/>
      <c r="G9" s="410"/>
      <c r="H9" s="413"/>
      <c r="I9" s="410"/>
      <c r="J9" s="410"/>
      <c r="K9" s="413"/>
      <c r="L9" s="409"/>
      <c r="M9" s="411"/>
      <c r="N9" s="412"/>
      <c r="O9" s="410"/>
      <c r="P9" s="411"/>
      <c r="Q9" s="409"/>
      <c r="R9" s="410"/>
      <c r="S9" s="498"/>
      <c r="T9" s="496"/>
      <c r="U9" s="496"/>
      <c r="V9" s="635"/>
      <c r="W9" s="98" t="s">
        <v>4</v>
      </c>
      <c r="X9" s="128" t="s">
        <v>64</v>
      </c>
      <c r="Y9" s="96">
        <f>AB10</f>
        <v>0</v>
      </c>
      <c r="Z9" s="170"/>
      <c r="AA9" s="170" t="s">
        <v>65</v>
      </c>
      <c r="AB9" s="56">
        <v>2.5</v>
      </c>
      <c r="AC9" s="171"/>
      <c r="AD9" s="171">
        <f>AB9*5</f>
        <v>12.5</v>
      </c>
      <c r="AE9" s="171" t="s">
        <v>5</v>
      </c>
      <c r="AF9" s="171">
        <f>AD9*9</f>
        <v>112.5</v>
      </c>
    </row>
    <row r="10" spans="2:32" ht="27.95" customHeight="1">
      <c r="B10" s="642"/>
      <c r="C10" s="637"/>
      <c r="D10" s="408"/>
      <c r="E10" s="408"/>
      <c r="F10" s="408"/>
      <c r="G10" s="410"/>
      <c r="H10" s="413"/>
      <c r="I10" s="410"/>
      <c r="J10" s="410"/>
      <c r="K10" s="413"/>
      <c r="L10" s="409"/>
      <c r="M10" s="411"/>
      <c r="N10" s="412"/>
      <c r="O10" s="410"/>
      <c r="P10" s="409"/>
      <c r="Q10" s="412"/>
      <c r="R10" s="409"/>
      <c r="S10" s="496"/>
      <c r="T10" s="499"/>
      <c r="U10" s="499"/>
      <c r="V10" s="635"/>
      <c r="W10" s="94">
        <f>AC11</f>
        <v>32.500000000000007</v>
      </c>
      <c r="X10" s="133" t="s">
        <v>66</v>
      </c>
      <c r="Y10" s="96">
        <v>0</v>
      </c>
      <c r="Z10" s="180"/>
      <c r="AA10" s="170" t="s">
        <v>67</v>
      </c>
      <c r="AE10" s="170">
        <f>AB10*15</f>
        <v>0</v>
      </c>
    </row>
    <row r="11" spans="2:32" ht="27.95" customHeight="1">
      <c r="B11" s="107" t="s">
        <v>68</v>
      </c>
      <c r="C11" s="197"/>
      <c r="D11" s="408"/>
      <c r="E11" s="412"/>
      <c r="F11" s="408"/>
      <c r="G11" s="410"/>
      <c r="H11" s="413"/>
      <c r="I11" s="410"/>
      <c r="J11" s="410"/>
      <c r="K11" s="413"/>
      <c r="L11" s="409"/>
      <c r="M11" s="411"/>
      <c r="N11" s="409"/>
      <c r="O11" s="410"/>
      <c r="P11" s="409"/>
      <c r="Q11" s="412"/>
      <c r="R11" s="409"/>
      <c r="S11" s="496"/>
      <c r="T11" s="499"/>
      <c r="U11" s="499"/>
      <c r="V11" s="635"/>
      <c r="W11" s="98" t="s">
        <v>49</v>
      </c>
      <c r="X11" s="137"/>
      <c r="Y11" s="96"/>
      <c r="Z11" s="170"/>
      <c r="AC11" s="170">
        <f>SUM(AC6:AC10)</f>
        <v>32.500000000000007</v>
      </c>
      <c r="AD11" s="170">
        <f>SUM(AD6:AD10)</f>
        <v>26</v>
      </c>
      <c r="AE11" s="170">
        <f>SUM(AE6:AE10)</f>
        <v>96.5</v>
      </c>
      <c r="AF11" s="170">
        <f>AC11*4+AD11*9+AE11*4</f>
        <v>750</v>
      </c>
    </row>
    <row r="12" spans="2:32" ht="27.95" customHeight="1">
      <c r="B12" s="198"/>
      <c r="C12" s="199"/>
      <c r="D12" s="412"/>
      <c r="E12" s="412"/>
      <c r="F12" s="409"/>
      <c r="G12" s="409"/>
      <c r="H12" s="412"/>
      <c r="I12" s="409"/>
      <c r="J12" s="409"/>
      <c r="K12" s="412"/>
      <c r="L12" s="409"/>
      <c r="M12" s="414"/>
      <c r="N12" s="412"/>
      <c r="O12" s="410"/>
      <c r="P12" s="409"/>
      <c r="Q12" s="412"/>
      <c r="R12" s="409"/>
      <c r="S12" s="496"/>
      <c r="T12" s="499"/>
      <c r="U12" s="499"/>
      <c r="V12" s="636"/>
      <c r="W12" s="94">
        <f>(W6*4)+(W8*9)+(W10*4)</f>
        <v>750</v>
      </c>
      <c r="X12" s="166"/>
      <c r="Y12" s="298"/>
      <c r="Z12" s="180"/>
      <c r="AC12" s="200">
        <f>AC11*4/AF11</f>
        <v>0.17333333333333337</v>
      </c>
      <c r="AD12" s="200">
        <f>AD11*9/AF11</f>
        <v>0.312</v>
      </c>
      <c r="AE12" s="200">
        <f>AE11*4/AF11</f>
        <v>0.51466666666666672</v>
      </c>
    </row>
    <row r="13" spans="2:32" s="191" customFormat="1" ht="42">
      <c r="B13" s="81">
        <v>5</v>
      </c>
      <c r="C13" s="637"/>
      <c r="D13" s="83" t="str">
        <f>月菜單!E35</f>
        <v>五穀飯</v>
      </c>
      <c r="E13" s="83" t="s">
        <v>52</v>
      </c>
      <c r="F13" s="84" t="s">
        <v>51</v>
      </c>
      <c r="G13" s="83" t="str">
        <f>月菜單!E36</f>
        <v>芝麻雞腿</v>
      </c>
      <c r="H13" s="494" t="s">
        <v>25</v>
      </c>
      <c r="I13" s="84" t="s">
        <v>24</v>
      </c>
      <c r="J13" s="83" t="str">
        <f>月菜單!E37</f>
        <v>蒲燒鯛魚(海加)</v>
      </c>
      <c r="K13" s="494" t="s">
        <v>23</v>
      </c>
      <c r="L13" s="84" t="s">
        <v>24</v>
      </c>
      <c r="M13" s="83" t="str">
        <f>月菜單!E38</f>
        <v>大白菜炒年糕(冷)</v>
      </c>
      <c r="N13" s="494" t="s">
        <v>327</v>
      </c>
      <c r="O13" s="84" t="s">
        <v>24</v>
      </c>
      <c r="P13" s="83" t="str">
        <f>月菜單!E39</f>
        <v>淺色蔬菜</v>
      </c>
      <c r="Q13" s="83" t="s">
        <v>27</v>
      </c>
      <c r="R13" s="84" t="s">
        <v>24</v>
      </c>
      <c r="S13" s="83" t="str">
        <f>月菜單!E40</f>
        <v>菇菇湯</v>
      </c>
      <c r="T13" s="83" t="s">
        <v>26</v>
      </c>
      <c r="U13" s="84" t="s">
        <v>24</v>
      </c>
      <c r="V13" s="634"/>
      <c r="W13" s="85" t="s">
        <v>3</v>
      </c>
      <c r="X13" s="121" t="s">
        <v>28</v>
      </c>
      <c r="Y13" s="510">
        <f>AB14</f>
        <v>5.9</v>
      </c>
      <c r="Z13" s="170"/>
      <c r="AA13" s="170"/>
      <c r="AB13" s="171"/>
      <c r="AC13" s="170" t="s">
        <v>29</v>
      </c>
      <c r="AD13" s="170" t="s">
        <v>30</v>
      </c>
      <c r="AE13" s="170" t="s">
        <v>31</v>
      </c>
      <c r="AF13" s="170" t="s">
        <v>32</v>
      </c>
    </row>
    <row r="14" spans="2:32" ht="27.95" customHeight="1">
      <c r="B14" s="192" t="s">
        <v>33</v>
      </c>
      <c r="C14" s="637"/>
      <c r="D14" s="530" t="s">
        <v>171</v>
      </c>
      <c r="E14" s="529"/>
      <c r="F14" s="529">
        <v>65</v>
      </c>
      <c r="G14" s="529" t="s">
        <v>270</v>
      </c>
      <c r="H14" s="530"/>
      <c r="I14" s="529">
        <v>60</v>
      </c>
      <c r="J14" s="529" t="s">
        <v>434</v>
      </c>
      <c r="K14" s="529"/>
      <c r="L14" s="529">
        <v>40</v>
      </c>
      <c r="M14" s="529" t="s">
        <v>256</v>
      </c>
      <c r="N14" s="530"/>
      <c r="O14" s="529">
        <v>60</v>
      </c>
      <c r="P14" s="529" t="s">
        <v>174</v>
      </c>
      <c r="Q14" s="530"/>
      <c r="R14" s="529">
        <v>130</v>
      </c>
      <c r="S14" s="530" t="s">
        <v>423</v>
      </c>
      <c r="T14" s="529"/>
      <c r="U14" s="530">
        <v>20</v>
      </c>
      <c r="V14" s="635"/>
      <c r="W14" s="94">
        <f>AE19</f>
        <v>100</v>
      </c>
      <c r="X14" s="124" t="s">
        <v>34</v>
      </c>
      <c r="Y14" s="96">
        <f>AB15</f>
        <v>2.7</v>
      </c>
      <c r="Z14" s="180"/>
      <c r="AA14" s="189" t="s">
        <v>35</v>
      </c>
      <c r="AB14" s="171">
        <v>5.9</v>
      </c>
      <c r="AC14" s="171">
        <f>AB14*2</f>
        <v>11.8</v>
      </c>
      <c r="AD14" s="171"/>
      <c r="AE14" s="171">
        <f>AB14*15</f>
        <v>88.5</v>
      </c>
      <c r="AF14" s="171">
        <f>AC14*4+AE14*4</f>
        <v>401.2</v>
      </c>
    </row>
    <row r="15" spans="2:32" ht="27.95" customHeight="1">
      <c r="B15" s="192">
        <v>19</v>
      </c>
      <c r="C15" s="637"/>
      <c r="D15" s="529" t="s">
        <v>252</v>
      </c>
      <c r="E15" s="529"/>
      <c r="F15" s="529">
        <v>30</v>
      </c>
      <c r="G15" s="529" t="s">
        <v>241</v>
      </c>
      <c r="H15" s="530"/>
      <c r="I15" s="529">
        <v>1</v>
      </c>
      <c r="J15" s="529"/>
      <c r="K15" s="529"/>
      <c r="L15" s="529"/>
      <c r="M15" s="529" t="s">
        <v>297</v>
      </c>
      <c r="N15" s="530"/>
      <c r="O15" s="529">
        <v>10</v>
      </c>
      <c r="P15" s="529"/>
      <c r="Q15" s="529"/>
      <c r="R15" s="529"/>
      <c r="S15" s="530" t="s">
        <v>435</v>
      </c>
      <c r="T15" s="530"/>
      <c r="U15" s="530">
        <v>10</v>
      </c>
      <c r="V15" s="635"/>
      <c r="W15" s="98" t="s">
        <v>2</v>
      </c>
      <c r="X15" s="128" t="s">
        <v>37</v>
      </c>
      <c r="Y15" s="96">
        <f>AB16</f>
        <v>2.2999999999999998</v>
      </c>
      <c r="Z15" s="170"/>
      <c r="AA15" s="194" t="s">
        <v>38</v>
      </c>
      <c r="AB15" s="171">
        <v>2.7</v>
      </c>
      <c r="AC15" s="195">
        <f>AB15*7</f>
        <v>18.900000000000002</v>
      </c>
      <c r="AD15" s="171">
        <f>AB15*5</f>
        <v>13.5</v>
      </c>
      <c r="AE15" s="171" t="s">
        <v>39</v>
      </c>
      <c r="AF15" s="196">
        <f>AC15*4+AD15*9</f>
        <v>197.10000000000002</v>
      </c>
    </row>
    <row r="16" spans="2:32" ht="27.95" customHeight="1">
      <c r="B16" s="192" t="s">
        <v>40</v>
      </c>
      <c r="C16" s="637"/>
      <c r="D16" s="525"/>
      <c r="E16" s="525"/>
      <c r="F16" s="529"/>
      <c r="G16" s="529"/>
      <c r="H16" s="525"/>
      <c r="I16" s="529"/>
      <c r="J16" s="529"/>
      <c r="K16" s="525"/>
      <c r="L16" s="529"/>
      <c r="M16" s="529" t="s">
        <v>181</v>
      </c>
      <c r="N16" s="530"/>
      <c r="O16" s="529">
        <v>5</v>
      </c>
      <c r="P16" s="529"/>
      <c r="Q16" s="525"/>
      <c r="R16" s="529"/>
      <c r="S16" s="530" t="s">
        <v>424</v>
      </c>
      <c r="T16" s="529"/>
      <c r="U16" s="529">
        <v>5</v>
      </c>
      <c r="V16" s="635"/>
      <c r="W16" s="94">
        <v>23</v>
      </c>
      <c r="X16" s="128" t="s">
        <v>41</v>
      </c>
      <c r="Y16" s="96">
        <f>AB17</f>
        <v>2.2000000000000002</v>
      </c>
      <c r="Z16" s="180"/>
      <c r="AA16" s="170" t="s">
        <v>42</v>
      </c>
      <c r="AB16" s="171">
        <v>2.2999999999999998</v>
      </c>
      <c r="AC16" s="171">
        <f>AB16*1</f>
        <v>2.2999999999999998</v>
      </c>
      <c r="AD16" s="171" t="s">
        <v>39</v>
      </c>
      <c r="AE16" s="171">
        <f>AB16*5</f>
        <v>11.5</v>
      </c>
      <c r="AF16" s="171">
        <f>AC16*4+AE16*4</f>
        <v>55.2</v>
      </c>
    </row>
    <row r="17" spans="2:32" ht="27.95" customHeight="1">
      <c r="B17" s="642" t="s">
        <v>54</v>
      </c>
      <c r="C17" s="637"/>
      <c r="D17" s="525"/>
      <c r="E17" s="525"/>
      <c r="F17" s="529"/>
      <c r="G17" s="529"/>
      <c r="H17" s="525"/>
      <c r="I17" s="529"/>
      <c r="J17" s="529"/>
      <c r="K17" s="525"/>
      <c r="L17" s="529"/>
      <c r="M17" s="530" t="s">
        <v>436</v>
      </c>
      <c r="N17" s="530"/>
      <c r="O17" s="529">
        <v>7</v>
      </c>
      <c r="P17" s="529"/>
      <c r="Q17" s="525"/>
      <c r="R17" s="529"/>
      <c r="S17" s="530" t="s">
        <v>427</v>
      </c>
      <c r="T17" s="529"/>
      <c r="U17" s="529">
        <v>5</v>
      </c>
      <c r="V17" s="635"/>
      <c r="W17" s="98" t="s">
        <v>4</v>
      </c>
      <c r="X17" s="128" t="s">
        <v>44</v>
      </c>
      <c r="Y17" s="96">
        <f>AB18</f>
        <v>0</v>
      </c>
      <c r="Z17" s="170"/>
      <c r="AA17" s="170" t="s">
        <v>45</v>
      </c>
      <c r="AB17" s="56">
        <v>2.2000000000000002</v>
      </c>
      <c r="AC17" s="171"/>
      <c r="AD17" s="171">
        <f>AB17*5</f>
        <v>11</v>
      </c>
      <c r="AE17" s="171" t="s">
        <v>39</v>
      </c>
      <c r="AF17" s="171">
        <f>AD17*9</f>
        <v>99</v>
      </c>
    </row>
    <row r="18" spans="2:32" ht="27.95" customHeight="1">
      <c r="B18" s="642"/>
      <c r="C18" s="637"/>
      <c r="D18" s="525"/>
      <c r="E18" s="525"/>
      <c r="F18" s="529"/>
      <c r="G18" s="529"/>
      <c r="H18" s="525"/>
      <c r="I18" s="529"/>
      <c r="J18" s="529"/>
      <c r="K18" s="525"/>
      <c r="L18" s="529"/>
      <c r="M18" s="530"/>
      <c r="N18" s="530"/>
      <c r="O18" s="529"/>
      <c r="P18" s="529"/>
      <c r="Q18" s="525"/>
      <c r="R18" s="529"/>
      <c r="S18" s="530"/>
      <c r="T18" s="525"/>
      <c r="U18" s="529"/>
      <c r="V18" s="635"/>
      <c r="W18" s="94">
        <f>AC19</f>
        <v>33</v>
      </c>
      <c r="X18" s="133" t="s">
        <v>46</v>
      </c>
      <c r="Y18" s="96">
        <v>0</v>
      </c>
      <c r="Z18" s="180"/>
      <c r="AA18" s="170" t="s">
        <v>47</v>
      </c>
      <c r="AE18" s="170">
        <f>AB18*15</f>
        <v>0</v>
      </c>
    </row>
    <row r="19" spans="2:32" ht="27.95" customHeight="1">
      <c r="B19" s="107" t="s">
        <v>48</v>
      </c>
      <c r="C19" s="197"/>
      <c r="D19" s="525"/>
      <c r="E19" s="525"/>
      <c r="F19" s="529"/>
      <c r="G19" s="529"/>
      <c r="H19" s="525"/>
      <c r="I19" s="529"/>
      <c r="J19" s="530"/>
      <c r="K19" s="529"/>
      <c r="L19" s="529"/>
      <c r="M19" s="530"/>
      <c r="N19" s="525"/>
      <c r="O19" s="529"/>
      <c r="P19" s="529"/>
      <c r="Q19" s="525"/>
      <c r="R19" s="529"/>
      <c r="S19" s="529"/>
      <c r="T19" s="525"/>
      <c r="U19" s="529"/>
      <c r="V19" s="635"/>
      <c r="W19" s="98" t="s">
        <v>49</v>
      </c>
      <c r="X19" s="137"/>
      <c r="Y19" s="96"/>
      <c r="Z19" s="170"/>
      <c r="AC19" s="170">
        <f>SUM(AC14:AC18)</f>
        <v>33</v>
      </c>
      <c r="AD19" s="170">
        <f>SUM(AD14:AD18)</f>
        <v>24.5</v>
      </c>
      <c r="AE19" s="170">
        <f>SUM(AE14:AE18)</f>
        <v>100</v>
      </c>
      <c r="AF19" s="170">
        <f>AC19*4+AD19*9+AE19*4</f>
        <v>752.5</v>
      </c>
    </row>
    <row r="20" spans="2:32" ht="27.95" customHeight="1">
      <c r="B20" s="198"/>
      <c r="C20" s="199"/>
      <c r="D20" s="525"/>
      <c r="E20" s="525"/>
      <c r="F20" s="529"/>
      <c r="G20" s="529"/>
      <c r="H20" s="525"/>
      <c r="I20" s="529"/>
      <c r="J20" s="530"/>
      <c r="K20" s="525"/>
      <c r="L20" s="529"/>
      <c r="M20" s="529"/>
      <c r="N20" s="525"/>
      <c r="O20" s="529"/>
      <c r="P20" s="529"/>
      <c r="Q20" s="525"/>
      <c r="R20" s="529"/>
      <c r="S20" s="529"/>
      <c r="T20" s="525"/>
      <c r="U20" s="529"/>
      <c r="V20" s="636"/>
      <c r="W20" s="94">
        <f>AF19</f>
        <v>752.5</v>
      </c>
      <c r="X20" s="166"/>
      <c r="Y20" s="298"/>
      <c r="Z20" s="180"/>
      <c r="AC20" s="200">
        <f>AC19*4/AF19</f>
        <v>0.17541528239202658</v>
      </c>
      <c r="AD20" s="200">
        <f>AD19*9/AF19</f>
        <v>0.2930232558139535</v>
      </c>
      <c r="AE20" s="200">
        <f>AE19*4/AF19</f>
        <v>0.53156146179401997</v>
      </c>
    </row>
    <row r="21" spans="2:32" s="191" customFormat="1" ht="42">
      <c r="B21" s="81">
        <v>5</v>
      </c>
      <c r="C21" s="637"/>
      <c r="D21" s="83" t="str">
        <f>月菜單!I35</f>
        <v>白米飯</v>
      </c>
      <c r="E21" s="494" t="s">
        <v>23</v>
      </c>
      <c r="F21" s="84" t="s">
        <v>24</v>
      </c>
      <c r="G21" s="83" t="str">
        <f>月菜單!I36</f>
        <v>夜市香雞排(炸)</v>
      </c>
      <c r="H21" s="83" t="s">
        <v>56</v>
      </c>
      <c r="I21" s="84" t="s">
        <v>24</v>
      </c>
      <c r="J21" s="83" t="str">
        <f>月菜單!I37</f>
        <v>四季鴿蛋米血(冷)</v>
      </c>
      <c r="K21" s="494" t="s">
        <v>26</v>
      </c>
      <c r="L21" s="84" t="s">
        <v>24</v>
      </c>
      <c r="M21" s="83" t="str">
        <f>月菜單!I38</f>
        <v>竹筍炒肉絲</v>
      </c>
      <c r="N21" s="494" t="s">
        <v>327</v>
      </c>
      <c r="O21" s="84" t="s">
        <v>24</v>
      </c>
      <c r="P21" s="83" t="str">
        <f>月菜單!I39</f>
        <v>深色蔬菜</v>
      </c>
      <c r="Q21" s="83" t="s">
        <v>27</v>
      </c>
      <c r="R21" s="84" t="s">
        <v>24</v>
      </c>
      <c r="S21" s="201" t="str">
        <f>月菜單!I40</f>
        <v>刺瓜湯</v>
      </c>
      <c r="T21" s="83" t="s">
        <v>26</v>
      </c>
      <c r="U21" s="84" t="s">
        <v>24</v>
      </c>
      <c r="V21" s="623"/>
      <c r="W21" s="85" t="s">
        <v>8</v>
      </c>
      <c r="X21" s="121" t="s">
        <v>28</v>
      </c>
      <c r="Y21" s="505">
        <f>AB22</f>
        <v>5.7</v>
      </c>
      <c r="Z21" s="170"/>
      <c r="AA21" s="170"/>
      <c r="AB21" s="171"/>
      <c r="AC21" s="170" t="s">
        <v>29</v>
      </c>
      <c r="AD21" s="170" t="s">
        <v>30</v>
      </c>
      <c r="AE21" s="170" t="s">
        <v>31</v>
      </c>
      <c r="AF21" s="170" t="s">
        <v>32</v>
      </c>
    </row>
    <row r="22" spans="2:32" s="204" customFormat="1" ht="27.75" customHeight="1">
      <c r="B22" s="202" t="s">
        <v>33</v>
      </c>
      <c r="C22" s="637"/>
      <c r="D22" s="421" t="s">
        <v>171</v>
      </c>
      <c r="E22" s="418"/>
      <c r="F22" s="419">
        <v>95</v>
      </c>
      <c r="G22" s="420" t="s">
        <v>262</v>
      </c>
      <c r="H22" s="421"/>
      <c r="I22" s="420">
        <v>60</v>
      </c>
      <c r="J22" s="419" t="s">
        <v>251</v>
      </c>
      <c r="K22" s="419"/>
      <c r="L22" s="419">
        <v>10</v>
      </c>
      <c r="M22" s="421" t="s">
        <v>210</v>
      </c>
      <c r="N22" s="421"/>
      <c r="O22" s="421">
        <v>35</v>
      </c>
      <c r="P22" s="420" t="s">
        <v>174</v>
      </c>
      <c r="Q22" s="421"/>
      <c r="R22" s="420">
        <v>120</v>
      </c>
      <c r="S22" s="419" t="s">
        <v>298</v>
      </c>
      <c r="T22" s="419"/>
      <c r="U22" s="419">
        <v>30</v>
      </c>
      <c r="V22" s="624"/>
      <c r="W22" s="94">
        <f>AE27</f>
        <v>96.5</v>
      </c>
      <c r="X22" s="124" t="s">
        <v>34</v>
      </c>
      <c r="Y22" s="125">
        <f>AB23</f>
        <v>2.2999999999999998</v>
      </c>
      <c r="Z22" s="203"/>
      <c r="AA22" s="189" t="s">
        <v>35</v>
      </c>
      <c r="AB22" s="171">
        <v>5.7</v>
      </c>
      <c r="AC22" s="171">
        <f>AB22*2</f>
        <v>11.4</v>
      </c>
      <c r="AD22" s="171"/>
      <c r="AE22" s="171">
        <f>AB22*15</f>
        <v>85.5</v>
      </c>
      <c r="AF22" s="171">
        <f>AC22*4+AE22*4</f>
        <v>387.6</v>
      </c>
    </row>
    <row r="23" spans="2:32" s="204" customFormat="1" ht="27.95" customHeight="1">
      <c r="B23" s="202">
        <v>20</v>
      </c>
      <c r="C23" s="637"/>
      <c r="D23" s="419"/>
      <c r="E23" s="419"/>
      <c r="F23" s="419"/>
      <c r="G23" s="420"/>
      <c r="H23" s="421"/>
      <c r="I23" s="420"/>
      <c r="J23" s="419" t="s">
        <v>254</v>
      </c>
      <c r="K23" s="419"/>
      <c r="L23" s="419">
        <v>25</v>
      </c>
      <c r="M23" s="421" t="s">
        <v>299</v>
      </c>
      <c r="N23" s="421"/>
      <c r="O23" s="421">
        <v>20</v>
      </c>
      <c r="P23" s="419"/>
      <c r="Q23" s="419"/>
      <c r="R23" s="419"/>
      <c r="S23" s="419"/>
      <c r="T23" s="419"/>
      <c r="U23" s="419"/>
      <c r="V23" s="624"/>
      <c r="W23" s="98" t="s">
        <v>2</v>
      </c>
      <c r="X23" s="128" t="s">
        <v>37</v>
      </c>
      <c r="Y23" s="125">
        <f>AB24</f>
        <v>2.2000000000000002</v>
      </c>
      <c r="Z23" s="205"/>
      <c r="AA23" s="194" t="s">
        <v>38</v>
      </c>
      <c r="AB23" s="171">
        <v>2.2999999999999998</v>
      </c>
      <c r="AC23" s="195">
        <f>AB23*7</f>
        <v>16.099999999999998</v>
      </c>
      <c r="AD23" s="171">
        <f>AB23*5</f>
        <v>11.5</v>
      </c>
      <c r="AE23" s="171" t="s">
        <v>39</v>
      </c>
      <c r="AF23" s="196">
        <f>AC23*4+AD23*9</f>
        <v>167.89999999999998</v>
      </c>
    </row>
    <row r="24" spans="2:32" s="204" customFormat="1" ht="27.95" customHeight="1">
      <c r="B24" s="202" t="s">
        <v>40</v>
      </c>
      <c r="C24" s="637"/>
      <c r="D24" s="419"/>
      <c r="E24" s="422"/>
      <c r="F24" s="419"/>
      <c r="G24" s="420"/>
      <c r="H24" s="421"/>
      <c r="I24" s="420"/>
      <c r="J24" s="419" t="s">
        <v>257</v>
      </c>
      <c r="K24" s="419" t="s">
        <v>272</v>
      </c>
      <c r="L24" s="419">
        <v>35</v>
      </c>
      <c r="M24" s="498" t="s">
        <v>343</v>
      </c>
      <c r="N24" s="504"/>
      <c r="O24" s="498">
        <v>10</v>
      </c>
      <c r="P24" s="419"/>
      <c r="Q24" s="422"/>
      <c r="R24" s="419"/>
      <c r="S24" s="418"/>
      <c r="T24" s="422"/>
      <c r="U24" s="419"/>
      <c r="V24" s="624"/>
      <c r="W24" s="94">
        <f>AD27</f>
        <v>25.5</v>
      </c>
      <c r="X24" s="128" t="s">
        <v>41</v>
      </c>
      <c r="Y24" s="125">
        <f>AB25</f>
        <v>2.8</v>
      </c>
      <c r="Z24" s="203"/>
      <c r="AA24" s="170" t="s">
        <v>42</v>
      </c>
      <c r="AB24" s="171">
        <v>2.2000000000000002</v>
      </c>
      <c r="AC24" s="171">
        <f>AB24*1</f>
        <v>2.2000000000000002</v>
      </c>
      <c r="AD24" s="171" t="s">
        <v>39</v>
      </c>
      <c r="AE24" s="171">
        <f>AB24*5</f>
        <v>11</v>
      </c>
      <c r="AF24" s="171">
        <f>AC24*4+AE24*4</f>
        <v>52.8</v>
      </c>
    </row>
    <row r="25" spans="2:32" s="204" customFormat="1" ht="27.95" customHeight="1">
      <c r="B25" s="641" t="s">
        <v>87</v>
      </c>
      <c r="C25" s="637"/>
      <c r="D25" s="419"/>
      <c r="E25" s="427"/>
      <c r="F25" s="419"/>
      <c r="G25" s="419"/>
      <c r="H25" s="418"/>
      <c r="I25" s="419"/>
      <c r="J25" s="420"/>
      <c r="K25" s="421"/>
      <c r="L25" s="420"/>
      <c r="M25" s="498" t="s">
        <v>181</v>
      </c>
      <c r="N25" s="504"/>
      <c r="O25" s="498">
        <v>5</v>
      </c>
      <c r="P25" s="421"/>
      <c r="Q25" s="421"/>
      <c r="R25" s="421"/>
      <c r="S25" s="419"/>
      <c r="T25" s="422"/>
      <c r="U25" s="419"/>
      <c r="V25" s="624"/>
      <c r="W25" s="98" t="s">
        <v>4</v>
      </c>
      <c r="X25" s="128" t="s">
        <v>44</v>
      </c>
      <c r="Y25" s="125">
        <f>AB26</f>
        <v>0</v>
      </c>
      <c r="Z25" s="205"/>
      <c r="AA25" s="170" t="s">
        <v>45</v>
      </c>
      <c r="AB25" s="171">
        <v>2.8</v>
      </c>
      <c r="AC25" s="171"/>
      <c r="AD25" s="171">
        <f>AB25*5</f>
        <v>14</v>
      </c>
      <c r="AE25" s="171" t="s">
        <v>39</v>
      </c>
      <c r="AF25" s="171">
        <f>AD25*9</f>
        <v>126</v>
      </c>
    </row>
    <row r="26" spans="2:32" s="204" customFormat="1" ht="27.95" customHeight="1">
      <c r="B26" s="641"/>
      <c r="C26" s="637"/>
      <c r="D26" s="419"/>
      <c r="E26" s="422"/>
      <c r="F26" s="419"/>
      <c r="G26" s="423"/>
      <c r="H26" s="422"/>
      <c r="I26" s="425"/>
      <c r="J26" s="428"/>
      <c r="K26" s="424"/>
      <c r="L26" s="420"/>
      <c r="M26" s="429"/>
      <c r="N26" s="426"/>
      <c r="O26" s="419"/>
      <c r="P26" s="421"/>
      <c r="Q26" s="421"/>
      <c r="R26" s="421"/>
      <c r="S26" s="419"/>
      <c r="T26" s="422"/>
      <c r="U26" s="419"/>
      <c r="V26" s="624"/>
      <c r="W26" s="94">
        <f>AC27</f>
        <v>29.7</v>
      </c>
      <c r="X26" s="133" t="s">
        <v>46</v>
      </c>
      <c r="Y26" s="125">
        <v>0</v>
      </c>
      <c r="Z26" s="203"/>
      <c r="AA26" s="170" t="s">
        <v>47</v>
      </c>
      <c r="AB26" s="171"/>
      <c r="AC26" s="170"/>
      <c r="AD26" s="170"/>
      <c r="AE26" s="170">
        <f>AB26*15</f>
        <v>0</v>
      </c>
      <c r="AF26" s="170"/>
    </row>
    <row r="27" spans="2:32" s="204" customFormat="1" ht="27.95" customHeight="1">
      <c r="B27" s="107" t="s">
        <v>48</v>
      </c>
      <c r="C27" s="206"/>
      <c r="D27" s="419"/>
      <c r="E27" s="422"/>
      <c r="F27" s="419"/>
      <c r="G27" s="419"/>
      <c r="H27" s="422"/>
      <c r="I27" s="425"/>
      <c r="J27" s="429"/>
      <c r="K27" s="426"/>
      <c r="L27" s="419"/>
      <c r="M27" s="429"/>
      <c r="N27" s="426"/>
      <c r="O27" s="419"/>
      <c r="P27" s="421"/>
      <c r="Q27" s="424"/>
      <c r="R27" s="420"/>
      <c r="S27" s="419"/>
      <c r="T27" s="422"/>
      <c r="U27" s="419"/>
      <c r="V27" s="624"/>
      <c r="W27" s="136" t="s">
        <v>49</v>
      </c>
      <c r="X27" s="137"/>
      <c r="Y27" s="125"/>
      <c r="Z27" s="205"/>
      <c r="AA27" s="170"/>
      <c r="AB27" s="171"/>
      <c r="AC27" s="170">
        <f>SUM(AC22:AC26)</f>
        <v>29.7</v>
      </c>
      <c r="AD27" s="170">
        <f>SUM(AD22:AD26)</f>
        <v>25.5</v>
      </c>
      <c r="AE27" s="170">
        <f>SUM(AE22:AE26)</f>
        <v>96.5</v>
      </c>
      <c r="AF27" s="170">
        <f>AC27*4+AD27*9+AE27*4</f>
        <v>734.3</v>
      </c>
    </row>
    <row r="28" spans="2:32" s="204" customFormat="1" ht="27.95" customHeight="1" thickBot="1">
      <c r="B28" s="207"/>
      <c r="C28" s="208"/>
      <c r="D28" s="422"/>
      <c r="E28" s="422"/>
      <c r="F28" s="419"/>
      <c r="G28" s="419"/>
      <c r="H28" s="422"/>
      <c r="I28" s="425"/>
      <c r="J28" s="430"/>
      <c r="K28" s="426"/>
      <c r="L28" s="419"/>
      <c r="M28" s="430"/>
      <c r="N28" s="426"/>
      <c r="O28" s="419"/>
      <c r="P28" s="419"/>
      <c r="Q28" s="422"/>
      <c r="R28" s="419"/>
      <c r="S28" s="419"/>
      <c r="T28" s="422"/>
      <c r="U28" s="419"/>
      <c r="V28" s="625"/>
      <c r="W28" s="140">
        <f>(W22*4)+(W24*9)+(W26*4)</f>
        <v>734.3</v>
      </c>
      <c r="X28" s="141"/>
      <c r="Y28" s="125"/>
      <c r="Z28" s="203"/>
      <c r="AA28" s="205"/>
      <c r="AB28" s="209"/>
      <c r="AC28" s="200">
        <f>AC27*4/AF27</f>
        <v>0.16178673566662127</v>
      </c>
      <c r="AD28" s="200">
        <f>AD27*9/AF27</f>
        <v>0.31254255753779109</v>
      </c>
      <c r="AE28" s="200">
        <f>AE27*4/AF27</f>
        <v>0.52567070679558769</v>
      </c>
      <c r="AF28" s="205"/>
    </row>
    <row r="29" spans="2:32" s="191" customFormat="1" ht="42">
      <c r="B29" s="81">
        <v>5</v>
      </c>
      <c r="C29" s="637"/>
      <c r="D29" s="83" t="str">
        <f>月菜單!M35</f>
        <v>地瓜飯</v>
      </c>
      <c r="E29" s="83" t="s">
        <v>23</v>
      </c>
      <c r="F29" s="84" t="s">
        <v>24</v>
      </c>
      <c r="G29" s="83" t="str">
        <f>月菜單!M36</f>
        <v>元氣大豬排</v>
      </c>
      <c r="H29" s="83" t="s">
        <v>25</v>
      </c>
      <c r="I29" s="84" t="s">
        <v>24</v>
      </c>
      <c r="J29" s="210" t="str">
        <f>月菜單!M37</f>
        <v>鐵板豆腐(豆)</v>
      </c>
      <c r="K29" s="83" t="s">
        <v>26</v>
      </c>
      <c r="L29" s="84" t="s">
        <v>24</v>
      </c>
      <c r="M29" s="83" t="str">
        <f>月菜單!M38</f>
        <v>黃金咖哩</v>
      </c>
      <c r="N29" s="83" t="s">
        <v>26</v>
      </c>
      <c r="O29" s="84" t="s">
        <v>24</v>
      </c>
      <c r="P29" s="83" t="str">
        <f>月菜單!M39</f>
        <v>淺色蔬菜</v>
      </c>
      <c r="Q29" s="83" t="s">
        <v>74</v>
      </c>
      <c r="R29" s="84" t="s">
        <v>51</v>
      </c>
      <c r="S29" s="83" t="str">
        <f>月菜單!M40</f>
        <v>白玉湯</v>
      </c>
      <c r="T29" s="83" t="s">
        <v>26</v>
      </c>
      <c r="U29" s="84" t="s">
        <v>24</v>
      </c>
      <c r="V29" s="623"/>
      <c r="W29" s="85" t="s">
        <v>3</v>
      </c>
      <c r="X29" s="121" t="s">
        <v>28</v>
      </c>
      <c r="Y29" s="122">
        <f>AB30</f>
        <v>5.7</v>
      </c>
      <c r="Z29" s="170"/>
      <c r="AA29" s="170"/>
      <c r="AB29" s="171"/>
      <c r="AC29" s="170" t="s">
        <v>29</v>
      </c>
      <c r="AD29" s="170" t="s">
        <v>30</v>
      </c>
      <c r="AE29" s="170" t="s">
        <v>31</v>
      </c>
      <c r="AF29" s="170" t="s">
        <v>32</v>
      </c>
    </row>
    <row r="30" spans="2:32" ht="27.95" customHeight="1">
      <c r="B30" s="192" t="s">
        <v>33</v>
      </c>
      <c r="C30" s="637"/>
      <c r="D30" s="434" t="s">
        <v>171</v>
      </c>
      <c r="E30" s="434"/>
      <c r="F30" s="434">
        <v>95</v>
      </c>
      <c r="G30" s="434" t="s">
        <v>255</v>
      </c>
      <c r="H30" s="432"/>
      <c r="I30" s="432">
        <v>60</v>
      </c>
      <c r="J30" s="434" t="s">
        <v>286</v>
      </c>
      <c r="K30" s="440" t="s">
        <v>245</v>
      </c>
      <c r="L30" s="433">
        <v>50</v>
      </c>
      <c r="M30" s="433" t="s">
        <v>263</v>
      </c>
      <c r="N30" s="437"/>
      <c r="O30" s="433">
        <v>40</v>
      </c>
      <c r="P30" s="433" t="s">
        <v>174</v>
      </c>
      <c r="Q30" s="434"/>
      <c r="R30" s="433">
        <v>120</v>
      </c>
      <c r="S30" s="433" t="s">
        <v>274</v>
      </c>
      <c r="T30" s="433"/>
      <c r="U30" s="433">
        <v>40</v>
      </c>
      <c r="V30" s="624"/>
      <c r="W30" s="94">
        <f>AE35</f>
        <v>96</v>
      </c>
      <c r="X30" s="124" t="s">
        <v>34</v>
      </c>
      <c r="Y30" s="125">
        <f>AB31</f>
        <v>2.8</v>
      </c>
      <c r="Z30" s="180"/>
      <c r="AA30" s="189" t="s">
        <v>35</v>
      </c>
      <c r="AB30" s="171">
        <v>5.7</v>
      </c>
      <c r="AC30" s="171">
        <f>AB30*2</f>
        <v>11.4</v>
      </c>
      <c r="AD30" s="171"/>
      <c r="AE30" s="171">
        <f>AB30*15</f>
        <v>85.5</v>
      </c>
      <c r="AF30" s="171">
        <f>AC30*4+AE30*4</f>
        <v>387.6</v>
      </c>
    </row>
    <row r="31" spans="2:32" ht="27.95" customHeight="1">
      <c r="B31" s="192">
        <v>21</v>
      </c>
      <c r="C31" s="637"/>
      <c r="D31" s="434" t="s">
        <v>265</v>
      </c>
      <c r="E31" s="434"/>
      <c r="F31" s="434">
        <v>40</v>
      </c>
      <c r="G31" s="431"/>
      <c r="H31" s="432"/>
      <c r="I31" s="432"/>
      <c r="J31" s="433" t="s">
        <v>242</v>
      </c>
      <c r="K31" s="433"/>
      <c r="L31" s="433">
        <v>20</v>
      </c>
      <c r="M31" s="433" t="s">
        <v>181</v>
      </c>
      <c r="N31" s="437"/>
      <c r="O31" s="433">
        <v>10</v>
      </c>
      <c r="P31" s="433"/>
      <c r="Q31" s="436"/>
      <c r="R31" s="433"/>
      <c r="S31" s="431" t="s">
        <v>181</v>
      </c>
      <c r="T31" s="438"/>
      <c r="U31" s="433">
        <v>5</v>
      </c>
      <c r="V31" s="624"/>
      <c r="W31" s="98" t="s">
        <v>2</v>
      </c>
      <c r="X31" s="128" t="s">
        <v>37</v>
      </c>
      <c r="Y31" s="125">
        <f>AB32</f>
        <v>2.1</v>
      </c>
      <c r="Z31" s="170"/>
      <c r="AA31" s="194" t="s">
        <v>38</v>
      </c>
      <c r="AB31" s="171">
        <v>2.8</v>
      </c>
      <c r="AC31" s="195">
        <f>AB31*7</f>
        <v>19.599999999999998</v>
      </c>
      <c r="AD31" s="171">
        <f>AB31*5</f>
        <v>14</v>
      </c>
      <c r="AE31" s="171" t="s">
        <v>39</v>
      </c>
      <c r="AF31" s="196">
        <f>AC31*4+AD31*9</f>
        <v>204.39999999999998</v>
      </c>
    </row>
    <row r="32" spans="2:32" ht="27.95" customHeight="1">
      <c r="B32" s="192" t="s">
        <v>40</v>
      </c>
      <c r="C32" s="637"/>
      <c r="D32" s="435"/>
      <c r="E32" s="435"/>
      <c r="F32" s="432"/>
      <c r="G32" s="431"/>
      <c r="H32" s="435"/>
      <c r="I32" s="432"/>
      <c r="J32" s="433" t="s">
        <v>181</v>
      </c>
      <c r="K32" s="439"/>
      <c r="L32" s="433">
        <v>10</v>
      </c>
      <c r="M32" s="497" t="s">
        <v>339</v>
      </c>
      <c r="N32" s="504"/>
      <c r="O32" s="497">
        <v>15</v>
      </c>
      <c r="P32" s="433"/>
      <c r="Q32" s="436"/>
      <c r="R32" s="433"/>
      <c r="S32" s="434" t="s">
        <v>173</v>
      </c>
      <c r="T32" s="436"/>
      <c r="U32" s="433">
        <v>1</v>
      </c>
      <c r="V32" s="624"/>
      <c r="W32" s="94">
        <f>AD35</f>
        <v>26.5</v>
      </c>
      <c r="X32" s="128" t="s">
        <v>41</v>
      </c>
      <c r="Y32" s="125">
        <f>AB33</f>
        <v>2.5</v>
      </c>
      <c r="Z32" s="180"/>
      <c r="AA32" s="170" t="s">
        <v>42</v>
      </c>
      <c r="AB32" s="171">
        <v>2.1</v>
      </c>
      <c r="AC32" s="171">
        <f>AB32*1</f>
        <v>2.1</v>
      </c>
      <c r="AD32" s="171" t="s">
        <v>39</v>
      </c>
      <c r="AE32" s="171">
        <f>AB32*5</f>
        <v>10.5</v>
      </c>
      <c r="AF32" s="171">
        <f>AC32*4+AE32*4</f>
        <v>50.4</v>
      </c>
    </row>
    <row r="33" spans="2:32" ht="27.95" customHeight="1">
      <c r="B33" s="642" t="s">
        <v>70</v>
      </c>
      <c r="C33" s="637"/>
      <c r="D33" s="435"/>
      <c r="E33" s="435"/>
      <c r="F33" s="432"/>
      <c r="G33" s="431"/>
      <c r="H33" s="435"/>
      <c r="I33" s="432"/>
      <c r="J33" s="433"/>
      <c r="K33" s="439"/>
      <c r="L33" s="433"/>
      <c r="M33" s="433"/>
      <c r="N33" s="435"/>
      <c r="O33" s="433"/>
      <c r="P33" s="432"/>
      <c r="Q33" s="435"/>
      <c r="R33" s="432"/>
      <c r="S33" s="431"/>
      <c r="T33" s="432"/>
      <c r="U33" s="432"/>
      <c r="V33" s="624"/>
      <c r="W33" s="98" t="s">
        <v>4</v>
      </c>
      <c r="X33" s="128" t="s">
        <v>44</v>
      </c>
      <c r="Y33" s="125">
        <f>AB34</f>
        <v>0</v>
      </c>
      <c r="Z33" s="170"/>
      <c r="AA33" s="170" t="s">
        <v>45</v>
      </c>
      <c r="AB33" s="171">
        <v>2.5</v>
      </c>
      <c r="AC33" s="171"/>
      <c r="AD33" s="171">
        <f>AB33*5</f>
        <v>12.5</v>
      </c>
      <c r="AE33" s="171" t="s">
        <v>39</v>
      </c>
      <c r="AF33" s="171">
        <f>AD33*9</f>
        <v>112.5</v>
      </c>
    </row>
    <row r="34" spans="2:32" ht="27.95" customHeight="1">
      <c r="B34" s="642"/>
      <c r="C34" s="637"/>
      <c r="D34" s="435"/>
      <c r="E34" s="435"/>
      <c r="F34" s="432"/>
      <c r="G34" s="431"/>
      <c r="H34" s="435"/>
      <c r="I34" s="432"/>
      <c r="J34" s="438"/>
      <c r="K34" s="435"/>
      <c r="L34" s="431"/>
      <c r="M34" s="433"/>
      <c r="N34" s="435"/>
      <c r="O34" s="433"/>
      <c r="P34" s="432"/>
      <c r="Q34" s="435"/>
      <c r="R34" s="432"/>
      <c r="S34" s="431"/>
      <c r="T34" s="435"/>
      <c r="U34" s="432"/>
      <c r="V34" s="624"/>
      <c r="W34" s="94">
        <f>AC35</f>
        <v>33.1</v>
      </c>
      <c r="X34" s="133" t="s">
        <v>46</v>
      </c>
      <c r="Y34" s="125">
        <v>0</v>
      </c>
      <c r="Z34" s="180"/>
      <c r="AA34" s="170" t="s">
        <v>47</v>
      </c>
      <c r="AB34" s="171">
        <v>0</v>
      </c>
      <c r="AE34" s="170">
        <f>AB34*15</f>
        <v>0</v>
      </c>
    </row>
    <row r="35" spans="2:32" ht="27.95" customHeight="1">
      <c r="B35" s="107" t="s">
        <v>48</v>
      </c>
      <c r="C35" s="197"/>
      <c r="D35" s="435"/>
      <c r="E35" s="435"/>
      <c r="F35" s="432"/>
      <c r="G35" s="432"/>
      <c r="H35" s="435"/>
      <c r="I35" s="432"/>
      <c r="J35" s="431"/>
      <c r="K35" s="435"/>
      <c r="L35" s="432"/>
      <c r="M35" s="433"/>
      <c r="N35" s="435"/>
      <c r="O35" s="433"/>
      <c r="P35" s="432"/>
      <c r="Q35" s="435"/>
      <c r="R35" s="432"/>
      <c r="S35" s="432"/>
      <c r="T35" s="432"/>
      <c r="U35" s="432"/>
      <c r="V35" s="624"/>
      <c r="W35" s="98" t="s">
        <v>49</v>
      </c>
      <c r="X35" s="137"/>
      <c r="Y35" s="125"/>
      <c r="Z35" s="170"/>
      <c r="AC35" s="170">
        <f>SUM(AC30:AC34)</f>
        <v>33.1</v>
      </c>
      <c r="AD35" s="170">
        <f>SUM(AD30:AD34)</f>
        <v>26.5</v>
      </c>
      <c r="AE35" s="170">
        <f>SUM(AE30:AE34)</f>
        <v>96</v>
      </c>
      <c r="AF35" s="170">
        <f>AC35*4+AD35*9+AE35*4</f>
        <v>754.9</v>
      </c>
    </row>
    <row r="36" spans="2:32" ht="27.95" customHeight="1">
      <c r="B36" s="198"/>
      <c r="C36" s="199"/>
      <c r="D36" s="435"/>
      <c r="E36" s="435"/>
      <c r="F36" s="432"/>
      <c r="G36" s="432"/>
      <c r="H36" s="435"/>
      <c r="I36" s="432"/>
      <c r="J36" s="432"/>
      <c r="K36" s="435"/>
      <c r="L36" s="432"/>
      <c r="M36" s="432"/>
      <c r="N36" s="435"/>
      <c r="O36" s="432"/>
      <c r="P36" s="432"/>
      <c r="Q36" s="435"/>
      <c r="R36" s="432"/>
      <c r="S36" s="432"/>
      <c r="T36" s="435"/>
      <c r="U36" s="432"/>
      <c r="V36" s="625"/>
      <c r="W36" s="94">
        <f>(W30*4)+(W32*9)+(W34*4)</f>
        <v>754.9</v>
      </c>
      <c r="X36" s="141"/>
      <c r="Y36" s="125"/>
      <c r="Z36" s="180"/>
      <c r="AC36" s="200">
        <f>AC35*4/AF35</f>
        <v>0.17538746853887932</v>
      </c>
      <c r="AD36" s="200">
        <f>AD35*9/AF35</f>
        <v>0.3159358855477547</v>
      </c>
      <c r="AE36" s="200">
        <f>AE35*4/AF35</f>
        <v>0.50867664591336603</v>
      </c>
    </row>
    <row r="37" spans="2:32" s="191" customFormat="1" ht="42">
      <c r="B37" s="81">
        <v>5</v>
      </c>
      <c r="C37" s="637"/>
      <c r="D37" s="83" t="str">
        <f>月菜單!Q35</f>
        <v>蛋蓋飯</v>
      </c>
      <c r="E37" s="494" t="s">
        <v>324</v>
      </c>
      <c r="F37" s="84" t="s">
        <v>24</v>
      </c>
      <c r="G37" s="83" t="str">
        <f>月菜單!Q36</f>
        <v>香檸烤翅</v>
      </c>
      <c r="H37" s="83" t="s">
        <v>25</v>
      </c>
      <c r="I37" s="84" t="s">
        <v>24</v>
      </c>
      <c r="J37" s="83" t="str">
        <f>月菜單!Q37</f>
        <v>關東煮</v>
      </c>
      <c r="K37" s="494" t="s">
        <v>324</v>
      </c>
      <c r="L37" s="84" t="s">
        <v>24</v>
      </c>
      <c r="M37" s="83" t="str">
        <f>月菜單!Q38</f>
        <v>椒鹽炸魚丁(炸海)</v>
      </c>
      <c r="N37" s="494" t="s">
        <v>322</v>
      </c>
      <c r="O37" s="84" t="s">
        <v>24</v>
      </c>
      <c r="P37" s="83" t="str">
        <f>月菜單!Q39</f>
        <v>深色蔬菜</v>
      </c>
      <c r="Q37" s="83" t="s">
        <v>27</v>
      </c>
      <c r="R37" s="84" t="s">
        <v>24</v>
      </c>
      <c r="S37" s="83" t="str">
        <f>月菜單!Q40</f>
        <v>榨菜肉絲湯(醃)</v>
      </c>
      <c r="T37" s="83" t="s">
        <v>26</v>
      </c>
      <c r="U37" s="84" t="s">
        <v>24</v>
      </c>
      <c r="V37" s="634"/>
      <c r="W37" s="85" t="s">
        <v>3</v>
      </c>
      <c r="X37" s="86" t="s">
        <v>28</v>
      </c>
      <c r="Y37" s="122">
        <f>AB38</f>
        <v>5.7</v>
      </c>
      <c r="Z37" s="170"/>
      <c r="AA37" s="170"/>
      <c r="AB37" s="171"/>
      <c r="AC37" s="170" t="s">
        <v>29</v>
      </c>
      <c r="AD37" s="170" t="s">
        <v>30</v>
      </c>
      <c r="AE37" s="170" t="s">
        <v>31</v>
      </c>
      <c r="AF37" s="170" t="s">
        <v>32</v>
      </c>
    </row>
    <row r="38" spans="2:32" ht="27.95" customHeight="1">
      <c r="B38" s="192" t="s">
        <v>33</v>
      </c>
      <c r="C38" s="637"/>
      <c r="D38" s="444" t="s">
        <v>171</v>
      </c>
      <c r="E38" s="441"/>
      <c r="F38" s="442">
        <v>115</v>
      </c>
      <c r="G38" s="498" t="s">
        <v>328</v>
      </c>
      <c r="H38" s="443"/>
      <c r="I38" s="450">
        <v>50</v>
      </c>
      <c r="J38" s="530" t="s">
        <v>423</v>
      </c>
      <c r="K38" s="499"/>
      <c r="L38" s="530">
        <v>25</v>
      </c>
      <c r="M38" s="583" t="s">
        <v>345</v>
      </c>
      <c r="N38" s="584"/>
      <c r="O38" s="460">
        <v>35</v>
      </c>
      <c r="P38" s="443" t="s">
        <v>174</v>
      </c>
      <c r="Q38" s="444"/>
      <c r="R38" s="443">
        <v>120</v>
      </c>
      <c r="S38" s="443" t="s">
        <v>300</v>
      </c>
      <c r="T38" s="460" t="s">
        <v>288</v>
      </c>
      <c r="U38" s="441">
        <v>15</v>
      </c>
      <c r="V38" s="635"/>
      <c r="W38" s="94">
        <f>AE43</f>
        <v>96.5</v>
      </c>
      <c r="X38" s="95" t="s">
        <v>34</v>
      </c>
      <c r="Y38" s="125">
        <f>AB39</f>
        <v>2.2999999999999998</v>
      </c>
      <c r="Z38" s="180"/>
      <c r="AA38" s="189" t="s">
        <v>35</v>
      </c>
      <c r="AB38" s="171">
        <v>5.7</v>
      </c>
      <c r="AC38" s="171">
        <f>AB38*2</f>
        <v>11.4</v>
      </c>
      <c r="AD38" s="171"/>
      <c r="AE38" s="171">
        <f>AB38*15</f>
        <v>85.5</v>
      </c>
      <c r="AF38" s="171">
        <f>AC38*4+AE38*4</f>
        <v>387.6</v>
      </c>
    </row>
    <row r="39" spans="2:32" ht="27.95" customHeight="1">
      <c r="B39" s="192">
        <v>22</v>
      </c>
      <c r="C39" s="637"/>
      <c r="D39" s="441" t="s">
        <v>239</v>
      </c>
      <c r="E39" s="441"/>
      <c r="F39" s="442">
        <v>25</v>
      </c>
      <c r="G39" s="443"/>
      <c r="H39" s="443"/>
      <c r="I39" s="450"/>
      <c r="J39" s="530" t="s">
        <v>424</v>
      </c>
      <c r="K39" s="530"/>
      <c r="L39" s="530">
        <v>10</v>
      </c>
      <c r="M39" s="583"/>
      <c r="N39" s="584"/>
      <c r="O39" s="460"/>
      <c r="P39" s="442"/>
      <c r="Q39" s="441"/>
      <c r="R39" s="442"/>
      <c r="S39" s="441" t="s">
        <v>279</v>
      </c>
      <c r="T39" s="441"/>
      <c r="U39" s="441">
        <v>10</v>
      </c>
      <c r="V39" s="635"/>
      <c r="W39" s="98" t="s">
        <v>2</v>
      </c>
      <c r="X39" s="99" t="s">
        <v>37</v>
      </c>
      <c r="Y39" s="125">
        <f>AB40</f>
        <v>2.2000000000000002</v>
      </c>
      <c r="Z39" s="170"/>
      <c r="AA39" s="194" t="s">
        <v>38</v>
      </c>
      <c r="AB39" s="171">
        <v>2.2999999999999998</v>
      </c>
      <c r="AC39" s="195">
        <f>AB39*7</f>
        <v>16.099999999999998</v>
      </c>
      <c r="AD39" s="171">
        <f>AB39*5</f>
        <v>11.5</v>
      </c>
      <c r="AE39" s="171" t="s">
        <v>39</v>
      </c>
      <c r="AF39" s="196">
        <f>AC39*4+AD39*9</f>
        <v>167.89999999999998</v>
      </c>
    </row>
    <row r="40" spans="2:32" ht="27.95" customHeight="1">
      <c r="B40" s="192" t="s">
        <v>40</v>
      </c>
      <c r="C40" s="637"/>
      <c r="D40" s="441" t="s">
        <v>181</v>
      </c>
      <c r="E40" s="441"/>
      <c r="F40" s="442">
        <v>10</v>
      </c>
      <c r="G40" s="443"/>
      <c r="H40" s="449"/>
      <c r="I40" s="450"/>
      <c r="J40" s="530" t="s">
        <v>425</v>
      </c>
      <c r="K40" s="499"/>
      <c r="L40" s="452">
        <v>15</v>
      </c>
      <c r="M40" s="453"/>
      <c r="N40" s="455"/>
      <c r="O40" s="442"/>
      <c r="P40" s="442"/>
      <c r="Q40" s="441"/>
      <c r="R40" s="442"/>
      <c r="S40" s="444" t="s">
        <v>301</v>
      </c>
      <c r="T40" s="441"/>
      <c r="U40" s="441">
        <v>5</v>
      </c>
      <c r="V40" s="635"/>
      <c r="W40" s="94">
        <f>(Y38*5)+(Y40*5)</f>
        <v>25.5</v>
      </c>
      <c r="X40" s="99" t="s">
        <v>41</v>
      </c>
      <c r="Y40" s="125">
        <f>AB41</f>
        <v>2.8</v>
      </c>
      <c r="Z40" s="180"/>
      <c r="AA40" s="170" t="s">
        <v>42</v>
      </c>
      <c r="AB40" s="171">
        <v>2.2000000000000002</v>
      </c>
      <c r="AC40" s="171">
        <f>AB40*1</f>
        <v>2.2000000000000002</v>
      </c>
      <c r="AD40" s="171" t="s">
        <v>39</v>
      </c>
      <c r="AE40" s="171">
        <f>AB40*5</f>
        <v>11</v>
      </c>
      <c r="AF40" s="171">
        <f>AC40*4+AE40*4</f>
        <v>52.8</v>
      </c>
    </row>
    <row r="41" spans="2:32" ht="27.95" customHeight="1">
      <c r="B41" s="626" t="s">
        <v>71</v>
      </c>
      <c r="C41" s="637"/>
      <c r="D41" s="528" t="s">
        <v>368</v>
      </c>
      <c r="E41" s="441"/>
      <c r="F41" s="442">
        <v>3</v>
      </c>
      <c r="G41" s="443"/>
      <c r="H41" s="449"/>
      <c r="I41" s="450"/>
      <c r="J41" s="530" t="s">
        <v>426</v>
      </c>
      <c r="K41" s="528"/>
      <c r="L41" s="530">
        <v>10</v>
      </c>
      <c r="M41" s="461"/>
      <c r="N41" s="455"/>
      <c r="O41" s="442"/>
      <c r="P41" s="442"/>
      <c r="Q41" s="441"/>
      <c r="R41" s="442"/>
      <c r="S41" s="441"/>
      <c r="T41" s="441"/>
      <c r="U41" s="441"/>
      <c r="V41" s="635"/>
      <c r="W41" s="98" t="s">
        <v>4</v>
      </c>
      <c r="X41" s="99" t="s">
        <v>44</v>
      </c>
      <c r="Y41" s="125">
        <f>AB42</f>
        <v>0</v>
      </c>
      <c r="Z41" s="170"/>
      <c r="AA41" s="170" t="s">
        <v>45</v>
      </c>
      <c r="AB41" s="171">
        <v>2.8</v>
      </c>
      <c r="AC41" s="171"/>
      <c r="AD41" s="171">
        <f>AB41*5</f>
        <v>14</v>
      </c>
      <c r="AE41" s="171" t="s">
        <v>39</v>
      </c>
      <c r="AF41" s="171">
        <f>AD41*9</f>
        <v>126</v>
      </c>
    </row>
    <row r="42" spans="2:32" ht="27.95" customHeight="1">
      <c r="B42" s="626"/>
      <c r="C42" s="637"/>
      <c r="D42" s="441"/>
      <c r="E42" s="441"/>
      <c r="F42" s="442"/>
      <c r="G42" s="446"/>
      <c r="H42" s="445"/>
      <c r="I42" s="452"/>
      <c r="J42" s="530" t="s">
        <v>427</v>
      </c>
      <c r="K42" s="499"/>
      <c r="L42" s="530">
        <v>5</v>
      </c>
      <c r="M42" s="458"/>
      <c r="N42" s="451"/>
      <c r="O42" s="443"/>
      <c r="P42" s="442"/>
      <c r="Q42" s="445"/>
      <c r="R42" s="442"/>
      <c r="S42" s="441"/>
      <c r="T42" s="445"/>
      <c r="U42" s="441"/>
      <c r="V42" s="635"/>
      <c r="W42" s="94">
        <f>(Y38*7)+(Y37*2)+(Y39*1)</f>
        <v>29.7</v>
      </c>
      <c r="X42" s="106" t="s">
        <v>46</v>
      </c>
      <c r="Y42" s="125">
        <v>0</v>
      </c>
      <c r="Z42" s="180"/>
      <c r="AA42" s="170" t="s">
        <v>47</v>
      </c>
      <c r="AB42" s="171">
        <v>0</v>
      </c>
      <c r="AE42" s="170">
        <f>AB42*15</f>
        <v>0</v>
      </c>
    </row>
    <row r="43" spans="2:32" ht="27.95" customHeight="1">
      <c r="B43" s="107" t="s">
        <v>48</v>
      </c>
      <c r="C43" s="197"/>
      <c r="D43" s="456"/>
      <c r="E43" s="445"/>
      <c r="F43" s="442"/>
      <c r="G43" s="442"/>
      <c r="H43" s="445"/>
      <c r="I43" s="452"/>
      <c r="J43" s="530"/>
      <c r="K43" s="499"/>
      <c r="L43" s="530"/>
      <c r="M43" s="459"/>
      <c r="N43" s="454"/>
      <c r="O43" s="443"/>
      <c r="P43" s="442"/>
      <c r="Q43" s="445"/>
      <c r="R43" s="442"/>
      <c r="S43" s="441"/>
      <c r="T43" s="445"/>
      <c r="U43" s="441"/>
      <c r="V43" s="635"/>
      <c r="W43" s="98" t="s">
        <v>49</v>
      </c>
      <c r="X43" s="109"/>
      <c r="Y43" s="125"/>
      <c r="Z43" s="170"/>
      <c r="AB43" s="171">
        <v>0</v>
      </c>
      <c r="AC43" s="170">
        <f>SUM(AC38:AC42)</f>
        <v>29.7</v>
      </c>
      <c r="AD43" s="170">
        <f>SUM(AD38:AD42)</f>
        <v>25.5</v>
      </c>
      <c r="AE43" s="170">
        <f>SUM(AE38:AE42)</f>
        <v>96.5</v>
      </c>
      <c r="AF43" s="170">
        <f>AC43*4+AD43*9+AE43*4</f>
        <v>734.3</v>
      </c>
    </row>
    <row r="44" spans="2:32" ht="27.95" customHeight="1" thickBot="1">
      <c r="B44" s="211"/>
      <c r="C44" s="199"/>
      <c r="D44" s="457"/>
      <c r="E44" s="447"/>
      <c r="F44" s="448"/>
      <c r="G44" s="448"/>
      <c r="H44" s="447"/>
      <c r="I44" s="448"/>
      <c r="J44" s="530"/>
      <c r="K44" s="499"/>
      <c r="L44" s="530"/>
      <c r="M44" s="441"/>
      <c r="N44" s="447"/>
      <c r="O44" s="448"/>
      <c r="P44" s="448"/>
      <c r="Q44" s="447"/>
      <c r="R44" s="448"/>
      <c r="S44" s="448"/>
      <c r="T44" s="447"/>
      <c r="U44" s="448"/>
      <c r="V44" s="636"/>
      <c r="W44" s="94">
        <f>(W38*4)+(W40*9)+(W42*4)</f>
        <v>734.3</v>
      </c>
      <c r="X44" s="120"/>
      <c r="Y44" s="146"/>
      <c r="Z44" s="180"/>
      <c r="AC44" s="200">
        <f>AC43*4/AF43</f>
        <v>0.16178673566662127</v>
      </c>
      <c r="AD44" s="200">
        <f>AD43*9/AF43</f>
        <v>0.31254255753779109</v>
      </c>
      <c r="AE44" s="200">
        <f>AE43*4/AF43</f>
        <v>0.52567070679558769</v>
      </c>
    </row>
    <row r="45" spans="2:32" ht="21.75" customHeight="1">
      <c r="C45" s="170"/>
      <c r="J45" s="638"/>
      <c r="K45" s="638"/>
      <c r="L45" s="638"/>
      <c r="M45" s="638"/>
      <c r="N45" s="638"/>
      <c r="O45" s="638"/>
      <c r="P45" s="638"/>
      <c r="Q45" s="638"/>
      <c r="R45" s="638"/>
      <c r="S45" s="638"/>
      <c r="T45" s="638"/>
      <c r="U45" s="638"/>
      <c r="V45" s="638"/>
      <c r="W45" s="638"/>
      <c r="X45" s="638"/>
      <c r="Y45" s="638"/>
      <c r="Z45" s="214"/>
    </row>
    <row r="46" spans="2:32">
      <c r="B46" s="171"/>
      <c r="D46" s="639"/>
      <c r="E46" s="639"/>
      <c r="F46" s="640"/>
      <c r="G46" s="640"/>
      <c r="H46" s="215"/>
      <c r="I46" s="170"/>
      <c r="J46" s="170"/>
      <c r="K46" s="215"/>
      <c r="L46" s="170"/>
      <c r="N46" s="215"/>
      <c r="O46" s="170"/>
      <c r="Q46" s="215"/>
      <c r="R46" s="170"/>
      <c r="T46" s="215"/>
      <c r="U46" s="170"/>
      <c r="V46" s="216"/>
      <c r="Y46" s="218"/>
    </row>
    <row r="47" spans="2:32">
      <c r="Y47" s="218"/>
    </row>
    <row r="48" spans="2:32">
      <c r="Y48" s="218"/>
    </row>
    <row r="49" spans="25:25">
      <c r="Y49" s="218"/>
    </row>
    <row r="50" spans="25:25">
      <c r="Y50" s="218"/>
    </row>
    <row r="51" spans="25:25">
      <c r="Y51" s="218"/>
    </row>
    <row r="52" spans="25:25">
      <c r="Y52" s="218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3" type="noConversion"/>
  <pageMargins left="1.28" right="0.17" top="0.18" bottom="0.17" header="0.5" footer="0.23"/>
  <pageSetup paperSize="9" scale="4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44"/>
  <sheetViews>
    <sheetView view="pageBreakPreview" topLeftCell="A28" zoomScale="68" zoomScaleNormal="55" zoomScaleSheetLayoutView="68" workbookViewId="0">
      <selection activeCell="I39" sqref="I39"/>
    </sheetView>
  </sheetViews>
  <sheetFormatPr defaultColWidth="9" defaultRowHeight="20.25"/>
  <cols>
    <col min="1" max="1" width="1.875" style="193" customWidth="1"/>
    <col min="2" max="2" width="4.875" style="212" customWidth="1"/>
    <col min="3" max="3" width="0" style="193" hidden="1" customWidth="1"/>
    <col min="4" max="4" width="18.625" style="193" customWidth="1"/>
    <col min="5" max="5" width="5.625" style="213" customWidth="1"/>
    <col min="6" max="6" width="9.625" style="193" customWidth="1"/>
    <col min="7" max="7" width="18.625" style="193" customWidth="1"/>
    <col min="8" max="8" width="5.625" style="213" customWidth="1"/>
    <col min="9" max="9" width="9.625" style="193" customWidth="1"/>
    <col min="10" max="10" width="18.625" style="193" customWidth="1"/>
    <col min="11" max="11" width="5.625" style="213" customWidth="1"/>
    <col min="12" max="12" width="9.625" style="193" customWidth="1"/>
    <col min="13" max="13" width="18.625" style="193" customWidth="1"/>
    <col min="14" max="14" width="5.625" style="213" customWidth="1"/>
    <col min="15" max="15" width="9.625" style="193" customWidth="1"/>
    <col min="16" max="16" width="18.625" style="193" customWidth="1"/>
    <col min="17" max="17" width="5.625" style="213" customWidth="1"/>
    <col min="18" max="18" width="9.625" style="193" customWidth="1"/>
    <col min="19" max="19" width="18.625" style="193" customWidth="1"/>
    <col min="20" max="20" width="5.625" style="213" customWidth="1"/>
    <col min="21" max="21" width="9.625" style="193" customWidth="1"/>
    <col min="22" max="22" width="5.25" style="219" customWidth="1"/>
    <col min="23" max="23" width="11.75" style="217" customWidth="1"/>
    <col min="24" max="24" width="11.25" style="158" customWidth="1"/>
    <col min="25" max="25" width="6.625" style="220" customWidth="1"/>
    <col min="26" max="26" width="6.625" style="193" customWidth="1"/>
    <col min="27" max="27" width="6" style="170" customWidth="1"/>
    <col min="28" max="28" width="5.5" style="171" customWidth="1"/>
    <col min="29" max="29" width="7.75" style="170" customWidth="1"/>
    <col min="30" max="30" width="8" style="170" customWidth="1"/>
    <col min="31" max="31" width="7.875" style="170" customWidth="1"/>
    <col min="32" max="32" width="7.5" style="170" customWidth="1"/>
    <col min="33" max="35" width="9" style="193" customWidth="1"/>
    <col min="36" max="16384" width="9" style="193"/>
  </cols>
  <sheetData>
    <row r="1" spans="2:32" s="170" customFormat="1" ht="38.25">
      <c r="B1" s="631" t="s">
        <v>353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169"/>
      <c r="AB1" s="171"/>
    </row>
    <row r="2" spans="2:32" s="170" customFormat="1" ht="16.5" customHeight="1">
      <c r="B2" s="643"/>
      <c r="C2" s="644"/>
      <c r="D2" s="644"/>
      <c r="E2" s="644"/>
      <c r="F2" s="644"/>
      <c r="G2" s="644"/>
      <c r="H2" s="172"/>
      <c r="I2" s="169"/>
      <c r="J2" s="169"/>
      <c r="K2" s="172"/>
      <c r="L2" s="169"/>
      <c r="M2" s="169"/>
      <c r="N2" s="172"/>
      <c r="O2" s="169"/>
      <c r="P2" s="169"/>
      <c r="Q2" s="172"/>
      <c r="R2" s="169"/>
      <c r="S2" s="169"/>
      <c r="T2" s="172"/>
      <c r="U2" s="169"/>
      <c r="V2" s="173"/>
      <c r="W2" s="174"/>
      <c r="X2" s="60"/>
      <c r="Y2" s="174"/>
      <c r="Z2" s="169"/>
      <c r="AB2" s="171"/>
    </row>
    <row r="3" spans="2:32" s="170" customFormat="1" ht="31.5" customHeight="1" thickBot="1">
      <c r="B3" s="61" t="s">
        <v>11</v>
      </c>
      <c r="C3" s="175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T3" s="176"/>
      <c r="U3" s="176"/>
      <c r="V3" s="177"/>
      <c r="W3" s="178"/>
      <c r="X3" s="66"/>
      <c r="Y3" s="179"/>
      <c r="Z3" s="180"/>
      <c r="AB3" s="171"/>
    </row>
    <row r="4" spans="2:32" s="190" customFormat="1" ht="157.5">
      <c r="B4" s="181" t="s">
        <v>12</v>
      </c>
      <c r="C4" s="182" t="s">
        <v>13</v>
      </c>
      <c r="D4" s="183" t="s">
        <v>14</v>
      </c>
      <c r="E4" s="72" t="s">
        <v>15</v>
      </c>
      <c r="F4" s="183"/>
      <c r="G4" s="183" t="s">
        <v>16</v>
      </c>
      <c r="H4" s="72" t="s">
        <v>15</v>
      </c>
      <c r="I4" s="183"/>
      <c r="J4" s="183" t="s">
        <v>17</v>
      </c>
      <c r="K4" s="72" t="s">
        <v>15</v>
      </c>
      <c r="L4" s="184"/>
      <c r="M4" s="183" t="s">
        <v>17</v>
      </c>
      <c r="N4" s="72" t="s">
        <v>15</v>
      </c>
      <c r="O4" s="183"/>
      <c r="P4" s="183" t="s">
        <v>17</v>
      </c>
      <c r="Q4" s="72" t="s">
        <v>15</v>
      </c>
      <c r="R4" s="183"/>
      <c r="S4" s="185" t="s">
        <v>18</v>
      </c>
      <c r="T4" s="72" t="s">
        <v>15</v>
      </c>
      <c r="U4" s="183"/>
      <c r="V4" s="74" t="s">
        <v>72</v>
      </c>
      <c r="W4" s="186" t="s">
        <v>20</v>
      </c>
      <c r="X4" s="76" t="s">
        <v>21</v>
      </c>
      <c r="Y4" s="187" t="s">
        <v>22</v>
      </c>
      <c r="Z4" s="188"/>
      <c r="AA4" s="189"/>
      <c r="AB4" s="171"/>
      <c r="AC4" s="170"/>
      <c r="AD4" s="170"/>
      <c r="AE4" s="170"/>
      <c r="AF4" s="170"/>
    </row>
    <row r="5" spans="2:32" s="191" customFormat="1" ht="65.099999999999994" customHeight="1">
      <c r="B5" s="81">
        <v>5</v>
      </c>
      <c r="C5" s="637"/>
      <c r="D5" s="83" t="str">
        <f>月菜單!A45</f>
        <v>白米飯</v>
      </c>
      <c r="E5" s="83" t="s">
        <v>23</v>
      </c>
      <c r="F5" s="84" t="s">
        <v>24</v>
      </c>
      <c r="G5" s="83" t="str">
        <f>月菜單!A46</f>
        <v>火車大豬排</v>
      </c>
      <c r="H5" s="494" t="s">
        <v>329</v>
      </c>
      <c r="I5" s="84" t="s">
        <v>24</v>
      </c>
      <c r="J5" s="83" t="str">
        <f>月菜單!A47</f>
        <v>蒙古烤肉</v>
      </c>
      <c r="K5" s="494" t="s">
        <v>327</v>
      </c>
      <c r="L5" s="84" t="s">
        <v>24</v>
      </c>
      <c r="M5" s="83" t="str">
        <f>月菜單!A48</f>
        <v>嫩汁豆腐(豆)</v>
      </c>
      <c r="N5" s="83" t="s">
        <v>26</v>
      </c>
      <c r="O5" s="84" t="s">
        <v>24</v>
      </c>
      <c r="P5" s="83" t="str">
        <f>月菜單!A49</f>
        <v>深色蔬菜</v>
      </c>
      <c r="Q5" s="83" t="s">
        <v>27</v>
      </c>
      <c r="R5" s="84" t="s">
        <v>24</v>
      </c>
      <c r="S5" s="201" t="str">
        <f>月菜單!A50</f>
        <v>玉米蛋花湯</v>
      </c>
      <c r="T5" s="83" t="s">
        <v>50</v>
      </c>
      <c r="U5" s="84" t="s">
        <v>51</v>
      </c>
      <c r="V5" s="623"/>
      <c r="W5" s="85" t="s">
        <v>3</v>
      </c>
      <c r="X5" s="121" t="s">
        <v>75</v>
      </c>
      <c r="Y5" s="87">
        <f>AB6</f>
        <v>6.2</v>
      </c>
      <c r="Z5" s="170"/>
      <c r="AA5" s="170"/>
      <c r="AB5" s="171"/>
      <c r="AC5" s="170" t="s">
        <v>76</v>
      </c>
      <c r="AD5" s="170" t="s">
        <v>77</v>
      </c>
      <c r="AE5" s="170" t="s">
        <v>78</v>
      </c>
      <c r="AF5" s="170" t="s">
        <v>79</v>
      </c>
    </row>
    <row r="6" spans="2:32" ht="27.95" customHeight="1">
      <c r="B6" s="192" t="s">
        <v>33</v>
      </c>
      <c r="C6" s="637"/>
      <c r="D6" s="465" t="s">
        <v>171</v>
      </c>
      <c r="E6" s="462"/>
      <c r="F6" s="463">
        <v>120</v>
      </c>
      <c r="G6" s="464" t="s">
        <v>255</v>
      </c>
      <c r="H6" s="463"/>
      <c r="I6" s="463">
        <v>60</v>
      </c>
      <c r="J6" s="463" t="s">
        <v>210</v>
      </c>
      <c r="K6" s="463"/>
      <c r="L6" s="463">
        <v>55</v>
      </c>
      <c r="M6" s="465" t="s">
        <v>286</v>
      </c>
      <c r="N6" s="463" t="s">
        <v>245</v>
      </c>
      <c r="O6" s="464">
        <v>50</v>
      </c>
      <c r="P6" s="464" t="s">
        <v>174</v>
      </c>
      <c r="Q6" s="465"/>
      <c r="R6" s="464">
        <v>140</v>
      </c>
      <c r="S6" s="462" t="s">
        <v>284</v>
      </c>
      <c r="T6" s="463"/>
      <c r="U6" s="463">
        <v>20</v>
      </c>
      <c r="V6" s="624"/>
      <c r="W6" s="94">
        <f>AE11</f>
        <v>103</v>
      </c>
      <c r="X6" s="124" t="s">
        <v>34</v>
      </c>
      <c r="Y6" s="96">
        <f>AB7</f>
        <v>2.8</v>
      </c>
      <c r="Z6" s="180"/>
      <c r="AA6" s="189" t="s">
        <v>35</v>
      </c>
      <c r="AB6" s="171">
        <v>6.2</v>
      </c>
      <c r="AC6" s="171">
        <f>AB6*2</f>
        <v>12.4</v>
      </c>
      <c r="AD6" s="171"/>
      <c r="AE6" s="171">
        <f>AB6*15</f>
        <v>93</v>
      </c>
      <c r="AF6" s="171">
        <f>AC6*4+AE6*4</f>
        <v>421.6</v>
      </c>
    </row>
    <row r="7" spans="2:32" ht="27.95" customHeight="1">
      <c r="B7" s="192">
        <v>25</v>
      </c>
      <c r="C7" s="637"/>
      <c r="D7" s="462"/>
      <c r="E7" s="462"/>
      <c r="F7" s="462"/>
      <c r="G7" s="464"/>
      <c r="H7" s="463"/>
      <c r="I7" s="463"/>
      <c r="J7" s="463" t="s">
        <v>261</v>
      </c>
      <c r="K7" s="464"/>
      <c r="L7" s="463">
        <v>10</v>
      </c>
      <c r="M7" s="465"/>
      <c r="N7" s="463"/>
      <c r="O7" s="464"/>
      <c r="P7" s="463"/>
      <c r="Q7" s="463"/>
      <c r="R7" s="463"/>
      <c r="S7" s="462" t="s">
        <v>239</v>
      </c>
      <c r="T7" s="463"/>
      <c r="U7" s="463">
        <v>10</v>
      </c>
      <c r="V7" s="624"/>
      <c r="W7" s="98" t="s">
        <v>2</v>
      </c>
      <c r="X7" s="128" t="s">
        <v>37</v>
      </c>
      <c r="Y7" s="96">
        <f>AB8</f>
        <v>2</v>
      </c>
      <c r="Z7" s="170"/>
      <c r="AA7" s="194" t="s">
        <v>38</v>
      </c>
      <c r="AB7" s="171">
        <v>2.8</v>
      </c>
      <c r="AC7" s="195">
        <f>AB7*7</f>
        <v>19.599999999999998</v>
      </c>
      <c r="AD7" s="171">
        <f>AB7*5</f>
        <v>14</v>
      </c>
      <c r="AE7" s="171" t="s">
        <v>39</v>
      </c>
      <c r="AF7" s="196">
        <f>AC7*4+AD7*9</f>
        <v>204.39999999999998</v>
      </c>
    </row>
    <row r="8" spans="2:32" ht="27.95" customHeight="1">
      <c r="B8" s="192" t="s">
        <v>40</v>
      </c>
      <c r="C8" s="637"/>
      <c r="D8" s="462"/>
      <c r="E8" s="462"/>
      <c r="F8" s="462"/>
      <c r="G8" s="463"/>
      <c r="H8" s="462"/>
      <c r="I8" s="463"/>
      <c r="J8" s="465" t="s">
        <v>181</v>
      </c>
      <c r="K8" s="463"/>
      <c r="L8" s="463">
        <v>5</v>
      </c>
      <c r="M8" s="471"/>
      <c r="N8" s="464"/>
      <c r="O8" s="470"/>
      <c r="P8" s="463"/>
      <c r="Q8" s="466"/>
      <c r="R8" s="463"/>
      <c r="S8" s="462"/>
      <c r="T8" s="466"/>
      <c r="U8" s="463"/>
      <c r="V8" s="624"/>
      <c r="W8" s="94">
        <f>AD11</f>
        <v>26.5</v>
      </c>
      <c r="X8" s="128" t="s">
        <v>41</v>
      </c>
      <c r="Y8" s="96">
        <f>AB9</f>
        <v>2.5</v>
      </c>
      <c r="Z8" s="180"/>
      <c r="AA8" s="170" t="s">
        <v>42</v>
      </c>
      <c r="AB8" s="171">
        <v>2</v>
      </c>
      <c r="AC8" s="171">
        <f>AB8*1</f>
        <v>2</v>
      </c>
      <c r="AD8" s="171" t="s">
        <v>39</v>
      </c>
      <c r="AE8" s="171">
        <f>AB8*5</f>
        <v>10</v>
      </c>
      <c r="AF8" s="171">
        <f>AC8*4+AE8*4</f>
        <v>48</v>
      </c>
    </row>
    <row r="9" spans="2:32" ht="27.95" customHeight="1">
      <c r="B9" s="642" t="s">
        <v>43</v>
      </c>
      <c r="C9" s="637"/>
      <c r="D9" s="512"/>
      <c r="E9" s="512"/>
      <c r="F9" s="512"/>
      <c r="G9" s="467"/>
      <c r="H9" s="466"/>
      <c r="I9" s="463"/>
      <c r="J9" s="463"/>
      <c r="K9" s="463"/>
      <c r="L9" s="463"/>
      <c r="M9" s="465"/>
      <c r="N9" s="462"/>
      <c r="O9" s="464"/>
      <c r="P9" s="463"/>
      <c r="Q9" s="466"/>
      <c r="R9" s="463"/>
      <c r="S9" s="462"/>
      <c r="T9" s="466"/>
      <c r="U9" s="463"/>
      <c r="V9" s="624"/>
      <c r="W9" s="98" t="s">
        <v>4</v>
      </c>
      <c r="X9" s="128" t="s">
        <v>44</v>
      </c>
      <c r="Y9" s="96">
        <f>AB10</f>
        <v>0</v>
      </c>
      <c r="Z9" s="170"/>
      <c r="AA9" s="170" t="s">
        <v>45</v>
      </c>
      <c r="AB9" s="171">
        <v>2.5</v>
      </c>
      <c r="AC9" s="171"/>
      <c r="AD9" s="171">
        <f>AB9*5</f>
        <v>12.5</v>
      </c>
      <c r="AE9" s="171" t="s">
        <v>39</v>
      </c>
      <c r="AF9" s="171">
        <f>AD9*9</f>
        <v>112.5</v>
      </c>
    </row>
    <row r="10" spans="2:32" ht="27.95" customHeight="1">
      <c r="B10" s="642"/>
      <c r="C10" s="637"/>
      <c r="D10" s="462"/>
      <c r="E10" s="462"/>
      <c r="F10" s="462"/>
      <c r="G10" s="463"/>
      <c r="H10" s="466"/>
      <c r="I10" s="463"/>
      <c r="J10" s="463"/>
      <c r="K10" s="466"/>
      <c r="L10" s="463"/>
      <c r="M10" s="468"/>
      <c r="N10" s="464"/>
      <c r="O10" s="469"/>
      <c r="P10" s="463"/>
      <c r="Q10" s="466"/>
      <c r="R10" s="463"/>
      <c r="S10" s="462"/>
      <c r="T10" s="466"/>
      <c r="U10" s="463"/>
      <c r="V10" s="624"/>
      <c r="W10" s="94">
        <f>AC11</f>
        <v>34</v>
      </c>
      <c r="X10" s="133" t="s">
        <v>46</v>
      </c>
      <c r="Y10" s="96">
        <v>0</v>
      </c>
      <c r="Z10" s="180"/>
      <c r="AA10" s="170" t="s">
        <v>47</v>
      </c>
      <c r="AB10" s="171">
        <v>0</v>
      </c>
      <c r="AE10" s="170">
        <f>AB10*15</f>
        <v>0</v>
      </c>
    </row>
    <row r="11" spans="2:32" ht="27.95" customHeight="1">
      <c r="B11" s="107" t="s">
        <v>48</v>
      </c>
      <c r="C11" s="197"/>
      <c r="D11" s="462"/>
      <c r="E11" s="466"/>
      <c r="F11" s="462"/>
      <c r="G11" s="463"/>
      <c r="H11" s="466"/>
      <c r="I11" s="463"/>
      <c r="J11" s="463"/>
      <c r="K11" s="466"/>
      <c r="L11" s="463"/>
      <c r="M11" s="468"/>
      <c r="N11" s="464"/>
      <c r="O11" s="469"/>
      <c r="P11" s="463"/>
      <c r="Q11" s="466"/>
      <c r="R11" s="463"/>
      <c r="S11" s="463"/>
      <c r="T11" s="466"/>
      <c r="U11" s="463"/>
      <c r="V11" s="624"/>
      <c r="W11" s="98" t="s">
        <v>49</v>
      </c>
      <c r="X11" s="137"/>
      <c r="Y11" s="96"/>
      <c r="Z11" s="170"/>
      <c r="AC11" s="170">
        <f>SUM(AC6:AC10)</f>
        <v>34</v>
      </c>
      <c r="AD11" s="170">
        <f>SUM(AD6:AD10)</f>
        <v>26.5</v>
      </c>
      <c r="AE11" s="170">
        <f>SUM(AE6:AE10)</f>
        <v>103</v>
      </c>
      <c r="AF11" s="170">
        <f>AC11*4+AD11*9+AE11*4</f>
        <v>786.5</v>
      </c>
    </row>
    <row r="12" spans="2:32" ht="27.95" customHeight="1">
      <c r="B12" s="198"/>
      <c r="C12" s="199"/>
      <c r="D12" s="466"/>
      <c r="E12" s="466"/>
      <c r="F12" s="463"/>
      <c r="G12" s="463"/>
      <c r="H12" s="466"/>
      <c r="I12" s="463"/>
      <c r="J12" s="463"/>
      <c r="K12" s="466"/>
      <c r="L12" s="463"/>
      <c r="M12" s="468"/>
      <c r="N12" s="464"/>
      <c r="O12" s="469"/>
      <c r="P12" s="463"/>
      <c r="Q12" s="466"/>
      <c r="R12" s="463"/>
      <c r="S12" s="463"/>
      <c r="T12" s="466"/>
      <c r="U12" s="463"/>
      <c r="V12" s="625"/>
      <c r="W12" s="94">
        <f>(W6*4)+(W8*9)+(W10*4)</f>
        <v>786.5</v>
      </c>
      <c r="X12" s="141"/>
      <c r="Y12" s="298"/>
      <c r="Z12" s="180"/>
      <c r="AC12" s="200">
        <f>AC11*4/AF11</f>
        <v>0.17291799109980929</v>
      </c>
      <c r="AD12" s="200">
        <f>AD11*9/AF11</f>
        <v>0.30324221233312143</v>
      </c>
      <c r="AE12" s="200">
        <f>AE11*4/AF11</f>
        <v>0.52383979656706925</v>
      </c>
    </row>
    <row r="13" spans="2:32" s="191" customFormat="1" ht="42">
      <c r="B13" s="81">
        <v>5</v>
      </c>
      <c r="C13" s="637"/>
      <c r="D13" s="83" t="str">
        <f>月菜單!E45</f>
        <v>燕麥飯</v>
      </c>
      <c r="E13" s="83" t="s">
        <v>23</v>
      </c>
      <c r="F13" s="84" t="s">
        <v>24</v>
      </c>
      <c r="G13" s="83" t="str">
        <f>月菜單!E46</f>
        <v>蜜香雞排</v>
      </c>
      <c r="H13" s="83" t="s">
        <v>25</v>
      </c>
      <c r="I13" s="84" t="s">
        <v>24</v>
      </c>
      <c r="J13" s="83" t="str">
        <f>月菜單!E47</f>
        <v>泰式打拋豬</v>
      </c>
      <c r="K13" s="494" t="s">
        <v>330</v>
      </c>
      <c r="L13" s="84" t="s">
        <v>24</v>
      </c>
      <c r="M13" s="83" t="str">
        <f>月菜單!E48</f>
        <v>高麗菜河粉</v>
      </c>
      <c r="N13" s="83" t="s">
        <v>55</v>
      </c>
      <c r="O13" s="84" t="s">
        <v>24</v>
      </c>
      <c r="P13" s="83" t="str">
        <f>月菜單!E49</f>
        <v>淺色蔬菜</v>
      </c>
      <c r="Q13" s="83" t="s">
        <v>74</v>
      </c>
      <c r="R13" s="84" t="s">
        <v>51</v>
      </c>
      <c r="S13" s="83" t="str">
        <f>月菜單!E50</f>
        <v>大黃瓜湯</v>
      </c>
      <c r="T13" s="83" t="s">
        <v>50</v>
      </c>
      <c r="U13" s="84" t="s">
        <v>51</v>
      </c>
      <c r="V13" s="634"/>
      <c r="W13" s="85" t="s">
        <v>3</v>
      </c>
      <c r="X13" s="121" t="s">
        <v>75</v>
      </c>
      <c r="Y13" s="510">
        <f>AB14</f>
        <v>5.5</v>
      </c>
      <c r="Z13" s="170"/>
      <c r="AA13" s="170"/>
      <c r="AB13" s="171"/>
      <c r="AC13" s="170" t="s">
        <v>76</v>
      </c>
      <c r="AD13" s="170" t="s">
        <v>77</v>
      </c>
      <c r="AE13" s="170" t="s">
        <v>78</v>
      </c>
      <c r="AF13" s="170" t="s">
        <v>79</v>
      </c>
    </row>
    <row r="14" spans="2:32" ht="27.95" customHeight="1">
      <c r="B14" s="192" t="s">
        <v>33</v>
      </c>
      <c r="C14" s="637"/>
      <c r="D14" s="475" t="s">
        <v>171</v>
      </c>
      <c r="E14" s="474"/>
      <c r="F14" s="474">
        <v>80</v>
      </c>
      <c r="G14" s="475" t="s">
        <v>262</v>
      </c>
      <c r="H14" s="472"/>
      <c r="I14" s="475">
        <v>70</v>
      </c>
      <c r="J14" s="478" t="s">
        <v>302</v>
      </c>
      <c r="K14" s="472"/>
      <c r="L14" s="475">
        <v>25</v>
      </c>
      <c r="M14" s="385" t="s">
        <v>210</v>
      </c>
      <c r="N14" s="385"/>
      <c r="O14" s="385">
        <v>30</v>
      </c>
      <c r="P14" s="474" t="s">
        <v>174</v>
      </c>
      <c r="Q14" s="475"/>
      <c r="R14" s="474">
        <v>120</v>
      </c>
      <c r="S14" s="472" t="s">
        <v>250</v>
      </c>
      <c r="T14" s="479"/>
      <c r="U14" s="473">
        <v>30</v>
      </c>
      <c r="V14" s="635"/>
      <c r="W14" s="94">
        <f>AE19</f>
        <v>94.5</v>
      </c>
      <c r="X14" s="124" t="s">
        <v>34</v>
      </c>
      <c r="Y14" s="96">
        <f>AB15</f>
        <v>2.4</v>
      </c>
      <c r="Z14" s="180"/>
      <c r="AA14" s="189" t="s">
        <v>35</v>
      </c>
      <c r="AB14" s="171">
        <v>5.5</v>
      </c>
      <c r="AC14" s="171">
        <f>AB14*2</f>
        <v>11</v>
      </c>
      <c r="AD14" s="171"/>
      <c r="AE14" s="171">
        <f>AB14*15</f>
        <v>82.5</v>
      </c>
      <c r="AF14" s="171">
        <f>AC14*4+AE14*4</f>
        <v>374</v>
      </c>
    </row>
    <row r="15" spans="2:32" ht="27.95" customHeight="1">
      <c r="B15" s="192">
        <v>26</v>
      </c>
      <c r="C15" s="637"/>
      <c r="D15" s="474" t="s">
        <v>303</v>
      </c>
      <c r="E15" s="474"/>
      <c r="F15" s="474">
        <v>30</v>
      </c>
      <c r="G15" s="475"/>
      <c r="H15" s="472"/>
      <c r="I15" s="475"/>
      <c r="J15" s="478" t="s">
        <v>292</v>
      </c>
      <c r="K15" s="476"/>
      <c r="L15" s="475">
        <v>20</v>
      </c>
      <c r="M15" s="385" t="s">
        <v>429</v>
      </c>
      <c r="N15" s="385"/>
      <c r="O15" s="385">
        <v>15</v>
      </c>
      <c r="P15" s="472"/>
      <c r="Q15" s="472"/>
      <c r="R15" s="472"/>
      <c r="S15" s="472"/>
      <c r="T15" s="472"/>
      <c r="U15" s="473"/>
      <c r="V15" s="635"/>
      <c r="W15" s="98" t="s">
        <v>2</v>
      </c>
      <c r="X15" s="128" t="s">
        <v>37</v>
      </c>
      <c r="Y15" s="96">
        <f>AB16</f>
        <v>2.4</v>
      </c>
      <c r="Z15" s="170"/>
      <c r="AA15" s="194" t="s">
        <v>38</v>
      </c>
      <c r="AB15" s="171">
        <v>2.4</v>
      </c>
      <c r="AC15" s="195">
        <f>AB15*7</f>
        <v>16.8</v>
      </c>
      <c r="AD15" s="171">
        <f>AB15*5</f>
        <v>12</v>
      </c>
      <c r="AE15" s="171" t="s">
        <v>39</v>
      </c>
      <c r="AF15" s="196">
        <f>AC15*4+AD15*9</f>
        <v>175.2</v>
      </c>
    </row>
    <row r="16" spans="2:32" ht="27.95" customHeight="1">
      <c r="B16" s="192" t="s">
        <v>40</v>
      </c>
      <c r="C16" s="637"/>
      <c r="D16" s="476"/>
      <c r="E16" s="476"/>
      <c r="F16" s="473"/>
      <c r="G16" s="475"/>
      <c r="H16" s="472"/>
      <c r="I16" s="475"/>
      <c r="J16" s="478" t="s">
        <v>242</v>
      </c>
      <c r="K16" s="472"/>
      <c r="L16" s="473">
        <v>10</v>
      </c>
      <c r="M16" s="385" t="s">
        <v>181</v>
      </c>
      <c r="N16" s="581"/>
      <c r="O16" s="385">
        <v>10</v>
      </c>
      <c r="P16" s="472"/>
      <c r="Q16" s="476"/>
      <c r="R16" s="472"/>
      <c r="S16" s="472"/>
      <c r="T16" s="476"/>
      <c r="U16" s="473"/>
      <c r="V16" s="635"/>
      <c r="W16" s="94">
        <v>23</v>
      </c>
      <c r="X16" s="128" t="s">
        <v>41</v>
      </c>
      <c r="Y16" s="96">
        <f>AB17</f>
        <v>2.5</v>
      </c>
      <c r="Z16" s="180"/>
      <c r="AA16" s="170" t="s">
        <v>42</v>
      </c>
      <c r="AB16" s="171">
        <v>2.4</v>
      </c>
      <c r="AC16" s="171">
        <f>AB16*1</f>
        <v>2.4</v>
      </c>
      <c r="AD16" s="171" t="s">
        <v>39</v>
      </c>
      <c r="AE16" s="171">
        <f>AB16*5</f>
        <v>12</v>
      </c>
      <c r="AF16" s="171">
        <f>AC16*4+AE16*4</f>
        <v>57.6</v>
      </c>
    </row>
    <row r="17" spans="2:32" ht="27.95" customHeight="1">
      <c r="B17" s="642" t="s">
        <v>54</v>
      </c>
      <c r="C17" s="637"/>
      <c r="D17" s="476"/>
      <c r="E17" s="476"/>
      <c r="F17" s="473"/>
      <c r="G17" s="475"/>
      <c r="H17" s="472"/>
      <c r="I17" s="475"/>
      <c r="J17" s="478" t="s">
        <v>247</v>
      </c>
      <c r="K17" s="477"/>
      <c r="L17" s="474">
        <v>1</v>
      </c>
      <c r="M17" s="385" t="s">
        <v>430</v>
      </c>
      <c r="N17" s="460"/>
      <c r="O17" s="385">
        <v>10</v>
      </c>
      <c r="P17" s="472"/>
      <c r="Q17" s="476"/>
      <c r="R17" s="472"/>
      <c r="S17" s="479"/>
      <c r="T17" s="472"/>
      <c r="U17" s="473"/>
      <c r="V17" s="635"/>
      <c r="W17" s="98" t="s">
        <v>4</v>
      </c>
      <c r="X17" s="128" t="s">
        <v>44</v>
      </c>
      <c r="Y17" s="96">
        <f>AB18</f>
        <v>0</v>
      </c>
      <c r="Z17" s="170"/>
      <c r="AA17" s="170" t="s">
        <v>45</v>
      </c>
      <c r="AB17" s="171">
        <v>2.5</v>
      </c>
      <c r="AC17" s="171"/>
      <c r="AD17" s="171">
        <f>AB17*5</f>
        <v>12.5</v>
      </c>
      <c r="AE17" s="171" t="s">
        <v>39</v>
      </c>
      <c r="AF17" s="171">
        <f>AD17*9</f>
        <v>112.5</v>
      </c>
    </row>
    <row r="18" spans="2:32" ht="27.95" customHeight="1">
      <c r="B18" s="642"/>
      <c r="C18" s="637"/>
      <c r="D18" s="476"/>
      <c r="E18" s="476"/>
      <c r="F18" s="473"/>
      <c r="G18" s="473"/>
      <c r="H18" s="476"/>
      <c r="I18" s="473"/>
      <c r="J18" s="474"/>
      <c r="K18" s="477"/>
      <c r="L18" s="474"/>
      <c r="M18" s="578"/>
      <c r="N18" s="460"/>
      <c r="O18" s="460"/>
      <c r="P18" s="473"/>
      <c r="Q18" s="476"/>
      <c r="R18" s="473"/>
      <c r="S18" s="472"/>
      <c r="T18" s="476"/>
      <c r="U18" s="473"/>
      <c r="V18" s="635"/>
      <c r="W18" s="94">
        <f>AC19</f>
        <v>30.2</v>
      </c>
      <c r="X18" s="133" t="s">
        <v>46</v>
      </c>
      <c r="Y18" s="96">
        <v>0</v>
      </c>
      <c r="Z18" s="180"/>
      <c r="AA18" s="170" t="s">
        <v>47</v>
      </c>
      <c r="AB18" s="171">
        <v>0</v>
      </c>
      <c r="AE18" s="170">
        <f>AB18*15</f>
        <v>0</v>
      </c>
    </row>
    <row r="19" spans="2:32" ht="27.95" customHeight="1">
      <c r="B19" s="107" t="s">
        <v>48</v>
      </c>
      <c r="C19" s="197"/>
      <c r="D19" s="476"/>
      <c r="E19" s="476"/>
      <c r="F19" s="473"/>
      <c r="G19" s="473"/>
      <c r="H19" s="476"/>
      <c r="I19" s="473"/>
      <c r="J19" s="473"/>
      <c r="K19" s="476"/>
      <c r="L19" s="473"/>
      <c r="M19" s="582"/>
      <c r="N19" s="519"/>
      <c r="O19" s="460"/>
      <c r="P19" s="473"/>
      <c r="Q19" s="476"/>
      <c r="R19" s="473"/>
      <c r="S19" s="473"/>
      <c r="T19" s="476"/>
      <c r="U19" s="473"/>
      <c r="V19" s="635"/>
      <c r="W19" s="98" t="s">
        <v>49</v>
      </c>
      <c r="X19" s="137"/>
      <c r="Y19" s="96"/>
      <c r="Z19" s="170"/>
      <c r="AC19" s="170">
        <f>SUM(AC14:AC18)</f>
        <v>30.2</v>
      </c>
      <c r="AD19" s="170">
        <f>SUM(AD14:AD18)</f>
        <v>24.5</v>
      </c>
      <c r="AE19" s="170">
        <f>SUM(AE14:AE18)</f>
        <v>94.5</v>
      </c>
      <c r="AF19" s="170">
        <f>AC19*4+AD19*9+AE19*4</f>
        <v>719.3</v>
      </c>
    </row>
    <row r="20" spans="2:32" ht="27.95" customHeight="1">
      <c r="B20" s="198"/>
      <c r="C20" s="199"/>
      <c r="D20" s="476"/>
      <c r="E20" s="476"/>
      <c r="F20" s="473"/>
      <c r="G20" s="473"/>
      <c r="H20" s="476"/>
      <c r="I20" s="473"/>
      <c r="J20" s="473"/>
      <c r="K20" s="476"/>
      <c r="L20" s="473"/>
      <c r="M20" s="460"/>
      <c r="N20" s="519"/>
      <c r="O20" s="460"/>
      <c r="P20" s="473"/>
      <c r="Q20" s="476"/>
      <c r="R20" s="473"/>
      <c r="S20" s="473"/>
      <c r="T20" s="476"/>
      <c r="U20" s="473"/>
      <c r="V20" s="636"/>
      <c r="W20" s="94">
        <f>AF19</f>
        <v>719.3</v>
      </c>
      <c r="X20" s="141"/>
      <c r="Y20" s="298"/>
      <c r="Z20" s="180"/>
      <c r="AC20" s="200">
        <f>AC19*4/AF19</f>
        <v>0.16794105380230781</v>
      </c>
      <c r="AD20" s="200">
        <f>AD19*9/AF19</f>
        <v>0.30654803280967607</v>
      </c>
      <c r="AE20" s="200">
        <f>AE19*4/AF19</f>
        <v>0.52551091338801614</v>
      </c>
    </row>
    <row r="21" spans="2:32" s="191" customFormat="1" ht="42">
      <c r="B21" s="81">
        <v>5</v>
      </c>
      <c r="C21" s="637"/>
      <c r="D21" s="83" t="str">
        <f>月菜單!I45</f>
        <v>白米飯</v>
      </c>
      <c r="E21" s="494" t="s">
        <v>23</v>
      </c>
      <c r="F21" s="84" t="s">
        <v>24</v>
      </c>
      <c r="G21" s="83" t="str">
        <f>月菜單!I46</f>
        <v>炸大雞腿(炸)</v>
      </c>
      <c r="H21" s="494" t="s">
        <v>332</v>
      </c>
      <c r="I21" s="84" t="s">
        <v>24</v>
      </c>
      <c r="J21" s="83" t="str">
        <f>月菜單!I47</f>
        <v>港式XO醬花椰菜</v>
      </c>
      <c r="K21" s="494" t="s">
        <v>321</v>
      </c>
      <c r="L21" s="84" t="s">
        <v>24</v>
      </c>
      <c r="M21" s="83" t="str">
        <f>月菜單!I48</f>
        <v>洋蔥蝦仁豬柳(海)</v>
      </c>
      <c r="N21" s="494" t="s">
        <v>331</v>
      </c>
      <c r="O21" s="84" t="s">
        <v>24</v>
      </c>
      <c r="P21" s="83" t="str">
        <f>月菜單!I49</f>
        <v>淺色蔬菜</v>
      </c>
      <c r="Q21" s="494" t="s">
        <v>27</v>
      </c>
      <c r="R21" s="84" t="s">
        <v>24</v>
      </c>
      <c r="S21" s="83" t="str">
        <f>月菜單!I50</f>
        <v>蔬菜湯(豆)</v>
      </c>
      <c r="T21" s="494" t="s">
        <v>26</v>
      </c>
      <c r="U21" s="84" t="s">
        <v>24</v>
      </c>
      <c r="V21" s="634"/>
      <c r="W21" s="85" t="s">
        <v>8</v>
      </c>
      <c r="X21" s="121" t="s">
        <v>28</v>
      </c>
      <c r="Y21" s="505">
        <f>AB22</f>
        <v>5.7</v>
      </c>
      <c r="Z21" s="170"/>
      <c r="AA21" s="170"/>
      <c r="AB21" s="171"/>
      <c r="AC21" s="170" t="s">
        <v>29</v>
      </c>
      <c r="AD21" s="170" t="s">
        <v>30</v>
      </c>
      <c r="AE21" s="170" t="s">
        <v>31</v>
      </c>
      <c r="AF21" s="170" t="s">
        <v>32</v>
      </c>
    </row>
    <row r="22" spans="2:32" s="204" customFormat="1" ht="27.75" customHeight="1">
      <c r="B22" s="192" t="s">
        <v>33</v>
      </c>
      <c r="C22" s="637"/>
      <c r="D22" s="483" t="s">
        <v>171</v>
      </c>
      <c r="E22" s="480"/>
      <c r="F22" s="481">
        <v>115</v>
      </c>
      <c r="G22" s="480" t="s">
        <v>270</v>
      </c>
      <c r="H22" s="480"/>
      <c r="I22" s="481">
        <v>50</v>
      </c>
      <c r="J22" s="482" t="s">
        <v>273</v>
      </c>
      <c r="K22" s="483"/>
      <c r="L22" s="482">
        <v>60</v>
      </c>
      <c r="M22" s="460" t="s">
        <v>242</v>
      </c>
      <c r="N22" s="460"/>
      <c r="O22" s="460">
        <v>20</v>
      </c>
      <c r="P22" s="482" t="s">
        <v>174</v>
      </c>
      <c r="Q22" s="482"/>
      <c r="R22" s="482">
        <v>120</v>
      </c>
      <c r="S22" s="480" t="s">
        <v>274</v>
      </c>
      <c r="T22" s="480"/>
      <c r="U22" s="480">
        <v>30</v>
      </c>
      <c r="V22" s="635"/>
      <c r="W22" s="94">
        <f>AE27</f>
        <v>97.5</v>
      </c>
      <c r="X22" s="124" t="s">
        <v>34</v>
      </c>
      <c r="Y22" s="125">
        <f>AB23</f>
        <v>2.9</v>
      </c>
      <c r="Z22" s="203"/>
      <c r="AA22" s="189" t="s">
        <v>35</v>
      </c>
      <c r="AB22" s="171">
        <v>5.7</v>
      </c>
      <c r="AC22" s="171">
        <f>AB22*2</f>
        <v>11.4</v>
      </c>
      <c r="AD22" s="171"/>
      <c r="AE22" s="171">
        <f>AB22*15</f>
        <v>85.5</v>
      </c>
      <c r="AF22" s="171">
        <f>AC22*4+AE22*4</f>
        <v>387.6</v>
      </c>
    </row>
    <row r="23" spans="2:32" s="204" customFormat="1" ht="27.95" customHeight="1">
      <c r="B23" s="192">
        <v>27</v>
      </c>
      <c r="C23" s="637"/>
      <c r="D23" s="480"/>
      <c r="E23" s="480"/>
      <c r="F23" s="480"/>
      <c r="G23" s="480"/>
      <c r="H23" s="480"/>
      <c r="I23" s="481"/>
      <c r="J23" s="482" t="s">
        <v>304</v>
      </c>
      <c r="K23" s="483"/>
      <c r="L23" s="482" t="s">
        <v>259</v>
      </c>
      <c r="M23" s="460" t="s">
        <v>261</v>
      </c>
      <c r="N23" s="460"/>
      <c r="O23" s="460">
        <v>35</v>
      </c>
      <c r="P23" s="480"/>
      <c r="Q23" s="480"/>
      <c r="R23" s="480"/>
      <c r="S23" s="480" t="s">
        <v>256</v>
      </c>
      <c r="T23" s="480"/>
      <c r="U23" s="480">
        <v>10</v>
      </c>
      <c r="V23" s="635"/>
      <c r="W23" s="98" t="s">
        <v>2</v>
      </c>
      <c r="X23" s="128" t="s">
        <v>37</v>
      </c>
      <c r="Y23" s="125">
        <f>AB24</f>
        <v>2.4</v>
      </c>
      <c r="Z23" s="205"/>
      <c r="AA23" s="194" t="s">
        <v>38</v>
      </c>
      <c r="AB23" s="171">
        <v>2.9</v>
      </c>
      <c r="AC23" s="195">
        <f>AB23*7</f>
        <v>20.3</v>
      </c>
      <c r="AD23" s="171">
        <f>AB23*5</f>
        <v>14.5</v>
      </c>
      <c r="AE23" s="171" t="s">
        <v>39</v>
      </c>
      <c r="AF23" s="196">
        <f>AC23*4+AD23*9</f>
        <v>211.7</v>
      </c>
    </row>
    <row r="24" spans="2:32" s="204" customFormat="1" ht="27.95" customHeight="1">
      <c r="B24" s="192" t="s">
        <v>40</v>
      </c>
      <c r="C24" s="637"/>
      <c r="D24" s="480"/>
      <c r="E24" s="480"/>
      <c r="F24" s="480"/>
      <c r="G24" s="481"/>
      <c r="H24" s="480"/>
      <c r="I24" s="481"/>
      <c r="J24" s="482"/>
      <c r="K24" s="485"/>
      <c r="L24" s="482"/>
      <c r="M24" s="460" t="s">
        <v>181</v>
      </c>
      <c r="N24" s="460"/>
      <c r="O24" s="460">
        <v>5</v>
      </c>
      <c r="P24" s="480"/>
      <c r="Q24" s="484"/>
      <c r="R24" s="480"/>
      <c r="S24" s="480" t="s">
        <v>305</v>
      </c>
      <c r="T24" s="484"/>
      <c r="U24" s="480">
        <v>5</v>
      </c>
      <c r="V24" s="635"/>
      <c r="W24" s="94">
        <f>AD27</f>
        <v>28.5</v>
      </c>
      <c r="X24" s="128" t="s">
        <v>41</v>
      </c>
      <c r="Y24" s="125">
        <f>AB25</f>
        <v>2.8</v>
      </c>
      <c r="Z24" s="203"/>
      <c r="AA24" s="170" t="s">
        <v>42</v>
      </c>
      <c r="AB24" s="171">
        <v>2.4</v>
      </c>
      <c r="AC24" s="171">
        <f>AB24*1</f>
        <v>2.4</v>
      </c>
      <c r="AD24" s="171" t="s">
        <v>39</v>
      </c>
      <c r="AE24" s="171">
        <f>AB24*5</f>
        <v>12</v>
      </c>
      <c r="AF24" s="171">
        <f>AC24*4+AE24*4</f>
        <v>57.6</v>
      </c>
    </row>
    <row r="25" spans="2:32" s="204" customFormat="1" ht="27.95" customHeight="1">
      <c r="B25" s="642" t="s">
        <v>87</v>
      </c>
      <c r="C25" s="637"/>
      <c r="D25" s="480"/>
      <c r="E25" s="480"/>
      <c r="F25" s="480"/>
      <c r="G25" s="481"/>
      <c r="H25" s="484"/>
      <c r="I25" s="481"/>
      <c r="J25" s="486"/>
      <c r="K25" s="485"/>
      <c r="L25" s="482"/>
      <c r="M25" s="385" t="s">
        <v>431</v>
      </c>
      <c r="N25" s="385"/>
      <c r="O25" s="385">
        <v>30</v>
      </c>
      <c r="P25" s="480"/>
      <c r="Q25" s="484"/>
      <c r="R25" s="480"/>
      <c r="S25" s="480"/>
      <c r="T25" s="484"/>
      <c r="U25" s="480"/>
      <c r="V25" s="635"/>
      <c r="W25" s="98" t="s">
        <v>4</v>
      </c>
      <c r="X25" s="128" t="s">
        <v>44</v>
      </c>
      <c r="Y25" s="125">
        <f>AB26</f>
        <v>0</v>
      </c>
      <c r="Z25" s="205"/>
      <c r="AA25" s="170" t="s">
        <v>45</v>
      </c>
      <c r="AB25" s="171">
        <v>2.8</v>
      </c>
      <c r="AC25" s="171"/>
      <c r="AD25" s="171">
        <f>AB25*5</f>
        <v>14</v>
      </c>
      <c r="AE25" s="171" t="s">
        <v>39</v>
      </c>
      <c r="AF25" s="171">
        <f>AD25*9</f>
        <v>126</v>
      </c>
    </row>
    <row r="26" spans="2:32" s="204" customFormat="1" ht="27.95" customHeight="1">
      <c r="B26" s="642"/>
      <c r="C26" s="637"/>
      <c r="D26" s="480"/>
      <c r="E26" s="480"/>
      <c r="F26" s="480"/>
      <c r="G26" s="481"/>
      <c r="H26" s="484"/>
      <c r="I26" s="481"/>
      <c r="J26" s="482"/>
      <c r="K26" s="485"/>
      <c r="L26" s="482"/>
      <c r="M26" s="385"/>
      <c r="N26" s="385"/>
      <c r="O26" s="385"/>
      <c r="P26" s="481"/>
      <c r="Q26" s="484"/>
      <c r="R26" s="481"/>
      <c r="S26" s="480"/>
      <c r="T26" s="484"/>
      <c r="U26" s="481"/>
      <c r="V26" s="635"/>
      <c r="W26" s="94">
        <f>AC27</f>
        <v>34.1</v>
      </c>
      <c r="X26" s="133" t="s">
        <v>46</v>
      </c>
      <c r="Y26" s="125">
        <v>0</v>
      </c>
      <c r="Z26" s="203"/>
      <c r="AA26" s="170" t="s">
        <v>47</v>
      </c>
      <c r="AB26" s="171">
        <v>0</v>
      </c>
      <c r="AC26" s="170"/>
      <c r="AD26" s="170"/>
      <c r="AE26" s="170">
        <f>AB26*15</f>
        <v>0</v>
      </c>
      <c r="AF26" s="170"/>
    </row>
    <row r="27" spans="2:32" s="204" customFormat="1" ht="27.95" customHeight="1">
      <c r="B27" s="107" t="s">
        <v>48</v>
      </c>
      <c r="C27" s="197"/>
      <c r="D27" s="480"/>
      <c r="E27" s="484"/>
      <c r="F27" s="480"/>
      <c r="G27" s="481"/>
      <c r="H27" s="484"/>
      <c r="I27" s="481"/>
      <c r="J27" s="482"/>
      <c r="K27" s="485"/>
      <c r="L27" s="482"/>
      <c r="M27" s="385"/>
      <c r="N27" s="519"/>
      <c r="O27" s="460"/>
      <c r="P27" s="481"/>
      <c r="Q27" s="484"/>
      <c r="R27" s="481"/>
      <c r="S27" s="481"/>
      <c r="T27" s="484"/>
      <c r="U27" s="481"/>
      <c r="V27" s="635"/>
      <c r="W27" s="136" t="s">
        <v>49</v>
      </c>
      <c r="X27" s="137"/>
      <c r="Y27" s="125"/>
      <c r="Z27" s="205"/>
      <c r="AA27" s="170"/>
      <c r="AB27" s="171"/>
      <c r="AC27" s="170">
        <f>SUM(AC22:AC26)</f>
        <v>34.1</v>
      </c>
      <c r="AD27" s="170">
        <f>SUM(AD22:AD26)</f>
        <v>28.5</v>
      </c>
      <c r="AE27" s="170">
        <f>SUM(AE22:AE26)</f>
        <v>97.5</v>
      </c>
      <c r="AF27" s="170">
        <f>AC27*4+AD27*9+AE27*4</f>
        <v>782.9</v>
      </c>
    </row>
    <row r="28" spans="2:32" s="204" customFormat="1" ht="27.95" customHeight="1">
      <c r="B28" s="198"/>
      <c r="C28" s="199"/>
      <c r="D28" s="484"/>
      <c r="E28" s="484"/>
      <c r="F28" s="481"/>
      <c r="G28" s="481"/>
      <c r="H28" s="484"/>
      <c r="I28" s="481"/>
      <c r="J28" s="481"/>
      <c r="K28" s="484"/>
      <c r="L28" s="481"/>
      <c r="M28" s="460"/>
      <c r="N28" s="519"/>
      <c r="O28" s="460"/>
      <c r="P28" s="481"/>
      <c r="Q28" s="484"/>
      <c r="R28" s="481"/>
      <c r="S28" s="481"/>
      <c r="T28" s="484"/>
      <c r="U28" s="481"/>
      <c r="V28" s="636"/>
      <c r="W28" s="140">
        <f>(W22*4)+(W24*9)+(W26*4)</f>
        <v>782.9</v>
      </c>
      <c r="X28" s="166"/>
      <c r="Y28" s="125"/>
      <c r="Z28" s="203"/>
      <c r="AA28" s="205"/>
      <c r="AB28" s="209"/>
      <c r="AC28" s="200">
        <f>AC27*4/AF27</f>
        <v>0.17422403882999107</v>
      </c>
      <c r="AD28" s="200">
        <f>AD27*9/AF27</f>
        <v>0.32762804955933073</v>
      </c>
      <c r="AE28" s="200">
        <f>AE27*4/AF27</f>
        <v>0.49814791161067828</v>
      </c>
      <c r="AF28" s="205"/>
    </row>
    <row r="29" spans="2:32" s="191" customFormat="1" ht="42">
      <c r="B29" s="81">
        <v>5</v>
      </c>
      <c r="C29" s="637"/>
      <c r="D29" s="83" t="str">
        <f>月菜單!M45</f>
        <v>地瓜飯</v>
      </c>
      <c r="E29" s="494" t="s">
        <v>23</v>
      </c>
      <c r="F29" s="84" t="s">
        <v>24</v>
      </c>
      <c r="G29" s="83" t="str">
        <f>月菜單!M46</f>
        <v>冬瓜鴨丁</v>
      </c>
      <c r="H29" s="494" t="s">
        <v>321</v>
      </c>
      <c r="I29" s="299" t="s">
        <v>24</v>
      </c>
      <c r="J29" s="301" t="str">
        <f>月菜單!M47</f>
        <v xml:space="preserve">紅燒白菜肉丸子 </v>
      </c>
      <c r="K29" s="300" t="s">
        <v>321</v>
      </c>
      <c r="L29" s="84" t="s">
        <v>24</v>
      </c>
      <c r="M29" s="83" t="str">
        <f>月菜單!M48</f>
        <v>滑嫩蒸蛋</v>
      </c>
      <c r="N29" s="494" t="s">
        <v>333</v>
      </c>
      <c r="O29" s="84" t="s">
        <v>24</v>
      </c>
      <c r="P29" s="83" t="str">
        <f>月菜單!M49</f>
        <v>深色蔬菜</v>
      </c>
      <c r="Q29" s="494" t="s">
        <v>27</v>
      </c>
      <c r="R29" s="84" t="s">
        <v>24</v>
      </c>
      <c r="S29" s="83" t="str">
        <f>月菜單!M50</f>
        <v>味噌豆腐湯(豆)</v>
      </c>
      <c r="T29" s="494" t="s">
        <v>26</v>
      </c>
      <c r="U29" s="84" t="s">
        <v>24</v>
      </c>
      <c r="V29" s="634"/>
      <c r="W29" s="85" t="s">
        <v>3</v>
      </c>
      <c r="X29" s="121" t="s">
        <v>28</v>
      </c>
      <c r="Y29" s="122">
        <f>AB30</f>
        <v>5.7</v>
      </c>
      <c r="Z29" s="170"/>
      <c r="AA29" s="170"/>
      <c r="AB29" s="171"/>
      <c r="AC29" s="170" t="s">
        <v>29</v>
      </c>
      <c r="AD29" s="170" t="s">
        <v>30</v>
      </c>
      <c r="AE29" s="170" t="s">
        <v>31</v>
      </c>
      <c r="AF29" s="170" t="s">
        <v>32</v>
      </c>
    </row>
    <row r="30" spans="2:32" ht="27.95" customHeight="1">
      <c r="B30" s="192" t="s">
        <v>33</v>
      </c>
      <c r="C30" s="637"/>
      <c r="D30" s="490" t="s">
        <v>171</v>
      </c>
      <c r="E30" s="490"/>
      <c r="F30" s="490">
        <v>90</v>
      </c>
      <c r="G30" s="490" t="s">
        <v>306</v>
      </c>
      <c r="H30" s="488"/>
      <c r="I30" s="488">
        <v>60</v>
      </c>
      <c r="J30" s="385" t="s">
        <v>256</v>
      </c>
      <c r="K30" s="517"/>
      <c r="L30" s="460">
        <v>45</v>
      </c>
      <c r="M30" s="489" t="s">
        <v>239</v>
      </c>
      <c r="N30" s="493"/>
      <c r="O30" s="489">
        <v>35</v>
      </c>
      <c r="P30" s="489" t="s">
        <v>174</v>
      </c>
      <c r="Q30" s="489"/>
      <c r="R30" s="489">
        <v>130</v>
      </c>
      <c r="S30" s="487" t="s">
        <v>240</v>
      </c>
      <c r="T30" s="493"/>
      <c r="U30" s="487">
        <v>5</v>
      </c>
      <c r="V30" s="635"/>
      <c r="W30" s="94">
        <f>AE35</f>
        <v>95.5</v>
      </c>
      <c r="X30" s="124" t="s">
        <v>34</v>
      </c>
      <c r="Y30" s="125">
        <f>AB31</f>
        <v>2.8</v>
      </c>
      <c r="Z30" s="180"/>
      <c r="AA30" s="189" t="s">
        <v>35</v>
      </c>
      <c r="AB30" s="171">
        <v>5.7</v>
      </c>
      <c r="AC30" s="171">
        <f>AB30*2</f>
        <v>11.4</v>
      </c>
      <c r="AD30" s="171"/>
      <c r="AE30" s="171">
        <f>AB30*15</f>
        <v>85.5</v>
      </c>
      <c r="AF30" s="171">
        <f>AC30*4+AE30*4</f>
        <v>387.6</v>
      </c>
    </row>
    <row r="31" spans="2:32" ht="27.95" customHeight="1">
      <c r="B31" s="192">
        <v>28</v>
      </c>
      <c r="C31" s="637"/>
      <c r="D31" s="490" t="s">
        <v>265</v>
      </c>
      <c r="E31" s="490"/>
      <c r="F31" s="490">
        <v>40</v>
      </c>
      <c r="G31" s="487" t="s">
        <v>264</v>
      </c>
      <c r="H31" s="488"/>
      <c r="I31" s="488">
        <v>30</v>
      </c>
      <c r="J31" s="460" t="s">
        <v>346</v>
      </c>
      <c r="K31" s="518"/>
      <c r="L31" s="460">
        <v>20</v>
      </c>
      <c r="M31" s="489"/>
      <c r="N31" s="493"/>
      <c r="O31" s="489"/>
      <c r="P31" s="489"/>
      <c r="Q31" s="492"/>
      <c r="R31" s="489"/>
      <c r="S31" s="487" t="s">
        <v>286</v>
      </c>
      <c r="T31" s="487" t="s">
        <v>245</v>
      </c>
      <c r="U31" s="487">
        <v>25</v>
      </c>
      <c r="V31" s="635"/>
      <c r="W31" s="98" t="s">
        <v>2</v>
      </c>
      <c r="X31" s="128" t="s">
        <v>37</v>
      </c>
      <c r="Y31" s="125">
        <f>AB32</f>
        <v>2</v>
      </c>
      <c r="Z31" s="170"/>
      <c r="AA31" s="194" t="s">
        <v>38</v>
      </c>
      <c r="AB31" s="171">
        <v>2.8</v>
      </c>
      <c r="AC31" s="195">
        <f>AB31*7</f>
        <v>19.599999999999998</v>
      </c>
      <c r="AD31" s="171">
        <f>AB31*5</f>
        <v>14</v>
      </c>
      <c r="AE31" s="171" t="s">
        <v>39</v>
      </c>
      <c r="AF31" s="196">
        <f>AC31*4+AD31*9</f>
        <v>204.39999999999998</v>
      </c>
    </row>
    <row r="32" spans="2:32" ht="27.95" customHeight="1">
      <c r="B32" s="192" t="s">
        <v>40</v>
      </c>
      <c r="C32" s="637"/>
      <c r="D32" s="491"/>
      <c r="E32" s="491"/>
      <c r="F32" s="488"/>
      <c r="G32" s="487"/>
      <c r="H32" s="491"/>
      <c r="I32" s="488"/>
      <c r="J32" s="460" t="s">
        <v>336</v>
      </c>
      <c r="K32" s="518"/>
      <c r="L32" s="460">
        <v>10</v>
      </c>
      <c r="M32" s="489"/>
      <c r="N32" s="491"/>
      <c r="O32" s="489"/>
      <c r="P32" s="489"/>
      <c r="Q32" s="492"/>
      <c r="R32" s="489"/>
      <c r="S32" s="487"/>
      <c r="T32" s="488"/>
      <c r="U32" s="488"/>
      <c r="V32" s="635"/>
      <c r="W32" s="94">
        <f>AD35</f>
        <v>25</v>
      </c>
      <c r="X32" s="128" t="s">
        <v>41</v>
      </c>
      <c r="Y32" s="125">
        <f>AB33</f>
        <v>2.2000000000000002</v>
      </c>
      <c r="Z32" s="180"/>
      <c r="AA32" s="170" t="s">
        <v>42</v>
      </c>
      <c r="AB32" s="171">
        <v>2</v>
      </c>
      <c r="AC32" s="171">
        <f>AB32*1</f>
        <v>2</v>
      </c>
      <c r="AD32" s="171" t="s">
        <v>39</v>
      </c>
      <c r="AE32" s="171">
        <f>AB32*5</f>
        <v>10</v>
      </c>
      <c r="AF32" s="171">
        <f>AC32*4+AE32*4</f>
        <v>48</v>
      </c>
    </row>
    <row r="33" spans="2:32" ht="27.95" customHeight="1">
      <c r="B33" s="642" t="s">
        <v>70</v>
      </c>
      <c r="C33" s="637"/>
      <c r="D33" s="491"/>
      <c r="E33" s="491"/>
      <c r="F33" s="488"/>
      <c r="G33" s="487"/>
      <c r="H33" s="491"/>
      <c r="I33" s="488"/>
      <c r="J33" s="460" t="s">
        <v>179</v>
      </c>
      <c r="K33" s="518"/>
      <c r="L33" s="460">
        <v>15</v>
      </c>
      <c r="M33" s="489"/>
      <c r="N33" s="491"/>
      <c r="O33" s="489"/>
      <c r="P33" s="488"/>
      <c r="Q33" s="491"/>
      <c r="R33" s="488"/>
      <c r="S33" s="487"/>
      <c r="T33" s="488"/>
      <c r="U33" s="488"/>
      <c r="V33" s="635"/>
      <c r="W33" s="98" t="s">
        <v>4</v>
      </c>
      <c r="X33" s="128" t="s">
        <v>44</v>
      </c>
      <c r="Y33" s="125">
        <f>AB34</f>
        <v>0</v>
      </c>
      <c r="Z33" s="170"/>
      <c r="AA33" s="170" t="s">
        <v>45</v>
      </c>
      <c r="AB33" s="171">
        <v>2.2000000000000002</v>
      </c>
      <c r="AC33" s="171"/>
      <c r="AD33" s="171">
        <f>AB33*5</f>
        <v>11</v>
      </c>
      <c r="AE33" s="171" t="s">
        <v>39</v>
      </c>
      <c r="AF33" s="171">
        <f>AD33*9</f>
        <v>99</v>
      </c>
    </row>
    <row r="34" spans="2:32" ht="27.95" customHeight="1">
      <c r="B34" s="642"/>
      <c r="C34" s="637"/>
      <c r="D34" s="491"/>
      <c r="E34" s="491"/>
      <c r="F34" s="488"/>
      <c r="G34" s="487"/>
      <c r="H34" s="491"/>
      <c r="I34" s="488"/>
      <c r="J34" s="385"/>
      <c r="K34" s="519"/>
      <c r="L34" s="385"/>
      <c r="M34" s="489"/>
      <c r="N34" s="491"/>
      <c r="O34" s="489"/>
      <c r="P34" s="488"/>
      <c r="Q34" s="491"/>
      <c r="R34" s="488"/>
      <c r="S34" s="487"/>
      <c r="T34" s="491"/>
      <c r="U34" s="488"/>
      <c r="V34" s="635"/>
      <c r="W34" s="94">
        <f>AC35</f>
        <v>33</v>
      </c>
      <c r="X34" s="133" t="s">
        <v>46</v>
      </c>
      <c r="Y34" s="125">
        <v>0</v>
      </c>
      <c r="Z34" s="180"/>
      <c r="AA34" s="170" t="s">
        <v>47</v>
      </c>
      <c r="AB34" s="171">
        <v>0</v>
      </c>
      <c r="AE34" s="170">
        <f>AB34*15</f>
        <v>0</v>
      </c>
    </row>
    <row r="35" spans="2:32" ht="27.95" customHeight="1">
      <c r="B35" s="107" t="s">
        <v>48</v>
      </c>
      <c r="C35" s="197"/>
      <c r="D35" s="491"/>
      <c r="E35" s="491"/>
      <c r="F35" s="488"/>
      <c r="G35" s="488"/>
      <c r="H35" s="491"/>
      <c r="I35" s="488"/>
      <c r="J35" s="385"/>
      <c r="K35" s="519"/>
      <c r="L35" s="460"/>
      <c r="M35" s="489"/>
      <c r="N35" s="491"/>
      <c r="O35" s="489"/>
      <c r="P35" s="488"/>
      <c r="Q35" s="491"/>
      <c r="R35" s="488"/>
      <c r="S35" s="488"/>
      <c r="T35" s="488"/>
      <c r="U35" s="488"/>
      <c r="V35" s="635"/>
      <c r="W35" s="98" t="s">
        <v>49</v>
      </c>
      <c r="X35" s="137"/>
      <c r="Y35" s="125"/>
      <c r="Z35" s="170"/>
      <c r="AC35" s="170">
        <f>SUM(AC30:AC34)</f>
        <v>33</v>
      </c>
      <c r="AD35" s="170">
        <f>SUM(AD30:AD34)</f>
        <v>25</v>
      </c>
      <c r="AE35" s="170">
        <f>SUM(AE30:AE34)</f>
        <v>95.5</v>
      </c>
      <c r="AF35" s="170">
        <f>AC35*4+AD35*9+AE35*4</f>
        <v>739</v>
      </c>
    </row>
    <row r="36" spans="2:32" ht="27.95" customHeight="1">
      <c r="B36" s="198"/>
      <c r="C36" s="199"/>
      <c r="D36" s="491"/>
      <c r="E36" s="491"/>
      <c r="F36" s="488"/>
      <c r="G36" s="488"/>
      <c r="H36" s="491"/>
      <c r="I36" s="488"/>
      <c r="J36" s="460"/>
      <c r="K36" s="519"/>
      <c r="L36" s="460"/>
      <c r="M36" s="488"/>
      <c r="N36" s="491"/>
      <c r="O36" s="488"/>
      <c r="P36" s="488"/>
      <c r="Q36" s="491"/>
      <c r="R36" s="488"/>
      <c r="S36" s="488"/>
      <c r="T36" s="491"/>
      <c r="U36" s="488"/>
      <c r="V36" s="636"/>
      <c r="W36" s="94">
        <f>(W30*4)+(W32*9)+(W34*4)</f>
        <v>739</v>
      </c>
      <c r="X36" s="293"/>
      <c r="Y36" s="125"/>
      <c r="Z36" s="180"/>
      <c r="AC36" s="200">
        <f>AC35*4/AF35</f>
        <v>0.17861975642760486</v>
      </c>
      <c r="AD36" s="200">
        <f>AD35*9/AF35</f>
        <v>0.30446549391069011</v>
      </c>
      <c r="AE36" s="200">
        <f>AE35*4/AF35</f>
        <v>0.51691474966170503</v>
      </c>
    </row>
    <row r="37" spans="2:32" s="191" customFormat="1" ht="42">
      <c r="B37" s="221">
        <v>5</v>
      </c>
      <c r="C37" s="637"/>
      <c r="D37" s="83" t="str">
        <f>月菜單!Q45</f>
        <v>沙茶蒸煮麵</v>
      </c>
      <c r="E37" s="494" t="s">
        <v>331</v>
      </c>
      <c r="F37" s="84" t="s">
        <v>24</v>
      </c>
      <c r="G37" s="83" t="str">
        <f>月菜單!Q46</f>
        <v>紅燒雞丁</v>
      </c>
      <c r="H37" s="494" t="s">
        <v>26</v>
      </c>
      <c r="I37" s="84" t="s">
        <v>24</v>
      </c>
      <c r="J37" s="520" t="str">
        <f>月菜單!Q47</f>
        <v>蔥花捲(冷)</v>
      </c>
      <c r="K37" s="520" t="s">
        <v>347</v>
      </c>
      <c r="L37" s="521" t="s">
        <v>348</v>
      </c>
      <c r="M37" s="83" t="str">
        <f>月菜單!Q48</f>
        <v>洋蔥貢丸片(加)</v>
      </c>
      <c r="N37" s="494" t="s">
        <v>26</v>
      </c>
      <c r="O37" s="84" t="s">
        <v>24</v>
      </c>
      <c r="P37" s="83" t="str">
        <f>月菜單!Q49</f>
        <v>深色蔬菜</v>
      </c>
      <c r="Q37" s="494" t="s">
        <v>27</v>
      </c>
      <c r="R37" s="84" t="s">
        <v>24</v>
      </c>
      <c r="S37" s="83" t="str">
        <f>月菜單!Q50</f>
        <v>海芽湯</v>
      </c>
      <c r="T37" s="494" t="s">
        <v>26</v>
      </c>
      <c r="U37" s="84" t="s">
        <v>24</v>
      </c>
      <c r="V37" s="634"/>
      <c r="W37" s="85" t="s">
        <v>3</v>
      </c>
      <c r="X37" s="503" t="s">
        <v>28</v>
      </c>
      <c r="Y37" s="122">
        <f>AB38</f>
        <v>5.7</v>
      </c>
      <c r="Z37" s="170"/>
      <c r="AA37" s="170"/>
      <c r="AB37" s="171"/>
      <c r="AC37" s="170" t="s">
        <v>29</v>
      </c>
      <c r="AD37" s="170" t="s">
        <v>30</v>
      </c>
      <c r="AE37" s="170" t="s">
        <v>31</v>
      </c>
      <c r="AF37" s="170" t="s">
        <v>32</v>
      </c>
    </row>
    <row r="38" spans="2:32" ht="27.95" customHeight="1">
      <c r="B38" s="192" t="s">
        <v>33</v>
      </c>
      <c r="C38" s="637"/>
      <c r="D38" s="385" t="s">
        <v>335</v>
      </c>
      <c r="E38" s="385"/>
      <c r="F38" s="385">
        <v>140</v>
      </c>
      <c r="G38" s="460" t="s">
        <v>439</v>
      </c>
      <c r="H38" s="513"/>
      <c r="I38" s="460">
        <v>70</v>
      </c>
      <c r="J38" s="495" t="s">
        <v>271</v>
      </c>
      <c r="K38" s="495" t="s">
        <v>272</v>
      </c>
      <c r="L38" s="495">
        <v>30</v>
      </c>
      <c r="M38" s="498" t="s">
        <v>242</v>
      </c>
      <c r="N38" s="495"/>
      <c r="O38" s="498">
        <v>40</v>
      </c>
      <c r="P38" s="497" t="s">
        <v>174</v>
      </c>
      <c r="Q38" s="497"/>
      <c r="R38" s="497">
        <v>140</v>
      </c>
      <c r="S38" s="495" t="s">
        <v>243</v>
      </c>
      <c r="T38" s="495"/>
      <c r="U38" s="495">
        <v>5</v>
      </c>
      <c r="V38" s="635"/>
      <c r="W38" s="94">
        <f>AE43</f>
        <v>98</v>
      </c>
      <c r="X38" s="124" t="s">
        <v>34</v>
      </c>
      <c r="Y38" s="125">
        <f>AB39</f>
        <v>2.8</v>
      </c>
      <c r="Z38" s="180"/>
      <c r="AA38" s="189" t="s">
        <v>35</v>
      </c>
      <c r="AB38" s="171">
        <v>5.7</v>
      </c>
      <c r="AC38" s="171">
        <f>AB38*2</f>
        <v>11.4</v>
      </c>
      <c r="AD38" s="171"/>
      <c r="AE38" s="171">
        <f>AB38*15</f>
        <v>85.5</v>
      </c>
      <c r="AF38" s="171">
        <f>AC38*4+AE38*4</f>
        <v>387.6</v>
      </c>
    </row>
    <row r="39" spans="2:32" ht="27.95" customHeight="1">
      <c r="B39" s="192">
        <v>29</v>
      </c>
      <c r="C39" s="637"/>
      <c r="D39" s="385" t="s">
        <v>337</v>
      </c>
      <c r="E39" s="385"/>
      <c r="F39" s="385">
        <v>30</v>
      </c>
      <c r="G39" s="385" t="s">
        <v>440</v>
      </c>
      <c r="H39" s="512"/>
      <c r="I39" s="460">
        <v>1</v>
      </c>
      <c r="J39" s="495"/>
      <c r="K39" s="498"/>
      <c r="L39" s="495"/>
      <c r="M39" s="530" t="s">
        <v>433</v>
      </c>
      <c r="N39" s="495" t="s">
        <v>178</v>
      </c>
      <c r="O39" s="498">
        <v>25</v>
      </c>
      <c r="P39" s="496"/>
      <c r="Q39" s="495"/>
      <c r="R39" s="496"/>
      <c r="S39" s="495"/>
      <c r="T39" s="495"/>
      <c r="U39" s="495"/>
      <c r="V39" s="635"/>
      <c r="W39" s="98" t="s">
        <v>2</v>
      </c>
      <c r="X39" s="128" t="s">
        <v>37</v>
      </c>
      <c r="Y39" s="125">
        <f>AB40</f>
        <v>2.5</v>
      </c>
      <c r="Z39" s="170"/>
      <c r="AA39" s="194" t="s">
        <v>38</v>
      </c>
      <c r="AB39" s="171">
        <v>2.8</v>
      </c>
      <c r="AC39" s="195">
        <f>AB39*7</f>
        <v>19.599999999999998</v>
      </c>
      <c r="AD39" s="171">
        <f>AB39*5</f>
        <v>14</v>
      </c>
      <c r="AE39" s="171" t="s">
        <v>39</v>
      </c>
      <c r="AF39" s="196">
        <f>AC39*4+AD39*9</f>
        <v>204.39999999999998</v>
      </c>
    </row>
    <row r="40" spans="2:32" ht="27.95" customHeight="1">
      <c r="B40" s="192" t="s">
        <v>40</v>
      </c>
      <c r="C40" s="637"/>
      <c r="D40" s="385" t="s">
        <v>334</v>
      </c>
      <c r="E40" s="385"/>
      <c r="F40" s="385">
        <v>10</v>
      </c>
      <c r="G40" s="512"/>
      <c r="H40" s="512"/>
      <c r="I40" s="513"/>
      <c r="J40" s="495"/>
      <c r="K40" s="498"/>
      <c r="L40" s="495"/>
      <c r="M40" s="498"/>
      <c r="N40" s="495"/>
      <c r="O40" s="498"/>
      <c r="P40" s="496"/>
      <c r="Q40" s="495"/>
      <c r="R40" s="496"/>
      <c r="S40" s="495"/>
      <c r="T40" s="495"/>
      <c r="U40" s="495"/>
      <c r="V40" s="635"/>
      <c r="W40" s="94">
        <f>(Y38*5)+(Y40*5)</f>
        <v>27.5</v>
      </c>
      <c r="X40" s="128" t="s">
        <v>41</v>
      </c>
      <c r="Y40" s="125">
        <f>AB41</f>
        <v>2.7</v>
      </c>
      <c r="Z40" s="180"/>
      <c r="AA40" s="170" t="s">
        <v>42</v>
      </c>
      <c r="AB40" s="171">
        <v>2.5</v>
      </c>
      <c r="AC40" s="171">
        <f>AB40*1</f>
        <v>2.5</v>
      </c>
      <c r="AD40" s="171" t="s">
        <v>39</v>
      </c>
      <c r="AE40" s="171">
        <f>AB40*5</f>
        <v>12.5</v>
      </c>
      <c r="AF40" s="171">
        <f>AC40*4+AE40*4</f>
        <v>60</v>
      </c>
    </row>
    <row r="41" spans="2:32" ht="27.95" customHeight="1">
      <c r="B41" s="642" t="s">
        <v>71</v>
      </c>
      <c r="C41" s="637"/>
      <c r="D41" s="385" t="s">
        <v>338</v>
      </c>
      <c r="E41" s="385"/>
      <c r="F41" s="460" t="s">
        <v>323</v>
      </c>
      <c r="G41" s="513"/>
      <c r="H41" s="586"/>
      <c r="I41" s="513"/>
      <c r="J41" s="514"/>
      <c r="K41" s="499"/>
      <c r="L41" s="495"/>
      <c r="M41" s="514"/>
      <c r="N41" s="495"/>
      <c r="O41" s="498"/>
      <c r="P41" s="496"/>
      <c r="Q41" s="495"/>
      <c r="R41" s="496"/>
      <c r="S41" s="495"/>
      <c r="T41" s="495"/>
      <c r="U41" s="495"/>
      <c r="V41" s="635"/>
      <c r="W41" s="98" t="s">
        <v>4</v>
      </c>
      <c r="X41" s="128" t="s">
        <v>44</v>
      </c>
      <c r="Y41" s="125">
        <f>AB42</f>
        <v>0</v>
      </c>
      <c r="Z41" s="170"/>
      <c r="AA41" s="170" t="s">
        <v>45</v>
      </c>
      <c r="AB41" s="171">
        <v>2.7</v>
      </c>
      <c r="AC41" s="171"/>
      <c r="AD41" s="171">
        <f>AB41*5</f>
        <v>13.5</v>
      </c>
      <c r="AE41" s="171" t="s">
        <v>39</v>
      </c>
      <c r="AF41" s="171">
        <f>AD41*9</f>
        <v>121.5</v>
      </c>
    </row>
    <row r="42" spans="2:32" ht="27.95" customHeight="1">
      <c r="B42" s="642"/>
      <c r="C42" s="637"/>
      <c r="D42" s="385"/>
      <c r="E42" s="519"/>
      <c r="F42" s="460"/>
      <c r="G42" s="513"/>
      <c r="H42" s="586"/>
      <c r="I42" s="513"/>
      <c r="J42" s="507"/>
      <c r="K42" s="496"/>
      <c r="L42" s="496"/>
      <c r="M42" s="515"/>
      <c r="N42" s="496"/>
      <c r="O42" s="497"/>
      <c r="P42" s="496"/>
      <c r="Q42" s="499"/>
      <c r="R42" s="496"/>
      <c r="S42" s="495"/>
      <c r="T42" s="499"/>
      <c r="U42" s="495"/>
      <c r="V42" s="635"/>
      <c r="W42" s="94">
        <f>(Y38*7)+(Y37*2)+(Y39*1)</f>
        <v>33.5</v>
      </c>
      <c r="X42" s="133" t="s">
        <v>46</v>
      </c>
      <c r="Y42" s="125">
        <v>0</v>
      </c>
      <c r="Z42" s="180"/>
      <c r="AA42" s="170" t="s">
        <v>47</v>
      </c>
      <c r="AB42" s="171">
        <v>0</v>
      </c>
      <c r="AE42" s="170">
        <f>AB42*15</f>
        <v>0</v>
      </c>
    </row>
    <row r="43" spans="2:32" ht="27.95" customHeight="1">
      <c r="B43" s="107" t="s">
        <v>48</v>
      </c>
      <c r="C43" s="197"/>
      <c r="D43" s="385"/>
      <c r="E43" s="519"/>
      <c r="F43" s="460"/>
      <c r="G43" s="513"/>
      <c r="H43" s="586"/>
      <c r="I43" s="513"/>
      <c r="J43" s="495"/>
      <c r="K43" s="499"/>
      <c r="L43" s="495"/>
      <c r="M43" s="495"/>
      <c r="N43" s="499"/>
      <c r="O43" s="496"/>
      <c r="P43" s="496"/>
      <c r="Q43" s="499"/>
      <c r="R43" s="496"/>
      <c r="S43" s="495"/>
      <c r="T43" s="499"/>
      <c r="U43" s="495"/>
      <c r="V43" s="635"/>
      <c r="W43" s="98" t="s">
        <v>49</v>
      </c>
      <c r="X43" s="137"/>
      <c r="Y43" s="125"/>
      <c r="Z43" s="170"/>
      <c r="AC43" s="170">
        <f>SUM(AC38:AC42)</f>
        <v>33.5</v>
      </c>
      <c r="AD43" s="170">
        <f>SUM(AD38:AD42)</f>
        <v>27.5</v>
      </c>
      <c r="AE43" s="170">
        <f>SUM(AE38:AE42)</f>
        <v>98</v>
      </c>
      <c r="AF43" s="170">
        <f>AC43*4+AD43*9+AE43*4</f>
        <v>773.5</v>
      </c>
    </row>
    <row r="44" spans="2:32" ht="27.95" customHeight="1" thickBot="1">
      <c r="B44" s="211"/>
      <c r="C44" s="199"/>
      <c r="D44" s="579"/>
      <c r="E44" s="579"/>
      <c r="F44" s="580"/>
      <c r="G44" s="587"/>
      <c r="H44" s="588"/>
      <c r="I44" s="587"/>
      <c r="J44" s="501"/>
      <c r="K44" s="500"/>
      <c r="L44" s="501"/>
      <c r="M44" s="511"/>
      <c r="N44" s="500"/>
      <c r="O44" s="501"/>
      <c r="P44" s="501"/>
      <c r="Q44" s="500"/>
      <c r="R44" s="501"/>
      <c r="S44" s="501"/>
      <c r="T44" s="500"/>
      <c r="U44" s="501"/>
      <c r="V44" s="645"/>
      <c r="W44" s="506">
        <f>(W38*4)+(W40*9)+(W42*4)</f>
        <v>773.5</v>
      </c>
      <c r="X44" s="149"/>
      <c r="Y44" s="146"/>
      <c r="Z44" s="180"/>
      <c r="AC44" s="200">
        <f>AC43*4/AF43</f>
        <v>0.17323852617970265</v>
      </c>
      <c r="AD44" s="200">
        <f>AD43*9/AF43</f>
        <v>0.31997414350355524</v>
      </c>
      <c r="AE44" s="200">
        <f>AE43*4/AF43</f>
        <v>0.50678733031674206</v>
      </c>
    </row>
  </sheetData>
  <mergeCells count="17">
    <mergeCell ref="C13:C18"/>
    <mergeCell ref="V13:V20"/>
    <mergeCell ref="B17:B18"/>
    <mergeCell ref="B1:Y1"/>
    <mergeCell ref="B2:G2"/>
    <mergeCell ref="C5:C10"/>
    <mergeCell ref="V5:V12"/>
    <mergeCell ref="B9:B10"/>
    <mergeCell ref="C37:C42"/>
    <mergeCell ref="V37:V44"/>
    <mergeCell ref="B41:B42"/>
    <mergeCell ref="C21:C26"/>
    <mergeCell ref="V21:V28"/>
    <mergeCell ref="B25:B26"/>
    <mergeCell ref="C29:C34"/>
    <mergeCell ref="V29:V36"/>
    <mergeCell ref="B33:B34"/>
  </mergeCells>
  <phoneticPr fontId="3" type="noConversion"/>
  <pageMargins left="1.28" right="0.17" top="0.18" bottom="0.17" header="0.5" footer="0.23"/>
  <pageSetup paperSize="9" scale="4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3"/>
  <sheetViews>
    <sheetView view="pageBreakPreview" zoomScale="25" zoomScaleNormal="25" zoomScaleSheetLayoutView="25" workbookViewId="0">
      <selection activeCell="J15" sqref="J15"/>
    </sheetView>
  </sheetViews>
  <sheetFormatPr defaultColWidth="9" defaultRowHeight="16.5"/>
  <cols>
    <col min="1" max="20" width="20.625" style="6" customWidth="1"/>
    <col min="21" max="16384" width="9" style="6"/>
  </cols>
  <sheetData>
    <row r="1" spans="1:28" ht="84.95" customHeight="1">
      <c r="A1" s="1" t="str">
        <f>月菜單!A1</f>
        <v>永靖國小-冠成5月菜單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3" t="s">
        <v>90</v>
      </c>
      <c r="P1" s="3"/>
      <c r="Q1" s="4"/>
      <c r="R1" s="4"/>
      <c r="S1" s="2"/>
      <c r="T1" s="2"/>
      <c r="U1" s="5"/>
      <c r="V1" s="5"/>
    </row>
    <row r="2" spans="1:28" ht="51.75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7" t="s">
        <v>91</v>
      </c>
      <c r="P2" s="7"/>
      <c r="Q2" s="8"/>
      <c r="R2" s="8"/>
      <c r="S2" s="2"/>
      <c r="T2" s="2"/>
      <c r="U2" s="5"/>
      <c r="V2" s="5"/>
    </row>
    <row r="3" spans="1:28" ht="39.75" customHeight="1" thickBot="1">
      <c r="A3" s="9"/>
      <c r="B3" s="9"/>
      <c r="C3" s="9"/>
      <c r="D3" s="9"/>
      <c r="E3" s="9"/>
      <c r="F3" s="9"/>
      <c r="G3" s="9"/>
      <c r="H3" s="9"/>
      <c r="I3" s="2"/>
      <c r="J3" s="2"/>
      <c r="K3" s="2"/>
      <c r="L3" s="2"/>
      <c r="M3" s="2"/>
      <c r="N3" s="2"/>
      <c r="O3" s="10"/>
      <c r="P3" s="10"/>
      <c r="Q3" s="11"/>
      <c r="R3" s="11"/>
      <c r="S3" s="2"/>
      <c r="T3" s="2"/>
      <c r="U3" s="5"/>
      <c r="V3" s="5"/>
    </row>
    <row r="4" spans="1:28" s="12" customFormat="1" ht="50.1" customHeight="1" thickBot="1">
      <c r="A4" s="652" t="str">
        <f>月菜單!A4:D4</f>
        <v>月日(一)</v>
      </c>
      <c r="B4" s="653"/>
      <c r="C4" s="653"/>
      <c r="D4" s="654"/>
      <c r="E4" s="652" t="str">
        <f>月菜單!E4:H4</f>
        <v>月日(二)</v>
      </c>
      <c r="F4" s="653"/>
      <c r="G4" s="653"/>
      <c r="H4" s="654"/>
      <c r="I4" s="652" t="str">
        <f>月菜單!I4:L4</f>
        <v>月日(三)</v>
      </c>
      <c r="J4" s="653"/>
      <c r="K4" s="653"/>
      <c r="L4" s="654"/>
      <c r="M4" s="652" t="str">
        <f>月菜單!M4:P4</f>
        <v>月日(四)</v>
      </c>
      <c r="N4" s="653"/>
      <c r="O4" s="653"/>
      <c r="P4" s="654"/>
      <c r="Q4" s="652" t="str">
        <f>月菜單!Q4:T4</f>
        <v>5月1日(五)</v>
      </c>
      <c r="R4" s="653"/>
      <c r="S4" s="653"/>
      <c r="T4" s="654"/>
      <c r="U4" s="5"/>
      <c r="V4" s="5"/>
    </row>
    <row r="5" spans="1:28" s="13" customFormat="1" ht="95.1" customHeight="1">
      <c r="A5" s="655">
        <f>月菜單!A5:D5</f>
        <v>0</v>
      </c>
      <c r="B5" s="656"/>
      <c r="C5" s="656"/>
      <c r="D5" s="657"/>
      <c r="E5" s="655">
        <f>月菜單!E5:H5</f>
        <v>0</v>
      </c>
      <c r="F5" s="656"/>
      <c r="G5" s="656"/>
      <c r="H5" s="657"/>
      <c r="I5" s="655">
        <f>月菜單!I5:L5</f>
        <v>0</v>
      </c>
      <c r="J5" s="656"/>
      <c r="K5" s="656"/>
      <c r="L5" s="657"/>
      <c r="M5" s="655">
        <f>月菜單!M5:P5</f>
        <v>0</v>
      </c>
      <c r="N5" s="656"/>
      <c r="O5" s="656"/>
      <c r="P5" s="657"/>
      <c r="Q5" s="655" t="str">
        <f>月菜單!Q5:T5</f>
        <v>義大利麵</v>
      </c>
      <c r="R5" s="656"/>
      <c r="S5" s="656"/>
      <c r="T5" s="657"/>
      <c r="U5" s="5"/>
      <c r="V5" s="5"/>
    </row>
    <row r="6" spans="1:28" s="13" customFormat="1" ht="95.1" customHeight="1">
      <c r="A6" s="649">
        <f>月菜單!A6:D6</f>
        <v>0</v>
      </c>
      <c r="B6" s="650"/>
      <c r="C6" s="650"/>
      <c r="D6" s="651"/>
      <c r="E6" s="649">
        <f>月菜單!E6:H6</f>
        <v>0</v>
      </c>
      <c r="F6" s="650"/>
      <c r="G6" s="650"/>
      <c r="H6" s="651"/>
      <c r="I6" s="649">
        <f>月菜單!I6:L6</f>
        <v>0</v>
      </c>
      <c r="J6" s="650"/>
      <c r="K6" s="650"/>
      <c r="L6" s="651"/>
      <c r="M6" s="649">
        <f>月菜單!M6:P6</f>
        <v>0</v>
      </c>
      <c r="N6" s="650"/>
      <c r="O6" s="650"/>
      <c r="P6" s="651"/>
      <c r="Q6" s="649" t="str">
        <f>月菜單!Q6:T6</f>
        <v>紐澳良雞腿排</v>
      </c>
      <c r="R6" s="650"/>
      <c r="S6" s="650"/>
      <c r="T6" s="651"/>
      <c r="U6" s="5"/>
      <c r="V6" s="5"/>
    </row>
    <row r="7" spans="1:28" s="13" customFormat="1" ht="95.1" customHeight="1">
      <c r="A7" s="649">
        <f>月菜單!A7:D7</f>
        <v>0</v>
      </c>
      <c r="B7" s="650"/>
      <c r="C7" s="650"/>
      <c r="D7" s="651"/>
      <c r="E7" s="649">
        <f>月菜單!E7:H7</f>
        <v>0</v>
      </c>
      <c r="F7" s="650"/>
      <c r="G7" s="650"/>
      <c r="H7" s="651"/>
      <c r="I7" s="649">
        <f>月菜單!I7:L7</f>
        <v>0</v>
      </c>
      <c r="J7" s="650"/>
      <c r="K7" s="650"/>
      <c r="L7" s="651"/>
      <c r="M7" s="649">
        <f>月菜單!M7:P7</f>
        <v>0</v>
      </c>
      <c r="N7" s="650"/>
      <c r="O7" s="650"/>
      <c r="P7" s="651"/>
      <c r="Q7" s="649" t="str">
        <f>月菜單!Q7:T7</f>
        <v>金元寶水餃(冷)</v>
      </c>
      <c r="R7" s="650"/>
      <c r="S7" s="650"/>
      <c r="T7" s="651"/>
      <c r="U7" s="5"/>
      <c r="V7" s="5"/>
    </row>
    <row r="8" spans="1:28" s="13" customFormat="1" ht="95.1" customHeight="1">
      <c r="A8" s="649">
        <f>月菜單!A8:D8</f>
        <v>0</v>
      </c>
      <c r="B8" s="650"/>
      <c r="C8" s="650"/>
      <c r="D8" s="651"/>
      <c r="E8" s="649">
        <f>月菜單!E8:H8</f>
        <v>0</v>
      </c>
      <c r="F8" s="650"/>
      <c r="G8" s="650"/>
      <c r="H8" s="651"/>
      <c r="I8" s="649">
        <f>月菜單!I8:L8</f>
        <v>0</v>
      </c>
      <c r="J8" s="650"/>
      <c r="K8" s="650"/>
      <c r="L8" s="651"/>
      <c r="M8" s="649">
        <f>月菜單!M8:P8</f>
        <v>0</v>
      </c>
      <c r="N8" s="650"/>
      <c r="O8" s="650"/>
      <c r="P8" s="651"/>
      <c r="Q8" s="649" t="str">
        <f>月菜單!Q8:T8</f>
        <v>芹香甜不辣(炸加)</v>
      </c>
      <c r="R8" s="650"/>
      <c r="S8" s="650"/>
      <c r="T8" s="651"/>
      <c r="U8" s="5"/>
      <c r="V8" s="5"/>
    </row>
    <row r="9" spans="1:28" s="13" customFormat="1" ht="95.1" customHeight="1">
      <c r="A9" s="649">
        <f>月菜單!A9:D9</f>
        <v>0</v>
      </c>
      <c r="B9" s="650"/>
      <c r="C9" s="650"/>
      <c r="D9" s="651"/>
      <c r="E9" s="649">
        <f>月菜單!E9:H9</f>
        <v>0</v>
      </c>
      <c r="F9" s="650"/>
      <c r="G9" s="650"/>
      <c r="H9" s="651"/>
      <c r="I9" s="649">
        <f>月菜單!I9:L9</f>
        <v>0</v>
      </c>
      <c r="J9" s="650"/>
      <c r="K9" s="650"/>
      <c r="L9" s="651"/>
      <c r="M9" s="649">
        <f>月菜單!M9:P9</f>
        <v>0</v>
      </c>
      <c r="N9" s="650"/>
      <c r="O9" s="650"/>
      <c r="P9" s="651"/>
      <c r="Q9" s="649" t="str">
        <f>月菜單!Q9:T9</f>
        <v>深色蔬菜</v>
      </c>
      <c r="R9" s="650"/>
      <c r="S9" s="650"/>
      <c r="T9" s="651"/>
      <c r="U9" s="5"/>
      <c r="V9" s="5"/>
    </row>
    <row r="10" spans="1:28" s="13" customFormat="1" ht="95.1" customHeight="1" thickBot="1">
      <c r="A10" s="646">
        <f>月菜單!A10:D10</f>
        <v>0</v>
      </c>
      <c r="B10" s="647"/>
      <c r="C10" s="647"/>
      <c r="D10" s="648"/>
      <c r="E10" s="646">
        <f>月菜單!E10:H10</f>
        <v>0</v>
      </c>
      <c r="F10" s="647"/>
      <c r="G10" s="647"/>
      <c r="H10" s="648"/>
      <c r="I10" s="646">
        <f>月菜單!I10:L10</f>
        <v>0</v>
      </c>
      <c r="J10" s="647"/>
      <c r="K10" s="647"/>
      <c r="L10" s="648"/>
      <c r="M10" s="646">
        <f>月菜單!M10:P10</f>
        <v>0</v>
      </c>
      <c r="N10" s="647"/>
      <c r="O10" s="647"/>
      <c r="P10" s="648"/>
      <c r="Q10" s="646" t="str">
        <f>月菜單!Q10:T10</f>
        <v>鮮筍湯</v>
      </c>
      <c r="R10" s="647"/>
      <c r="S10" s="647"/>
      <c r="T10" s="648"/>
      <c r="U10" s="5"/>
      <c r="V10" s="5"/>
    </row>
    <row r="11" spans="1:28" ht="31.5" hidden="1" customHeight="1" thickBot="1">
      <c r="A11" s="14"/>
      <c r="B11" s="15"/>
      <c r="C11" s="15"/>
      <c r="D11" s="16"/>
      <c r="E11" s="17"/>
      <c r="F11" s="18"/>
      <c r="G11" s="18"/>
      <c r="H11" s="19"/>
      <c r="I11" s="20"/>
      <c r="J11" s="21"/>
      <c r="K11" s="21"/>
      <c r="L11" s="22"/>
      <c r="M11" s="20"/>
      <c r="N11" s="21"/>
      <c r="O11" s="21"/>
      <c r="P11" s="22"/>
      <c r="Q11" s="20"/>
      <c r="R11" s="21"/>
      <c r="S11" s="21"/>
      <c r="T11" s="22"/>
      <c r="U11" s="5"/>
      <c r="V11" s="5"/>
    </row>
    <row r="12" spans="1:28" ht="35.1" customHeight="1">
      <c r="A12" s="222" t="s">
        <v>92</v>
      </c>
      <c r="B12" s="223">
        <f>月菜單!B12</f>
        <v>0</v>
      </c>
      <c r="C12" s="223" t="s">
        <v>93</v>
      </c>
      <c r="D12" s="224">
        <f>月菜單!D12</f>
        <v>0</v>
      </c>
      <c r="E12" s="222" t="s">
        <v>92</v>
      </c>
      <c r="F12" s="225">
        <f>第一週明細!W20</f>
        <v>0</v>
      </c>
      <c r="G12" s="223" t="s">
        <v>93</v>
      </c>
      <c r="H12" s="226">
        <f>第一週明細!W16</f>
        <v>0</v>
      </c>
      <c r="I12" s="222" t="s">
        <v>92</v>
      </c>
      <c r="J12" s="227">
        <f>第一週明細!W28</f>
        <v>0</v>
      </c>
      <c r="K12" s="223" t="s">
        <v>93</v>
      </c>
      <c r="L12" s="228">
        <f>第一週明細!W24</f>
        <v>0</v>
      </c>
      <c r="M12" s="222" t="s">
        <v>92</v>
      </c>
      <c r="N12" s="227">
        <f>第一週明細!W36</f>
        <v>0</v>
      </c>
      <c r="O12" s="223" t="s">
        <v>93</v>
      </c>
      <c r="P12" s="228">
        <f>第一週明細!W32</f>
        <v>0</v>
      </c>
      <c r="Q12" s="222" t="s">
        <v>92</v>
      </c>
      <c r="R12" s="227">
        <f>第一週明細!W44</f>
        <v>721.7</v>
      </c>
      <c r="S12" s="223" t="s">
        <v>93</v>
      </c>
      <c r="T12" s="228">
        <f>第一週明細!W40</f>
        <v>22.5</v>
      </c>
      <c r="U12" s="5"/>
      <c r="V12" s="5"/>
    </row>
    <row r="13" spans="1:28" ht="35.1" customHeight="1" thickBot="1">
      <c r="A13" s="229" t="s">
        <v>94</v>
      </c>
      <c r="B13" s="230">
        <f>月菜單!B13</f>
        <v>0</v>
      </c>
      <c r="C13" s="230" t="s">
        <v>4</v>
      </c>
      <c r="D13" s="231">
        <f>月菜單!D13</f>
        <v>0</v>
      </c>
      <c r="E13" s="229" t="s">
        <v>94</v>
      </c>
      <c r="F13" s="230">
        <f>第一週明細!W14</f>
        <v>0</v>
      </c>
      <c r="G13" s="230" t="s">
        <v>4</v>
      </c>
      <c r="H13" s="231">
        <f>第一週明細!W18</f>
        <v>0</v>
      </c>
      <c r="I13" s="229" t="s">
        <v>94</v>
      </c>
      <c r="J13" s="230">
        <f>第一週明細!W22</f>
        <v>0</v>
      </c>
      <c r="K13" s="230" t="s">
        <v>4</v>
      </c>
      <c r="L13" s="231">
        <f>第一週明細!W26</f>
        <v>0</v>
      </c>
      <c r="M13" s="229" t="s">
        <v>94</v>
      </c>
      <c r="N13" s="230">
        <f>第一週明細!W30</f>
        <v>0</v>
      </c>
      <c r="O13" s="230" t="s">
        <v>4</v>
      </c>
      <c r="P13" s="231">
        <f>第一週明細!W34</f>
        <v>0</v>
      </c>
      <c r="Q13" s="229" t="s">
        <v>94</v>
      </c>
      <c r="R13" s="230">
        <f>第一週明細!W38</f>
        <v>101.5</v>
      </c>
      <c r="S13" s="230" t="s">
        <v>4</v>
      </c>
      <c r="T13" s="231">
        <f>第一週明細!W42</f>
        <v>28.3</v>
      </c>
      <c r="U13" s="5"/>
      <c r="V13" s="5"/>
    </row>
    <row r="14" spans="1:28" s="12" customFormat="1" ht="50.1" customHeight="1" thickBot="1">
      <c r="A14" s="652" t="str">
        <f>月菜單!A14:D14</f>
        <v>5月4日(一)</v>
      </c>
      <c r="B14" s="653"/>
      <c r="C14" s="653"/>
      <c r="D14" s="654"/>
      <c r="E14" s="652" t="str">
        <f>月菜單!E14:H14</f>
        <v>5月5日(二)</v>
      </c>
      <c r="F14" s="653"/>
      <c r="G14" s="653"/>
      <c r="H14" s="654"/>
      <c r="I14" s="652" t="str">
        <f>月菜單!I14:L14</f>
        <v>5月6日(三)</v>
      </c>
      <c r="J14" s="653"/>
      <c r="K14" s="653"/>
      <c r="L14" s="654"/>
      <c r="M14" s="652" t="str">
        <f>月菜單!M14:P14</f>
        <v>5月7日(四)</v>
      </c>
      <c r="N14" s="653"/>
      <c r="O14" s="653"/>
      <c r="P14" s="654"/>
      <c r="Q14" s="652" t="str">
        <f>月菜單!Q14:T14</f>
        <v>5月8日(五)</v>
      </c>
      <c r="R14" s="653"/>
      <c r="S14" s="653"/>
      <c r="T14" s="654"/>
      <c r="U14" s="5"/>
      <c r="V14" s="5"/>
      <c r="AB14" s="12" t="s">
        <v>39</v>
      </c>
    </row>
    <row r="15" spans="1:28" s="13" customFormat="1" ht="95.1" customHeight="1">
      <c r="A15" s="655" t="str">
        <f>月菜單!A15:D15</f>
        <v>白米飯</v>
      </c>
      <c r="B15" s="656"/>
      <c r="C15" s="656"/>
      <c r="D15" s="657"/>
      <c r="E15" s="655" t="str">
        <f>月菜單!E15:H15</f>
        <v>五穀飯</v>
      </c>
      <c r="F15" s="656"/>
      <c r="G15" s="656"/>
      <c r="H15" s="657"/>
      <c r="I15" s="655" t="str">
        <f>月菜單!I15:L15</f>
        <v>白米飯</v>
      </c>
      <c r="J15" s="656"/>
      <c r="K15" s="656"/>
      <c r="L15" s="657"/>
      <c r="M15" s="655" t="str">
        <f>月菜單!M15:P15</f>
        <v>地瓜飯</v>
      </c>
      <c r="N15" s="656"/>
      <c r="O15" s="656"/>
      <c r="P15" s="657"/>
      <c r="Q15" s="655" t="str">
        <f>月菜單!Q15:T15</f>
        <v>鹹豬肉炒飯</v>
      </c>
      <c r="R15" s="656"/>
      <c r="S15" s="656"/>
      <c r="T15" s="657"/>
      <c r="U15" s="5"/>
      <c r="V15" s="5"/>
    </row>
    <row r="16" spans="1:28" s="13" customFormat="1" ht="95.1" customHeight="1">
      <c r="A16" s="649" t="str">
        <f>月菜單!A16:D16</f>
        <v>芝麻蜜汁雞丁</v>
      </c>
      <c r="B16" s="650"/>
      <c r="C16" s="650"/>
      <c r="D16" s="651"/>
      <c r="E16" s="649" t="str">
        <f>月菜單!E16:H16</f>
        <v>京醬燒肉</v>
      </c>
      <c r="F16" s="650"/>
      <c r="G16" s="650"/>
      <c r="H16" s="651"/>
      <c r="I16" s="649" t="str">
        <f>月菜單!I16:L16</f>
        <v>黃金豬排(炸)</v>
      </c>
      <c r="J16" s="650"/>
      <c r="K16" s="650"/>
      <c r="L16" s="651"/>
      <c r="M16" s="649" t="str">
        <f>月菜單!M16:P16</f>
        <v>BBQ烤雞排</v>
      </c>
      <c r="N16" s="650"/>
      <c r="O16" s="650"/>
      <c r="P16" s="651"/>
      <c r="Q16" s="649" t="str">
        <f>月菜單!Q16:T16</f>
        <v>和風棒腿</v>
      </c>
      <c r="R16" s="650"/>
      <c r="S16" s="650"/>
      <c r="T16" s="651"/>
      <c r="U16" s="5"/>
      <c r="V16" s="5"/>
    </row>
    <row r="17" spans="1:32" s="13" customFormat="1" ht="95.1" customHeight="1">
      <c r="A17" s="649" t="str">
        <f>月菜單!A17:D17</f>
        <v>古早味滷味(豆)</v>
      </c>
      <c r="B17" s="650"/>
      <c r="C17" s="650"/>
      <c r="D17" s="651"/>
      <c r="E17" s="649" t="str">
        <f>月菜單!E17:H17</f>
        <v>黃瓜鮮燴</v>
      </c>
      <c r="F17" s="650"/>
      <c r="G17" s="650"/>
      <c r="H17" s="651"/>
      <c r="I17" s="649" t="str">
        <f>月菜單!I17:L17</f>
        <v>蝦仁燴白菜(海)</v>
      </c>
      <c r="J17" s="650"/>
      <c r="K17" s="650"/>
      <c r="L17" s="651"/>
      <c r="M17" s="649" t="str">
        <f>月菜單!M17:P17</f>
        <v>海苔日式大阪燒</v>
      </c>
      <c r="N17" s="650"/>
      <c r="O17" s="650"/>
      <c r="P17" s="651"/>
      <c r="Q17" s="649" t="str">
        <f>月菜單!Q17:T17</f>
        <v>蔥花捲(冷)</v>
      </c>
      <c r="R17" s="650"/>
      <c r="S17" s="650"/>
      <c r="T17" s="651"/>
      <c r="U17" s="5"/>
      <c r="V17" s="5"/>
    </row>
    <row r="18" spans="1:32" s="13" customFormat="1" ht="95.1" customHeight="1">
      <c r="A18" s="649" t="str">
        <f>月菜單!A18:D18</f>
        <v>乳酪起司炒蛋</v>
      </c>
      <c r="B18" s="650"/>
      <c r="C18" s="650"/>
      <c r="D18" s="651"/>
      <c r="E18" s="649" t="str">
        <f>月菜單!E18:H18</f>
        <v>時蔬烤地瓜</v>
      </c>
      <c r="F18" s="650"/>
      <c r="G18" s="650"/>
      <c r="H18" s="651"/>
      <c r="I18" s="649" t="str">
        <f>月菜單!I18:L18</f>
        <v>花生米血(冷)</v>
      </c>
      <c r="J18" s="650"/>
      <c r="K18" s="650"/>
      <c r="L18" s="651"/>
      <c r="M18" s="649" t="str">
        <f>月菜單!M18:P18</f>
        <v>南洋咖哩豬</v>
      </c>
      <c r="N18" s="650"/>
      <c r="O18" s="650"/>
      <c r="P18" s="651"/>
      <c r="Q18" s="649" t="str">
        <f>月菜單!Q18:T18</f>
        <v>椰菜炸雞肉捲(加炸)</v>
      </c>
      <c r="R18" s="650"/>
      <c r="S18" s="650"/>
      <c r="T18" s="651"/>
    </row>
    <row r="19" spans="1:32" s="13" customFormat="1" ht="95.1" customHeight="1">
      <c r="A19" s="649" t="str">
        <f>月菜單!A19:D19</f>
        <v>深色蔬菜</v>
      </c>
      <c r="B19" s="650"/>
      <c r="C19" s="650"/>
      <c r="D19" s="651"/>
      <c r="E19" s="649" t="str">
        <f>月菜單!E19:H19</f>
        <v>淺色蔬菜</v>
      </c>
      <c r="F19" s="650"/>
      <c r="G19" s="650"/>
      <c r="H19" s="651"/>
      <c r="I19" s="649" t="str">
        <f>月菜單!I19:L19</f>
        <v>深色蔬菜</v>
      </c>
      <c r="J19" s="650"/>
      <c r="K19" s="650"/>
      <c r="L19" s="651"/>
      <c r="M19" s="649" t="str">
        <f>月菜單!M19:P19</f>
        <v>淺色蔬菜</v>
      </c>
      <c r="N19" s="650"/>
      <c r="O19" s="650"/>
      <c r="P19" s="651"/>
      <c r="Q19" s="649" t="str">
        <f>月菜單!Q19:T19</f>
        <v>深色蔬菜</v>
      </c>
      <c r="R19" s="650"/>
      <c r="S19" s="650"/>
      <c r="T19" s="651"/>
    </row>
    <row r="20" spans="1:32" s="13" customFormat="1" ht="95.1" customHeight="1" thickBot="1">
      <c r="A20" s="646" t="str">
        <f>月菜單!A20:D20</f>
        <v>味噌海芽湯</v>
      </c>
      <c r="B20" s="647"/>
      <c r="C20" s="647"/>
      <c r="D20" s="648"/>
      <c r="E20" s="646" t="str">
        <f>月菜單!E20:H20</f>
        <v>酸辣湯(豆醃)</v>
      </c>
      <c r="F20" s="647"/>
      <c r="G20" s="647"/>
      <c r="H20" s="648"/>
      <c r="I20" s="646" t="str">
        <f>月菜單!I20:L20</f>
        <v>蛋花湯</v>
      </c>
      <c r="J20" s="647"/>
      <c r="K20" s="647"/>
      <c r="L20" s="648"/>
      <c r="M20" s="646" t="str">
        <f>月菜單!M20:P20</f>
        <v>香菇冬瓜湯</v>
      </c>
      <c r="N20" s="647"/>
      <c r="O20" s="647"/>
      <c r="P20" s="648"/>
      <c r="Q20" s="646" t="str">
        <f>月菜單!Q20:T20</f>
        <v>冬菜菜頭湯(醃)</v>
      </c>
      <c r="R20" s="647"/>
      <c r="S20" s="647"/>
      <c r="T20" s="648"/>
    </row>
    <row r="21" spans="1:32" ht="1.5" customHeight="1">
      <c r="A21" s="23" t="s">
        <v>95</v>
      </c>
      <c r="B21" s="24"/>
      <c r="C21" s="24" t="s">
        <v>2</v>
      </c>
      <c r="D21" s="25" t="str">
        <f>第一週明細!W17</f>
        <v>蛋白質：</v>
      </c>
      <c r="E21" s="26"/>
      <c r="F21" s="27"/>
      <c r="G21" s="27"/>
      <c r="H21" s="28"/>
      <c r="I21" s="29"/>
      <c r="J21" s="30"/>
      <c r="K21" s="30"/>
      <c r="L21" s="31"/>
      <c r="M21" s="29"/>
      <c r="N21" s="30"/>
      <c r="O21" s="30"/>
      <c r="P21" s="31"/>
      <c r="Q21" s="32" t="s">
        <v>6</v>
      </c>
      <c r="R21" s="33"/>
      <c r="S21" s="33"/>
      <c r="T21" s="34"/>
      <c r="U21" s="13"/>
      <c r="V21" s="13"/>
      <c r="W21" s="13"/>
      <c r="X21" s="13"/>
      <c r="Y21" s="13"/>
    </row>
    <row r="22" spans="1:32" s="234" customFormat="1" ht="35.1" customHeight="1">
      <c r="A22" s="222" t="s">
        <v>92</v>
      </c>
      <c r="B22" s="223">
        <f>第二週明細!W12</f>
        <v>768</v>
      </c>
      <c r="C22" s="223" t="s">
        <v>93</v>
      </c>
      <c r="D22" s="224">
        <f>第二週明細!W8</f>
        <v>26</v>
      </c>
      <c r="E22" s="222" t="s">
        <v>92</v>
      </c>
      <c r="F22" s="232">
        <f>第二週明細!W20</f>
        <v>725.6</v>
      </c>
      <c r="G22" s="223" t="s">
        <v>93</v>
      </c>
      <c r="H22" s="233">
        <f>第二週明細!W16</f>
        <v>23</v>
      </c>
      <c r="I22" s="222" t="s">
        <v>92</v>
      </c>
      <c r="J22" s="232">
        <f>第二週明細!W28</f>
        <v>772.9</v>
      </c>
      <c r="K22" s="223" t="s">
        <v>93</v>
      </c>
      <c r="L22" s="233">
        <f>第二週明細!W24</f>
        <v>26.5</v>
      </c>
      <c r="M22" s="222" t="s">
        <v>92</v>
      </c>
      <c r="N22" s="232">
        <f>第二週明細!W36</f>
        <v>714.6</v>
      </c>
      <c r="O22" s="223" t="s">
        <v>93</v>
      </c>
      <c r="P22" s="233">
        <f>第二週明細!W32</f>
        <v>23</v>
      </c>
      <c r="Q22" s="222" t="s">
        <v>92</v>
      </c>
      <c r="R22" s="232">
        <f>第二週明細!W44</f>
        <v>744.1</v>
      </c>
      <c r="S22" s="223" t="s">
        <v>93</v>
      </c>
      <c r="T22" s="233">
        <f>第二週明細!W40</f>
        <v>26.5</v>
      </c>
    </row>
    <row r="23" spans="1:32" s="234" customFormat="1" ht="35.1" customHeight="1" thickBot="1">
      <c r="A23" s="229" t="s">
        <v>94</v>
      </c>
      <c r="B23" s="231">
        <f>第二週明細!W6</f>
        <v>100.5</v>
      </c>
      <c r="C23" s="230" t="s">
        <v>4</v>
      </c>
      <c r="D23" s="231">
        <f>第二週明細!W10</f>
        <v>33</v>
      </c>
      <c r="E23" s="229" t="s">
        <v>94</v>
      </c>
      <c r="F23" s="235">
        <f>第二週明細!W14</f>
        <v>97.5</v>
      </c>
      <c r="G23" s="230" t="s">
        <v>4</v>
      </c>
      <c r="H23" s="236">
        <f>第二週明細!W18</f>
        <v>29.9</v>
      </c>
      <c r="I23" s="229" t="s">
        <v>94</v>
      </c>
      <c r="J23" s="235">
        <f>第二週明細!W22</f>
        <v>100</v>
      </c>
      <c r="K23" s="230" t="s">
        <v>4</v>
      </c>
      <c r="L23" s="235">
        <f>第二週明細!W26</f>
        <v>33.599999999999994</v>
      </c>
      <c r="M23" s="229" t="s">
        <v>94</v>
      </c>
      <c r="N23" s="235">
        <f>第二週明細!W30</f>
        <v>96.5</v>
      </c>
      <c r="O23" s="230" t="s">
        <v>4</v>
      </c>
      <c r="P23" s="236">
        <f>第二週明細!W34</f>
        <v>30.400000000000002</v>
      </c>
      <c r="Q23" s="229" t="s">
        <v>94</v>
      </c>
      <c r="R23" s="235">
        <f>第二週明細!W38</f>
        <v>95.5</v>
      </c>
      <c r="S23" s="230" t="s">
        <v>4</v>
      </c>
      <c r="T23" s="236">
        <f>第二週明細!W42</f>
        <v>30.9</v>
      </c>
    </row>
    <row r="24" spans="1:32" s="12" customFormat="1" ht="50.1" customHeight="1" thickBot="1">
      <c r="A24" s="652" t="str">
        <f>月菜單!A24:D24</f>
        <v>5月11日(一)</v>
      </c>
      <c r="B24" s="653"/>
      <c r="C24" s="653"/>
      <c r="D24" s="654"/>
      <c r="E24" s="652" t="str">
        <f>月菜單!E24:H24</f>
        <v>5月12日(二)</v>
      </c>
      <c r="F24" s="653"/>
      <c r="G24" s="653"/>
      <c r="H24" s="654"/>
      <c r="I24" s="652" t="str">
        <f>月菜單!I24:L24</f>
        <v>5月13日(三)</v>
      </c>
      <c r="J24" s="653"/>
      <c r="K24" s="653"/>
      <c r="L24" s="654"/>
      <c r="M24" s="652" t="str">
        <f>月菜單!M24:P24</f>
        <v>5月14日(四)</v>
      </c>
      <c r="N24" s="653"/>
      <c r="O24" s="653"/>
      <c r="P24" s="654"/>
      <c r="Q24" s="652" t="str">
        <f>月菜單!Q24:T24</f>
        <v>5月15日(五)</v>
      </c>
      <c r="R24" s="653"/>
      <c r="S24" s="653"/>
      <c r="T24" s="654"/>
      <c r="U24" s="5"/>
      <c r="V24" s="5"/>
    </row>
    <row r="25" spans="1:32" s="13" customFormat="1" ht="95.1" customHeight="1">
      <c r="A25" s="655" t="str">
        <f>月菜單!A25:D25</f>
        <v>白米飯</v>
      </c>
      <c r="B25" s="656"/>
      <c r="C25" s="656"/>
      <c r="D25" s="657"/>
      <c r="E25" s="655" t="str">
        <f>月菜單!E25:H25</f>
        <v>糙米飯</v>
      </c>
      <c r="F25" s="656"/>
      <c r="G25" s="656"/>
      <c r="H25" s="657"/>
      <c r="I25" s="655" t="str">
        <f>月菜單!I25:L25</f>
        <v>白米飯</v>
      </c>
      <c r="J25" s="656"/>
      <c r="K25" s="656"/>
      <c r="L25" s="657"/>
      <c r="M25" s="655" t="str">
        <f>月菜單!M25:P25</f>
        <v>地瓜飯</v>
      </c>
      <c r="N25" s="656"/>
      <c r="O25" s="656"/>
      <c r="P25" s="657"/>
      <c r="Q25" s="655" t="str">
        <f>月菜單!Q25:T25</f>
        <v>蘑菇鐵板麵</v>
      </c>
      <c r="R25" s="656"/>
      <c r="S25" s="656"/>
      <c r="T25" s="657"/>
      <c r="U25" s="5"/>
      <c r="V25" s="5"/>
    </row>
    <row r="26" spans="1:32" s="13" customFormat="1" ht="95.1" customHeight="1">
      <c r="A26" s="649" t="str">
        <f>月菜單!A26:D26</f>
        <v>糖汁排骨</v>
      </c>
      <c r="B26" s="650"/>
      <c r="C26" s="650"/>
      <c r="D26" s="651"/>
      <c r="E26" s="649" t="str">
        <f>月菜單!E26:H26</f>
        <v>燒烤香雞排</v>
      </c>
      <c r="F26" s="650"/>
      <c r="G26" s="650"/>
      <c r="H26" s="651"/>
      <c r="I26" s="649" t="str">
        <f>月菜單!I26:L26</f>
        <v>麥脆雞丁(炸)</v>
      </c>
      <c r="J26" s="650"/>
      <c r="K26" s="650"/>
      <c r="L26" s="651"/>
      <c r="M26" s="649" t="str">
        <f>月菜單!M26:P26</f>
        <v>醬燒豬排</v>
      </c>
      <c r="N26" s="650"/>
      <c r="O26" s="650"/>
      <c r="P26" s="651"/>
      <c r="Q26" s="649" t="str">
        <f>月菜單!Q26:T26</f>
        <v>板烤雞排</v>
      </c>
      <c r="R26" s="650"/>
      <c r="S26" s="650"/>
      <c r="T26" s="651"/>
      <c r="U26" s="5"/>
      <c r="V26" s="5"/>
    </row>
    <row r="27" spans="1:32" s="13" customFormat="1" ht="95.1" customHeight="1">
      <c r="A27" s="649" t="str">
        <f>月菜單!A27:D27</f>
        <v>香菇魷魚滷白菜(海豆)</v>
      </c>
      <c r="B27" s="650"/>
      <c r="C27" s="650"/>
      <c r="D27" s="651"/>
      <c r="E27" s="649" t="str">
        <f>月菜單!E27:H27</f>
        <v>絲瓜炒蛋</v>
      </c>
      <c r="F27" s="650"/>
      <c r="G27" s="650"/>
      <c r="H27" s="651"/>
      <c r="I27" s="649" t="str">
        <f>月菜單!I27:L27</f>
        <v>芹香拌貢丸片(加)</v>
      </c>
      <c r="J27" s="650"/>
      <c r="K27" s="650"/>
      <c r="L27" s="651"/>
      <c r="M27" s="649" t="str">
        <f>月菜單!M27:P27</f>
        <v>布丁蒸蛋</v>
      </c>
      <c r="N27" s="650"/>
      <c r="O27" s="650"/>
      <c r="P27" s="651"/>
      <c r="Q27" s="649" t="str">
        <f>月菜單!Q27:T27</f>
        <v>炸綜合菇類(炸)</v>
      </c>
      <c r="R27" s="650"/>
      <c r="S27" s="650"/>
      <c r="T27" s="651"/>
      <c r="U27" s="5"/>
      <c r="V27" s="5"/>
      <c r="AA27" s="12"/>
      <c r="AB27" s="12"/>
      <c r="AC27" s="12"/>
      <c r="AD27" s="12"/>
      <c r="AE27" s="12"/>
      <c r="AF27" s="12"/>
    </row>
    <row r="28" spans="1:32" s="13" customFormat="1" ht="95.1" customHeight="1">
      <c r="A28" s="649" t="str">
        <f>月菜單!A28:D28</f>
        <v>起司馬鈴薯</v>
      </c>
      <c r="B28" s="650"/>
      <c r="C28" s="650"/>
      <c r="D28" s="651"/>
      <c r="E28" s="649" t="str">
        <f>月菜單!E28:H28</f>
        <v>小黃瓜豆腐(豆)</v>
      </c>
      <c r="F28" s="650"/>
      <c r="G28" s="650"/>
      <c r="H28" s="651"/>
      <c r="I28" s="649" t="str">
        <f>月菜單!I28:L28</f>
        <v>筍乾扣肉(醃)</v>
      </c>
      <c r="J28" s="650"/>
      <c r="K28" s="650"/>
      <c r="L28" s="651"/>
      <c r="M28" s="649" t="str">
        <f>月菜單!M28:P28</f>
        <v>佛跳牆</v>
      </c>
      <c r="N28" s="650"/>
      <c r="O28" s="650"/>
      <c r="P28" s="651"/>
      <c r="Q28" s="649" t="str">
        <f>月菜單!Q28:T28</f>
        <v>QQ滷蛋</v>
      </c>
      <c r="R28" s="650"/>
      <c r="S28" s="650"/>
      <c r="T28" s="651"/>
      <c r="U28" s="5"/>
      <c r="V28" s="5"/>
    </row>
    <row r="29" spans="1:32" s="13" customFormat="1" ht="95.1" customHeight="1">
      <c r="A29" s="649" t="str">
        <f>月菜單!A29:D29</f>
        <v>深色蔬菜</v>
      </c>
      <c r="B29" s="650"/>
      <c r="C29" s="650"/>
      <c r="D29" s="651"/>
      <c r="E29" s="649" t="str">
        <f>月菜單!E29:H29</f>
        <v>淺色蔬菜</v>
      </c>
      <c r="F29" s="650"/>
      <c r="G29" s="650"/>
      <c r="H29" s="651"/>
      <c r="I29" s="649" t="str">
        <f>月菜單!I29:L29</f>
        <v>深色蔬菜</v>
      </c>
      <c r="J29" s="650"/>
      <c r="K29" s="650"/>
      <c r="L29" s="651"/>
      <c r="M29" s="649" t="str">
        <f>月菜單!M29:P29</f>
        <v>深色蔬菜</v>
      </c>
      <c r="N29" s="650"/>
      <c r="O29" s="650"/>
      <c r="P29" s="651"/>
      <c r="Q29" s="649" t="str">
        <f>月菜單!Q29:T29</f>
        <v>淺色蔬菜</v>
      </c>
      <c r="R29" s="650"/>
      <c r="S29" s="650"/>
      <c r="T29" s="651"/>
      <c r="U29" s="5"/>
      <c r="V29" s="5"/>
    </row>
    <row r="30" spans="1:32" s="13" customFormat="1" ht="95.1" customHeight="1" thickBot="1">
      <c r="A30" s="646" t="str">
        <f>月菜單!A30:D30</f>
        <v>鮮菇香筍湯</v>
      </c>
      <c r="B30" s="647"/>
      <c r="C30" s="647"/>
      <c r="D30" s="648"/>
      <c r="E30" s="646" t="str">
        <f>月菜單!E30:H30</f>
        <v>玉米洋芋湯</v>
      </c>
      <c r="F30" s="647"/>
      <c r="G30" s="647"/>
      <c r="H30" s="648"/>
      <c r="I30" s="646" t="str">
        <f>月菜單!I30:L30</f>
        <v>豆皮菜頭湯(豆)</v>
      </c>
      <c r="J30" s="647"/>
      <c r="K30" s="647"/>
      <c r="L30" s="648"/>
      <c r="M30" s="646" t="str">
        <f>月菜單!M30:P30</f>
        <v>味噌湯(豆)</v>
      </c>
      <c r="N30" s="647"/>
      <c r="O30" s="647"/>
      <c r="P30" s="648"/>
      <c r="Q30" s="646" t="str">
        <f>月菜單!Q30:T30</f>
        <v>鮮彩什錦湯</v>
      </c>
      <c r="R30" s="647"/>
      <c r="S30" s="647"/>
      <c r="T30" s="648"/>
      <c r="U30" s="5"/>
      <c r="V30" s="5"/>
    </row>
    <row r="31" spans="1:32" ht="2.25" customHeight="1">
      <c r="A31" s="26"/>
      <c r="B31" s="27"/>
      <c r="C31" s="27"/>
      <c r="D31" s="28"/>
      <c r="E31" s="29"/>
      <c r="F31" s="30"/>
      <c r="G31" s="30"/>
      <c r="H31" s="31"/>
      <c r="I31" s="29"/>
      <c r="J31" s="30"/>
      <c r="K31" s="30"/>
      <c r="L31" s="31"/>
      <c r="M31" s="29"/>
      <c r="N31" s="30"/>
      <c r="O31" s="30"/>
      <c r="P31" s="31"/>
      <c r="Q31" s="29"/>
      <c r="R31" s="30"/>
      <c r="S31" s="30"/>
      <c r="T31" s="31"/>
      <c r="U31" s="5"/>
      <c r="V31" s="5"/>
    </row>
    <row r="32" spans="1:32" ht="50.1" customHeight="1">
      <c r="A32" s="222" t="s">
        <v>96</v>
      </c>
      <c r="B32" s="223">
        <f>第三週明細!W12</f>
        <v>783.9</v>
      </c>
      <c r="C32" s="223" t="s">
        <v>97</v>
      </c>
      <c r="D32" s="224">
        <f>第三週明細!W8</f>
        <v>25.5</v>
      </c>
      <c r="E32" s="222" t="s">
        <v>96</v>
      </c>
      <c r="F32" s="232">
        <f>第三週明細!W20</f>
        <v>745.7</v>
      </c>
      <c r="G32" s="223" t="s">
        <v>97</v>
      </c>
      <c r="H32" s="233">
        <f>第三週明細!W16</f>
        <v>23</v>
      </c>
      <c r="I32" s="222" t="s">
        <v>96</v>
      </c>
      <c r="J32" s="232">
        <f>第三週明細!W28</f>
        <v>752.5</v>
      </c>
      <c r="K32" s="223" t="s">
        <v>97</v>
      </c>
      <c r="L32" s="233">
        <f>第三週明細!W24</f>
        <v>26.5</v>
      </c>
      <c r="M32" s="222" t="s">
        <v>96</v>
      </c>
      <c r="N32" s="232">
        <v>735</v>
      </c>
      <c r="O32" s="223" t="s">
        <v>97</v>
      </c>
      <c r="P32" s="233" t="s">
        <v>98</v>
      </c>
      <c r="Q32" s="222" t="s">
        <v>96</v>
      </c>
      <c r="R32" s="232">
        <f>第三週明細!W44</f>
        <v>732</v>
      </c>
      <c r="S32" s="223" t="s">
        <v>97</v>
      </c>
      <c r="T32" s="233">
        <f>第三週明細!W40</f>
        <v>26</v>
      </c>
      <c r="U32" s="5"/>
      <c r="V32" s="5"/>
    </row>
    <row r="33" spans="1:22" ht="50.1" customHeight="1" thickBot="1">
      <c r="A33" s="229" t="s">
        <v>99</v>
      </c>
      <c r="B33" s="231">
        <f>第三週明細!W6</f>
        <v>105.5</v>
      </c>
      <c r="C33" s="230" t="s">
        <v>4</v>
      </c>
      <c r="D33" s="231">
        <f>第三週明細!W10</f>
        <v>33.1</v>
      </c>
      <c r="E33" s="229" t="s">
        <v>99</v>
      </c>
      <c r="F33" s="235">
        <f>第三週明細!W14</f>
        <v>94</v>
      </c>
      <c r="G33" s="230" t="s">
        <v>4</v>
      </c>
      <c r="H33" s="236">
        <f>第三週明細!W18</f>
        <v>32.799999999999997</v>
      </c>
      <c r="I33" s="229" t="s">
        <v>99</v>
      </c>
      <c r="J33" s="235">
        <f>第三週明細!W22</f>
        <v>95.5</v>
      </c>
      <c r="K33" s="230" t="s">
        <v>4</v>
      </c>
      <c r="L33" s="235">
        <f>第三週明細!W26</f>
        <v>33</v>
      </c>
      <c r="M33" s="229" t="s">
        <v>99</v>
      </c>
      <c r="N33" s="235">
        <v>103</v>
      </c>
      <c r="O33" s="230" t="s">
        <v>4</v>
      </c>
      <c r="P33" s="236" t="s">
        <v>100</v>
      </c>
      <c r="Q33" s="229" t="s">
        <v>99</v>
      </c>
      <c r="R33" s="235">
        <f>第三週明細!W38</f>
        <v>97.5</v>
      </c>
      <c r="S33" s="230" t="s">
        <v>4</v>
      </c>
      <c r="T33" s="236">
        <f>第三週明細!W42</f>
        <v>27</v>
      </c>
      <c r="U33" s="5"/>
      <c r="V33" s="5"/>
    </row>
    <row r="34" spans="1:22" s="12" customFormat="1" ht="50.1" customHeight="1" thickBot="1">
      <c r="A34" s="652" t="str">
        <f>月菜單!A34:D34</f>
        <v>5月18日(一)</v>
      </c>
      <c r="B34" s="653"/>
      <c r="C34" s="653"/>
      <c r="D34" s="654"/>
      <c r="E34" s="652" t="str">
        <f>月菜單!E34:H34</f>
        <v>5月19日(二)</v>
      </c>
      <c r="F34" s="653"/>
      <c r="G34" s="653"/>
      <c r="H34" s="654"/>
      <c r="I34" s="652" t="str">
        <f>月菜單!I34:L34</f>
        <v>5月20日(三)</v>
      </c>
      <c r="J34" s="653"/>
      <c r="K34" s="653"/>
      <c r="L34" s="654"/>
      <c r="M34" s="652" t="str">
        <f>月菜單!M34:P34</f>
        <v>5月21日(四)</v>
      </c>
      <c r="N34" s="653"/>
      <c r="O34" s="653"/>
      <c r="P34" s="654"/>
      <c r="Q34" s="652" t="str">
        <f>月菜單!Q34:T34</f>
        <v>5月22日(五)</v>
      </c>
      <c r="R34" s="653"/>
      <c r="S34" s="653"/>
      <c r="T34" s="654"/>
      <c r="U34" s="5"/>
      <c r="V34" s="5"/>
    </row>
    <row r="35" spans="1:22" s="13" customFormat="1" ht="95.1" customHeight="1">
      <c r="A35" s="655" t="str">
        <f>月菜單!A35:D35</f>
        <v>白米飯</v>
      </c>
      <c r="B35" s="656"/>
      <c r="C35" s="656"/>
      <c r="D35" s="657"/>
      <c r="E35" s="655" t="str">
        <f>月菜單!E35:H35</f>
        <v>五穀飯</v>
      </c>
      <c r="F35" s="656"/>
      <c r="G35" s="656"/>
      <c r="H35" s="657"/>
      <c r="I35" s="655" t="str">
        <f>月菜單!I35:L35</f>
        <v>白米飯</v>
      </c>
      <c r="J35" s="656"/>
      <c r="K35" s="656"/>
      <c r="L35" s="657"/>
      <c r="M35" s="655" t="str">
        <f>月菜單!M35:P35</f>
        <v>地瓜飯</v>
      </c>
      <c r="N35" s="656"/>
      <c r="O35" s="656"/>
      <c r="P35" s="657"/>
      <c r="Q35" s="655" t="str">
        <f>月菜單!Q35:T35</f>
        <v>蛋蓋飯</v>
      </c>
      <c r="R35" s="656"/>
      <c r="S35" s="656"/>
      <c r="T35" s="657"/>
      <c r="U35" s="5"/>
      <c r="V35" s="5"/>
    </row>
    <row r="36" spans="1:22" s="13" customFormat="1" ht="95.1" customHeight="1">
      <c r="A36" s="649" t="str">
        <f>月菜單!A36:D36</f>
        <v>義式香草燉肉</v>
      </c>
      <c r="B36" s="650"/>
      <c r="C36" s="650"/>
      <c r="D36" s="651"/>
      <c r="E36" s="649" t="str">
        <f>月菜單!E36:H36</f>
        <v>芝麻雞腿</v>
      </c>
      <c r="F36" s="650"/>
      <c r="G36" s="650"/>
      <c r="H36" s="651"/>
      <c r="I36" s="649" t="str">
        <f>月菜單!I36:L36</f>
        <v>夜市香雞排(炸)</v>
      </c>
      <c r="J36" s="650"/>
      <c r="K36" s="650"/>
      <c r="L36" s="651"/>
      <c r="M36" s="649" t="str">
        <f>月菜單!M36:P36</f>
        <v>元氣大豬排</v>
      </c>
      <c r="N36" s="650"/>
      <c r="O36" s="650"/>
      <c r="P36" s="651"/>
      <c r="Q36" s="649" t="str">
        <f>月菜單!Q36:T36</f>
        <v>香檸烤翅</v>
      </c>
      <c r="R36" s="650"/>
      <c r="S36" s="650"/>
      <c r="T36" s="651"/>
      <c r="U36" s="5"/>
      <c r="V36" s="5"/>
    </row>
    <row r="37" spans="1:22" s="13" customFormat="1" ht="95.1" customHeight="1">
      <c r="A37" s="649" t="str">
        <f>月菜單!A37:D37</f>
        <v>麥克大雞堡肉(加)</v>
      </c>
      <c r="B37" s="650"/>
      <c r="C37" s="650"/>
      <c r="D37" s="651"/>
      <c r="E37" s="649" t="str">
        <f>月菜單!E37:H37</f>
        <v>蒲燒鯛魚(海加)</v>
      </c>
      <c r="F37" s="650"/>
      <c r="G37" s="650"/>
      <c r="H37" s="651"/>
      <c r="I37" s="649" t="str">
        <f>月菜單!I37:L37</f>
        <v>四季鴿蛋米血(冷)</v>
      </c>
      <c r="J37" s="650"/>
      <c r="K37" s="650"/>
      <c r="L37" s="651"/>
      <c r="M37" s="649" t="str">
        <f>月菜單!M37:P37</f>
        <v>鐵板豆腐(豆)</v>
      </c>
      <c r="N37" s="650"/>
      <c r="O37" s="650"/>
      <c r="P37" s="651"/>
      <c r="Q37" s="649" t="str">
        <f>月菜單!Q37:T37</f>
        <v>關東煮</v>
      </c>
      <c r="R37" s="650"/>
      <c r="S37" s="650"/>
      <c r="T37" s="651"/>
      <c r="U37" s="5"/>
      <c r="V37" s="5"/>
    </row>
    <row r="38" spans="1:22" s="13" customFormat="1" ht="95.1" customHeight="1">
      <c r="A38" s="649" t="str">
        <f>月菜單!A38:D38</f>
        <v xml:space="preserve"> 洋蔥炒蛋</v>
      </c>
      <c r="B38" s="650"/>
      <c r="C38" s="650"/>
      <c r="D38" s="651"/>
      <c r="E38" s="649" t="str">
        <f>月菜單!E38:H38</f>
        <v>大白菜炒年糕(冷)</v>
      </c>
      <c r="F38" s="650"/>
      <c r="G38" s="650"/>
      <c r="H38" s="651"/>
      <c r="I38" s="649" t="str">
        <f>月菜單!I38:L38</f>
        <v>竹筍炒肉絲</v>
      </c>
      <c r="J38" s="650"/>
      <c r="K38" s="650"/>
      <c r="L38" s="651"/>
      <c r="M38" s="649" t="str">
        <f>月菜單!M38:P38</f>
        <v>黃金咖哩</v>
      </c>
      <c r="N38" s="650"/>
      <c r="O38" s="650"/>
      <c r="P38" s="651"/>
      <c r="Q38" s="649" t="str">
        <f>月菜單!Q38:T38</f>
        <v>椒鹽炸魚丁(炸海)</v>
      </c>
      <c r="R38" s="650"/>
      <c r="S38" s="650"/>
      <c r="T38" s="651"/>
      <c r="U38" s="5"/>
      <c r="V38" s="5"/>
    </row>
    <row r="39" spans="1:22" s="13" customFormat="1" ht="95.1" customHeight="1">
      <c r="A39" s="649" t="str">
        <f>月菜單!A39:D39</f>
        <v>深色蔬菜</v>
      </c>
      <c r="B39" s="650"/>
      <c r="C39" s="650"/>
      <c r="D39" s="651"/>
      <c r="E39" s="649" t="str">
        <f>月菜單!E39:H39</f>
        <v>淺色蔬菜</v>
      </c>
      <c r="F39" s="650"/>
      <c r="G39" s="650"/>
      <c r="H39" s="651"/>
      <c r="I39" s="649" t="str">
        <f>月菜單!I39:L39</f>
        <v>深色蔬菜</v>
      </c>
      <c r="J39" s="650"/>
      <c r="K39" s="650"/>
      <c r="L39" s="651"/>
      <c r="M39" s="649" t="str">
        <f>月菜單!M39:P39</f>
        <v>淺色蔬菜</v>
      </c>
      <c r="N39" s="650"/>
      <c r="O39" s="650"/>
      <c r="P39" s="651"/>
      <c r="Q39" s="649" t="str">
        <f>月菜單!Q39:T39</f>
        <v>深色蔬菜</v>
      </c>
      <c r="R39" s="650"/>
      <c r="S39" s="650"/>
      <c r="T39" s="651"/>
      <c r="U39" s="5"/>
      <c r="V39" s="5"/>
    </row>
    <row r="40" spans="1:22" s="13" customFormat="1" ht="95.1" customHeight="1" thickBot="1">
      <c r="A40" s="646" t="str">
        <f>月菜單!A40:D40</f>
        <v>柴魚海芽湯</v>
      </c>
      <c r="B40" s="647"/>
      <c r="C40" s="647"/>
      <c r="D40" s="648"/>
      <c r="E40" s="646" t="str">
        <f>月菜單!E40:H40</f>
        <v>菇菇湯</v>
      </c>
      <c r="F40" s="647"/>
      <c r="G40" s="647"/>
      <c r="H40" s="648"/>
      <c r="I40" s="646" t="str">
        <f>月菜單!I40:L40</f>
        <v>刺瓜湯</v>
      </c>
      <c r="J40" s="647"/>
      <c r="K40" s="647"/>
      <c r="L40" s="648"/>
      <c r="M40" s="646" t="str">
        <f>月菜單!M40:P40</f>
        <v>白玉湯</v>
      </c>
      <c r="N40" s="647"/>
      <c r="O40" s="647"/>
      <c r="P40" s="648"/>
      <c r="Q40" s="646" t="str">
        <f>月菜單!Q40:T40</f>
        <v>榨菜肉絲湯(醃)</v>
      </c>
      <c r="R40" s="647"/>
      <c r="S40" s="647"/>
      <c r="T40" s="648"/>
      <c r="U40" s="5"/>
      <c r="V40" s="5"/>
    </row>
    <row r="41" spans="1:22" ht="1.5" customHeight="1">
      <c r="A41" s="29"/>
      <c r="B41" s="30"/>
      <c r="C41" s="30"/>
      <c r="D41" s="31"/>
      <c r="E41" s="29"/>
      <c r="F41" s="30"/>
      <c r="G41" s="30"/>
      <c r="H41" s="31"/>
      <c r="I41" s="29"/>
      <c r="J41" s="30"/>
      <c r="K41" s="30"/>
      <c r="L41" s="31"/>
      <c r="M41" s="29"/>
      <c r="N41" s="30"/>
      <c r="O41" s="30"/>
      <c r="P41" s="31"/>
      <c r="Q41" s="29"/>
      <c r="R41" s="30"/>
      <c r="S41" s="30"/>
      <c r="T41" s="31"/>
      <c r="U41" s="5"/>
      <c r="V41" s="5"/>
    </row>
    <row r="42" spans="1:22" ht="50.1" customHeight="1">
      <c r="A42" s="222" t="s">
        <v>92</v>
      </c>
      <c r="B42" s="223">
        <f>第四週明細!W12</f>
        <v>750</v>
      </c>
      <c r="C42" s="223" t="s">
        <v>93</v>
      </c>
      <c r="D42" s="224">
        <f>第四週明細!W8</f>
        <v>26</v>
      </c>
      <c r="E42" s="222" t="s">
        <v>92</v>
      </c>
      <c r="F42" s="232">
        <f>第四週明細!W20</f>
        <v>752.5</v>
      </c>
      <c r="G42" s="223" t="s">
        <v>93</v>
      </c>
      <c r="H42" s="233">
        <f>第四週明細!W16</f>
        <v>23</v>
      </c>
      <c r="I42" s="222" t="s">
        <v>92</v>
      </c>
      <c r="J42" s="232">
        <f>第四週明細!W28</f>
        <v>734.3</v>
      </c>
      <c r="K42" s="223" t="s">
        <v>93</v>
      </c>
      <c r="L42" s="233">
        <f>第四週明細!W24</f>
        <v>25.5</v>
      </c>
      <c r="M42" s="222" t="s">
        <v>92</v>
      </c>
      <c r="N42" s="232">
        <f>第四週明細!W36</f>
        <v>754.9</v>
      </c>
      <c r="O42" s="223" t="s">
        <v>93</v>
      </c>
      <c r="P42" s="233">
        <f>第四週明細!W32</f>
        <v>26.5</v>
      </c>
      <c r="Q42" s="222" t="s">
        <v>92</v>
      </c>
      <c r="R42" s="232">
        <f>第四週明細!W44</f>
        <v>734.3</v>
      </c>
      <c r="S42" s="223" t="s">
        <v>93</v>
      </c>
      <c r="T42" s="233">
        <f>第四週明細!W40</f>
        <v>25.5</v>
      </c>
      <c r="U42" s="5"/>
      <c r="V42" s="5"/>
    </row>
    <row r="43" spans="1:22" ht="50.1" customHeight="1" thickBot="1">
      <c r="A43" s="229" t="s">
        <v>94</v>
      </c>
      <c r="B43" s="231">
        <f>第四週明細!W6</f>
        <v>96.5</v>
      </c>
      <c r="C43" s="230" t="s">
        <v>4</v>
      </c>
      <c r="D43" s="231">
        <f>第四週明細!W10</f>
        <v>32.500000000000007</v>
      </c>
      <c r="E43" s="229" t="s">
        <v>94</v>
      </c>
      <c r="F43" s="235">
        <f>第四週明細!W14</f>
        <v>100</v>
      </c>
      <c r="G43" s="230" t="s">
        <v>4</v>
      </c>
      <c r="H43" s="236">
        <f>第四週明細!W18</f>
        <v>33</v>
      </c>
      <c r="I43" s="229" t="s">
        <v>94</v>
      </c>
      <c r="J43" s="235">
        <f>第四週明細!W22</f>
        <v>96.5</v>
      </c>
      <c r="K43" s="230" t="s">
        <v>4</v>
      </c>
      <c r="L43" s="235">
        <f>第四週明細!W26</f>
        <v>29.7</v>
      </c>
      <c r="M43" s="229" t="s">
        <v>94</v>
      </c>
      <c r="N43" s="235">
        <f>第四週明細!W30</f>
        <v>96</v>
      </c>
      <c r="O43" s="230" t="s">
        <v>4</v>
      </c>
      <c r="P43" s="236">
        <f>第四週明細!W34</f>
        <v>33.1</v>
      </c>
      <c r="Q43" s="229" t="s">
        <v>94</v>
      </c>
      <c r="R43" s="235">
        <f>第四週明細!W38</f>
        <v>96.5</v>
      </c>
      <c r="S43" s="230" t="s">
        <v>4</v>
      </c>
      <c r="T43" s="236">
        <f>第四週明細!W42</f>
        <v>29.7</v>
      </c>
      <c r="U43" s="5"/>
      <c r="V43" s="5"/>
    </row>
    <row r="44" spans="1:22" s="12" customFormat="1" ht="50.1" customHeight="1" thickBot="1">
      <c r="A44" s="652" t="str">
        <f>月菜單!A44:D44</f>
        <v>5月25日(一)</v>
      </c>
      <c r="B44" s="653"/>
      <c r="C44" s="653"/>
      <c r="D44" s="654"/>
      <c r="E44" s="652" t="str">
        <f>月菜單!E44:H44</f>
        <v>5月26日(二)</v>
      </c>
      <c r="F44" s="653"/>
      <c r="G44" s="653"/>
      <c r="H44" s="654"/>
      <c r="I44" s="652" t="str">
        <f>月菜單!I44:L44</f>
        <v>5月27日(三)</v>
      </c>
      <c r="J44" s="653"/>
      <c r="K44" s="653"/>
      <c r="L44" s="654"/>
      <c r="M44" s="652" t="str">
        <f>月菜單!M44:P44</f>
        <v>5月28日(四)</v>
      </c>
      <c r="N44" s="653"/>
      <c r="O44" s="653"/>
      <c r="P44" s="654"/>
      <c r="Q44" s="652" t="str">
        <f>月菜單!Q44:T44</f>
        <v>5月29日(五)</v>
      </c>
      <c r="R44" s="653"/>
      <c r="S44" s="653"/>
      <c r="T44" s="654"/>
      <c r="U44" s="5"/>
      <c r="V44" s="5"/>
    </row>
    <row r="45" spans="1:22" s="13" customFormat="1" ht="95.1" customHeight="1">
      <c r="A45" s="655" t="str">
        <f>月菜單!A45:D45</f>
        <v>白米飯</v>
      </c>
      <c r="B45" s="656"/>
      <c r="C45" s="656"/>
      <c r="D45" s="657"/>
      <c r="E45" s="655" t="str">
        <f>月菜單!E45:H45</f>
        <v>燕麥飯</v>
      </c>
      <c r="F45" s="656"/>
      <c r="G45" s="656"/>
      <c r="H45" s="657"/>
      <c r="I45" s="655" t="str">
        <f>月菜單!I45:L45</f>
        <v>白米飯</v>
      </c>
      <c r="J45" s="656"/>
      <c r="K45" s="656"/>
      <c r="L45" s="657"/>
      <c r="M45" s="655" t="str">
        <f>月菜單!M45:P45</f>
        <v>地瓜飯</v>
      </c>
      <c r="N45" s="656"/>
      <c r="O45" s="656"/>
      <c r="P45" s="657"/>
      <c r="Q45" s="655" t="str">
        <f>月菜單!Q45:T45</f>
        <v>沙茶蒸煮麵</v>
      </c>
      <c r="R45" s="656"/>
      <c r="S45" s="656"/>
      <c r="T45" s="657"/>
      <c r="U45" s="5"/>
      <c r="V45" s="5"/>
    </row>
    <row r="46" spans="1:22" s="13" customFormat="1" ht="95.1" customHeight="1">
      <c r="A46" s="649" t="str">
        <f>月菜單!A46:D46</f>
        <v>火車大豬排</v>
      </c>
      <c r="B46" s="650"/>
      <c r="C46" s="650"/>
      <c r="D46" s="651"/>
      <c r="E46" s="649" t="str">
        <f>月菜單!E46:H46</f>
        <v>蜜香雞排</v>
      </c>
      <c r="F46" s="650"/>
      <c r="G46" s="650"/>
      <c r="H46" s="651"/>
      <c r="I46" s="649" t="str">
        <f>月菜單!I46:L46</f>
        <v>炸大雞腿(炸)</v>
      </c>
      <c r="J46" s="650"/>
      <c r="K46" s="650"/>
      <c r="L46" s="651"/>
      <c r="M46" s="649" t="str">
        <f>月菜單!M46:P46</f>
        <v>冬瓜鴨丁</v>
      </c>
      <c r="N46" s="650"/>
      <c r="O46" s="650"/>
      <c r="P46" s="651"/>
      <c r="Q46" s="649" t="str">
        <f>月菜單!Q46:T46</f>
        <v>紅燒雞丁</v>
      </c>
      <c r="R46" s="650"/>
      <c r="S46" s="650"/>
      <c r="T46" s="651"/>
      <c r="U46" s="5"/>
      <c r="V46" s="5"/>
    </row>
    <row r="47" spans="1:22" s="13" customFormat="1" ht="95.1" customHeight="1">
      <c r="A47" s="649" t="str">
        <f>月菜單!A47:D47</f>
        <v>蒙古烤肉</v>
      </c>
      <c r="B47" s="650"/>
      <c r="C47" s="650"/>
      <c r="D47" s="651"/>
      <c r="E47" s="649" t="str">
        <f>月菜單!E47:H47</f>
        <v>泰式打拋豬</v>
      </c>
      <c r="F47" s="650"/>
      <c r="G47" s="650"/>
      <c r="H47" s="651"/>
      <c r="I47" s="649" t="str">
        <f>月菜單!I47:L47</f>
        <v>港式XO醬花椰菜</v>
      </c>
      <c r="J47" s="650"/>
      <c r="K47" s="650"/>
      <c r="L47" s="651"/>
      <c r="M47" s="649" t="str">
        <f>月菜單!M47:P47</f>
        <v xml:space="preserve">紅燒白菜肉丸子 </v>
      </c>
      <c r="N47" s="650"/>
      <c r="O47" s="650"/>
      <c r="P47" s="651"/>
      <c r="Q47" s="649" t="str">
        <f>月菜單!Q47:T47</f>
        <v>蔥花捲(冷)</v>
      </c>
      <c r="R47" s="650"/>
      <c r="S47" s="650"/>
      <c r="T47" s="651"/>
      <c r="U47" s="5"/>
      <c r="V47" s="5"/>
    </row>
    <row r="48" spans="1:22" s="13" customFormat="1" ht="95.1" customHeight="1">
      <c r="A48" s="649" t="str">
        <f>月菜單!A48:D48</f>
        <v>嫩汁豆腐(豆)</v>
      </c>
      <c r="B48" s="650"/>
      <c r="C48" s="650"/>
      <c r="D48" s="651"/>
      <c r="E48" s="649" t="str">
        <f>月菜單!E48:H48</f>
        <v>高麗菜河粉</v>
      </c>
      <c r="F48" s="650"/>
      <c r="G48" s="650"/>
      <c r="H48" s="651"/>
      <c r="I48" s="649" t="str">
        <f>月菜單!I48:L48</f>
        <v>洋蔥蝦仁豬柳(海)</v>
      </c>
      <c r="J48" s="650"/>
      <c r="K48" s="650"/>
      <c r="L48" s="651"/>
      <c r="M48" s="649" t="str">
        <f>月菜單!M48:P48</f>
        <v>滑嫩蒸蛋</v>
      </c>
      <c r="N48" s="650"/>
      <c r="O48" s="650"/>
      <c r="P48" s="651"/>
      <c r="Q48" s="649" t="str">
        <f>月菜單!Q48:T48</f>
        <v>洋蔥貢丸片(加)</v>
      </c>
      <c r="R48" s="650"/>
      <c r="S48" s="650"/>
      <c r="T48" s="651"/>
      <c r="U48" s="5"/>
      <c r="V48" s="5"/>
    </row>
    <row r="49" spans="1:22" s="13" customFormat="1" ht="95.1" customHeight="1">
      <c r="A49" s="649" t="str">
        <f>月菜單!A49:D49</f>
        <v>深色蔬菜</v>
      </c>
      <c r="B49" s="650"/>
      <c r="C49" s="650"/>
      <c r="D49" s="651"/>
      <c r="E49" s="649" t="str">
        <f>月菜單!E49:H49</f>
        <v>淺色蔬菜</v>
      </c>
      <c r="F49" s="650"/>
      <c r="G49" s="650"/>
      <c r="H49" s="651"/>
      <c r="I49" s="649" t="str">
        <f>月菜單!I49:L49</f>
        <v>淺色蔬菜</v>
      </c>
      <c r="J49" s="650"/>
      <c r="K49" s="650"/>
      <c r="L49" s="651"/>
      <c r="M49" s="649" t="str">
        <f>月菜單!M49:P49</f>
        <v>深色蔬菜</v>
      </c>
      <c r="N49" s="650"/>
      <c r="O49" s="650"/>
      <c r="P49" s="651"/>
      <c r="Q49" s="649" t="str">
        <f>月菜單!Q49:T49</f>
        <v>深色蔬菜</v>
      </c>
      <c r="R49" s="650"/>
      <c r="S49" s="650"/>
      <c r="T49" s="651"/>
      <c r="U49" s="5"/>
      <c r="V49" s="5"/>
    </row>
    <row r="50" spans="1:22" s="13" customFormat="1" ht="95.1" customHeight="1" thickBot="1">
      <c r="A50" s="646" t="str">
        <f>月菜單!A50:D50</f>
        <v>玉米蛋花湯</v>
      </c>
      <c r="B50" s="647"/>
      <c r="C50" s="647"/>
      <c r="D50" s="648"/>
      <c r="E50" s="646" t="str">
        <f>月菜單!E50:H50</f>
        <v>大黃瓜湯</v>
      </c>
      <c r="F50" s="647"/>
      <c r="G50" s="647"/>
      <c r="H50" s="648"/>
      <c r="I50" s="646" t="str">
        <f>月菜單!I50:L50</f>
        <v>蔬菜湯(豆)</v>
      </c>
      <c r="J50" s="647"/>
      <c r="K50" s="647"/>
      <c r="L50" s="648"/>
      <c r="M50" s="646" t="str">
        <f>月菜單!M50:P50</f>
        <v>味噌豆腐湯(豆)</v>
      </c>
      <c r="N50" s="647"/>
      <c r="O50" s="647"/>
      <c r="P50" s="648"/>
      <c r="Q50" s="646" t="str">
        <f>月菜單!Q50:T50</f>
        <v>海芽湯</v>
      </c>
      <c r="R50" s="647"/>
      <c r="S50" s="647"/>
      <c r="T50" s="648"/>
      <c r="U50" s="5"/>
      <c r="V50" s="5"/>
    </row>
    <row r="51" spans="1:22" ht="2.25" customHeight="1">
      <c r="A51" s="29"/>
      <c r="B51" s="30"/>
      <c r="C51" s="30"/>
      <c r="D51" s="31"/>
      <c r="E51" s="29"/>
      <c r="F51" s="30"/>
      <c r="G51" s="30"/>
      <c r="H51" s="31"/>
      <c r="I51" s="29"/>
      <c r="J51" s="30"/>
      <c r="K51" s="30"/>
      <c r="L51" s="31"/>
      <c r="M51" s="29"/>
      <c r="N51" s="30"/>
      <c r="O51" s="30"/>
      <c r="P51" s="31"/>
      <c r="Q51" s="26"/>
      <c r="R51" s="27"/>
      <c r="S51" s="27"/>
      <c r="T51" s="28"/>
      <c r="U51" s="5"/>
      <c r="V51" s="5"/>
    </row>
    <row r="52" spans="1:22" ht="50.1" customHeight="1">
      <c r="A52" s="222" t="s">
        <v>101</v>
      </c>
      <c r="B52" s="223">
        <f>'第五週明細 '!W12</f>
        <v>786.5</v>
      </c>
      <c r="C52" s="223" t="s">
        <v>102</v>
      </c>
      <c r="D52" s="224">
        <f>'第五週明細 '!W8</f>
        <v>26.5</v>
      </c>
      <c r="E52" s="222" t="s">
        <v>101</v>
      </c>
      <c r="F52" s="232">
        <f>'第五週明細 '!W20</f>
        <v>719.3</v>
      </c>
      <c r="G52" s="223" t="s">
        <v>102</v>
      </c>
      <c r="H52" s="233">
        <f>'第五週明細 '!W16</f>
        <v>23</v>
      </c>
      <c r="I52" s="222" t="s">
        <v>101</v>
      </c>
      <c r="J52" s="232">
        <f>'第五週明細 '!W28</f>
        <v>782.9</v>
      </c>
      <c r="K52" s="223" t="s">
        <v>102</v>
      </c>
      <c r="L52" s="233">
        <f>'第五週明細 '!W24</f>
        <v>28.5</v>
      </c>
      <c r="M52" s="222" t="s">
        <v>101</v>
      </c>
      <c r="N52" s="232">
        <f>'第五週明細 '!W36</f>
        <v>739</v>
      </c>
      <c r="O52" s="223" t="s">
        <v>102</v>
      </c>
      <c r="P52" s="233">
        <f>'第五週明細 '!W32</f>
        <v>25</v>
      </c>
      <c r="Q52" s="222" t="s">
        <v>101</v>
      </c>
      <c r="R52" s="232">
        <f>'第五週明細 '!W44</f>
        <v>773.5</v>
      </c>
      <c r="S52" s="223" t="s">
        <v>102</v>
      </c>
      <c r="T52" s="233">
        <f>'第五週明細 '!W40</f>
        <v>27.5</v>
      </c>
      <c r="U52" s="5"/>
      <c r="V52" s="5"/>
    </row>
    <row r="53" spans="1:22" ht="50.1" customHeight="1" thickBot="1">
      <c r="A53" s="229" t="s">
        <v>103</v>
      </c>
      <c r="B53" s="231">
        <f>'第五週明細 '!W6</f>
        <v>103</v>
      </c>
      <c r="C53" s="230" t="s">
        <v>4</v>
      </c>
      <c r="D53" s="231">
        <f>'第五週明細 '!W10</f>
        <v>34</v>
      </c>
      <c r="E53" s="229" t="s">
        <v>103</v>
      </c>
      <c r="F53" s="235">
        <f>'第五週明細 '!W14</f>
        <v>94.5</v>
      </c>
      <c r="G53" s="230" t="s">
        <v>4</v>
      </c>
      <c r="H53" s="236">
        <f>'第五週明細 '!W18</f>
        <v>30.2</v>
      </c>
      <c r="I53" s="229" t="s">
        <v>103</v>
      </c>
      <c r="J53" s="235">
        <f>'第五週明細 '!W22</f>
        <v>97.5</v>
      </c>
      <c r="K53" s="230" t="s">
        <v>4</v>
      </c>
      <c r="L53" s="235">
        <f>'第五週明細 '!W26</f>
        <v>34.1</v>
      </c>
      <c r="M53" s="229" t="s">
        <v>103</v>
      </c>
      <c r="N53" s="235">
        <f>'第五週明細 '!W30</f>
        <v>95.5</v>
      </c>
      <c r="O53" s="230" t="s">
        <v>4</v>
      </c>
      <c r="P53" s="236">
        <f>'第五週明細 '!W34</f>
        <v>33</v>
      </c>
      <c r="Q53" s="229" t="s">
        <v>103</v>
      </c>
      <c r="R53" s="235">
        <f>'第五週明細 '!W38</f>
        <v>98</v>
      </c>
      <c r="S53" s="230" t="s">
        <v>4</v>
      </c>
      <c r="T53" s="236">
        <f>'第五週明細 '!W42</f>
        <v>33.5</v>
      </c>
      <c r="U53" s="5"/>
      <c r="V53" s="5"/>
    </row>
    <row r="54" spans="1:22" ht="24.75" customHeight="1">
      <c r="U54" s="5"/>
      <c r="V54" s="5"/>
    </row>
    <row r="55" spans="1:22" ht="45.75" hidden="1" customHeight="1">
      <c r="A55" s="35"/>
      <c r="B55" s="36"/>
      <c r="C55" s="36"/>
      <c r="D55" s="37"/>
      <c r="U55" s="5"/>
      <c r="V55" s="5"/>
    </row>
    <row r="56" spans="1:22" ht="45.75" hidden="1" customHeight="1">
      <c r="A56" s="38"/>
      <c r="B56" s="39"/>
      <c r="C56" s="39"/>
      <c r="D56" s="40"/>
      <c r="U56" s="5"/>
      <c r="V56" s="5"/>
    </row>
    <row r="57" spans="1:22" ht="45.75" hidden="1" customHeight="1">
      <c r="A57" s="38"/>
      <c r="B57" s="39"/>
      <c r="C57" s="39"/>
      <c r="D57" s="40"/>
      <c r="U57" s="5"/>
      <c r="V57" s="5"/>
    </row>
    <row r="58" spans="1:22" ht="45.75" hidden="1" customHeight="1">
      <c r="A58" s="38"/>
      <c r="B58" s="39"/>
      <c r="C58" s="39"/>
      <c r="D58" s="40"/>
      <c r="U58" s="5"/>
      <c r="V58" s="5"/>
    </row>
    <row r="59" spans="1:22" ht="46.5" hidden="1" customHeight="1" thickBot="1">
      <c r="A59" s="41"/>
      <c r="B59" s="42"/>
      <c r="C59" s="42"/>
      <c r="D59" s="43"/>
      <c r="U59" s="5"/>
      <c r="V59" s="5"/>
    </row>
    <row r="60" spans="1:22" ht="25.5" hidden="1" customHeight="1">
      <c r="A60" s="44"/>
      <c r="B60" s="45"/>
      <c r="C60" s="46"/>
      <c r="D60" s="47"/>
      <c r="U60" s="5"/>
      <c r="V60" s="5"/>
    </row>
    <row r="61" spans="1:22" ht="26.25" hidden="1" customHeight="1" thickBot="1">
      <c r="A61" s="48"/>
      <c r="B61" s="49"/>
      <c r="C61" s="50"/>
      <c r="D61" s="51"/>
      <c r="U61" s="5"/>
      <c r="V61" s="5"/>
    </row>
    <row r="62" spans="1:22" ht="16.5" hidden="1" customHeight="1">
      <c r="U62" s="5"/>
      <c r="V62" s="5"/>
    </row>
    <row r="63" spans="1:22">
      <c r="U63" s="5"/>
      <c r="V63" s="5"/>
    </row>
    <row r="64" spans="1:22">
      <c r="U64" s="5"/>
      <c r="V64" s="5"/>
    </row>
    <row r="65" spans="3:22">
      <c r="I65" s="52"/>
      <c r="J65" s="52"/>
      <c r="U65" s="5"/>
      <c r="V65" s="5"/>
    </row>
    <row r="66" spans="3:22" ht="17.100000000000001" customHeight="1"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U66" s="5"/>
      <c r="V66" s="5"/>
    </row>
    <row r="67" spans="3:22" ht="17.100000000000001" customHeight="1"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U67" s="5"/>
      <c r="V67" s="5"/>
    </row>
    <row r="68" spans="3:22" ht="17.100000000000001" customHeight="1"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U68" s="5"/>
      <c r="V68" s="5"/>
    </row>
    <row r="69" spans="3:22" ht="17.100000000000001" customHeight="1"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U69" s="5"/>
      <c r="V69" s="5"/>
    </row>
    <row r="70" spans="3:22" ht="17.100000000000001" customHeight="1"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U70" s="5"/>
      <c r="V70" s="5"/>
    </row>
    <row r="71" spans="3:22" ht="17.100000000000001" customHeight="1"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U71" s="5"/>
      <c r="V71" s="5"/>
    </row>
    <row r="72" spans="3:22">
      <c r="U72" s="5"/>
      <c r="V72" s="5"/>
    </row>
    <row r="73" spans="3:22">
      <c r="U73" s="5"/>
      <c r="V73" s="5"/>
    </row>
    <row r="74" spans="3:22">
      <c r="U74" s="5"/>
      <c r="V74" s="5"/>
    </row>
    <row r="75" spans="3:22">
      <c r="U75" s="5"/>
      <c r="V75" s="5"/>
    </row>
    <row r="76" spans="3:22">
      <c r="U76" s="5"/>
      <c r="V76" s="5"/>
    </row>
    <row r="77" spans="3:22">
      <c r="U77" s="5"/>
      <c r="V77" s="5"/>
    </row>
    <row r="78" spans="3:22">
      <c r="N78" s="5"/>
      <c r="O78" s="5"/>
      <c r="P78" s="5"/>
      <c r="Q78" s="5"/>
      <c r="R78" s="5"/>
      <c r="S78" s="5"/>
    </row>
    <row r="79" spans="3:22">
      <c r="N79" s="5"/>
      <c r="O79" s="5"/>
      <c r="P79" s="5"/>
      <c r="Q79" s="5"/>
      <c r="R79" s="5"/>
      <c r="S79" s="5"/>
    </row>
    <row r="80" spans="3:22">
      <c r="N80" s="5"/>
      <c r="O80" s="5"/>
      <c r="P80" s="5"/>
      <c r="Q80" s="5"/>
      <c r="R80" s="5"/>
      <c r="S80" s="5"/>
    </row>
    <row r="81" spans="14:22">
      <c r="N81" s="5"/>
      <c r="O81" s="5"/>
      <c r="P81" s="5"/>
      <c r="Q81" s="5"/>
      <c r="R81" s="5"/>
      <c r="S81" s="5"/>
    </row>
    <row r="82" spans="14:22">
      <c r="N82" s="5"/>
      <c r="O82" s="5"/>
      <c r="P82" s="5"/>
      <c r="Q82" s="5"/>
      <c r="R82" s="5"/>
      <c r="S82" s="5"/>
    </row>
    <row r="83" spans="14:22">
      <c r="N83" s="5"/>
      <c r="O83" s="5"/>
      <c r="P83" s="5"/>
      <c r="Q83" s="5"/>
      <c r="R83" s="5"/>
      <c r="S83" s="5"/>
    </row>
    <row r="84" spans="14:22">
      <c r="N84" s="5"/>
      <c r="O84" s="5"/>
      <c r="P84" s="5"/>
      <c r="Q84" s="5"/>
      <c r="R84" s="5"/>
      <c r="S84" s="5"/>
    </row>
    <row r="85" spans="14:22">
      <c r="N85" s="5"/>
      <c r="O85" s="5"/>
      <c r="P85" s="5"/>
      <c r="Q85" s="5"/>
      <c r="R85" s="5"/>
      <c r="S85" s="5"/>
    </row>
    <row r="86" spans="14:22">
      <c r="N86" s="5"/>
      <c r="O86" s="5"/>
      <c r="P86" s="5"/>
      <c r="Q86" s="5"/>
      <c r="R86" s="5"/>
      <c r="S86" s="5"/>
    </row>
    <row r="87" spans="14:22">
      <c r="N87" s="5"/>
      <c r="O87" s="5"/>
      <c r="P87" s="5"/>
      <c r="Q87" s="5"/>
      <c r="R87" s="5"/>
      <c r="S87" s="5"/>
    </row>
    <row r="88" spans="14:22">
      <c r="N88" s="5"/>
      <c r="O88" s="5"/>
      <c r="P88" s="5"/>
      <c r="Q88" s="5"/>
      <c r="R88" s="5"/>
      <c r="S88" s="5"/>
    </row>
    <row r="89" spans="14:22">
      <c r="N89" s="5"/>
      <c r="O89" s="5"/>
      <c r="P89" s="5"/>
      <c r="Q89" s="5"/>
      <c r="R89" s="5"/>
      <c r="S89" s="5"/>
    </row>
    <row r="90" spans="14:22">
      <c r="N90" s="5"/>
      <c r="O90" s="5"/>
      <c r="P90" s="5"/>
      <c r="Q90" s="5"/>
      <c r="R90" s="5"/>
      <c r="S90" s="5"/>
    </row>
    <row r="91" spans="14:22">
      <c r="U91" s="5"/>
      <c r="V91" s="5"/>
    </row>
    <row r="92" spans="14:22">
      <c r="U92" s="5"/>
      <c r="V92" s="5"/>
    </row>
    <row r="93" spans="14:22">
      <c r="U93" s="5"/>
      <c r="V93" s="5"/>
    </row>
    <row r="94" spans="14:22">
      <c r="U94" s="5"/>
      <c r="V94" s="5"/>
    </row>
    <row r="95" spans="14:22">
      <c r="U95" s="5"/>
      <c r="V95" s="5"/>
    </row>
    <row r="96" spans="14:22">
      <c r="U96" s="5"/>
      <c r="V96" s="5"/>
    </row>
    <row r="97" spans="21:22">
      <c r="U97" s="5"/>
      <c r="V97" s="5"/>
    </row>
    <row r="98" spans="21:22">
      <c r="U98" s="5"/>
      <c r="V98" s="5"/>
    </row>
    <row r="99" spans="21:22">
      <c r="U99" s="5"/>
      <c r="V99" s="5"/>
    </row>
    <row r="100" spans="21:22">
      <c r="U100" s="5"/>
      <c r="V100" s="5"/>
    </row>
    <row r="101" spans="21:22">
      <c r="U101" s="5"/>
      <c r="V101" s="5"/>
    </row>
    <row r="102" spans="21:22">
      <c r="U102" s="5"/>
      <c r="V102" s="5"/>
    </row>
    <row r="103" spans="21:22">
      <c r="U103" s="5"/>
      <c r="V103" s="5"/>
    </row>
    <row r="104" spans="21:22">
      <c r="U104" s="5"/>
      <c r="V104" s="5"/>
    </row>
    <row r="105" spans="21:22">
      <c r="U105" s="5"/>
      <c r="V105" s="5"/>
    </row>
    <row r="106" spans="21:22">
      <c r="U106" s="5"/>
      <c r="V106" s="5"/>
    </row>
    <row r="107" spans="21:22">
      <c r="U107" s="5"/>
      <c r="V107" s="5"/>
    </row>
    <row r="108" spans="21:22">
      <c r="U108" s="5"/>
      <c r="V108" s="5"/>
    </row>
    <row r="109" spans="21:22">
      <c r="U109" s="5"/>
      <c r="V109" s="5"/>
    </row>
    <row r="110" spans="21:22">
      <c r="U110" s="5"/>
      <c r="V110" s="5"/>
    </row>
    <row r="111" spans="21:22">
      <c r="U111" s="5"/>
      <c r="V111" s="5"/>
    </row>
    <row r="112" spans="21:22">
      <c r="U112" s="5"/>
      <c r="V112" s="5"/>
    </row>
    <row r="113" spans="21:22">
      <c r="U113" s="5"/>
      <c r="V113" s="5"/>
    </row>
    <row r="114" spans="21:22">
      <c r="U114" s="5"/>
      <c r="V114" s="5"/>
    </row>
    <row r="115" spans="21:22">
      <c r="U115" s="5"/>
      <c r="V115" s="5"/>
    </row>
    <row r="116" spans="21:22">
      <c r="U116" s="5"/>
      <c r="V116" s="5"/>
    </row>
    <row r="117" spans="21:22">
      <c r="U117" s="5"/>
      <c r="V117" s="5"/>
    </row>
    <row r="118" spans="21:22">
      <c r="U118" s="5"/>
      <c r="V118" s="5"/>
    </row>
    <row r="119" spans="21:22">
      <c r="U119" s="5"/>
      <c r="V119" s="5"/>
    </row>
    <row r="120" spans="21:22">
      <c r="U120" s="5"/>
      <c r="V120" s="5"/>
    </row>
    <row r="121" spans="21:22">
      <c r="U121" s="5"/>
      <c r="V121" s="5"/>
    </row>
    <row r="122" spans="21:22">
      <c r="U122" s="5"/>
      <c r="V122" s="5"/>
    </row>
    <row r="123" spans="21:22">
      <c r="U123" s="5"/>
      <c r="V123" s="5"/>
    </row>
    <row r="124" spans="21:22">
      <c r="U124" s="5"/>
      <c r="V124" s="5"/>
    </row>
    <row r="125" spans="21:22">
      <c r="U125" s="5"/>
      <c r="V125" s="5"/>
    </row>
    <row r="126" spans="21:22">
      <c r="U126" s="5"/>
      <c r="V126" s="5"/>
    </row>
    <row r="127" spans="21:22">
      <c r="U127" s="5"/>
      <c r="V127" s="5"/>
    </row>
    <row r="128" spans="21:22">
      <c r="U128" s="5"/>
      <c r="V128" s="5"/>
    </row>
    <row r="129" spans="21:22">
      <c r="U129" s="5"/>
      <c r="V129" s="5"/>
    </row>
    <row r="130" spans="21:22">
      <c r="U130" s="5"/>
      <c r="V130" s="5"/>
    </row>
    <row r="131" spans="21:22">
      <c r="U131" s="5"/>
      <c r="V131" s="5"/>
    </row>
    <row r="132" spans="21:22">
      <c r="U132" s="5"/>
      <c r="V132" s="5"/>
    </row>
    <row r="133" spans="21:22">
      <c r="U133" s="5"/>
      <c r="V133" s="5"/>
    </row>
    <row r="134" spans="21:22">
      <c r="U134" s="5"/>
      <c r="V134" s="5"/>
    </row>
    <row r="135" spans="21:22">
      <c r="U135" s="5"/>
      <c r="V135" s="5"/>
    </row>
    <row r="136" spans="21:22">
      <c r="U136" s="5"/>
      <c r="V136" s="5"/>
    </row>
    <row r="137" spans="21:22">
      <c r="U137" s="5"/>
      <c r="V137" s="5"/>
    </row>
    <row r="138" spans="21:22">
      <c r="U138" s="5"/>
      <c r="V138" s="5"/>
    </row>
    <row r="139" spans="21:22">
      <c r="U139" s="5"/>
      <c r="V139" s="5"/>
    </row>
    <row r="140" spans="21:22">
      <c r="U140" s="5"/>
      <c r="V140" s="5"/>
    </row>
    <row r="141" spans="21:22">
      <c r="U141" s="5"/>
      <c r="V141" s="5"/>
    </row>
    <row r="142" spans="21:22">
      <c r="U142" s="5"/>
      <c r="V142" s="5"/>
    </row>
    <row r="143" spans="21:22">
      <c r="U143" s="5"/>
      <c r="V143" s="5"/>
    </row>
    <row r="144" spans="21:22">
      <c r="U144" s="5"/>
      <c r="V144" s="5"/>
    </row>
    <row r="145" spans="21:22">
      <c r="U145" s="5"/>
      <c r="V145" s="5"/>
    </row>
    <row r="146" spans="21:22">
      <c r="U146" s="5"/>
      <c r="V146" s="5"/>
    </row>
    <row r="147" spans="21:22">
      <c r="U147" s="5"/>
      <c r="V147" s="5"/>
    </row>
    <row r="148" spans="21:22">
      <c r="U148" s="5"/>
      <c r="V148" s="5"/>
    </row>
    <row r="149" spans="21:22">
      <c r="U149" s="5"/>
      <c r="V149" s="5"/>
    </row>
    <row r="150" spans="21:22">
      <c r="U150" s="5"/>
      <c r="V150" s="5"/>
    </row>
    <row r="151" spans="21:22">
      <c r="U151" s="5"/>
      <c r="V151" s="5"/>
    </row>
    <row r="152" spans="21:22">
      <c r="U152" s="5"/>
      <c r="V152" s="5"/>
    </row>
    <row r="153" spans="21:22">
      <c r="U153" s="5"/>
      <c r="V153" s="5"/>
    </row>
    <row r="154" spans="21:22">
      <c r="U154" s="5"/>
      <c r="V154" s="5"/>
    </row>
    <row r="155" spans="21:22">
      <c r="U155" s="5"/>
      <c r="V155" s="5"/>
    </row>
    <row r="156" spans="21:22">
      <c r="U156" s="5"/>
      <c r="V156" s="5"/>
    </row>
    <row r="157" spans="21:22">
      <c r="U157" s="5"/>
      <c r="V157" s="5"/>
    </row>
    <row r="158" spans="21:22">
      <c r="U158" s="5"/>
      <c r="V158" s="5"/>
    </row>
    <row r="159" spans="21:22">
      <c r="U159" s="5"/>
      <c r="V159" s="5"/>
    </row>
    <row r="160" spans="21:22">
      <c r="U160" s="5"/>
      <c r="V160" s="5"/>
    </row>
    <row r="161" spans="21:22">
      <c r="U161" s="5"/>
      <c r="V161" s="5"/>
    </row>
    <row r="162" spans="21:22">
      <c r="U162" s="5"/>
      <c r="V162" s="5"/>
    </row>
    <row r="163" spans="21:22">
      <c r="U163" s="5"/>
      <c r="V163" s="5"/>
    </row>
    <row r="164" spans="21:22">
      <c r="U164" s="5"/>
      <c r="V164" s="5"/>
    </row>
    <row r="165" spans="21:22">
      <c r="U165" s="5"/>
      <c r="V165" s="5"/>
    </row>
    <row r="166" spans="21:22">
      <c r="U166" s="5"/>
      <c r="V166" s="5"/>
    </row>
    <row r="167" spans="21:22">
      <c r="U167" s="5"/>
      <c r="V167" s="5"/>
    </row>
    <row r="168" spans="21:22">
      <c r="U168" s="5"/>
      <c r="V168" s="5"/>
    </row>
    <row r="169" spans="21:22">
      <c r="U169" s="5"/>
      <c r="V169" s="5"/>
    </row>
    <row r="170" spans="21:22">
      <c r="U170" s="5"/>
      <c r="V170" s="5"/>
    </row>
    <row r="171" spans="21:22">
      <c r="U171" s="5"/>
      <c r="V171" s="5"/>
    </row>
    <row r="172" spans="21:22">
      <c r="U172" s="5"/>
      <c r="V172" s="5"/>
    </row>
    <row r="173" spans="21:22">
      <c r="U173" s="5"/>
      <c r="V173" s="5"/>
    </row>
    <row r="174" spans="21:22">
      <c r="U174" s="5"/>
      <c r="V174" s="5"/>
    </row>
    <row r="175" spans="21:22">
      <c r="U175" s="5"/>
      <c r="V175" s="5"/>
    </row>
    <row r="176" spans="21:22">
      <c r="U176" s="5"/>
      <c r="V176" s="5"/>
    </row>
    <row r="177" spans="21:22">
      <c r="U177" s="5"/>
      <c r="V177" s="5"/>
    </row>
    <row r="178" spans="21:22">
      <c r="U178" s="5"/>
      <c r="V178" s="5"/>
    </row>
    <row r="179" spans="21:22">
      <c r="U179" s="5"/>
      <c r="V179" s="5"/>
    </row>
    <row r="180" spans="21:22">
      <c r="U180" s="5"/>
      <c r="V180" s="5"/>
    </row>
    <row r="181" spans="21:22">
      <c r="U181" s="5"/>
      <c r="V181" s="5"/>
    </row>
    <row r="182" spans="21:22">
      <c r="U182" s="5"/>
      <c r="V182" s="5"/>
    </row>
    <row r="183" spans="21:22">
      <c r="U183" s="5"/>
      <c r="V183" s="5"/>
    </row>
    <row r="184" spans="21:22">
      <c r="U184" s="5"/>
      <c r="V184" s="5"/>
    </row>
    <row r="185" spans="21:22">
      <c r="U185" s="5"/>
      <c r="V185" s="5"/>
    </row>
    <row r="186" spans="21:22">
      <c r="U186" s="5"/>
      <c r="V186" s="5"/>
    </row>
    <row r="187" spans="21:22">
      <c r="U187" s="5"/>
      <c r="V187" s="5"/>
    </row>
    <row r="188" spans="21:22">
      <c r="U188" s="5"/>
      <c r="V188" s="5"/>
    </row>
    <row r="189" spans="21:22">
      <c r="U189" s="5"/>
      <c r="V189" s="5"/>
    </row>
    <row r="190" spans="21:22">
      <c r="U190" s="5"/>
      <c r="V190" s="5"/>
    </row>
    <row r="191" spans="21:22">
      <c r="U191" s="5"/>
      <c r="V191" s="5"/>
    </row>
    <row r="192" spans="21:22">
      <c r="U192" s="5"/>
      <c r="V192" s="5"/>
    </row>
    <row r="193" spans="21:22">
      <c r="U193" s="5"/>
      <c r="V193" s="5"/>
    </row>
    <row r="194" spans="21:22">
      <c r="U194" s="5"/>
      <c r="V194" s="5"/>
    </row>
    <row r="195" spans="21:22">
      <c r="U195" s="5"/>
      <c r="V195" s="5"/>
    </row>
    <row r="196" spans="21:22">
      <c r="U196" s="5"/>
      <c r="V196" s="5"/>
    </row>
    <row r="197" spans="21:22">
      <c r="U197" s="5"/>
      <c r="V197" s="5"/>
    </row>
    <row r="198" spans="21:22">
      <c r="U198" s="5"/>
      <c r="V198" s="5"/>
    </row>
    <row r="199" spans="21:22">
      <c r="U199" s="5"/>
      <c r="V199" s="5"/>
    </row>
    <row r="200" spans="21:22">
      <c r="U200" s="5"/>
      <c r="V200" s="5"/>
    </row>
    <row r="201" spans="21:22">
      <c r="U201" s="5"/>
      <c r="V201" s="5"/>
    </row>
    <row r="202" spans="21:22">
      <c r="U202" s="5"/>
      <c r="V202" s="5"/>
    </row>
    <row r="203" spans="21:22">
      <c r="U203" s="5"/>
      <c r="V203" s="5"/>
    </row>
    <row r="204" spans="21:22">
      <c r="U204" s="5"/>
      <c r="V204" s="5"/>
    </row>
    <row r="205" spans="21:22">
      <c r="U205" s="5"/>
      <c r="V205" s="5"/>
    </row>
    <row r="206" spans="21:22">
      <c r="U206" s="5"/>
      <c r="V206" s="5"/>
    </row>
    <row r="207" spans="21:22">
      <c r="U207" s="5"/>
      <c r="V207" s="5"/>
    </row>
    <row r="208" spans="21:22">
      <c r="U208" s="5"/>
      <c r="V208" s="5"/>
    </row>
    <row r="209" spans="21:22">
      <c r="U209" s="5"/>
      <c r="V209" s="5"/>
    </row>
    <row r="210" spans="21:22">
      <c r="U210" s="5"/>
      <c r="V210" s="5"/>
    </row>
    <row r="211" spans="21:22">
      <c r="U211" s="5"/>
      <c r="V211" s="5"/>
    </row>
    <row r="212" spans="21:22">
      <c r="U212" s="5"/>
      <c r="V212" s="5"/>
    </row>
    <row r="213" spans="21:22">
      <c r="U213" s="5"/>
      <c r="V213" s="5"/>
    </row>
    <row r="214" spans="21:22">
      <c r="U214" s="5"/>
      <c r="V214" s="5"/>
    </row>
    <row r="215" spans="21:22">
      <c r="U215" s="5"/>
      <c r="V215" s="5"/>
    </row>
    <row r="216" spans="21:22">
      <c r="U216" s="5"/>
      <c r="V216" s="5"/>
    </row>
    <row r="217" spans="21:22">
      <c r="U217" s="5"/>
      <c r="V217" s="5"/>
    </row>
    <row r="218" spans="21:22">
      <c r="U218" s="5"/>
      <c r="V218" s="5"/>
    </row>
    <row r="219" spans="21:22">
      <c r="U219" s="5"/>
      <c r="V219" s="5"/>
    </row>
    <row r="220" spans="21:22">
      <c r="U220" s="5"/>
      <c r="V220" s="5"/>
    </row>
    <row r="221" spans="21:22">
      <c r="U221" s="5"/>
      <c r="V221" s="5"/>
    </row>
    <row r="222" spans="21:22">
      <c r="U222" s="5"/>
      <c r="V222" s="5"/>
    </row>
    <row r="223" spans="21:22">
      <c r="U223" s="5"/>
      <c r="V223" s="5"/>
    </row>
  </sheetData>
  <mergeCells count="175">
    <mergeCell ref="A4:D4"/>
    <mergeCell ref="E4:H4"/>
    <mergeCell ref="I4:L4"/>
    <mergeCell ref="M4:P4"/>
    <mergeCell ref="Q4:T4"/>
    <mergeCell ref="A5:D5"/>
    <mergeCell ref="E5:H5"/>
    <mergeCell ref="I5:L5"/>
    <mergeCell ref="M5:P5"/>
    <mergeCell ref="Q5:T5"/>
    <mergeCell ref="A6:D6"/>
    <mergeCell ref="E6:H6"/>
    <mergeCell ref="I6:L6"/>
    <mergeCell ref="M6:P6"/>
    <mergeCell ref="Q6:T6"/>
    <mergeCell ref="A7:D7"/>
    <mergeCell ref="E7:H7"/>
    <mergeCell ref="I7:L7"/>
    <mergeCell ref="M7:P7"/>
    <mergeCell ref="Q7:T7"/>
    <mergeCell ref="A8:D8"/>
    <mergeCell ref="E8:H8"/>
    <mergeCell ref="I8:L8"/>
    <mergeCell ref="M8:P8"/>
    <mergeCell ref="Q8:T8"/>
    <mergeCell ref="A9:D9"/>
    <mergeCell ref="E9:H9"/>
    <mergeCell ref="I9:L9"/>
    <mergeCell ref="M9:P9"/>
    <mergeCell ref="Q9:T9"/>
    <mergeCell ref="A10:D10"/>
    <mergeCell ref="E10:H10"/>
    <mergeCell ref="I10:L10"/>
    <mergeCell ref="M10:P10"/>
    <mergeCell ref="Q10:T10"/>
    <mergeCell ref="A14:D14"/>
    <mergeCell ref="E14:H14"/>
    <mergeCell ref="I14:L14"/>
    <mergeCell ref="M14:P14"/>
    <mergeCell ref="Q14:T14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A18:D18"/>
    <mergeCell ref="E18:H18"/>
    <mergeCell ref="I18:L18"/>
    <mergeCell ref="M18:P18"/>
    <mergeCell ref="Q18:T18"/>
    <mergeCell ref="A19:D19"/>
    <mergeCell ref="E19:H19"/>
    <mergeCell ref="I19:L19"/>
    <mergeCell ref="M19:P19"/>
    <mergeCell ref="Q19:T19"/>
    <mergeCell ref="A20:D20"/>
    <mergeCell ref="E20:H20"/>
    <mergeCell ref="I20:L20"/>
    <mergeCell ref="M20:P20"/>
    <mergeCell ref="Q20:T20"/>
    <mergeCell ref="A24:D24"/>
    <mergeCell ref="E24:H24"/>
    <mergeCell ref="I24:L24"/>
    <mergeCell ref="M24:P24"/>
    <mergeCell ref="Q24:T24"/>
    <mergeCell ref="A25:D25"/>
    <mergeCell ref="E25:H25"/>
    <mergeCell ref="I25:L25"/>
    <mergeCell ref="M25:P25"/>
    <mergeCell ref="Q25:T25"/>
    <mergeCell ref="A26:D26"/>
    <mergeCell ref="E26:H26"/>
    <mergeCell ref="I26:L26"/>
    <mergeCell ref="M26:P26"/>
    <mergeCell ref="Q26:T26"/>
    <mergeCell ref="A27:D27"/>
    <mergeCell ref="E27:H27"/>
    <mergeCell ref="I27:L27"/>
    <mergeCell ref="M27:P27"/>
    <mergeCell ref="Q27:T27"/>
    <mergeCell ref="A28:D28"/>
    <mergeCell ref="E28:H28"/>
    <mergeCell ref="I28:L28"/>
    <mergeCell ref="M28:P28"/>
    <mergeCell ref="Q28:T28"/>
    <mergeCell ref="A29:D29"/>
    <mergeCell ref="E29:H29"/>
    <mergeCell ref="I29:L29"/>
    <mergeCell ref="M29:P29"/>
    <mergeCell ref="Q29:T29"/>
    <mergeCell ref="A30:D30"/>
    <mergeCell ref="E30:H30"/>
    <mergeCell ref="I30:L30"/>
    <mergeCell ref="M30:P30"/>
    <mergeCell ref="Q30:T30"/>
    <mergeCell ref="A34:D34"/>
    <mergeCell ref="E34:H34"/>
    <mergeCell ref="I34:L34"/>
    <mergeCell ref="M34:P34"/>
    <mergeCell ref="Q34:T34"/>
    <mergeCell ref="A35:D35"/>
    <mergeCell ref="E35:H35"/>
    <mergeCell ref="I35:L35"/>
    <mergeCell ref="M35:P35"/>
    <mergeCell ref="Q35:T35"/>
    <mergeCell ref="A36:D36"/>
    <mergeCell ref="E36:H36"/>
    <mergeCell ref="I36:L36"/>
    <mergeCell ref="M36:P36"/>
    <mergeCell ref="Q36:T36"/>
    <mergeCell ref="A37:D37"/>
    <mergeCell ref="E37:H37"/>
    <mergeCell ref="I37:L37"/>
    <mergeCell ref="M37:P37"/>
    <mergeCell ref="Q37:T37"/>
    <mergeCell ref="A38:D38"/>
    <mergeCell ref="E38:H38"/>
    <mergeCell ref="I38:L38"/>
    <mergeCell ref="M38:P38"/>
    <mergeCell ref="Q38:T38"/>
    <mergeCell ref="A39:D39"/>
    <mergeCell ref="E39:H39"/>
    <mergeCell ref="I39:L39"/>
    <mergeCell ref="M39:P39"/>
    <mergeCell ref="Q39:T39"/>
    <mergeCell ref="A40:D40"/>
    <mergeCell ref="E40:H40"/>
    <mergeCell ref="I40:L40"/>
    <mergeCell ref="M40:P40"/>
    <mergeCell ref="Q40:T40"/>
    <mergeCell ref="A44:D44"/>
    <mergeCell ref="E44:H44"/>
    <mergeCell ref="I44:L44"/>
    <mergeCell ref="M44:P44"/>
    <mergeCell ref="Q44:T44"/>
    <mergeCell ref="A45:D45"/>
    <mergeCell ref="E45:H45"/>
    <mergeCell ref="I45:L45"/>
    <mergeCell ref="M45:P45"/>
    <mergeCell ref="Q45:T45"/>
    <mergeCell ref="A46:D46"/>
    <mergeCell ref="E46:H46"/>
    <mergeCell ref="I46:L46"/>
    <mergeCell ref="M46:P46"/>
    <mergeCell ref="Q46:T46"/>
    <mergeCell ref="A47:D47"/>
    <mergeCell ref="E47:H47"/>
    <mergeCell ref="I47:L47"/>
    <mergeCell ref="M47:P47"/>
    <mergeCell ref="Q47:T47"/>
    <mergeCell ref="A50:D50"/>
    <mergeCell ref="E50:H50"/>
    <mergeCell ref="I50:L50"/>
    <mergeCell ref="M50:P50"/>
    <mergeCell ref="Q50:T50"/>
    <mergeCell ref="A48:D48"/>
    <mergeCell ref="E48:H48"/>
    <mergeCell ref="I48:L48"/>
    <mergeCell ref="M48:P48"/>
    <mergeCell ref="Q48:T48"/>
    <mergeCell ref="A49:D49"/>
    <mergeCell ref="E49:H49"/>
    <mergeCell ref="I49:L49"/>
    <mergeCell ref="M49:P49"/>
    <mergeCell ref="Q49:T49"/>
  </mergeCells>
  <phoneticPr fontId="3" type="noConversion"/>
  <conditionalFormatting sqref="K54:K65536 I1:I11 O54:O65536 M1:M11 R1:R1048576 I54:I65536 Q1:Q11 K1:K11 O1:O11 S1:S11 I14:I21 M14:M21 Q14:Q21 K14:K21 O14:O21 S14:S21 Q54:Q65536 I24:I31 M24:M31 Q24:Q31 K24:K31 O24:O31 S24:S31 K34:K41 O34:O41 S34:S41 I34:I41 M34:M41 Q34:Q41 M54:M65536 T1:T1048576 J1:J1048576 L1:L1048576 N1:N1048576 P1:P1048576 I44:I51 M44:M51 Q44:Q51 K44:K51 O44:O51 S44:S51 S54:S65536">
    <cfRule type="cellIs" dxfId="403" priority="2" stopIfTrue="1" operator="equal">
      <formula>0</formula>
    </cfRule>
  </conditionalFormatting>
  <conditionalFormatting sqref="A1:T1048576">
    <cfRule type="cellIs" dxfId="402" priority="1" stopIfTrue="1" operator="equal">
      <formula>0</formula>
    </cfRule>
  </conditionalFormatting>
  <pageMargins left="0.19685039370078741" right="0.19685039370078741" top="0.19685039370078741" bottom="0.19685039370078741" header="0.31496062992125984" footer="0.17"/>
  <pageSetup paperSize="9" scale="23" fitToWidth="0" orientation="portrait" r:id="rId1"/>
  <headerFooter alignWithMargins="0"/>
  <rowBreaks count="1" manualBreakCount="1">
    <brk id="53" max="2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3"/>
  <sheetViews>
    <sheetView view="pageBreakPreview" zoomScale="25" zoomScaleNormal="25" zoomScaleSheetLayoutView="25" workbookViewId="0">
      <selection activeCell="J15" sqref="J15"/>
    </sheetView>
  </sheetViews>
  <sheetFormatPr defaultColWidth="9" defaultRowHeight="16.5"/>
  <cols>
    <col min="1" max="1" width="22.625" style="6" customWidth="1"/>
    <col min="2" max="2" width="24.625" style="6" customWidth="1"/>
    <col min="3" max="3" width="22.625" style="6" customWidth="1"/>
    <col min="4" max="4" width="24.625" style="6" customWidth="1"/>
    <col min="5" max="5" width="22.625" style="6" customWidth="1"/>
    <col min="6" max="6" width="24.625" style="6" customWidth="1"/>
    <col min="7" max="7" width="22.625" style="6" customWidth="1"/>
    <col min="8" max="8" width="24.625" style="6" customWidth="1"/>
    <col min="9" max="9" width="22.625" style="6" customWidth="1"/>
    <col min="10" max="10" width="24.625" style="6" customWidth="1"/>
    <col min="11" max="11" width="22.625" style="6" customWidth="1"/>
    <col min="12" max="12" width="24.625" style="6" customWidth="1"/>
    <col min="13" max="13" width="22.625" style="6" customWidth="1"/>
    <col min="14" max="14" width="24.625" style="6" customWidth="1"/>
    <col min="15" max="15" width="22.625" style="6" customWidth="1"/>
    <col min="16" max="16" width="24.625" style="6" customWidth="1"/>
    <col min="17" max="17" width="22.625" style="6" customWidth="1"/>
    <col min="18" max="18" width="24.625" style="6" customWidth="1"/>
    <col min="19" max="19" width="22.625" style="6" customWidth="1"/>
    <col min="20" max="20" width="24.625" style="6" customWidth="1"/>
    <col min="21" max="16384" width="9" style="6"/>
  </cols>
  <sheetData>
    <row r="1" spans="1:28" ht="155.1" customHeight="1">
      <c r="A1" s="1" t="str">
        <f>月菜單!A1</f>
        <v>永靖國小-冠成5月菜單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7" t="s">
        <v>104</v>
      </c>
      <c r="P1" s="3"/>
      <c r="Q1" s="4"/>
      <c r="R1" s="4"/>
      <c r="S1" s="2"/>
      <c r="T1" s="2"/>
      <c r="U1" s="5"/>
      <c r="V1" s="5"/>
    </row>
    <row r="2" spans="1:28" ht="135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7" t="s">
        <v>91</v>
      </c>
      <c r="P2" s="7"/>
      <c r="Q2" s="8"/>
      <c r="R2" s="8"/>
      <c r="S2" s="2"/>
      <c r="T2" s="2"/>
      <c r="U2" s="5"/>
      <c r="V2" s="5"/>
    </row>
    <row r="3" spans="1:28" ht="135" customHeight="1" thickBot="1">
      <c r="A3" s="9"/>
      <c r="B3" s="9"/>
      <c r="C3" s="9"/>
      <c r="D3" s="9"/>
      <c r="E3" s="9"/>
      <c r="F3" s="9"/>
      <c r="G3" s="9"/>
      <c r="H3" s="9"/>
      <c r="I3" s="2"/>
      <c r="J3" s="2"/>
      <c r="K3" s="2"/>
      <c r="L3" s="2"/>
      <c r="M3" s="2"/>
      <c r="N3" s="2"/>
      <c r="O3" s="10"/>
      <c r="P3" s="10"/>
      <c r="Q3" s="11"/>
      <c r="R3" s="11"/>
      <c r="S3" s="2"/>
      <c r="T3" s="2"/>
      <c r="U3" s="5"/>
      <c r="V3" s="5"/>
    </row>
    <row r="4" spans="1:28" s="12" customFormat="1" ht="80.099999999999994" customHeight="1" thickBot="1">
      <c r="A4" s="663" t="str">
        <f>月菜單!A4:D4</f>
        <v>月日(一)</v>
      </c>
      <c r="B4" s="664"/>
      <c r="C4" s="664"/>
      <c r="D4" s="665"/>
      <c r="E4" s="663" t="str">
        <f>月菜單!E4:H4</f>
        <v>月日(二)</v>
      </c>
      <c r="F4" s="664"/>
      <c r="G4" s="664"/>
      <c r="H4" s="665"/>
      <c r="I4" s="663" t="str">
        <f>月菜單!I4:L4</f>
        <v>月日(三)</v>
      </c>
      <c r="J4" s="664"/>
      <c r="K4" s="664"/>
      <c r="L4" s="665"/>
      <c r="M4" s="663" t="str">
        <f>月菜單!M4:P4</f>
        <v>月日(四)</v>
      </c>
      <c r="N4" s="664"/>
      <c r="O4" s="664"/>
      <c r="P4" s="665"/>
      <c r="Q4" s="663" t="str">
        <f>月菜單!Q4:T4</f>
        <v>5月1日(五)</v>
      </c>
      <c r="R4" s="664"/>
      <c r="S4" s="664"/>
      <c r="T4" s="665"/>
      <c r="U4" s="5"/>
      <c r="V4" s="5"/>
    </row>
    <row r="5" spans="1:28" s="13" customFormat="1" ht="92.1" customHeight="1">
      <c r="A5" s="655">
        <f>月菜單!A5:D5</f>
        <v>0</v>
      </c>
      <c r="B5" s="656"/>
      <c r="C5" s="657"/>
      <c r="D5" s="237">
        <f>第一週明細!$D$6</f>
        <v>0</v>
      </c>
      <c r="E5" s="655">
        <f>月菜單!E5:H5</f>
        <v>0</v>
      </c>
      <c r="F5" s="656"/>
      <c r="G5" s="657"/>
      <c r="H5" s="237">
        <f>第一週明細!$D$14</f>
        <v>0</v>
      </c>
      <c r="I5" s="655">
        <f>月菜單!I5:L5</f>
        <v>0</v>
      </c>
      <c r="J5" s="656"/>
      <c r="K5" s="657"/>
      <c r="L5" s="237">
        <f>第一週明細!$D$22</f>
        <v>0</v>
      </c>
      <c r="M5" s="655">
        <f>月菜單!M5:P5</f>
        <v>0</v>
      </c>
      <c r="N5" s="656"/>
      <c r="O5" s="657"/>
      <c r="P5" s="237">
        <f>第一週明細!$D$30</f>
        <v>0</v>
      </c>
      <c r="Q5" s="655" t="str">
        <f>月菜單!Q5:T5</f>
        <v>義大利麵</v>
      </c>
      <c r="R5" s="656"/>
      <c r="S5" s="657"/>
      <c r="T5" s="237" t="str">
        <f>第一週明細!$D$38</f>
        <v>麵條</v>
      </c>
      <c r="U5" s="5"/>
      <c r="V5" s="5"/>
    </row>
    <row r="6" spans="1:28" s="13" customFormat="1" ht="92.1" customHeight="1">
      <c r="A6" s="661">
        <f>月菜單!A6:D6</f>
        <v>0</v>
      </c>
      <c r="B6" s="662"/>
      <c r="C6" s="662"/>
      <c r="D6" s="238">
        <f>第一週明細!$G$6</f>
        <v>0</v>
      </c>
      <c r="E6" s="661">
        <f>月菜單!E6:H6</f>
        <v>0</v>
      </c>
      <c r="F6" s="662"/>
      <c r="G6" s="662"/>
      <c r="H6" s="238">
        <f>第一週明細!$G$14</f>
        <v>0</v>
      </c>
      <c r="I6" s="661">
        <f>月菜單!I6:L6</f>
        <v>0</v>
      </c>
      <c r="J6" s="662"/>
      <c r="K6" s="662"/>
      <c r="L6" s="238">
        <f>第一週明細!$G$22</f>
        <v>0</v>
      </c>
      <c r="M6" s="661">
        <f>月菜單!M6:P6</f>
        <v>0</v>
      </c>
      <c r="N6" s="662"/>
      <c r="O6" s="662"/>
      <c r="P6" s="238">
        <f>第一週明細!$G$30</f>
        <v>0</v>
      </c>
      <c r="Q6" s="661" t="str">
        <f>月菜單!Q6:T6</f>
        <v>紐澳良雞腿排</v>
      </c>
      <c r="R6" s="662"/>
      <c r="S6" s="662"/>
      <c r="T6" s="238" t="str">
        <f>第一週明細!$G$38</f>
        <v>雞腿排</v>
      </c>
      <c r="U6" s="5"/>
      <c r="V6" s="5"/>
    </row>
    <row r="7" spans="1:28" s="13" customFormat="1" ht="92.1" customHeight="1">
      <c r="A7" s="649">
        <f>月菜單!A7:D7</f>
        <v>0</v>
      </c>
      <c r="B7" s="650"/>
      <c r="C7" s="651"/>
      <c r="D7" s="239">
        <f>第一週明細!$J$6</f>
        <v>0</v>
      </c>
      <c r="E7" s="649">
        <f>月菜單!E7:H7</f>
        <v>0</v>
      </c>
      <c r="F7" s="650"/>
      <c r="G7" s="651"/>
      <c r="H7" s="239">
        <f>第一週明細!$J$14</f>
        <v>0</v>
      </c>
      <c r="I7" s="649">
        <f>月菜單!I7:L7</f>
        <v>0</v>
      </c>
      <c r="J7" s="650"/>
      <c r="K7" s="651"/>
      <c r="L7" s="239">
        <f>第一週明細!$J$22</f>
        <v>0</v>
      </c>
      <c r="M7" s="649">
        <f>月菜單!M7:P7</f>
        <v>0</v>
      </c>
      <c r="N7" s="650"/>
      <c r="O7" s="651"/>
      <c r="P7" s="239">
        <f>第一週明細!$J$30</f>
        <v>0</v>
      </c>
      <c r="Q7" s="649" t="str">
        <f>月菜單!Q7:T7</f>
        <v>金元寶水餃(冷)</v>
      </c>
      <c r="R7" s="650"/>
      <c r="S7" s="651"/>
      <c r="T7" s="239" t="str">
        <f>第一週明細!$J$38</f>
        <v>水餃</v>
      </c>
      <c r="U7" s="5"/>
      <c r="V7" s="5"/>
    </row>
    <row r="8" spans="1:28" s="13" customFormat="1" ht="92.1" customHeight="1">
      <c r="A8" s="658">
        <f>月菜單!A8:D8</f>
        <v>0</v>
      </c>
      <c r="B8" s="659"/>
      <c r="C8" s="660"/>
      <c r="D8" s="240">
        <f>第一週明細!$M$6</f>
        <v>0</v>
      </c>
      <c r="E8" s="658">
        <f>月菜單!E8:H8</f>
        <v>0</v>
      </c>
      <c r="F8" s="659"/>
      <c r="G8" s="660"/>
      <c r="H8" s="240">
        <f>第一週明細!$M$14</f>
        <v>0</v>
      </c>
      <c r="I8" s="658">
        <f>月菜單!I8:L8</f>
        <v>0</v>
      </c>
      <c r="J8" s="659"/>
      <c r="K8" s="660"/>
      <c r="L8" s="240">
        <f>第一週明細!$M$22</f>
        <v>0</v>
      </c>
      <c r="M8" s="658">
        <f>月菜單!M8:P8</f>
        <v>0</v>
      </c>
      <c r="N8" s="659"/>
      <c r="O8" s="660"/>
      <c r="P8" s="240">
        <f>第一週明細!$M$30</f>
        <v>0</v>
      </c>
      <c r="Q8" s="658" t="str">
        <f>月菜單!Q8:T8</f>
        <v>芹香甜不辣(炸加)</v>
      </c>
      <c r="R8" s="659"/>
      <c r="S8" s="660"/>
      <c r="T8" s="240" t="str">
        <f>第一週明細!$M$38</f>
        <v>芹菜</v>
      </c>
      <c r="U8" s="5"/>
      <c r="V8" s="5"/>
    </row>
    <row r="9" spans="1:28" s="13" customFormat="1" ht="92.1" customHeight="1">
      <c r="A9" s="649">
        <f>月菜單!A9:D9</f>
        <v>0</v>
      </c>
      <c r="B9" s="650"/>
      <c r="C9" s="651"/>
      <c r="D9" s="239">
        <f>第一週明細!$P$6</f>
        <v>0</v>
      </c>
      <c r="E9" s="649">
        <f>月菜單!E9:H9</f>
        <v>0</v>
      </c>
      <c r="F9" s="650"/>
      <c r="G9" s="651"/>
      <c r="H9" s="239">
        <f>第一週明細!$P$14</f>
        <v>0</v>
      </c>
      <c r="I9" s="649">
        <f>月菜單!I9:L9</f>
        <v>0</v>
      </c>
      <c r="J9" s="650"/>
      <c r="K9" s="651"/>
      <c r="L9" s="239">
        <f>第一週明細!$P$22</f>
        <v>0</v>
      </c>
      <c r="M9" s="649">
        <f>月菜單!M9:P9</f>
        <v>0</v>
      </c>
      <c r="N9" s="650"/>
      <c r="O9" s="651"/>
      <c r="P9" s="239">
        <f>第一週明細!$P$30</f>
        <v>0</v>
      </c>
      <c r="Q9" s="649" t="str">
        <f>月菜單!Q9:T9</f>
        <v>深色蔬菜</v>
      </c>
      <c r="R9" s="650"/>
      <c r="S9" s="651"/>
      <c r="T9" s="239" t="str">
        <f>第一週明細!$P$38</f>
        <v>青菜</v>
      </c>
      <c r="U9" s="5"/>
      <c r="V9" s="5"/>
    </row>
    <row r="10" spans="1:28" s="13" customFormat="1" ht="92.1" customHeight="1" thickBot="1">
      <c r="A10" s="646">
        <f>月菜單!A10:D10</f>
        <v>0</v>
      </c>
      <c r="B10" s="647"/>
      <c r="C10" s="648"/>
      <c r="D10" s="241">
        <f>第一週明細!$S$6</f>
        <v>0</v>
      </c>
      <c r="E10" s="646">
        <f>月菜單!E10:H10</f>
        <v>0</v>
      </c>
      <c r="F10" s="647"/>
      <c r="G10" s="648"/>
      <c r="H10" s="241">
        <f>第一週明細!$S$14</f>
        <v>0</v>
      </c>
      <c r="I10" s="646">
        <f>月菜單!I10:L10</f>
        <v>0</v>
      </c>
      <c r="J10" s="647"/>
      <c r="K10" s="648"/>
      <c r="L10" s="241">
        <f>第一週明細!$S$22</f>
        <v>0</v>
      </c>
      <c r="M10" s="646">
        <f>月菜單!M10:P10</f>
        <v>0</v>
      </c>
      <c r="N10" s="647"/>
      <c r="O10" s="648"/>
      <c r="P10" s="241">
        <f>第一週明細!$S$30</f>
        <v>0</v>
      </c>
      <c r="Q10" s="646" t="str">
        <f>月菜單!Q10:T10</f>
        <v>鮮筍湯</v>
      </c>
      <c r="R10" s="647"/>
      <c r="S10" s="648"/>
      <c r="T10" s="241" t="str">
        <f>第一週明細!$S$38</f>
        <v>新鮮竹筍</v>
      </c>
      <c r="U10" s="5"/>
      <c r="V10" s="5"/>
    </row>
    <row r="11" spans="1:28" ht="31.5" hidden="1" customHeight="1" thickBot="1">
      <c r="A11" s="14"/>
      <c r="B11" s="15"/>
      <c r="C11" s="15"/>
      <c r="D11" s="16"/>
      <c r="E11" s="17"/>
      <c r="F11" s="18"/>
      <c r="G11" s="18"/>
      <c r="H11" s="19"/>
      <c r="I11" s="20"/>
      <c r="J11" s="21"/>
      <c r="K11" s="21"/>
      <c r="L11" s="22"/>
      <c r="M11" s="20"/>
      <c r="N11" s="21"/>
      <c r="O11" s="21"/>
      <c r="P11" s="22"/>
      <c r="Q11" s="20"/>
      <c r="R11" s="21"/>
      <c r="S11" s="21"/>
      <c r="T11" s="22"/>
      <c r="U11" s="5"/>
      <c r="V11" s="5"/>
    </row>
    <row r="12" spans="1:28" ht="39.950000000000003" customHeight="1">
      <c r="A12" s="242" t="s">
        <v>105</v>
      </c>
      <c r="B12" s="243">
        <f>月菜單!B12</f>
        <v>0</v>
      </c>
      <c r="C12" s="244" t="s">
        <v>106</v>
      </c>
      <c r="D12" s="245">
        <f>月菜單!D12</f>
        <v>0</v>
      </c>
      <c r="E12" s="242" t="s">
        <v>105</v>
      </c>
      <c r="F12" s="243">
        <f>第一週明細!W20</f>
        <v>0</v>
      </c>
      <c r="G12" s="244" t="s">
        <v>106</v>
      </c>
      <c r="H12" s="245">
        <f>第一週明細!W16</f>
        <v>0</v>
      </c>
      <c r="I12" s="242" t="s">
        <v>105</v>
      </c>
      <c r="J12" s="243">
        <f>第一週明細!W28</f>
        <v>0</v>
      </c>
      <c r="K12" s="244" t="s">
        <v>106</v>
      </c>
      <c r="L12" s="245">
        <f>第一週明細!W24</f>
        <v>0</v>
      </c>
      <c r="M12" s="242" t="s">
        <v>105</v>
      </c>
      <c r="N12" s="243">
        <f>第一週明細!W36</f>
        <v>0</v>
      </c>
      <c r="O12" s="244" t="s">
        <v>106</v>
      </c>
      <c r="P12" s="245">
        <f>第一週明細!W32</f>
        <v>0</v>
      </c>
      <c r="Q12" s="242" t="s">
        <v>105</v>
      </c>
      <c r="R12" s="243">
        <f>第一週明細!W44</f>
        <v>721.7</v>
      </c>
      <c r="S12" s="244" t="s">
        <v>106</v>
      </c>
      <c r="T12" s="245">
        <f>第一週明細!W40</f>
        <v>22.5</v>
      </c>
      <c r="U12" s="5"/>
      <c r="V12" s="5"/>
    </row>
    <row r="13" spans="1:28" ht="39.950000000000003" customHeight="1" thickBot="1">
      <c r="A13" s="246" t="s">
        <v>107</v>
      </c>
      <c r="B13" s="247">
        <f>月菜單!B13</f>
        <v>0</v>
      </c>
      <c r="C13" s="248" t="s">
        <v>4</v>
      </c>
      <c r="D13" s="249">
        <f>月菜單!D13</f>
        <v>0</v>
      </c>
      <c r="E13" s="246" t="s">
        <v>107</v>
      </c>
      <c r="F13" s="247">
        <f>第一週明細!W14</f>
        <v>0</v>
      </c>
      <c r="G13" s="248" t="s">
        <v>108</v>
      </c>
      <c r="H13" s="249">
        <f>第一週明細!W18</f>
        <v>0</v>
      </c>
      <c r="I13" s="246" t="s">
        <v>107</v>
      </c>
      <c r="J13" s="247">
        <f>第一週明細!W22</f>
        <v>0</v>
      </c>
      <c r="K13" s="248" t="s">
        <v>4</v>
      </c>
      <c r="L13" s="249">
        <f>第一週明細!W26</f>
        <v>0</v>
      </c>
      <c r="M13" s="246" t="s">
        <v>107</v>
      </c>
      <c r="N13" s="247">
        <f>第一週明細!W30</f>
        <v>0</v>
      </c>
      <c r="O13" s="248" t="s">
        <v>108</v>
      </c>
      <c r="P13" s="249">
        <f>第一週明細!W34</f>
        <v>0</v>
      </c>
      <c r="Q13" s="246" t="s">
        <v>107</v>
      </c>
      <c r="R13" s="247">
        <f>第一週明細!W38</f>
        <v>101.5</v>
      </c>
      <c r="S13" s="248" t="s">
        <v>108</v>
      </c>
      <c r="T13" s="249">
        <f>第一週明細!W42</f>
        <v>28.3</v>
      </c>
      <c r="U13" s="5"/>
      <c r="V13" s="5"/>
    </row>
    <row r="14" spans="1:28" s="12" customFormat="1" ht="80.099999999999994" customHeight="1" thickBot="1">
      <c r="A14" s="663" t="str">
        <f>月菜單!A14:D14</f>
        <v>5月4日(一)</v>
      </c>
      <c r="B14" s="664"/>
      <c r="C14" s="664"/>
      <c r="D14" s="665"/>
      <c r="E14" s="663" t="str">
        <f>月菜單!E14:H14</f>
        <v>5月5日(二)</v>
      </c>
      <c r="F14" s="664"/>
      <c r="G14" s="664"/>
      <c r="H14" s="665"/>
      <c r="I14" s="663" t="str">
        <f>月菜單!I14:L14</f>
        <v>5月6日(三)</v>
      </c>
      <c r="J14" s="664"/>
      <c r="K14" s="664"/>
      <c r="L14" s="665"/>
      <c r="M14" s="663" t="str">
        <f>月菜單!M14:P14</f>
        <v>5月7日(四)</v>
      </c>
      <c r="N14" s="664"/>
      <c r="O14" s="664"/>
      <c r="P14" s="665"/>
      <c r="Q14" s="663" t="str">
        <f>月菜單!Q14:T14</f>
        <v>5月8日(五)</v>
      </c>
      <c r="R14" s="664"/>
      <c r="S14" s="664"/>
      <c r="T14" s="665"/>
      <c r="U14" s="5"/>
      <c r="V14" s="5"/>
      <c r="AB14" s="12" t="s">
        <v>109</v>
      </c>
    </row>
    <row r="15" spans="1:28" s="13" customFormat="1" ht="95.1" customHeight="1">
      <c r="A15" s="655" t="str">
        <f>月菜單!A15:D15</f>
        <v>白米飯</v>
      </c>
      <c r="B15" s="656"/>
      <c r="C15" s="657"/>
      <c r="D15" s="237" t="str">
        <f>第二週明細!$D$6</f>
        <v>白米</v>
      </c>
      <c r="E15" s="655" t="str">
        <f>月菜單!E15:H15</f>
        <v>五穀飯</v>
      </c>
      <c r="F15" s="656"/>
      <c r="G15" s="657"/>
      <c r="H15" s="237" t="str">
        <f>第二週明細!$D$14</f>
        <v>白米</v>
      </c>
      <c r="I15" s="655" t="str">
        <f>月菜單!I15:L15</f>
        <v>白米飯</v>
      </c>
      <c r="J15" s="656"/>
      <c r="K15" s="657"/>
      <c r="L15" s="237" t="str">
        <f>第二週明細!$D$22</f>
        <v>白米</v>
      </c>
      <c r="M15" s="655" t="str">
        <f>月菜單!M15:P15</f>
        <v>地瓜飯</v>
      </c>
      <c r="N15" s="656"/>
      <c r="O15" s="657"/>
      <c r="P15" s="237" t="str">
        <f>第二週明細!$D$30</f>
        <v>白米</v>
      </c>
      <c r="Q15" s="655" t="str">
        <f>月菜單!Q15:T15</f>
        <v>鹹豬肉炒飯</v>
      </c>
      <c r="R15" s="656"/>
      <c r="S15" s="657"/>
      <c r="T15" s="237" t="str">
        <f>第二週明細!$D$38</f>
        <v>白米</v>
      </c>
      <c r="U15" s="5"/>
      <c r="V15" s="5"/>
    </row>
    <row r="16" spans="1:28" s="13" customFormat="1" ht="95.1" customHeight="1">
      <c r="A16" s="661" t="str">
        <f>月菜單!A16:D16</f>
        <v>芝麻蜜汁雞丁</v>
      </c>
      <c r="B16" s="662"/>
      <c r="C16" s="662"/>
      <c r="D16" s="238" t="str">
        <f>第二週明細!$G$6</f>
        <v>新鮮雞丁</v>
      </c>
      <c r="E16" s="661" t="str">
        <f>月菜單!E16:H16</f>
        <v>京醬燒肉</v>
      </c>
      <c r="F16" s="662"/>
      <c r="G16" s="662"/>
      <c r="H16" s="238" t="str">
        <f>第二週明細!$G$14</f>
        <v>新鮮豬肉</v>
      </c>
      <c r="I16" s="661" t="str">
        <f>月菜單!I16:L16</f>
        <v>黃金豬排(炸)</v>
      </c>
      <c r="J16" s="662"/>
      <c r="K16" s="662"/>
      <c r="L16" s="238" t="str">
        <f>第二週明細!$G$22</f>
        <v>新鮮豬排</v>
      </c>
      <c r="M16" s="661" t="str">
        <f>月菜單!M16:P16</f>
        <v>BBQ烤雞排</v>
      </c>
      <c r="N16" s="662"/>
      <c r="O16" s="662"/>
      <c r="P16" s="238" t="str">
        <f>第二週明細!$G$30</f>
        <v>新鮮雞排</v>
      </c>
      <c r="Q16" s="661" t="str">
        <f>月菜單!Q16:T16</f>
        <v>和風棒腿</v>
      </c>
      <c r="R16" s="662"/>
      <c r="S16" s="662"/>
      <c r="T16" s="238" t="str">
        <f>第二週明細!$G$38</f>
        <v>新鮮雞腿</v>
      </c>
      <c r="U16" s="5"/>
      <c r="V16" s="5"/>
    </row>
    <row r="17" spans="1:32" s="13" customFormat="1" ht="95.1" customHeight="1">
      <c r="A17" s="649" t="str">
        <f>月菜單!A17:D17</f>
        <v>古早味滷味(豆)</v>
      </c>
      <c r="B17" s="650"/>
      <c r="C17" s="651"/>
      <c r="D17" s="239" t="str">
        <f>第二週明細!$J$6</f>
        <v>白蘿蔔</v>
      </c>
      <c r="E17" s="649" t="str">
        <f>月菜單!E17:H17</f>
        <v>黃瓜鮮燴</v>
      </c>
      <c r="F17" s="650"/>
      <c r="G17" s="651"/>
      <c r="H17" s="239" t="str">
        <f>第二週明細!$J$14</f>
        <v>大黃瓜</v>
      </c>
      <c r="I17" s="649" t="str">
        <f>月菜單!I17:L17</f>
        <v>蝦仁燴白菜(海)</v>
      </c>
      <c r="J17" s="650"/>
      <c r="K17" s="651"/>
      <c r="L17" s="239" t="str">
        <f>第二週明細!$J$22</f>
        <v>大白菜</v>
      </c>
      <c r="M17" s="649" t="str">
        <f>月菜單!M17:P17</f>
        <v>海苔日式大阪燒</v>
      </c>
      <c r="N17" s="650"/>
      <c r="O17" s="651"/>
      <c r="P17" s="239" t="str">
        <f>第二週明細!$J$30</f>
        <v>高麗菜</v>
      </c>
      <c r="Q17" s="649" t="str">
        <f>月菜單!Q17:T17</f>
        <v>蔥花捲(冷)</v>
      </c>
      <c r="R17" s="650"/>
      <c r="S17" s="651"/>
      <c r="T17" s="239" t="str">
        <f>第二週明細!$J$38</f>
        <v>蔥花捲</v>
      </c>
      <c r="U17" s="5"/>
      <c r="V17" s="5"/>
    </row>
    <row r="18" spans="1:32" s="13" customFormat="1" ht="95.1" customHeight="1">
      <c r="A18" s="658" t="str">
        <f>月菜單!A18:D18</f>
        <v>乳酪起司炒蛋</v>
      </c>
      <c r="B18" s="659"/>
      <c r="C18" s="660"/>
      <c r="D18" s="240" t="str">
        <f>第二週明細!$M$6</f>
        <v>雞蛋</v>
      </c>
      <c r="E18" s="658" t="str">
        <f>月菜單!E18:H18</f>
        <v>時蔬烤地瓜</v>
      </c>
      <c r="F18" s="659"/>
      <c r="G18" s="660"/>
      <c r="H18" s="240" t="str">
        <f>第二週明細!$M$14</f>
        <v>四季豆</v>
      </c>
      <c r="I18" s="658" t="str">
        <f>月菜單!I18:L18</f>
        <v>花生米血(冷)</v>
      </c>
      <c r="J18" s="659"/>
      <c r="K18" s="660"/>
      <c r="L18" s="240" t="str">
        <f>第二週明細!$M$22</f>
        <v>米血</v>
      </c>
      <c r="M18" s="658" t="str">
        <f>月菜單!M18:P18</f>
        <v>南洋咖哩豬</v>
      </c>
      <c r="N18" s="659"/>
      <c r="O18" s="660"/>
      <c r="P18" s="240" t="str">
        <f>第二週明細!$M$30</f>
        <v>洋芋</v>
      </c>
      <c r="Q18" s="658" t="str">
        <f>月菜單!Q18:T18</f>
        <v>椰菜炸雞肉捲(加炸)</v>
      </c>
      <c r="R18" s="659"/>
      <c r="S18" s="660"/>
      <c r="T18" s="240" t="str">
        <f>第二週明細!$M$38</f>
        <v>花椰菜</v>
      </c>
    </row>
    <row r="19" spans="1:32" s="13" customFormat="1" ht="95.1" customHeight="1">
      <c r="A19" s="649" t="str">
        <f>月菜單!A19:D19</f>
        <v>深色蔬菜</v>
      </c>
      <c r="B19" s="650"/>
      <c r="C19" s="651"/>
      <c r="D19" s="239" t="str">
        <f>第二週明細!$P$6</f>
        <v>青菜</v>
      </c>
      <c r="E19" s="649" t="str">
        <f>月菜單!E19:H19</f>
        <v>淺色蔬菜</v>
      </c>
      <c r="F19" s="650"/>
      <c r="G19" s="651"/>
      <c r="H19" s="239" t="str">
        <f>第二週明細!$P$14</f>
        <v>青菜</v>
      </c>
      <c r="I19" s="649" t="str">
        <f>月菜單!I19:L19</f>
        <v>深色蔬菜</v>
      </c>
      <c r="J19" s="650"/>
      <c r="K19" s="651"/>
      <c r="L19" s="239" t="str">
        <f>第二週明細!$P$22</f>
        <v>青菜</v>
      </c>
      <c r="M19" s="649" t="str">
        <f>月菜單!M19:P19</f>
        <v>淺色蔬菜</v>
      </c>
      <c r="N19" s="650"/>
      <c r="O19" s="651"/>
      <c r="P19" s="239" t="str">
        <f>第二週明細!$P$30</f>
        <v>青菜</v>
      </c>
      <c r="Q19" s="649" t="str">
        <f>月菜單!Q19:T19</f>
        <v>深色蔬菜</v>
      </c>
      <c r="R19" s="650"/>
      <c r="S19" s="651"/>
      <c r="T19" s="239" t="str">
        <f>第二週明細!$P$38</f>
        <v>青菜</v>
      </c>
    </row>
    <row r="20" spans="1:32" s="13" customFormat="1" ht="95.1" customHeight="1" thickBot="1">
      <c r="A20" s="646" t="str">
        <f>月菜單!A20:D20</f>
        <v>味噌海芽湯</v>
      </c>
      <c r="B20" s="647"/>
      <c r="C20" s="648"/>
      <c r="D20" s="241" t="str">
        <f>第二週明細!$S$6</f>
        <v>味噌</v>
      </c>
      <c r="E20" s="646" t="str">
        <f>月菜單!E20:H20</f>
        <v>酸辣湯(豆醃)</v>
      </c>
      <c r="F20" s="647"/>
      <c r="G20" s="648"/>
      <c r="H20" s="241" t="str">
        <f>第二週明細!$S$14</f>
        <v>豆腐</v>
      </c>
      <c r="I20" s="646" t="str">
        <f>月菜單!I20:L20</f>
        <v>蛋花湯</v>
      </c>
      <c r="J20" s="647"/>
      <c r="K20" s="648"/>
      <c r="L20" s="241" t="str">
        <f>第二週明細!$S$22</f>
        <v>非基改玉米</v>
      </c>
      <c r="M20" s="646" t="str">
        <f>月菜單!M20:P20</f>
        <v>香菇冬瓜湯</v>
      </c>
      <c r="N20" s="647"/>
      <c r="O20" s="648"/>
      <c r="P20" s="241" t="str">
        <f>第二週明細!$S$30</f>
        <v>冬瓜</v>
      </c>
      <c r="Q20" s="646" t="str">
        <f>月菜單!Q20:T20</f>
        <v>冬菜菜頭湯(醃)</v>
      </c>
      <c r="R20" s="647"/>
      <c r="S20" s="648"/>
      <c r="T20" s="241" t="str">
        <f>第二週明細!$S$38</f>
        <v>蘿蔔</v>
      </c>
    </row>
    <row r="21" spans="1:32" ht="1.5" customHeight="1" thickBot="1">
      <c r="A21" s="14" t="s">
        <v>7</v>
      </c>
      <c r="B21" s="15"/>
      <c r="C21" s="15" t="s">
        <v>2</v>
      </c>
      <c r="D21" s="16" t="str">
        <f>第一週明細!W17</f>
        <v>蛋白質：</v>
      </c>
      <c r="E21" s="17"/>
      <c r="F21" s="18"/>
      <c r="G21" s="18"/>
      <c r="H21" s="19"/>
      <c r="I21" s="20"/>
      <c r="J21" s="21"/>
      <c r="K21" s="21"/>
      <c r="L21" s="22"/>
      <c r="M21" s="20"/>
      <c r="N21" s="21"/>
      <c r="O21" s="21"/>
      <c r="P21" s="22"/>
      <c r="Q21" s="20" t="s">
        <v>110</v>
      </c>
      <c r="R21" s="21"/>
      <c r="S21" s="21"/>
      <c r="T21" s="22"/>
      <c r="U21" s="13"/>
      <c r="V21" s="13"/>
      <c r="W21" s="13"/>
      <c r="X21" s="13"/>
      <c r="Y21" s="13"/>
    </row>
    <row r="22" spans="1:32" s="234" customFormat="1" ht="39.950000000000003" customHeight="1">
      <c r="A22" s="242" t="s">
        <v>111</v>
      </c>
      <c r="B22" s="243">
        <f>第二週明細!W12</f>
        <v>768</v>
      </c>
      <c r="C22" s="244" t="s">
        <v>112</v>
      </c>
      <c r="D22" s="245">
        <f>第二週明細!W8</f>
        <v>26</v>
      </c>
      <c r="E22" s="242" t="s">
        <v>111</v>
      </c>
      <c r="F22" s="243">
        <f>第二週明細!W20</f>
        <v>725.6</v>
      </c>
      <c r="G22" s="244" t="s">
        <v>112</v>
      </c>
      <c r="H22" s="245">
        <f>第二週明細!W16</f>
        <v>23</v>
      </c>
      <c r="I22" s="242" t="s">
        <v>111</v>
      </c>
      <c r="J22" s="243">
        <f>第二週明細!W28</f>
        <v>772.9</v>
      </c>
      <c r="K22" s="244" t="s">
        <v>112</v>
      </c>
      <c r="L22" s="245">
        <f>第二週明細!W24</f>
        <v>26.5</v>
      </c>
      <c r="M22" s="242" t="s">
        <v>111</v>
      </c>
      <c r="N22" s="243">
        <f>第二週明細!W36</f>
        <v>714.6</v>
      </c>
      <c r="O22" s="244" t="s">
        <v>112</v>
      </c>
      <c r="P22" s="245">
        <f>第二週明細!W32</f>
        <v>23</v>
      </c>
      <c r="Q22" s="242" t="s">
        <v>111</v>
      </c>
      <c r="R22" s="243">
        <f>第二週明細!W44</f>
        <v>744.1</v>
      </c>
      <c r="S22" s="244" t="s">
        <v>112</v>
      </c>
      <c r="T22" s="245">
        <f>第二週明細!W40</f>
        <v>26.5</v>
      </c>
    </row>
    <row r="23" spans="1:32" s="234" customFormat="1" ht="39.950000000000003" customHeight="1" thickBot="1">
      <c r="A23" s="246" t="s">
        <v>113</v>
      </c>
      <c r="B23" s="247">
        <f>第二週明細!W6</f>
        <v>100.5</v>
      </c>
      <c r="C23" s="248" t="s">
        <v>4</v>
      </c>
      <c r="D23" s="249">
        <f>第二週明細!W10</f>
        <v>33</v>
      </c>
      <c r="E23" s="246" t="s">
        <v>113</v>
      </c>
      <c r="F23" s="247">
        <f>第二週明細!W14</f>
        <v>97.5</v>
      </c>
      <c r="G23" s="248" t="s">
        <v>114</v>
      </c>
      <c r="H23" s="249">
        <f>第二週明細!W18</f>
        <v>29.9</v>
      </c>
      <c r="I23" s="246" t="s">
        <v>113</v>
      </c>
      <c r="J23" s="247">
        <f>第二週明細!W22</f>
        <v>100</v>
      </c>
      <c r="K23" s="248" t="s">
        <v>4</v>
      </c>
      <c r="L23" s="249">
        <f>第二週明細!W26</f>
        <v>33.599999999999994</v>
      </c>
      <c r="M23" s="246" t="s">
        <v>113</v>
      </c>
      <c r="N23" s="247">
        <f>第二週明細!W30</f>
        <v>96.5</v>
      </c>
      <c r="O23" s="248" t="s">
        <v>114</v>
      </c>
      <c r="P23" s="249">
        <f>第二週明細!W34</f>
        <v>30.400000000000002</v>
      </c>
      <c r="Q23" s="246" t="s">
        <v>113</v>
      </c>
      <c r="R23" s="247">
        <f>第二週明細!W38</f>
        <v>95.5</v>
      </c>
      <c r="S23" s="248" t="s">
        <v>114</v>
      </c>
      <c r="T23" s="249">
        <f>第二週明細!W42</f>
        <v>30.9</v>
      </c>
    </row>
    <row r="24" spans="1:32" s="12" customFormat="1" ht="75" customHeight="1" thickBot="1">
      <c r="A24" s="663" t="str">
        <f>月菜單!A24:D24</f>
        <v>5月11日(一)</v>
      </c>
      <c r="B24" s="664"/>
      <c r="C24" s="664"/>
      <c r="D24" s="665"/>
      <c r="E24" s="663" t="str">
        <f>月菜單!E24:H24</f>
        <v>5月12日(二)</v>
      </c>
      <c r="F24" s="664"/>
      <c r="G24" s="664"/>
      <c r="H24" s="665"/>
      <c r="I24" s="663" t="str">
        <f>月菜單!I24:L24</f>
        <v>5月13日(三)</v>
      </c>
      <c r="J24" s="664"/>
      <c r="K24" s="664"/>
      <c r="L24" s="665"/>
      <c r="M24" s="663" t="str">
        <f>月菜單!M24:P24</f>
        <v>5月14日(四)</v>
      </c>
      <c r="N24" s="664"/>
      <c r="O24" s="664"/>
      <c r="P24" s="665"/>
      <c r="Q24" s="663" t="str">
        <f>月菜單!Q24:T24</f>
        <v>5月15日(五)</v>
      </c>
      <c r="R24" s="664"/>
      <c r="S24" s="664"/>
      <c r="T24" s="665"/>
      <c r="U24" s="5"/>
      <c r="V24" s="5"/>
    </row>
    <row r="25" spans="1:32" s="13" customFormat="1" ht="92.1" customHeight="1">
      <c r="A25" s="655" t="str">
        <f>月菜單!A25:D25</f>
        <v>白米飯</v>
      </c>
      <c r="B25" s="656"/>
      <c r="C25" s="657"/>
      <c r="D25" s="237" t="str">
        <f>第三週明細!$D$6</f>
        <v>白米</v>
      </c>
      <c r="E25" s="655" t="str">
        <f>月菜單!E25:H25</f>
        <v>糙米飯</v>
      </c>
      <c r="F25" s="656"/>
      <c r="G25" s="657"/>
      <c r="H25" s="237" t="str">
        <f>第三週明細!$D$14</f>
        <v>白米</v>
      </c>
      <c r="I25" s="655" t="str">
        <f>月菜單!I25:L25</f>
        <v>白米飯</v>
      </c>
      <c r="J25" s="656"/>
      <c r="K25" s="657"/>
      <c r="L25" s="237" t="str">
        <f>第三週明細!$D$22</f>
        <v>白米</v>
      </c>
      <c r="M25" s="655" t="str">
        <f>月菜單!M25:P25</f>
        <v>地瓜飯</v>
      </c>
      <c r="N25" s="656"/>
      <c r="O25" s="657"/>
      <c r="P25" s="237" t="str">
        <f>第三週明細!$D$30</f>
        <v>白米</v>
      </c>
      <c r="Q25" s="655" t="str">
        <f>月菜單!Q25:T25</f>
        <v>蘑菇鐵板麵</v>
      </c>
      <c r="R25" s="656"/>
      <c r="S25" s="657"/>
      <c r="T25" s="237" t="str">
        <f>第四週明細!$D$38</f>
        <v>白米</v>
      </c>
      <c r="U25" s="5"/>
      <c r="V25" s="5"/>
    </row>
    <row r="26" spans="1:32" s="13" customFormat="1" ht="92.1" customHeight="1">
      <c r="A26" s="661" t="str">
        <f>月菜單!A26:D26</f>
        <v>糖汁排骨</v>
      </c>
      <c r="B26" s="662"/>
      <c r="C26" s="662"/>
      <c r="D26" s="238" t="str">
        <f>第三週明細!$G$6</f>
        <v>新鮮豬肉丁</v>
      </c>
      <c r="E26" s="661" t="str">
        <f>月菜單!E26:H26</f>
        <v>燒烤香雞排</v>
      </c>
      <c r="F26" s="662"/>
      <c r="G26" s="662"/>
      <c r="H26" s="238" t="str">
        <f>第三週明細!$G$14</f>
        <v>新鮮雞排</v>
      </c>
      <c r="I26" s="661" t="str">
        <f>月菜單!I26:L26</f>
        <v>麥脆雞丁(炸)</v>
      </c>
      <c r="J26" s="662"/>
      <c r="K26" s="662"/>
      <c r="L26" s="238" t="str">
        <f>第三週明細!$G$22</f>
        <v>新鮮雞丁</v>
      </c>
      <c r="M26" s="661" t="str">
        <f>月菜單!M26:P26</f>
        <v>醬燒豬排</v>
      </c>
      <c r="N26" s="662"/>
      <c r="O26" s="662"/>
      <c r="P26" s="238" t="str">
        <f>第三週明細!$G$30</f>
        <v>新鮮豬排</v>
      </c>
      <c r="Q26" s="661" t="str">
        <f>月菜單!Q26:T26</f>
        <v>板烤雞排</v>
      </c>
      <c r="R26" s="662"/>
      <c r="S26" s="662"/>
      <c r="T26" s="238" t="str">
        <f>第四週明細!$G$38</f>
        <v>新鮮雞翅</v>
      </c>
      <c r="U26" s="5"/>
      <c r="V26" s="5"/>
    </row>
    <row r="27" spans="1:32" s="13" customFormat="1" ht="92.1" customHeight="1">
      <c r="A27" s="649" t="str">
        <f>月菜單!A27:D27</f>
        <v>香菇魷魚滷白菜(海豆)</v>
      </c>
      <c r="B27" s="650"/>
      <c r="C27" s="651"/>
      <c r="D27" s="239" t="str">
        <f>第三週明細!$J$6</f>
        <v>大白菜</v>
      </c>
      <c r="E27" s="649" t="str">
        <f>月菜單!E27:H27</f>
        <v>絲瓜炒蛋</v>
      </c>
      <c r="F27" s="650"/>
      <c r="G27" s="651"/>
      <c r="H27" s="239" t="str">
        <f>第三週明細!$J$14</f>
        <v>絲瓜</v>
      </c>
      <c r="I27" s="649" t="str">
        <f>月菜單!I27:L27</f>
        <v>芹香拌貢丸片(加)</v>
      </c>
      <c r="J27" s="650"/>
      <c r="K27" s="651"/>
      <c r="L27" s="239" t="str">
        <f>第三週明細!$J$22</f>
        <v>芹菜</v>
      </c>
      <c r="M27" s="649" t="str">
        <f>月菜單!M27:P27</f>
        <v>布丁蒸蛋</v>
      </c>
      <c r="N27" s="650"/>
      <c r="O27" s="651"/>
      <c r="P27" s="239" t="str">
        <f>第三週明細!$J$30</f>
        <v>新鮮雞蛋</v>
      </c>
      <c r="Q27" s="649" t="str">
        <f>月菜單!Q27:T27</f>
        <v>炸綜合菇類(炸)</v>
      </c>
      <c r="R27" s="650"/>
      <c r="S27" s="651"/>
      <c r="T27" s="239" t="str">
        <f>第四週明細!$J$38</f>
        <v>白蘿蔔</v>
      </c>
      <c r="U27" s="5"/>
      <c r="V27" s="5"/>
      <c r="AA27" s="12"/>
      <c r="AB27" s="12"/>
      <c r="AC27" s="12"/>
      <c r="AD27" s="12"/>
      <c r="AE27" s="12"/>
      <c r="AF27" s="12"/>
    </row>
    <row r="28" spans="1:32" s="13" customFormat="1" ht="92.1" customHeight="1">
      <c r="A28" s="658" t="str">
        <f>月菜單!A28:D28</f>
        <v>起司馬鈴薯</v>
      </c>
      <c r="B28" s="659"/>
      <c r="C28" s="660"/>
      <c r="D28" s="240" t="str">
        <f>第三週明細!$M$6</f>
        <v>洋芋</v>
      </c>
      <c r="E28" s="658" t="str">
        <f>月菜單!E28:H28</f>
        <v>小黃瓜豆腐(豆)</v>
      </c>
      <c r="F28" s="659"/>
      <c r="G28" s="660"/>
      <c r="H28" s="240" t="str">
        <f>第三週明細!$M$14</f>
        <v>小黃瓜</v>
      </c>
      <c r="I28" s="658" t="str">
        <f>月菜單!I28:L28</f>
        <v>筍乾扣肉(醃)</v>
      </c>
      <c r="J28" s="659"/>
      <c r="K28" s="660"/>
      <c r="L28" s="240" t="str">
        <f>第三週明細!$M$22</f>
        <v>筍乾</v>
      </c>
      <c r="M28" s="658" t="str">
        <f>月菜單!M28:P28</f>
        <v>佛跳牆</v>
      </c>
      <c r="N28" s="659"/>
      <c r="O28" s="660"/>
      <c r="P28" s="240" t="str">
        <f>第三週明細!$M$30</f>
        <v>高麗菜</v>
      </c>
      <c r="Q28" s="658" t="str">
        <f>月菜單!Q28:T28</f>
        <v>QQ滷蛋</v>
      </c>
      <c r="R28" s="659"/>
      <c r="S28" s="660"/>
      <c r="T28" s="240" t="str">
        <f>第四週明細!$M$38</f>
        <v>新鮮魚丁</v>
      </c>
      <c r="U28" s="5"/>
      <c r="V28" s="5"/>
    </row>
    <row r="29" spans="1:32" s="13" customFormat="1" ht="92.1" customHeight="1">
      <c r="A29" s="649" t="str">
        <f>月菜單!A29:D29</f>
        <v>深色蔬菜</v>
      </c>
      <c r="B29" s="650"/>
      <c r="C29" s="651"/>
      <c r="D29" s="239" t="str">
        <f>第三週明細!$P$6</f>
        <v>青菜</v>
      </c>
      <c r="E29" s="649" t="str">
        <f>月菜單!E29:H29</f>
        <v>淺色蔬菜</v>
      </c>
      <c r="F29" s="650"/>
      <c r="G29" s="651"/>
      <c r="H29" s="239" t="str">
        <f>第三週明細!$P$14</f>
        <v>青菜</v>
      </c>
      <c r="I29" s="649" t="str">
        <f>月菜單!I29:L29</f>
        <v>深色蔬菜</v>
      </c>
      <c r="J29" s="650"/>
      <c r="K29" s="651"/>
      <c r="L29" s="239" t="str">
        <f>第三週明細!$P$22</f>
        <v>青菜</v>
      </c>
      <c r="M29" s="649" t="str">
        <f>月菜單!M29:P29</f>
        <v>深色蔬菜</v>
      </c>
      <c r="N29" s="650"/>
      <c r="O29" s="651"/>
      <c r="P29" s="239" t="str">
        <f>第三週明細!$P$30</f>
        <v>青菜</v>
      </c>
      <c r="Q29" s="649" t="str">
        <f>月菜單!Q29:T29</f>
        <v>淺色蔬菜</v>
      </c>
      <c r="R29" s="650"/>
      <c r="S29" s="651"/>
      <c r="T29" s="239" t="str">
        <f>第四週明細!$P$38</f>
        <v>青菜</v>
      </c>
      <c r="U29" s="5"/>
      <c r="V29" s="5"/>
    </row>
    <row r="30" spans="1:32" s="13" customFormat="1" ht="92.1" customHeight="1" thickBot="1">
      <c r="A30" s="646" t="str">
        <f>月菜單!A30:D30</f>
        <v>鮮菇香筍湯</v>
      </c>
      <c r="B30" s="647"/>
      <c r="C30" s="648"/>
      <c r="D30" s="241" t="str">
        <f>第三週明細!$S$6</f>
        <v>新鮮竹筍</v>
      </c>
      <c r="E30" s="646" t="str">
        <f>月菜單!E30:H30</f>
        <v>玉米洋芋湯</v>
      </c>
      <c r="F30" s="647"/>
      <c r="G30" s="648"/>
      <c r="H30" s="241" t="str">
        <f>第三週明細!$S$14</f>
        <v>玉米粒</v>
      </c>
      <c r="I30" s="646" t="str">
        <f>月菜單!I30:L30</f>
        <v>豆皮菜頭湯(豆)</v>
      </c>
      <c r="J30" s="647"/>
      <c r="K30" s="648"/>
      <c r="L30" s="241" t="str">
        <f>第三週明細!$S$22</f>
        <v>蘿蔔</v>
      </c>
      <c r="M30" s="646" t="str">
        <f>月菜單!M30:P30</f>
        <v>味噌湯(豆)</v>
      </c>
      <c r="N30" s="647"/>
      <c r="O30" s="648"/>
      <c r="P30" s="241" t="str">
        <f>第三週明細!$S$30</f>
        <v>味噌</v>
      </c>
      <c r="Q30" s="646" t="str">
        <f>月菜單!Q30:T30</f>
        <v>鮮彩什錦湯</v>
      </c>
      <c r="R30" s="647"/>
      <c r="S30" s="648"/>
      <c r="T30" s="241" t="str">
        <f>第四週明細!$S$38</f>
        <v>榨菜</v>
      </c>
      <c r="U30" s="5"/>
      <c r="V30" s="5"/>
    </row>
    <row r="31" spans="1:32" ht="2.25" customHeight="1" thickBot="1">
      <c r="A31" s="14"/>
      <c r="B31" s="15"/>
      <c r="C31" s="15"/>
      <c r="D31" s="16"/>
      <c r="E31" s="17"/>
      <c r="F31" s="18"/>
      <c r="G31" s="18"/>
      <c r="H31" s="19"/>
      <c r="I31" s="20"/>
      <c r="J31" s="21"/>
      <c r="K31" s="21"/>
      <c r="L31" s="22"/>
      <c r="M31" s="20"/>
      <c r="N31" s="21"/>
      <c r="O31" s="21"/>
      <c r="P31" s="22"/>
      <c r="Q31" s="20"/>
      <c r="R31" s="21"/>
      <c r="S31" s="21"/>
      <c r="T31" s="22"/>
      <c r="U31" s="5"/>
      <c r="V31" s="5"/>
    </row>
    <row r="32" spans="1:32" ht="39.950000000000003" customHeight="1">
      <c r="A32" s="242" t="s">
        <v>92</v>
      </c>
      <c r="B32" s="243">
        <f>第三週明細!W12</f>
        <v>783.9</v>
      </c>
      <c r="C32" s="244" t="s">
        <v>93</v>
      </c>
      <c r="D32" s="245">
        <f>第三週明細!W8</f>
        <v>25.5</v>
      </c>
      <c r="E32" s="242" t="s">
        <v>92</v>
      </c>
      <c r="F32" s="243">
        <f>第三週明細!W20</f>
        <v>745.7</v>
      </c>
      <c r="G32" s="244" t="s">
        <v>93</v>
      </c>
      <c r="H32" s="245">
        <f>第三週明細!W16</f>
        <v>23</v>
      </c>
      <c r="I32" s="242" t="s">
        <v>92</v>
      </c>
      <c r="J32" s="243">
        <f>第三週明細!W28</f>
        <v>752.5</v>
      </c>
      <c r="K32" s="244" t="s">
        <v>93</v>
      </c>
      <c r="L32" s="245">
        <f>第三週明細!W24</f>
        <v>26.5</v>
      </c>
      <c r="M32" s="242" t="s">
        <v>92</v>
      </c>
      <c r="N32" s="243">
        <v>735</v>
      </c>
      <c r="O32" s="244" t="s">
        <v>93</v>
      </c>
      <c r="P32" s="245" t="s">
        <v>9</v>
      </c>
      <c r="Q32" s="242" t="s">
        <v>92</v>
      </c>
      <c r="R32" s="243">
        <f>第三週明細!W44</f>
        <v>732</v>
      </c>
      <c r="S32" s="244" t="s">
        <v>93</v>
      </c>
      <c r="T32" s="245">
        <f>第三週明細!W40</f>
        <v>26</v>
      </c>
      <c r="U32" s="5"/>
      <c r="V32" s="5"/>
    </row>
    <row r="33" spans="1:22" ht="39.950000000000003" customHeight="1" thickBot="1">
      <c r="A33" s="246" t="s">
        <v>94</v>
      </c>
      <c r="B33" s="247">
        <f>第三週明細!W6</f>
        <v>105.5</v>
      </c>
      <c r="C33" s="248" t="s">
        <v>4</v>
      </c>
      <c r="D33" s="249">
        <f>第三週明細!W10</f>
        <v>33.1</v>
      </c>
      <c r="E33" s="246" t="s">
        <v>94</v>
      </c>
      <c r="F33" s="247">
        <f>第三週明細!W14</f>
        <v>94</v>
      </c>
      <c r="G33" s="248" t="s">
        <v>115</v>
      </c>
      <c r="H33" s="249">
        <f>第三週明細!W18</f>
        <v>32.799999999999997</v>
      </c>
      <c r="I33" s="246" t="s">
        <v>94</v>
      </c>
      <c r="J33" s="247">
        <f>第三週明細!W22</f>
        <v>95.5</v>
      </c>
      <c r="K33" s="248" t="s">
        <v>4</v>
      </c>
      <c r="L33" s="249">
        <f>第三週明細!W26</f>
        <v>33</v>
      </c>
      <c r="M33" s="246" t="s">
        <v>94</v>
      </c>
      <c r="N33" s="247">
        <v>103</v>
      </c>
      <c r="O33" s="248" t="s">
        <v>115</v>
      </c>
      <c r="P33" s="249" t="s">
        <v>10</v>
      </c>
      <c r="Q33" s="246" t="s">
        <v>94</v>
      </c>
      <c r="R33" s="247">
        <f>第三週明細!W38</f>
        <v>97.5</v>
      </c>
      <c r="S33" s="248" t="s">
        <v>115</v>
      </c>
      <c r="T33" s="249">
        <f>第三週明細!W42</f>
        <v>27</v>
      </c>
      <c r="U33" s="5"/>
      <c r="V33" s="5"/>
    </row>
    <row r="34" spans="1:22" s="12" customFormat="1" ht="80.099999999999994" customHeight="1" thickBot="1">
      <c r="A34" s="663" t="str">
        <f>月菜單!A34:D34</f>
        <v>5月18日(一)</v>
      </c>
      <c r="B34" s="664"/>
      <c r="C34" s="664"/>
      <c r="D34" s="665"/>
      <c r="E34" s="663" t="str">
        <f>月菜單!E34:H34</f>
        <v>5月19日(二)</v>
      </c>
      <c r="F34" s="664"/>
      <c r="G34" s="664"/>
      <c r="H34" s="665"/>
      <c r="I34" s="663" t="str">
        <f>月菜單!I34:L34</f>
        <v>5月20日(三)</v>
      </c>
      <c r="J34" s="664"/>
      <c r="K34" s="664"/>
      <c r="L34" s="665"/>
      <c r="M34" s="663" t="str">
        <f>月菜單!M34:P34</f>
        <v>5月21日(四)</v>
      </c>
      <c r="N34" s="664"/>
      <c r="O34" s="664"/>
      <c r="P34" s="665"/>
      <c r="Q34" s="663" t="str">
        <f>月菜單!Q34:T34</f>
        <v>5月22日(五)</v>
      </c>
      <c r="R34" s="664"/>
      <c r="S34" s="664"/>
      <c r="T34" s="665"/>
      <c r="U34" s="5"/>
      <c r="V34" s="5"/>
    </row>
    <row r="35" spans="1:22" s="13" customFormat="1" ht="95.1" customHeight="1">
      <c r="A35" s="655" t="str">
        <f>月菜單!A35:D35</f>
        <v>白米飯</v>
      </c>
      <c r="B35" s="656"/>
      <c r="C35" s="657"/>
      <c r="D35" s="237" t="str">
        <f>第四週明細!$D$6</f>
        <v>白米</v>
      </c>
      <c r="E35" s="655" t="str">
        <f>月菜單!E35:H35</f>
        <v>五穀飯</v>
      </c>
      <c r="F35" s="656"/>
      <c r="G35" s="657"/>
      <c r="H35" s="237" t="str">
        <f>第四週明細!$D$14</f>
        <v>白米</v>
      </c>
      <c r="I35" s="655" t="str">
        <f>月菜單!I35:L35</f>
        <v>白米飯</v>
      </c>
      <c r="J35" s="656"/>
      <c r="K35" s="657"/>
      <c r="L35" s="237" t="str">
        <f>第四週明細!$D$22</f>
        <v>白米</v>
      </c>
      <c r="M35" s="655" t="str">
        <f>月菜單!M35:P35</f>
        <v>地瓜飯</v>
      </c>
      <c r="N35" s="656"/>
      <c r="O35" s="657"/>
      <c r="P35" s="237" t="str">
        <f>第四週明細!$D$30</f>
        <v>白米</v>
      </c>
      <c r="Q35" s="655" t="str">
        <f>月菜單!Q35:T35</f>
        <v>蛋蓋飯</v>
      </c>
      <c r="R35" s="656"/>
      <c r="S35" s="657"/>
      <c r="T35" s="237" t="str">
        <f>第四週明細!$D$38</f>
        <v>白米</v>
      </c>
      <c r="U35" s="5"/>
      <c r="V35" s="5"/>
    </row>
    <row r="36" spans="1:22" s="13" customFormat="1" ht="95.1" customHeight="1">
      <c r="A36" s="661" t="str">
        <f>月菜單!A36:D36</f>
        <v>義式香草燉肉</v>
      </c>
      <c r="B36" s="662"/>
      <c r="C36" s="662"/>
      <c r="D36" s="238" t="str">
        <f>第四週明細!$G$6</f>
        <v>新鮮豬肉</v>
      </c>
      <c r="E36" s="661" t="str">
        <f>月菜單!E36:H36</f>
        <v>芝麻雞腿</v>
      </c>
      <c r="F36" s="662"/>
      <c r="G36" s="662"/>
      <c r="H36" s="238" t="str">
        <f>第四週明細!$G$14</f>
        <v>新鮮雞腿</v>
      </c>
      <c r="I36" s="661" t="str">
        <f>月菜單!I36:L36</f>
        <v>夜市香雞排(炸)</v>
      </c>
      <c r="J36" s="662"/>
      <c r="K36" s="662"/>
      <c r="L36" s="238" t="str">
        <f>第四週明細!$G$22</f>
        <v>新鮮雞排</v>
      </c>
      <c r="M36" s="661" t="str">
        <f>月菜單!M36:P36</f>
        <v>元氣大豬排</v>
      </c>
      <c r="N36" s="662"/>
      <c r="O36" s="662"/>
      <c r="P36" s="238" t="str">
        <f>第四週明細!$G$30</f>
        <v>新鮮豬排</v>
      </c>
      <c r="Q36" s="661" t="str">
        <f>月菜單!Q36:T36</f>
        <v>香檸烤翅</v>
      </c>
      <c r="R36" s="662"/>
      <c r="S36" s="662"/>
      <c r="T36" s="238" t="str">
        <f>第四週明細!$G$38</f>
        <v>新鮮雞翅</v>
      </c>
      <c r="U36" s="5"/>
      <c r="V36" s="5"/>
    </row>
    <row r="37" spans="1:22" s="13" customFormat="1" ht="95.1" customHeight="1">
      <c r="A37" s="649" t="str">
        <f>月菜單!A37:D37</f>
        <v>麥克大雞堡肉(加)</v>
      </c>
      <c r="B37" s="650"/>
      <c r="C37" s="651"/>
      <c r="D37" s="239" t="str">
        <f>第四週明細!$J$6</f>
        <v>雞堡肉</v>
      </c>
      <c r="E37" s="649" t="str">
        <f>月菜單!E37:H37</f>
        <v>蒲燒鯛魚(海加)</v>
      </c>
      <c r="F37" s="650"/>
      <c r="G37" s="651"/>
      <c r="H37" s="239" t="str">
        <f>第四週明細!$J$14</f>
        <v>蒲燒鯛魚</v>
      </c>
      <c r="I37" s="649" t="str">
        <f>月菜單!I37:L37</f>
        <v>四季鴿蛋米血(冷)</v>
      </c>
      <c r="J37" s="650"/>
      <c r="K37" s="651"/>
      <c r="L37" s="239" t="str">
        <f>第四週明細!$J$22</f>
        <v>四季豆</v>
      </c>
      <c r="M37" s="649" t="str">
        <f>月菜單!M37:P37</f>
        <v>鐵板豆腐(豆)</v>
      </c>
      <c r="N37" s="650"/>
      <c r="O37" s="651"/>
      <c r="P37" s="239" t="str">
        <f>第四週明細!$J$30</f>
        <v>非基改豆腐</v>
      </c>
      <c r="Q37" s="649" t="str">
        <f>月菜單!Q37:T37</f>
        <v>關東煮</v>
      </c>
      <c r="R37" s="650"/>
      <c r="S37" s="651"/>
      <c r="T37" s="239" t="str">
        <f>第四週明細!$J$38</f>
        <v>白蘿蔔</v>
      </c>
      <c r="U37" s="5"/>
      <c r="V37" s="5"/>
    </row>
    <row r="38" spans="1:22" s="13" customFormat="1" ht="95.1" customHeight="1">
      <c r="A38" s="658" t="str">
        <f>月菜單!A38:D38</f>
        <v xml:space="preserve"> 洋蔥炒蛋</v>
      </c>
      <c r="B38" s="659"/>
      <c r="C38" s="660"/>
      <c r="D38" s="240" t="str">
        <f>第四週明細!$M$6</f>
        <v>洋蔥</v>
      </c>
      <c r="E38" s="658" t="str">
        <f>月菜單!E38:H38</f>
        <v>大白菜炒年糕(冷)</v>
      </c>
      <c r="F38" s="659"/>
      <c r="G38" s="660"/>
      <c r="H38" s="240" t="str">
        <f>第四週明細!$M$14</f>
        <v>大白菜</v>
      </c>
      <c r="I38" s="658" t="str">
        <f>月菜單!I38:L38</f>
        <v>竹筍炒肉絲</v>
      </c>
      <c r="J38" s="659"/>
      <c r="K38" s="660"/>
      <c r="L38" s="240" t="str">
        <f>第四週明細!$M$22</f>
        <v>高麗菜</v>
      </c>
      <c r="M38" s="658" t="str">
        <f>月菜單!M38:P38</f>
        <v>黃金咖哩</v>
      </c>
      <c r="N38" s="659"/>
      <c r="O38" s="660"/>
      <c r="P38" s="240" t="str">
        <f>第四週明細!$M$30</f>
        <v>洋芋</v>
      </c>
      <c r="Q38" s="658" t="str">
        <f>月菜單!Q38:T38</f>
        <v>椒鹽炸魚丁(炸海)</v>
      </c>
      <c r="R38" s="659"/>
      <c r="S38" s="660"/>
      <c r="T38" s="240" t="str">
        <f>第四週明細!$M$38</f>
        <v>新鮮魚丁</v>
      </c>
      <c r="U38" s="5"/>
      <c r="V38" s="5"/>
    </row>
    <row r="39" spans="1:22" s="13" customFormat="1" ht="95.1" customHeight="1">
      <c r="A39" s="649" t="str">
        <f>月菜單!A39:D39</f>
        <v>深色蔬菜</v>
      </c>
      <c r="B39" s="650"/>
      <c r="C39" s="651"/>
      <c r="D39" s="239" t="str">
        <f>第四週明細!$P$6</f>
        <v>青菜</v>
      </c>
      <c r="E39" s="649" t="str">
        <f>月菜單!E39:H39</f>
        <v>淺色蔬菜</v>
      </c>
      <c r="F39" s="650"/>
      <c r="G39" s="651"/>
      <c r="H39" s="239" t="str">
        <f>第四週明細!$P$14</f>
        <v>青菜</v>
      </c>
      <c r="I39" s="649" t="str">
        <f>月菜單!I39:L39</f>
        <v>深色蔬菜</v>
      </c>
      <c r="J39" s="650"/>
      <c r="K39" s="651"/>
      <c r="L39" s="239" t="str">
        <f>第四週明細!$P$22</f>
        <v>青菜</v>
      </c>
      <c r="M39" s="649" t="str">
        <f>月菜單!M39:P39</f>
        <v>淺色蔬菜</v>
      </c>
      <c r="N39" s="650"/>
      <c r="O39" s="651"/>
      <c r="P39" s="239" t="str">
        <f>第四週明細!$P$30</f>
        <v>青菜</v>
      </c>
      <c r="Q39" s="649" t="str">
        <f>月菜單!Q39:T39</f>
        <v>深色蔬菜</v>
      </c>
      <c r="R39" s="650"/>
      <c r="S39" s="651"/>
      <c r="T39" s="239" t="str">
        <f>第四週明細!$P$38</f>
        <v>青菜</v>
      </c>
      <c r="U39" s="5"/>
      <c r="V39" s="5"/>
    </row>
    <row r="40" spans="1:22" s="13" customFormat="1" ht="95.1" customHeight="1" thickBot="1">
      <c r="A40" s="646" t="str">
        <f>月菜單!A40:D40</f>
        <v>柴魚海芽湯</v>
      </c>
      <c r="B40" s="647"/>
      <c r="C40" s="648"/>
      <c r="D40" s="241" t="str">
        <f>第四週明細!$S$6</f>
        <v>海帶芽</v>
      </c>
      <c r="E40" s="646" t="str">
        <f>月菜單!E40:H40</f>
        <v>菇菇湯</v>
      </c>
      <c r="F40" s="647"/>
      <c r="G40" s="648"/>
      <c r="H40" s="241" t="str">
        <f>第四週明細!$S$14</f>
        <v>白蘿蔔</v>
      </c>
      <c r="I40" s="646" t="str">
        <f>月菜單!I40:L40</f>
        <v>刺瓜湯</v>
      </c>
      <c r="J40" s="647"/>
      <c r="K40" s="648"/>
      <c r="L40" s="241" t="str">
        <f>第四週明細!$S$22</f>
        <v>刺瓜</v>
      </c>
      <c r="M40" s="646" t="str">
        <f>月菜單!M40:P40</f>
        <v>白玉湯</v>
      </c>
      <c r="N40" s="647"/>
      <c r="O40" s="648"/>
      <c r="P40" s="241" t="str">
        <f>第四週明細!$S$30</f>
        <v>蘿蔔</v>
      </c>
      <c r="Q40" s="646" t="str">
        <f>月菜單!Q40:T40</f>
        <v>榨菜肉絲湯(醃)</v>
      </c>
      <c r="R40" s="647"/>
      <c r="S40" s="648"/>
      <c r="T40" s="241" t="str">
        <f>第四週明細!$S$38</f>
        <v>榨菜</v>
      </c>
      <c r="U40" s="5"/>
      <c r="V40" s="5"/>
    </row>
    <row r="41" spans="1:22" ht="1.5" customHeight="1" thickBot="1">
      <c r="A41" s="14"/>
      <c r="B41" s="15"/>
      <c r="C41" s="15"/>
      <c r="D41" s="16"/>
      <c r="E41" s="17"/>
      <c r="F41" s="18"/>
      <c r="G41" s="18"/>
      <c r="H41" s="19"/>
      <c r="I41" s="20"/>
      <c r="J41" s="21"/>
      <c r="K41" s="21"/>
      <c r="L41" s="22"/>
      <c r="M41" s="20"/>
      <c r="N41" s="21"/>
      <c r="O41" s="21"/>
      <c r="P41" s="22"/>
      <c r="Q41" s="20"/>
      <c r="R41" s="21"/>
      <c r="S41" s="21"/>
      <c r="T41" s="22"/>
      <c r="U41" s="5"/>
      <c r="V41" s="5"/>
    </row>
    <row r="42" spans="1:22" ht="39.950000000000003" customHeight="1">
      <c r="A42" s="242" t="s">
        <v>92</v>
      </c>
      <c r="B42" s="243">
        <f>第四週明細!W12</f>
        <v>750</v>
      </c>
      <c r="C42" s="244" t="s">
        <v>93</v>
      </c>
      <c r="D42" s="245">
        <f>第四週明細!W8</f>
        <v>26</v>
      </c>
      <c r="E42" s="242" t="s">
        <v>92</v>
      </c>
      <c r="F42" s="243">
        <f>第四週明細!W20</f>
        <v>752.5</v>
      </c>
      <c r="G42" s="244" t="s">
        <v>93</v>
      </c>
      <c r="H42" s="245">
        <f>第四週明細!W16</f>
        <v>23</v>
      </c>
      <c r="I42" s="242" t="s">
        <v>92</v>
      </c>
      <c r="J42" s="243">
        <f>第四週明細!W28</f>
        <v>734.3</v>
      </c>
      <c r="K42" s="244" t="s">
        <v>93</v>
      </c>
      <c r="L42" s="245">
        <f>第四週明細!W24</f>
        <v>25.5</v>
      </c>
      <c r="M42" s="242" t="s">
        <v>92</v>
      </c>
      <c r="N42" s="243">
        <f>第四週明細!W36</f>
        <v>754.9</v>
      </c>
      <c r="O42" s="244" t="s">
        <v>93</v>
      </c>
      <c r="P42" s="245">
        <f>第四週明細!W32</f>
        <v>26.5</v>
      </c>
      <c r="Q42" s="242" t="s">
        <v>92</v>
      </c>
      <c r="R42" s="243">
        <f>第四週明細!W44</f>
        <v>734.3</v>
      </c>
      <c r="S42" s="244" t="s">
        <v>93</v>
      </c>
      <c r="T42" s="245">
        <f>第四週明細!W40</f>
        <v>25.5</v>
      </c>
      <c r="U42" s="5"/>
      <c r="V42" s="5"/>
    </row>
    <row r="43" spans="1:22" ht="39.950000000000003" customHeight="1" thickBot="1">
      <c r="A43" s="246" t="s">
        <v>94</v>
      </c>
      <c r="B43" s="247">
        <f>第四週明細!W6</f>
        <v>96.5</v>
      </c>
      <c r="C43" s="248" t="s">
        <v>4</v>
      </c>
      <c r="D43" s="249">
        <f>第四週明細!W10</f>
        <v>32.500000000000007</v>
      </c>
      <c r="E43" s="246" t="s">
        <v>94</v>
      </c>
      <c r="F43" s="247">
        <f>第四週明細!W14</f>
        <v>100</v>
      </c>
      <c r="G43" s="248" t="s">
        <v>115</v>
      </c>
      <c r="H43" s="249">
        <f>第四週明細!W18</f>
        <v>33</v>
      </c>
      <c r="I43" s="246" t="s">
        <v>94</v>
      </c>
      <c r="J43" s="247">
        <f>第四週明細!W22</f>
        <v>96.5</v>
      </c>
      <c r="K43" s="248" t="s">
        <v>4</v>
      </c>
      <c r="L43" s="249">
        <f>第四週明細!W26</f>
        <v>29.7</v>
      </c>
      <c r="M43" s="246" t="s">
        <v>94</v>
      </c>
      <c r="N43" s="247">
        <f>第四週明細!W30</f>
        <v>96</v>
      </c>
      <c r="O43" s="248" t="s">
        <v>115</v>
      </c>
      <c r="P43" s="249">
        <f>第四週明細!W34</f>
        <v>33.1</v>
      </c>
      <c r="Q43" s="246" t="s">
        <v>94</v>
      </c>
      <c r="R43" s="247">
        <f>第四週明細!W38</f>
        <v>96.5</v>
      </c>
      <c r="S43" s="248" t="s">
        <v>115</v>
      </c>
      <c r="T43" s="249">
        <f>第四週明細!W42</f>
        <v>29.7</v>
      </c>
      <c r="U43" s="5"/>
      <c r="V43" s="5"/>
    </row>
    <row r="44" spans="1:22" s="12" customFormat="1" ht="80.099999999999994" customHeight="1" thickBot="1">
      <c r="A44" s="663" t="str">
        <f>月菜單!A44:D44</f>
        <v>5月25日(一)</v>
      </c>
      <c r="B44" s="664"/>
      <c r="C44" s="664"/>
      <c r="D44" s="665"/>
      <c r="E44" s="663" t="str">
        <f>月菜單!E44:H44</f>
        <v>5月26日(二)</v>
      </c>
      <c r="F44" s="664"/>
      <c r="G44" s="664"/>
      <c r="H44" s="665"/>
      <c r="I44" s="663" t="str">
        <f>月菜單!I44:L44</f>
        <v>5月27日(三)</v>
      </c>
      <c r="J44" s="664"/>
      <c r="K44" s="664"/>
      <c r="L44" s="665"/>
      <c r="M44" s="663" t="str">
        <f>月菜單!M44:P44</f>
        <v>5月28日(四)</v>
      </c>
      <c r="N44" s="664"/>
      <c r="O44" s="664"/>
      <c r="P44" s="665"/>
      <c r="Q44" s="663" t="str">
        <f>月菜單!Q44:T44</f>
        <v>5月29日(五)</v>
      </c>
      <c r="R44" s="664"/>
      <c r="S44" s="664"/>
      <c r="T44" s="665"/>
      <c r="U44" s="5"/>
      <c r="V44" s="5"/>
    </row>
    <row r="45" spans="1:22" s="13" customFormat="1" ht="95.1" customHeight="1">
      <c r="A45" s="655" t="str">
        <f>月菜單!A45:D45</f>
        <v>白米飯</v>
      </c>
      <c r="B45" s="656"/>
      <c r="C45" s="657"/>
      <c r="D45" s="237" t="str">
        <f>'第五週明細 '!$D$6</f>
        <v>白米</v>
      </c>
      <c r="E45" s="655" t="str">
        <f>月菜單!E45:H45</f>
        <v>燕麥飯</v>
      </c>
      <c r="F45" s="656"/>
      <c r="G45" s="657"/>
      <c r="H45" s="237" t="str">
        <f>'第五週明細 '!$D$14</f>
        <v>白米</v>
      </c>
      <c r="I45" s="655" t="str">
        <f>月菜單!I45:L45</f>
        <v>白米飯</v>
      </c>
      <c r="J45" s="656"/>
      <c r="K45" s="657"/>
      <c r="L45" s="237" t="str">
        <f>'第五週明細 '!$D$22</f>
        <v>白米</v>
      </c>
      <c r="M45" s="655" t="str">
        <f>月菜單!M45:P45</f>
        <v>地瓜飯</v>
      </c>
      <c r="N45" s="656"/>
      <c r="O45" s="657"/>
      <c r="P45" s="237" t="str">
        <f>'第五週明細 '!$D$30</f>
        <v>白米</v>
      </c>
      <c r="Q45" s="655" t="str">
        <f>月菜單!Q45:T45</f>
        <v>沙茶蒸煮麵</v>
      </c>
      <c r="R45" s="656"/>
      <c r="S45" s="657"/>
      <c r="T45" s="237" t="str">
        <f>'第五週明細 '!$D$38</f>
        <v>蒸煮麵</v>
      </c>
      <c r="U45" s="5"/>
      <c r="V45" s="5"/>
    </row>
    <row r="46" spans="1:22" s="13" customFormat="1" ht="95.1" customHeight="1">
      <c r="A46" s="661" t="str">
        <f>月菜單!A46:D46</f>
        <v>火車大豬排</v>
      </c>
      <c r="B46" s="662"/>
      <c r="C46" s="662"/>
      <c r="D46" s="238" t="str">
        <f>'第五週明細 '!$G$6</f>
        <v>新鮮豬排</v>
      </c>
      <c r="E46" s="661" t="str">
        <f>月菜單!E46:H46</f>
        <v>蜜香雞排</v>
      </c>
      <c r="F46" s="662"/>
      <c r="G46" s="662"/>
      <c r="H46" s="238" t="str">
        <f>'第五週明細 '!$G$14</f>
        <v>新鮮雞排</v>
      </c>
      <c r="I46" s="661" t="str">
        <f>月菜單!I46:L46</f>
        <v>炸大雞腿(炸)</v>
      </c>
      <c r="J46" s="662"/>
      <c r="K46" s="662"/>
      <c r="L46" s="238" t="str">
        <f>'第五週明細 '!$G$22</f>
        <v>新鮮雞腿</v>
      </c>
      <c r="M46" s="661" t="str">
        <f>月菜單!M46:P46</f>
        <v>冬瓜鴨丁</v>
      </c>
      <c r="N46" s="662"/>
      <c r="O46" s="662"/>
      <c r="P46" s="238" t="str">
        <f>'第五週明細 '!$G$30</f>
        <v>新鮮鴨丁</v>
      </c>
      <c r="Q46" s="661" t="str">
        <f>月菜單!Q46:T46</f>
        <v>紅燒雞丁</v>
      </c>
      <c r="R46" s="662"/>
      <c r="S46" s="662"/>
      <c r="T46" s="238" t="str">
        <f>'第五週明細 '!$G$38</f>
        <v>新鮮雞肉</v>
      </c>
      <c r="U46" s="5"/>
      <c r="V46" s="5"/>
    </row>
    <row r="47" spans="1:22" s="13" customFormat="1" ht="95.1" customHeight="1">
      <c r="A47" s="649" t="str">
        <f>月菜單!A47:D47</f>
        <v>蒙古烤肉</v>
      </c>
      <c r="B47" s="650"/>
      <c r="C47" s="651"/>
      <c r="D47" s="239" t="str">
        <f>'第五週明細 '!$J$6</f>
        <v>高麗菜</v>
      </c>
      <c r="E47" s="649" t="str">
        <f>月菜單!E47:H47</f>
        <v>泰式打拋豬</v>
      </c>
      <c r="F47" s="650"/>
      <c r="G47" s="651"/>
      <c r="H47" s="239" t="str">
        <f>'第五週明細 '!$J$14</f>
        <v>番茄</v>
      </c>
      <c r="I47" s="649" t="str">
        <f>月菜單!I47:L47</f>
        <v>港式XO醬花椰菜</v>
      </c>
      <c r="J47" s="650"/>
      <c r="K47" s="651"/>
      <c r="L47" s="239" t="str">
        <f>'第五週明細 '!$J$22</f>
        <v>花椰菜</v>
      </c>
      <c r="M47" s="649" t="str">
        <f>月菜單!M47:P47</f>
        <v xml:space="preserve">紅燒白菜肉丸子 </v>
      </c>
      <c r="N47" s="650"/>
      <c r="O47" s="651"/>
      <c r="P47" s="239" t="str">
        <f>'第五週明細 '!$J$30</f>
        <v>大白菜</v>
      </c>
      <c r="Q47" s="649" t="str">
        <f>月菜單!Q47:T47</f>
        <v>蔥花捲(冷)</v>
      </c>
      <c r="R47" s="650"/>
      <c r="S47" s="651"/>
      <c r="T47" s="239" t="str">
        <f>'第五週明細 '!$J$38</f>
        <v>蔥花捲</v>
      </c>
      <c r="U47" s="5"/>
      <c r="V47" s="5"/>
    </row>
    <row r="48" spans="1:22" s="13" customFormat="1" ht="95.1" customHeight="1">
      <c r="A48" s="658" t="str">
        <f>月菜單!A48:D48</f>
        <v>嫩汁豆腐(豆)</v>
      </c>
      <c r="B48" s="659"/>
      <c r="C48" s="660"/>
      <c r="D48" s="240" t="str">
        <f>'第五週明細 '!$M$6</f>
        <v>非基改豆腐</v>
      </c>
      <c r="E48" s="658" t="str">
        <f>月菜單!E48:H48</f>
        <v>高麗菜河粉</v>
      </c>
      <c r="F48" s="659"/>
      <c r="G48" s="660"/>
      <c r="H48" s="240" t="str">
        <f>'第五週明細 '!$M$14</f>
        <v>高麗菜</v>
      </c>
      <c r="I48" s="658" t="str">
        <f>月菜單!I48:L48</f>
        <v>洋蔥蝦仁豬柳(海)</v>
      </c>
      <c r="J48" s="659"/>
      <c r="K48" s="660"/>
      <c r="L48" s="240" t="str">
        <f>'第五週明細 '!$M$22</f>
        <v>洋蔥</v>
      </c>
      <c r="M48" s="658" t="str">
        <f>月菜單!M48:P48</f>
        <v>滑嫩蒸蛋</v>
      </c>
      <c r="N48" s="659"/>
      <c r="O48" s="660"/>
      <c r="P48" s="240" t="str">
        <f>'第五週明細 '!$M$30</f>
        <v>雞蛋</v>
      </c>
      <c r="Q48" s="658" t="str">
        <f>月菜單!Q48:T48</f>
        <v>洋蔥貢丸片(加)</v>
      </c>
      <c r="R48" s="659"/>
      <c r="S48" s="660"/>
      <c r="T48" s="240" t="str">
        <f>'第五週明細 '!$M$38</f>
        <v>洋蔥</v>
      </c>
      <c r="U48" s="5"/>
      <c r="V48" s="5"/>
    </row>
    <row r="49" spans="1:22" s="13" customFormat="1" ht="95.1" customHeight="1">
      <c r="A49" s="649" t="str">
        <f>月菜單!A49:D49</f>
        <v>深色蔬菜</v>
      </c>
      <c r="B49" s="650"/>
      <c r="C49" s="651"/>
      <c r="D49" s="239" t="str">
        <f>'第五週明細 '!$P$6</f>
        <v>青菜</v>
      </c>
      <c r="E49" s="649" t="str">
        <f>月菜單!E49:H49</f>
        <v>淺色蔬菜</v>
      </c>
      <c r="F49" s="650"/>
      <c r="G49" s="651"/>
      <c r="H49" s="239" t="str">
        <f>'第五週明細 '!$P$14</f>
        <v>青菜</v>
      </c>
      <c r="I49" s="649" t="str">
        <f>月菜單!I49:L49</f>
        <v>淺色蔬菜</v>
      </c>
      <c r="J49" s="650"/>
      <c r="K49" s="651"/>
      <c r="L49" s="239" t="str">
        <f>'第五週明細 '!$P$22</f>
        <v>青菜</v>
      </c>
      <c r="M49" s="649" t="str">
        <f>月菜單!M49:P49</f>
        <v>深色蔬菜</v>
      </c>
      <c r="N49" s="650"/>
      <c r="O49" s="651"/>
      <c r="P49" s="239" t="str">
        <f>'第五週明細 '!$P$30</f>
        <v>青菜</v>
      </c>
      <c r="Q49" s="649" t="str">
        <f>月菜單!Q49:T49</f>
        <v>深色蔬菜</v>
      </c>
      <c r="R49" s="650"/>
      <c r="S49" s="651"/>
      <c r="T49" s="239" t="str">
        <f>'第五週明細 '!$P$38</f>
        <v>青菜</v>
      </c>
      <c r="U49" s="5"/>
      <c r="V49" s="5"/>
    </row>
    <row r="50" spans="1:22" s="13" customFormat="1" ht="95.1" customHeight="1" thickBot="1">
      <c r="A50" s="646" t="str">
        <f>月菜單!A50:D50</f>
        <v>玉米蛋花湯</v>
      </c>
      <c r="B50" s="647"/>
      <c r="C50" s="648"/>
      <c r="D50" s="241" t="str">
        <f>'第五週明細 '!$S$6</f>
        <v>玉米粒</v>
      </c>
      <c r="E50" s="646" t="str">
        <f>月菜單!E50:H50</f>
        <v>大黃瓜湯</v>
      </c>
      <c r="F50" s="647"/>
      <c r="G50" s="648"/>
      <c r="H50" s="241" t="str">
        <f>'第五週明細 '!$S$14</f>
        <v>大黃瓜</v>
      </c>
      <c r="I50" s="646" t="str">
        <f>月菜單!I50:L50</f>
        <v>蔬菜湯(豆)</v>
      </c>
      <c r="J50" s="647"/>
      <c r="K50" s="648"/>
      <c r="L50" s="241" t="str">
        <f>'第五週明細 '!$S$22</f>
        <v>蘿蔔</v>
      </c>
      <c r="M50" s="646" t="str">
        <f>月菜單!M50:P50</f>
        <v>味噌豆腐湯(豆)</v>
      </c>
      <c r="N50" s="647"/>
      <c r="O50" s="648"/>
      <c r="P50" s="241" t="str">
        <f>'第五週明細 '!$S$30</f>
        <v>味噌</v>
      </c>
      <c r="Q50" s="646" t="str">
        <f>月菜單!Q50:T50</f>
        <v>海芽湯</v>
      </c>
      <c r="R50" s="647"/>
      <c r="S50" s="648"/>
      <c r="T50" s="241" t="str">
        <f>'第五週明細 '!$S$38</f>
        <v>海芽</v>
      </c>
      <c r="U50" s="5"/>
      <c r="V50" s="5"/>
    </row>
    <row r="51" spans="1:22" ht="2.25" customHeight="1" thickBot="1">
      <c r="A51" s="14"/>
      <c r="B51" s="15"/>
      <c r="C51" s="15"/>
      <c r="D51" s="16"/>
      <c r="E51" s="17"/>
      <c r="F51" s="18"/>
      <c r="G51" s="18"/>
      <c r="H51" s="19"/>
      <c r="I51" s="20"/>
      <c r="J51" s="21"/>
      <c r="K51" s="21"/>
      <c r="L51" s="22"/>
      <c r="M51" s="20"/>
      <c r="N51" s="21"/>
      <c r="O51" s="21"/>
      <c r="P51" s="22"/>
      <c r="Q51" s="20"/>
      <c r="R51" s="21"/>
      <c r="S51" s="21"/>
      <c r="T51" s="22"/>
      <c r="U51" s="5"/>
      <c r="V51" s="5"/>
    </row>
    <row r="52" spans="1:22" ht="39.950000000000003" customHeight="1">
      <c r="A52" s="242" t="s">
        <v>96</v>
      </c>
      <c r="B52" s="243">
        <f>'第五週明細 '!W12</f>
        <v>786.5</v>
      </c>
      <c r="C52" s="244" t="s">
        <v>97</v>
      </c>
      <c r="D52" s="245">
        <f>'第五週明細 '!W8</f>
        <v>26.5</v>
      </c>
      <c r="E52" s="242" t="s">
        <v>96</v>
      </c>
      <c r="F52" s="243">
        <f>'第五週明細 '!W20</f>
        <v>719.3</v>
      </c>
      <c r="G52" s="244" t="s">
        <v>97</v>
      </c>
      <c r="H52" s="245">
        <f>'第五週明細 '!W16</f>
        <v>23</v>
      </c>
      <c r="I52" s="242" t="s">
        <v>96</v>
      </c>
      <c r="J52" s="243">
        <f>'第五週明細 '!W28</f>
        <v>782.9</v>
      </c>
      <c r="K52" s="244" t="s">
        <v>97</v>
      </c>
      <c r="L52" s="245">
        <f>'第五週明細 '!W24</f>
        <v>28.5</v>
      </c>
      <c r="M52" s="242" t="s">
        <v>96</v>
      </c>
      <c r="N52" s="243">
        <f>'第五週明細 '!W36</f>
        <v>739</v>
      </c>
      <c r="O52" s="244" t="s">
        <v>97</v>
      </c>
      <c r="P52" s="245">
        <f>'第五週明細 '!W32</f>
        <v>25</v>
      </c>
      <c r="Q52" s="242" t="s">
        <v>96</v>
      </c>
      <c r="R52" s="243">
        <f>'第五週明細 '!W44</f>
        <v>773.5</v>
      </c>
      <c r="S52" s="244" t="s">
        <v>97</v>
      </c>
      <c r="T52" s="245">
        <f>'第五週明細 '!W40</f>
        <v>27.5</v>
      </c>
      <c r="U52" s="5"/>
      <c r="V52" s="5"/>
    </row>
    <row r="53" spans="1:22" ht="39.950000000000003" customHeight="1" thickBot="1">
      <c r="A53" s="246" t="s">
        <v>99</v>
      </c>
      <c r="B53" s="247">
        <f>'第五週明細 '!W6</f>
        <v>103</v>
      </c>
      <c r="C53" s="248" t="s">
        <v>4</v>
      </c>
      <c r="D53" s="249">
        <f>'第五週明細 '!W10</f>
        <v>34</v>
      </c>
      <c r="E53" s="246" t="s">
        <v>99</v>
      </c>
      <c r="F53" s="247">
        <f>'第五週明細 '!W14</f>
        <v>94.5</v>
      </c>
      <c r="G53" s="248" t="s">
        <v>116</v>
      </c>
      <c r="H53" s="249">
        <f>'第五週明細 '!W18</f>
        <v>30.2</v>
      </c>
      <c r="I53" s="246" t="s">
        <v>99</v>
      </c>
      <c r="J53" s="247">
        <f>'第五週明細 '!W22</f>
        <v>97.5</v>
      </c>
      <c r="K53" s="248" t="s">
        <v>4</v>
      </c>
      <c r="L53" s="249">
        <f>'第五週明細 '!W26</f>
        <v>34.1</v>
      </c>
      <c r="M53" s="246" t="s">
        <v>99</v>
      </c>
      <c r="N53" s="247">
        <f>'第五週明細 '!W30</f>
        <v>95.5</v>
      </c>
      <c r="O53" s="248" t="s">
        <v>116</v>
      </c>
      <c r="P53" s="249">
        <f>'第五週明細 '!W34</f>
        <v>33</v>
      </c>
      <c r="Q53" s="246" t="s">
        <v>99</v>
      </c>
      <c r="R53" s="247">
        <f>'第五週明細 '!W38</f>
        <v>98</v>
      </c>
      <c r="S53" s="248" t="s">
        <v>116</v>
      </c>
      <c r="T53" s="249">
        <f>'第五週明細 '!W42</f>
        <v>33.5</v>
      </c>
      <c r="U53" s="5"/>
      <c r="V53" s="5"/>
    </row>
    <row r="54" spans="1:22" ht="24.75" customHeight="1">
      <c r="U54" s="5"/>
      <c r="V54" s="5"/>
    </row>
    <row r="55" spans="1:22" ht="45.75" hidden="1" customHeight="1">
      <c r="A55" s="35"/>
      <c r="B55" s="36"/>
      <c r="C55" s="36"/>
      <c r="D55" s="37"/>
      <c r="U55" s="5"/>
      <c r="V55" s="5"/>
    </row>
    <row r="56" spans="1:22" ht="45.75" hidden="1" customHeight="1">
      <c r="A56" s="38"/>
      <c r="B56" s="39"/>
      <c r="C56" s="39"/>
      <c r="D56" s="40"/>
      <c r="U56" s="5"/>
      <c r="V56" s="5"/>
    </row>
    <row r="57" spans="1:22" ht="45.75" hidden="1" customHeight="1">
      <c r="A57" s="38"/>
      <c r="B57" s="39"/>
      <c r="C57" s="39"/>
      <c r="D57" s="40"/>
      <c r="U57" s="5"/>
      <c r="V57" s="5"/>
    </row>
    <row r="58" spans="1:22" ht="45.75" hidden="1" customHeight="1">
      <c r="A58" s="38"/>
      <c r="B58" s="39"/>
      <c r="C58" s="39"/>
      <c r="D58" s="40"/>
      <c r="U58" s="5"/>
      <c r="V58" s="5"/>
    </row>
    <row r="59" spans="1:22" ht="46.5" hidden="1" customHeight="1" thickBot="1">
      <c r="A59" s="41"/>
      <c r="B59" s="42"/>
      <c r="C59" s="42"/>
      <c r="D59" s="43"/>
      <c r="U59" s="5"/>
      <c r="V59" s="5"/>
    </row>
    <row r="60" spans="1:22" ht="25.5" hidden="1" customHeight="1">
      <c r="A60" s="44"/>
      <c r="B60" s="45"/>
      <c r="C60" s="46"/>
      <c r="D60" s="47"/>
      <c r="U60" s="5"/>
      <c r="V60" s="5"/>
    </row>
    <row r="61" spans="1:22" ht="26.25" hidden="1" customHeight="1" thickBot="1">
      <c r="A61" s="48"/>
      <c r="B61" s="49"/>
      <c r="C61" s="50"/>
      <c r="D61" s="51"/>
      <c r="U61" s="5"/>
      <c r="V61" s="5"/>
    </row>
    <row r="62" spans="1:22" ht="16.5" hidden="1" customHeight="1">
      <c r="U62" s="5"/>
      <c r="V62" s="5"/>
    </row>
    <row r="63" spans="1:22">
      <c r="U63" s="5"/>
      <c r="V63" s="5"/>
    </row>
    <row r="64" spans="1:22">
      <c r="U64" s="5"/>
      <c r="V64" s="5"/>
    </row>
    <row r="65" spans="3:22">
      <c r="I65" s="52"/>
      <c r="J65" s="52"/>
      <c r="U65" s="5"/>
      <c r="V65" s="5"/>
    </row>
    <row r="66" spans="3:22" ht="17.100000000000001" customHeight="1"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U66" s="5"/>
      <c r="V66" s="5"/>
    </row>
    <row r="67" spans="3:22" ht="17.100000000000001" customHeight="1"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U67" s="5"/>
      <c r="V67" s="5"/>
    </row>
    <row r="68" spans="3:22" ht="17.100000000000001" customHeight="1"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U68" s="5"/>
      <c r="V68" s="5"/>
    </row>
    <row r="69" spans="3:22" ht="17.100000000000001" customHeight="1"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U69" s="5"/>
      <c r="V69" s="5"/>
    </row>
    <row r="70" spans="3:22" ht="17.100000000000001" customHeight="1"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U70" s="5"/>
      <c r="V70" s="5"/>
    </row>
    <row r="71" spans="3:22" ht="17.100000000000001" customHeight="1"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U71" s="5"/>
      <c r="V71" s="5"/>
    </row>
    <row r="72" spans="3:22">
      <c r="U72" s="5"/>
      <c r="V72" s="5"/>
    </row>
    <row r="73" spans="3:22">
      <c r="U73" s="5"/>
      <c r="V73" s="5"/>
    </row>
    <row r="74" spans="3:22">
      <c r="U74" s="5"/>
      <c r="V74" s="5"/>
    </row>
    <row r="75" spans="3:22">
      <c r="U75" s="5"/>
      <c r="V75" s="5"/>
    </row>
    <row r="76" spans="3:22">
      <c r="U76" s="5"/>
      <c r="V76" s="5"/>
    </row>
    <row r="77" spans="3:22">
      <c r="U77" s="5"/>
      <c r="V77" s="5"/>
    </row>
    <row r="78" spans="3:22">
      <c r="N78" s="5"/>
      <c r="O78" s="5"/>
      <c r="P78" s="5"/>
      <c r="Q78" s="5"/>
      <c r="R78" s="5"/>
      <c r="S78" s="5"/>
    </row>
    <row r="79" spans="3:22">
      <c r="N79" s="5"/>
      <c r="O79" s="5"/>
      <c r="P79" s="5"/>
      <c r="Q79" s="5"/>
      <c r="R79" s="5"/>
      <c r="S79" s="5"/>
    </row>
    <row r="80" spans="3:22">
      <c r="N80" s="5"/>
      <c r="O80" s="5"/>
      <c r="P80" s="5"/>
      <c r="Q80" s="5"/>
      <c r="R80" s="5"/>
      <c r="S80" s="5"/>
    </row>
    <row r="81" spans="14:22">
      <c r="N81" s="5"/>
      <c r="O81" s="5"/>
      <c r="P81" s="5"/>
      <c r="Q81" s="5"/>
      <c r="R81" s="5"/>
      <c r="S81" s="5"/>
    </row>
    <row r="82" spans="14:22">
      <c r="N82" s="5"/>
      <c r="O82" s="5"/>
      <c r="P82" s="5"/>
      <c r="Q82" s="5"/>
      <c r="R82" s="5"/>
      <c r="S82" s="5"/>
    </row>
    <row r="83" spans="14:22">
      <c r="N83" s="5"/>
      <c r="O83" s="5"/>
      <c r="P83" s="5"/>
      <c r="Q83" s="5"/>
      <c r="R83" s="5"/>
      <c r="S83" s="5"/>
    </row>
    <row r="84" spans="14:22">
      <c r="N84" s="5"/>
      <c r="O84" s="5"/>
      <c r="P84" s="5"/>
      <c r="Q84" s="5"/>
      <c r="R84" s="5"/>
      <c r="S84" s="5"/>
    </row>
    <row r="85" spans="14:22">
      <c r="N85" s="5"/>
      <c r="O85" s="5"/>
      <c r="P85" s="5"/>
      <c r="Q85" s="5"/>
      <c r="R85" s="5"/>
      <c r="S85" s="5"/>
    </row>
    <row r="86" spans="14:22">
      <c r="N86" s="5"/>
      <c r="O86" s="5"/>
      <c r="P86" s="5"/>
      <c r="Q86" s="5"/>
      <c r="R86" s="5"/>
      <c r="S86" s="5"/>
    </row>
    <row r="87" spans="14:22">
      <c r="N87" s="5"/>
      <c r="O87" s="5"/>
      <c r="P87" s="5"/>
      <c r="Q87" s="5"/>
      <c r="R87" s="5"/>
      <c r="S87" s="5"/>
    </row>
    <row r="88" spans="14:22">
      <c r="N88" s="5"/>
      <c r="O88" s="5"/>
      <c r="P88" s="5"/>
      <c r="Q88" s="5"/>
      <c r="R88" s="5"/>
      <c r="S88" s="5"/>
    </row>
    <row r="89" spans="14:22">
      <c r="N89" s="5"/>
      <c r="O89" s="5"/>
      <c r="P89" s="5"/>
      <c r="Q89" s="5"/>
      <c r="R89" s="5"/>
      <c r="S89" s="5"/>
    </row>
    <row r="90" spans="14:22">
      <c r="N90" s="5"/>
      <c r="O90" s="5"/>
      <c r="P90" s="5"/>
      <c r="Q90" s="5"/>
      <c r="R90" s="5"/>
      <c r="S90" s="5"/>
    </row>
    <row r="91" spans="14:22">
      <c r="U91" s="5"/>
      <c r="V91" s="5"/>
    </row>
    <row r="92" spans="14:22">
      <c r="U92" s="5"/>
      <c r="V92" s="5"/>
    </row>
    <row r="93" spans="14:22">
      <c r="U93" s="5"/>
      <c r="V93" s="5"/>
    </row>
    <row r="94" spans="14:22">
      <c r="U94" s="5"/>
      <c r="V94" s="5"/>
    </row>
    <row r="95" spans="14:22">
      <c r="U95" s="5"/>
      <c r="V95" s="5"/>
    </row>
    <row r="96" spans="14:22">
      <c r="U96" s="5"/>
      <c r="V96" s="5"/>
    </row>
    <row r="97" spans="21:22">
      <c r="U97" s="5"/>
      <c r="V97" s="5"/>
    </row>
    <row r="98" spans="21:22">
      <c r="U98" s="5"/>
      <c r="V98" s="5"/>
    </row>
    <row r="99" spans="21:22">
      <c r="U99" s="5"/>
      <c r="V99" s="5"/>
    </row>
    <row r="100" spans="21:22">
      <c r="U100" s="5"/>
      <c r="V100" s="5"/>
    </row>
    <row r="101" spans="21:22">
      <c r="U101" s="5"/>
      <c r="V101" s="5"/>
    </row>
    <row r="102" spans="21:22">
      <c r="U102" s="5"/>
      <c r="V102" s="5"/>
    </row>
    <row r="103" spans="21:22">
      <c r="U103" s="5"/>
      <c r="V103" s="5"/>
    </row>
    <row r="104" spans="21:22">
      <c r="U104" s="5"/>
      <c r="V104" s="5"/>
    </row>
    <row r="105" spans="21:22">
      <c r="U105" s="5"/>
      <c r="V105" s="5"/>
    </row>
    <row r="106" spans="21:22">
      <c r="U106" s="5"/>
      <c r="V106" s="5"/>
    </row>
    <row r="107" spans="21:22">
      <c r="U107" s="5"/>
      <c r="V107" s="5"/>
    </row>
    <row r="108" spans="21:22">
      <c r="U108" s="5"/>
      <c r="V108" s="5"/>
    </row>
    <row r="109" spans="21:22">
      <c r="U109" s="5"/>
      <c r="V109" s="5"/>
    </row>
    <row r="110" spans="21:22">
      <c r="U110" s="5"/>
      <c r="V110" s="5"/>
    </row>
    <row r="111" spans="21:22">
      <c r="U111" s="5"/>
      <c r="V111" s="5"/>
    </row>
    <row r="112" spans="21:22">
      <c r="U112" s="5"/>
      <c r="V112" s="5"/>
    </row>
    <row r="113" spans="21:22">
      <c r="U113" s="5"/>
      <c r="V113" s="5"/>
    </row>
    <row r="114" spans="21:22">
      <c r="U114" s="5"/>
      <c r="V114" s="5"/>
    </row>
    <row r="115" spans="21:22">
      <c r="U115" s="5"/>
      <c r="V115" s="5"/>
    </row>
    <row r="116" spans="21:22">
      <c r="U116" s="5"/>
      <c r="V116" s="5"/>
    </row>
    <row r="117" spans="21:22">
      <c r="U117" s="5"/>
      <c r="V117" s="5"/>
    </row>
    <row r="118" spans="21:22">
      <c r="U118" s="5"/>
      <c r="V118" s="5"/>
    </row>
    <row r="119" spans="21:22">
      <c r="U119" s="5"/>
      <c r="V119" s="5"/>
    </row>
    <row r="120" spans="21:22">
      <c r="U120" s="5"/>
      <c r="V120" s="5"/>
    </row>
    <row r="121" spans="21:22">
      <c r="U121" s="5"/>
      <c r="V121" s="5"/>
    </row>
    <row r="122" spans="21:22">
      <c r="U122" s="5"/>
      <c r="V122" s="5"/>
    </row>
    <row r="123" spans="21:22">
      <c r="U123" s="5"/>
      <c r="V123" s="5"/>
    </row>
    <row r="124" spans="21:22">
      <c r="U124" s="5"/>
      <c r="V124" s="5"/>
    </row>
    <row r="125" spans="21:22">
      <c r="U125" s="5"/>
      <c r="V125" s="5"/>
    </row>
    <row r="126" spans="21:22">
      <c r="U126" s="5"/>
      <c r="V126" s="5"/>
    </row>
    <row r="127" spans="21:22">
      <c r="U127" s="5"/>
      <c r="V127" s="5"/>
    </row>
    <row r="128" spans="21:22">
      <c r="U128" s="5"/>
      <c r="V128" s="5"/>
    </row>
    <row r="129" spans="21:22">
      <c r="U129" s="5"/>
      <c r="V129" s="5"/>
    </row>
    <row r="130" spans="21:22">
      <c r="U130" s="5"/>
      <c r="V130" s="5"/>
    </row>
    <row r="131" spans="21:22">
      <c r="U131" s="5"/>
      <c r="V131" s="5"/>
    </row>
    <row r="132" spans="21:22">
      <c r="U132" s="5"/>
      <c r="V132" s="5"/>
    </row>
    <row r="133" spans="21:22">
      <c r="U133" s="5"/>
      <c r="V133" s="5"/>
    </row>
    <row r="134" spans="21:22">
      <c r="U134" s="5"/>
      <c r="V134" s="5"/>
    </row>
    <row r="135" spans="21:22">
      <c r="U135" s="5"/>
      <c r="V135" s="5"/>
    </row>
    <row r="136" spans="21:22">
      <c r="U136" s="5"/>
      <c r="V136" s="5"/>
    </row>
    <row r="137" spans="21:22">
      <c r="U137" s="5"/>
      <c r="V137" s="5"/>
    </row>
    <row r="138" spans="21:22">
      <c r="U138" s="5"/>
      <c r="V138" s="5"/>
    </row>
    <row r="139" spans="21:22">
      <c r="U139" s="5"/>
      <c r="V139" s="5"/>
    </row>
    <row r="140" spans="21:22">
      <c r="U140" s="5"/>
      <c r="V140" s="5"/>
    </row>
    <row r="141" spans="21:22">
      <c r="U141" s="5"/>
      <c r="V141" s="5"/>
    </row>
    <row r="142" spans="21:22">
      <c r="U142" s="5"/>
      <c r="V142" s="5"/>
    </row>
    <row r="143" spans="21:22">
      <c r="U143" s="5"/>
      <c r="V143" s="5"/>
    </row>
    <row r="144" spans="21:22">
      <c r="U144" s="5"/>
      <c r="V144" s="5"/>
    </row>
    <row r="145" spans="21:22">
      <c r="U145" s="5"/>
      <c r="V145" s="5"/>
    </row>
    <row r="146" spans="21:22">
      <c r="U146" s="5"/>
      <c r="V146" s="5"/>
    </row>
    <row r="147" spans="21:22">
      <c r="U147" s="5"/>
      <c r="V147" s="5"/>
    </row>
    <row r="148" spans="21:22">
      <c r="U148" s="5"/>
      <c r="V148" s="5"/>
    </row>
    <row r="149" spans="21:22">
      <c r="U149" s="5"/>
      <c r="V149" s="5"/>
    </row>
    <row r="150" spans="21:22">
      <c r="U150" s="5"/>
      <c r="V150" s="5"/>
    </row>
    <row r="151" spans="21:22">
      <c r="U151" s="5"/>
      <c r="V151" s="5"/>
    </row>
    <row r="152" spans="21:22">
      <c r="U152" s="5"/>
      <c r="V152" s="5"/>
    </row>
    <row r="153" spans="21:22">
      <c r="U153" s="5"/>
      <c r="V153" s="5"/>
    </row>
    <row r="154" spans="21:22">
      <c r="U154" s="5"/>
      <c r="V154" s="5"/>
    </row>
    <row r="155" spans="21:22">
      <c r="U155" s="5"/>
      <c r="V155" s="5"/>
    </row>
    <row r="156" spans="21:22">
      <c r="U156" s="5"/>
      <c r="V156" s="5"/>
    </row>
    <row r="157" spans="21:22">
      <c r="U157" s="5"/>
      <c r="V157" s="5"/>
    </row>
    <row r="158" spans="21:22">
      <c r="U158" s="5"/>
      <c r="V158" s="5"/>
    </row>
    <row r="159" spans="21:22">
      <c r="U159" s="5"/>
      <c r="V159" s="5"/>
    </row>
    <row r="160" spans="21:22">
      <c r="U160" s="5"/>
      <c r="V160" s="5"/>
    </row>
    <row r="161" spans="21:22">
      <c r="U161" s="5"/>
      <c r="V161" s="5"/>
    </row>
    <row r="162" spans="21:22">
      <c r="U162" s="5"/>
      <c r="V162" s="5"/>
    </row>
    <row r="163" spans="21:22">
      <c r="U163" s="5"/>
      <c r="V163" s="5"/>
    </row>
    <row r="164" spans="21:22">
      <c r="U164" s="5"/>
      <c r="V164" s="5"/>
    </row>
    <row r="165" spans="21:22">
      <c r="U165" s="5"/>
      <c r="V165" s="5"/>
    </row>
    <row r="166" spans="21:22">
      <c r="U166" s="5"/>
      <c r="V166" s="5"/>
    </row>
    <row r="167" spans="21:22">
      <c r="U167" s="5"/>
      <c r="V167" s="5"/>
    </row>
    <row r="168" spans="21:22">
      <c r="U168" s="5"/>
      <c r="V168" s="5"/>
    </row>
    <row r="169" spans="21:22">
      <c r="U169" s="5"/>
      <c r="V169" s="5"/>
    </row>
    <row r="170" spans="21:22">
      <c r="U170" s="5"/>
      <c r="V170" s="5"/>
    </row>
    <row r="171" spans="21:22">
      <c r="U171" s="5"/>
      <c r="V171" s="5"/>
    </row>
    <row r="172" spans="21:22">
      <c r="U172" s="5"/>
      <c r="V172" s="5"/>
    </row>
    <row r="173" spans="21:22">
      <c r="U173" s="5"/>
      <c r="V173" s="5"/>
    </row>
    <row r="174" spans="21:22">
      <c r="U174" s="5"/>
      <c r="V174" s="5"/>
    </row>
    <row r="175" spans="21:22">
      <c r="U175" s="5"/>
      <c r="V175" s="5"/>
    </row>
    <row r="176" spans="21:22">
      <c r="U176" s="5"/>
      <c r="V176" s="5"/>
    </row>
    <row r="177" spans="21:22">
      <c r="U177" s="5"/>
      <c r="V177" s="5"/>
    </row>
    <row r="178" spans="21:22">
      <c r="U178" s="5"/>
      <c r="V178" s="5"/>
    </row>
    <row r="179" spans="21:22">
      <c r="U179" s="5"/>
      <c r="V179" s="5"/>
    </row>
    <row r="180" spans="21:22">
      <c r="U180" s="5"/>
      <c r="V180" s="5"/>
    </row>
    <row r="181" spans="21:22">
      <c r="U181" s="5"/>
      <c r="V181" s="5"/>
    </row>
    <row r="182" spans="21:22">
      <c r="U182" s="5"/>
      <c r="V182" s="5"/>
    </row>
    <row r="183" spans="21:22">
      <c r="U183" s="5"/>
      <c r="V183" s="5"/>
    </row>
    <row r="184" spans="21:22">
      <c r="U184" s="5"/>
      <c r="V184" s="5"/>
    </row>
    <row r="185" spans="21:22">
      <c r="U185" s="5"/>
      <c r="V185" s="5"/>
    </row>
    <row r="186" spans="21:22">
      <c r="U186" s="5"/>
      <c r="V186" s="5"/>
    </row>
    <row r="187" spans="21:22">
      <c r="U187" s="5"/>
      <c r="V187" s="5"/>
    </row>
    <row r="188" spans="21:22">
      <c r="U188" s="5"/>
      <c r="V188" s="5"/>
    </row>
    <row r="189" spans="21:22">
      <c r="U189" s="5"/>
      <c r="V189" s="5"/>
    </row>
    <row r="190" spans="21:22">
      <c r="U190" s="5"/>
      <c r="V190" s="5"/>
    </row>
    <row r="191" spans="21:22">
      <c r="U191" s="5"/>
      <c r="V191" s="5"/>
    </row>
    <row r="192" spans="21:22">
      <c r="U192" s="5"/>
      <c r="V192" s="5"/>
    </row>
    <row r="193" spans="21:22">
      <c r="U193" s="5"/>
      <c r="V193" s="5"/>
    </row>
    <row r="194" spans="21:22">
      <c r="U194" s="5"/>
      <c r="V194" s="5"/>
    </row>
    <row r="195" spans="21:22">
      <c r="U195" s="5"/>
      <c r="V195" s="5"/>
    </row>
    <row r="196" spans="21:22">
      <c r="U196" s="5"/>
      <c r="V196" s="5"/>
    </row>
    <row r="197" spans="21:22">
      <c r="U197" s="5"/>
      <c r="V197" s="5"/>
    </row>
    <row r="198" spans="21:22">
      <c r="U198" s="5"/>
      <c r="V198" s="5"/>
    </row>
    <row r="199" spans="21:22">
      <c r="U199" s="5"/>
      <c r="V199" s="5"/>
    </row>
    <row r="200" spans="21:22">
      <c r="U200" s="5"/>
      <c r="V200" s="5"/>
    </row>
    <row r="201" spans="21:22">
      <c r="U201" s="5"/>
      <c r="V201" s="5"/>
    </row>
    <row r="202" spans="21:22">
      <c r="U202" s="5"/>
      <c r="V202" s="5"/>
    </row>
    <row r="203" spans="21:22">
      <c r="U203" s="5"/>
      <c r="V203" s="5"/>
    </row>
    <row r="204" spans="21:22">
      <c r="U204" s="5"/>
      <c r="V204" s="5"/>
    </row>
    <row r="205" spans="21:22">
      <c r="U205" s="5"/>
      <c r="V205" s="5"/>
    </row>
    <row r="206" spans="21:22">
      <c r="U206" s="5"/>
      <c r="V206" s="5"/>
    </row>
    <row r="207" spans="21:22">
      <c r="U207" s="5"/>
      <c r="V207" s="5"/>
    </row>
    <row r="208" spans="21:22">
      <c r="U208" s="5"/>
      <c r="V208" s="5"/>
    </row>
    <row r="209" spans="21:22">
      <c r="U209" s="5"/>
      <c r="V209" s="5"/>
    </row>
    <row r="210" spans="21:22">
      <c r="U210" s="5"/>
      <c r="V210" s="5"/>
    </row>
    <row r="211" spans="21:22">
      <c r="U211" s="5"/>
      <c r="V211" s="5"/>
    </row>
    <row r="212" spans="21:22">
      <c r="U212" s="5"/>
      <c r="V212" s="5"/>
    </row>
    <row r="213" spans="21:22">
      <c r="U213" s="5"/>
      <c r="V213" s="5"/>
    </row>
    <row r="214" spans="21:22">
      <c r="U214" s="5"/>
      <c r="V214" s="5"/>
    </row>
    <row r="215" spans="21:22">
      <c r="U215" s="5"/>
      <c r="V215" s="5"/>
    </row>
    <row r="216" spans="21:22">
      <c r="U216" s="5"/>
      <c r="V216" s="5"/>
    </row>
    <row r="217" spans="21:22">
      <c r="U217" s="5"/>
      <c r="V217" s="5"/>
    </row>
    <row r="218" spans="21:22">
      <c r="U218" s="5"/>
      <c r="V218" s="5"/>
    </row>
    <row r="219" spans="21:22">
      <c r="U219" s="5"/>
      <c r="V219" s="5"/>
    </row>
    <row r="220" spans="21:22">
      <c r="U220" s="5"/>
      <c r="V220" s="5"/>
    </row>
    <row r="221" spans="21:22">
      <c r="U221" s="5"/>
      <c r="V221" s="5"/>
    </row>
    <row r="222" spans="21:22">
      <c r="U222" s="5"/>
      <c r="V222" s="5"/>
    </row>
    <row r="223" spans="21:22">
      <c r="U223" s="5"/>
      <c r="V223" s="5"/>
    </row>
  </sheetData>
  <mergeCells count="175">
    <mergeCell ref="A4:D4"/>
    <mergeCell ref="E4:H4"/>
    <mergeCell ref="I4:L4"/>
    <mergeCell ref="M4:P4"/>
    <mergeCell ref="Q4:T4"/>
    <mergeCell ref="A5:C5"/>
    <mergeCell ref="E5:G5"/>
    <mergeCell ref="I5:K5"/>
    <mergeCell ref="M5:O5"/>
    <mergeCell ref="Q5:S5"/>
    <mergeCell ref="A6:C6"/>
    <mergeCell ref="E6:G6"/>
    <mergeCell ref="I6:K6"/>
    <mergeCell ref="M6:O6"/>
    <mergeCell ref="Q6:S6"/>
    <mergeCell ref="A7:C7"/>
    <mergeCell ref="E7:G7"/>
    <mergeCell ref="I7:K7"/>
    <mergeCell ref="M7:O7"/>
    <mergeCell ref="Q7:S7"/>
    <mergeCell ref="A8:C8"/>
    <mergeCell ref="E8:G8"/>
    <mergeCell ref="I8:K8"/>
    <mergeCell ref="M8:O8"/>
    <mergeCell ref="Q8:S8"/>
    <mergeCell ref="A9:C9"/>
    <mergeCell ref="E9:G9"/>
    <mergeCell ref="I9:K9"/>
    <mergeCell ref="M9:O9"/>
    <mergeCell ref="Q9:S9"/>
    <mergeCell ref="A10:C10"/>
    <mergeCell ref="E10:G10"/>
    <mergeCell ref="I10:K10"/>
    <mergeCell ref="M10:O10"/>
    <mergeCell ref="Q10:S10"/>
    <mergeCell ref="A14:D14"/>
    <mergeCell ref="E14:H14"/>
    <mergeCell ref="I14:L14"/>
    <mergeCell ref="M14:P14"/>
    <mergeCell ref="Q14:T14"/>
    <mergeCell ref="A15:C15"/>
    <mergeCell ref="E15:G15"/>
    <mergeCell ref="I15:K15"/>
    <mergeCell ref="M15:O15"/>
    <mergeCell ref="Q15:S15"/>
    <mergeCell ref="A16:C16"/>
    <mergeCell ref="E16:G16"/>
    <mergeCell ref="I16:K16"/>
    <mergeCell ref="M16:O16"/>
    <mergeCell ref="Q16:S16"/>
    <mergeCell ref="A17:C17"/>
    <mergeCell ref="E17:G17"/>
    <mergeCell ref="I17:K17"/>
    <mergeCell ref="M17:O17"/>
    <mergeCell ref="Q17:S17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A20:C20"/>
    <mergeCell ref="E20:G20"/>
    <mergeCell ref="I20:K20"/>
    <mergeCell ref="M20:O20"/>
    <mergeCell ref="Q20:S20"/>
    <mergeCell ref="A24:D24"/>
    <mergeCell ref="E24:H24"/>
    <mergeCell ref="I24:L24"/>
    <mergeCell ref="M24:P24"/>
    <mergeCell ref="Q24:T24"/>
    <mergeCell ref="A25:C25"/>
    <mergeCell ref="E25:G25"/>
    <mergeCell ref="I25:K25"/>
    <mergeCell ref="M25:O25"/>
    <mergeCell ref="Q25:S25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28:C28"/>
    <mergeCell ref="E28:G28"/>
    <mergeCell ref="I28:K28"/>
    <mergeCell ref="M28:O28"/>
    <mergeCell ref="Q28:S28"/>
    <mergeCell ref="A29:C29"/>
    <mergeCell ref="E29:G29"/>
    <mergeCell ref="I29:K29"/>
    <mergeCell ref="M29:O29"/>
    <mergeCell ref="Q29:S29"/>
    <mergeCell ref="A30:C30"/>
    <mergeCell ref="E30:G30"/>
    <mergeCell ref="I30:K30"/>
    <mergeCell ref="M30:O30"/>
    <mergeCell ref="Q30:S30"/>
    <mergeCell ref="A34:D34"/>
    <mergeCell ref="E34:H34"/>
    <mergeCell ref="I34:L34"/>
    <mergeCell ref="M34:P34"/>
    <mergeCell ref="Q34:T34"/>
    <mergeCell ref="A35:C35"/>
    <mergeCell ref="E35:G35"/>
    <mergeCell ref="I35:K35"/>
    <mergeCell ref="M35:O35"/>
    <mergeCell ref="Q35:S35"/>
    <mergeCell ref="A36:C36"/>
    <mergeCell ref="E36:G36"/>
    <mergeCell ref="I36:K36"/>
    <mergeCell ref="M36:O36"/>
    <mergeCell ref="Q36:S36"/>
    <mergeCell ref="A37:C37"/>
    <mergeCell ref="E37:G37"/>
    <mergeCell ref="I37:K37"/>
    <mergeCell ref="M37:O37"/>
    <mergeCell ref="Q37:S37"/>
    <mergeCell ref="A38:C38"/>
    <mergeCell ref="E38:G38"/>
    <mergeCell ref="I38:K38"/>
    <mergeCell ref="M38:O38"/>
    <mergeCell ref="Q38:S38"/>
    <mergeCell ref="A39:C39"/>
    <mergeCell ref="E39:G39"/>
    <mergeCell ref="I39:K39"/>
    <mergeCell ref="M39:O39"/>
    <mergeCell ref="Q39:S39"/>
    <mergeCell ref="A40:C40"/>
    <mergeCell ref="E40:G40"/>
    <mergeCell ref="I40:K40"/>
    <mergeCell ref="M40:O40"/>
    <mergeCell ref="Q40:S40"/>
    <mergeCell ref="A44:D44"/>
    <mergeCell ref="E44:H44"/>
    <mergeCell ref="I44:L44"/>
    <mergeCell ref="M44:P44"/>
    <mergeCell ref="Q44:T44"/>
    <mergeCell ref="A45:C45"/>
    <mergeCell ref="E45:G45"/>
    <mergeCell ref="I45:K45"/>
    <mergeCell ref="M45:O45"/>
    <mergeCell ref="Q45:S45"/>
    <mergeCell ref="A46:C46"/>
    <mergeCell ref="E46:G46"/>
    <mergeCell ref="I46:K46"/>
    <mergeCell ref="M46:O46"/>
    <mergeCell ref="Q46:S46"/>
    <mergeCell ref="A47:C47"/>
    <mergeCell ref="E47:G47"/>
    <mergeCell ref="I47:K47"/>
    <mergeCell ref="M47:O47"/>
    <mergeCell ref="Q47:S47"/>
    <mergeCell ref="A50:C50"/>
    <mergeCell ref="E50:G50"/>
    <mergeCell ref="I50:K50"/>
    <mergeCell ref="M50:O50"/>
    <mergeCell ref="Q50:S50"/>
    <mergeCell ref="A48:C48"/>
    <mergeCell ref="E48:G48"/>
    <mergeCell ref="I48:K48"/>
    <mergeCell ref="M48:O48"/>
    <mergeCell ref="Q48:S48"/>
    <mergeCell ref="A49:C49"/>
    <mergeCell ref="E49:G49"/>
    <mergeCell ref="I49:K49"/>
    <mergeCell ref="M49:O49"/>
    <mergeCell ref="Q49:S49"/>
  </mergeCells>
  <phoneticPr fontId="3" type="noConversion"/>
  <conditionalFormatting sqref="K54:K65536 M11 O54:O65536 K11 Q11 I54:I65536 S11 O11 Q54:Q65536 M54:M65536 I11 S54:S65536 M1:M4 N11:N13 I1:I4 Q1:Q4 T11:T13 R11:R13 J11:J13 J1:L3 P11:P13 R1:T3 N1:P3 L11:L13 M21 K21 Q21 S21 O21 I21 M14 N21:N23 I14 Q14 T21:T23 R21:R23 J21:J23 P21:P23 L21:L23 M31 K31 Q31 S31 O31 I31 M24 N31:N33 I24 Q24 T31:T33 R31:R33 J31:J33 P31:P33 L31:L33 M41 K41 Q41 S41 O41 I41 M34 N41:N43 I34 Q34 T41:T43 R41:R43 J41:J43 P41:P43 L41:L43 M51 K51 Q51 S51 O51 I51 M44 N51:N65536 I44 Q44 T51:T65536 R51:R65536 J51:J65536 P51:P65536 L51:L65536">
    <cfRule type="cellIs" dxfId="401" priority="266" stopIfTrue="1" operator="equal">
      <formula>0</formula>
    </cfRule>
  </conditionalFormatting>
  <conditionalFormatting sqref="R1:T3 N1:P3 J1:L3 F1:H3 B1:D3 B9:C13 D5:D13 B6:C7 A1:A1048576 E1:E1048576 I1:I1048576 M1:M1048576 Q1:Q1048576 F5:H13 J5:L13 N5:P13 R5:T13 B15:D23 F15:H23 J15:L23 N15:P23 R15:T23 B25:D33 F25:H33 J25:L33 N25:P33 R25:T33 B35:D43 F35:H43 J35:L43 N35:P43 R35:T43 B45:D65536 F45:H65536 J45:L65536 N45:P65536 R45:T65536">
    <cfRule type="cellIs" dxfId="400" priority="265" stopIfTrue="1" operator="equal">
      <formula>0</formula>
    </cfRule>
  </conditionalFormatting>
  <conditionalFormatting sqref="A4">
    <cfRule type="cellIs" dxfId="399" priority="264" stopIfTrue="1" operator="equal">
      <formula>0</formula>
    </cfRule>
  </conditionalFormatting>
  <conditionalFormatting sqref="A4">
    <cfRule type="cellIs" dxfId="398" priority="263" stopIfTrue="1" operator="equal">
      <formula>0</formula>
    </cfRule>
  </conditionalFormatting>
  <conditionalFormatting sqref="A4">
    <cfRule type="cellIs" dxfId="397" priority="262" stopIfTrue="1" operator="equal">
      <formula>0</formula>
    </cfRule>
  </conditionalFormatting>
  <conditionalFormatting sqref="A4">
    <cfRule type="cellIs" dxfId="396" priority="261" stopIfTrue="1" operator="equal">
      <formula>0</formula>
    </cfRule>
  </conditionalFormatting>
  <conditionalFormatting sqref="A4">
    <cfRule type="cellIs" dxfId="395" priority="260" stopIfTrue="1" operator="equal">
      <formula>0</formula>
    </cfRule>
  </conditionalFormatting>
  <conditionalFormatting sqref="A8">
    <cfRule type="cellIs" dxfId="394" priority="259" stopIfTrue="1" operator="equal">
      <formula>0</formula>
    </cfRule>
  </conditionalFormatting>
  <conditionalFormatting sqref="A8">
    <cfRule type="cellIs" dxfId="393" priority="258" stopIfTrue="1" operator="equal">
      <formula>0</formula>
    </cfRule>
  </conditionalFormatting>
  <conditionalFormatting sqref="A6:C6">
    <cfRule type="cellIs" dxfId="392" priority="257" stopIfTrue="1" operator="equal">
      <formula>0</formula>
    </cfRule>
  </conditionalFormatting>
  <conditionalFormatting sqref="A6">
    <cfRule type="cellIs" dxfId="391" priority="256" stopIfTrue="1" operator="equal">
      <formula>0</formula>
    </cfRule>
  </conditionalFormatting>
  <conditionalFormatting sqref="D8">
    <cfRule type="cellIs" dxfId="390" priority="255" stopIfTrue="1" operator="equal">
      <formula>0</formula>
    </cfRule>
  </conditionalFormatting>
  <conditionalFormatting sqref="D8">
    <cfRule type="cellIs" dxfId="389" priority="254" stopIfTrue="1" operator="equal">
      <formula>0</formula>
    </cfRule>
  </conditionalFormatting>
  <conditionalFormatting sqref="E8 I8 M8 Q8">
    <cfRule type="cellIs" dxfId="388" priority="253" stopIfTrue="1" operator="equal">
      <formula>0</formula>
    </cfRule>
  </conditionalFormatting>
  <conditionalFormatting sqref="E8 I8 M8 Q8">
    <cfRule type="cellIs" dxfId="387" priority="252" stopIfTrue="1" operator="equal">
      <formula>0</formula>
    </cfRule>
  </conditionalFormatting>
  <conditionalFormatting sqref="E6:G6 I6:K6 M6:O6 Q6:S6">
    <cfRule type="cellIs" dxfId="386" priority="251" stopIfTrue="1" operator="equal">
      <formula>0</formula>
    </cfRule>
  </conditionalFormatting>
  <conditionalFormatting sqref="E6 I6 M6 Q6">
    <cfRule type="cellIs" dxfId="385" priority="250" stopIfTrue="1" operator="equal">
      <formula>0</formula>
    </cfRule>
  </conditionalFormatting>
  <conditionalFormatting sqref="H8 L8 P8 T8">
    <cfRule type="cellIs" dxfId="384" priority="249" stopIfTrue="1" operator="equal">
      <formula>0</formula>
    </cfRule>
  </conditionalFormatting>
  <conditionalFormatting sqref="H8 L8 P8 T8">
    <cfRule type="cellIs" dxfId="383" priority="248" stopIfTrue="1" operator="equal">
      <formula>0</formula>
    </cfRule>
  </conditionalFormatting>
  <conditionalFormatting sqref="R12:R13 T12:T13 J12:J13 L12:L13 N12:N13 P12:P13">
    <cfRule type="cellIs" dxfId="382" priority="247" stopIfTrue="1" operator="equal">
      <formula>0</formula>
    </cfRule>
  </conditionalFormatting>
  <conditionalFormatting sqref="A12:T13">
    <cfRule type="cellIs" dxfId="381" priority="246" stopIfTrue="1" operator="equal">
      <formula>0</formula>
    </cfRule>
  </conditionalFormatting>
  <conditionalFormatting sqref="A12:T13">
    <cfRule type="cellIs" dxfId="380" priority="245" stopIfTrue="1" operator="equal">
      <formula>0</formula>
    </cfRule>
  </conditionalFormatting>
  <conditionalFormatting sqref="A14">
    <cfRule type="cellIs" dxfId="379" priority="244" stopIfTrue="1" operator="equal">
      <formula>0</formula>
    </cfRule>
  </conditionalFormatting>
  <conditionalFormatting sqref="A14">
    <cfRule type="cellIs" dxfId="378" priority="243" stopIfTrue="1" operator="equal">
      <formula>0</formula>
    </cfRule>
  </conditionalFormatting>
  <conditionalFormatting sqref="A14">
    <cfRule type="cellIs" dxfId="377" priority="242" stopIfTrue="1" operator="equal">
      <formula>0</formula>
    </cfRule>
  </conditionalFormatting>
  <conditionalFormatting sqref="A14">
    <cfRule type="cellIs" dxfId="376" priority="241" stopIfTrue="1" operator="equal">
      <formula>0</formula>
    </cfRule>
  </conditionalFormatting>
  <conditionalFormatting sqref="A14">
    <cfRule type="cellIs" dxfId="375" priority="240" stopIfTrue="1" operator="equal">
      <formula>0</formula>
    </cfRule>
  </conditionalFormatting>
  <conditionalFormatting sqref="A18">
    <cfRule type="cellIs" dxfId="374" priority="239" stopIfTrue="1" operator="equal">
      <formula>0</formula>
    </cfRule>
  </conditionalFormatting>
  <conditionalFormatting sqref="A18">
    <cfRule type="cellIs" dxfId="373" priority="238" stopIfTrue="1" operator="equal">
      <formula>0</formula>
    </cfRule>
  </conditionalFormatting>
  <conditionalFormatting sqref="A16:C16">
    <cfRule type="cellIs" dxfId="372" priority="237" stopIfTrue="1" operator="equal">
      <formula>0</formula>
    </cfRule>
  </conditionalFormatting>
  <conditionalFormatting sqref="A16">
    <cfRule type="cellIs" dxfId="371" priority="236" stopIfTrue="1" operator="equal">
      <formula>0</formula>
    </cfRule>
  </conditionalFormatting>
  <conditionalFormatting sqref="D18">
    <cfRule type="cellIs" dxfId="370" priority="235" stopIfTrue="1" operator="equal">
      <formula>0</formula>
    </cfRule>
  </conditionalFormatting>
  <conditionalFormatting sqref="D18">
    <cfRule type="cellIs" dxfId="369" priority="234" stopIfTrue="1" operator="equal">
      <formula>0</formula>
    </cfRule>
  </conditionalFormatting>
  <conditionalFormatting sqref="E18 I18 M18 Q18">
    <cfRule type="cellIs" dxfId="368" priority="233" stopIfTrue="1" operator="equal">
      <formula>0</formula>
    </cfRule>
  </conditionalFormatting>
  <conditionalFormatting sqref="E18 I18 M18 Q18">
    <cfRule type="cellIs" dxfId="367" priority="232" stopIfTrue="1" operator="equal">
      <formula>0</formula>
    </cfRule>
  </conditionalFormatting>
  <conditionalFormatting sqref="E16:G16 I16:K16 M16:O16 Q16:S16">
    <cfRule type="cellIs" dxfId="366" priority="231" stopIfTrue="1" operator="equal">
      <formula>0</formula>
    </cfRule>
  </conditionalFormatting>
  <conditionalFormatting sqref="E16 I16 M16 Q16">
    <cfRule type="cellIs" dxfId="365" priority="230" stopIfTrue="1" operator="equal">
      <formula>0</formula>
    </cfRule>
  </conditionalFormatting>
  <conditionalFormatting sqref="H18 L18 P18 T18">
    <cfRule type="cellIs" dxfId="364" priority="229" stopIfTrue="1" operator="equal">
      <formula>0</formula>
    </cfRule>
  </conditionalFormatting>
  <conditionalFormatting sqref="H18 L18 P18 T18">
    <cfRule type="cellIs" dxfId="363" priority="228" stopIfTrue="1" operator="equal">
      <formula>0</formula>
    </cfRule>
  </conditionalFormatting>
  <conditionalFormatting sqref="R22:R23 T22:T23 J22:J23 L22:L23 N22:N23 P22:P23">
    <cfRule type="cellIs" dxfId="362" priority="227" stopIfTrue="1" operator="equal">
      <formula>0</formula>
    </cfRule>
  </conditionalFormatting>
  <conditionalFormatting sqref="A22:T23">
    <cfRule type="cellIs" dxfId="361" priority="226" stopIfTrue="1" operator="equal">
      <formula>0</formula>
    </cfRule>
  </conditionalFormatting>
  <conditionalFormatting sqref="A22:T23">
    <cfRule type="cellIs" dxfId="360" priority="225" stopIfTrue="1" operator="equal">
      <formula>0</formula>
    </cfRule>
  </conditionalFormatting>
  <conditionalFormatting sqref="A24">
    <cfRule type="cellIs" dxfId="359" priority="224" stopIfTrue="1" operator="equal">
      <formula>0</formula>
    </cfRule>
  </conditionalFormatting>
  <conditionalFormatting sqref="A24">
    <cfRule type="cellIs" dxfId="358" priority="223" stopIfTrue="1" operator="equal">
      <formula>0</formula>
    </cfRule>
  </conditionalFormatting>
  <conditionalFormatting sqref="A24">
    <cfRule type="cellIs" dxfId="357" priority="222" stopIfTrue="1" operator="equal">
      <formula>0</formula>
    </cfRule>
  </conditionalFormatting>
  <conditionalFormatting sqref="A24">
    <cfRule type="cellIs" dxfId="356" priority="221" stopIfTrue="1" operator="equal">
      <formula>0</formula>
    </cfRule>
  </conditionalFormatting>
  <conditionalFormatting sqref="A24">
    <cfRule type="cellIs" dxfId="355" priority="220" stopIfTrue="1" operator="equal">
      <formula>0</formula>
    </cfRule>
  </conditionalFormatting>
  <conditionalFormatting sqref="A28">
    <cfRule type="cellIs" dxfId="354" priority="219" stopIfTrue="1" operator="equal">
      <formula>0</formula>
    </cfRule>
  </conditionalFormatting>
  <conditionalFormatting sqref="A28">
    <cfRule type="cellIs" dxfId="353" priority="218" stopIfTrue="1" operator="equal">
      <formula>0</formula>
    </cfRule>
  </conditionalFormatting>
  <conditionalFormatting sqref="A26:C26">
    <cfRule type="cellIs" dxfId="352" priority="217" stopIfTrue="1" operator="equal">
      <formula>0</formula>
    </cfRule>
  </conditionalFormatting>
  <conditionalFormatting sqref="A26">
    <cfRule type="cellIs" dxfId="351" priority="216" stopIfTrue="1" operator="equal">
      <formula>0</formula>
    </cfRule>
  </conditionalFormatting>
  <conditionalFormatting sqref="D28">
    <cfRule type="cellIs" dxfId="350" priority="215" stopIfTrue="1" operator="equal">
      <formula>0</formula>
    </cfRule>
  </conditionalFormatting>
  <conditionalFormatting sqref="D28">
    <cfRule type="cellIs" dxfId="349" priority="214" stopIfTrue="1" operator="equal">
      <formula>0</formula>
    </cfRule>
  </conditionalFormatting>
  <conditionalFormatting sqref="E28 I28 M28 Q28">
    <cfRule type="cellIs" dxfId="348" priority="213" stopIfTrue="1" operator="equal">
      <formula>0</formula>
    </cfRule>
  </conditionalFormatting>
  <conditionalFormatting sqref="E28 I28 M28 Q28">
    <cfRule type="cellIs" dxfId="347" priority="212" stopIfTrue="1" operator="equal">
      <formula>0</formula>
    </cfRule>
  </conditionalFormatting>
  <conditionalFormatting sqref="E26:G26 I26:K26 M26:O26 Q26:S26">
    <cfRule type="cellIs" dxfId="346" priority="211" stopIfTrue="1" operator="equal">
      <formula>0</formula>
    </cfRule>
  </conditionalFormatting>
  <conditionalFormatting sqref="E26 I26 M26 Q26">
    <cfRule type="cellIs" dxfId="345" priority="210" stopIfTrue="1" operator="equal">
      <formula>0</formula>
    </cfRule>
  </conditionalFormatting>
  <conditionalFormatting sqref="H28 L28 P28 T28">
    <cfRule type="cellIs" dxfId="344" priority="209" stopIfTrue="1" operator="equal">
      <formula>0</formula>
    </cfRule>
  </conditionalFormatting>
  <conditionalFormatting sqref="H28 L28 P28 T28">
    <cfRule type="cellIs" dxfId="343" priority="208" stopIfTrue="1" operator="equal">
      <formula>0</formula>
    </cfRule>
  </conditionalFormatting>
  <conditionalFormatting sqref="R32:R33 T32:T33 J32:J33 L32:L33 N32:N33 P32:P33">
    <cfRule type="cellIs" dxfId="342" priority="207" stopIfTrue="1" operator="equal">
      <formula>0</formula>
    </cfRule>
  </conditionalFormatting>
  <conditionalFormatting sqref="A32:T33">
    <cfRule type="cellIs" dxfId="341" priority="206" stopIfTrue="1" operator="equal">
      <formula>0</formula>
    </cfRule>
  </conditionalFormatting>
  <conditionalFormatting sqref="A32:T33">
    <cfRule type="cellIs" dxfId="340" priority="205" stopIfTrue="1" operator="equal">
      <formula>0</formula>
    </cfRule>
  </conditionalFormatting>
  <conditionalFormatting sqref="A34">
    <cfRule type="cellIs" dxfId="339" priority="204" stopIfTrue="1" operator="equal">
      <formula>0</formula>
    </cfRule>
  </conditionalFormatting>
  <conditionalFormatting sqref="A34">
    <cfRule type="cellIs" dxfId="338" priority="203" stopIfTrue="1" operator="equal">
      <formula>0</formula>
    </cfRule>
  </conditionalFormatting>
  <conditionalFormatting sqref="A34">
    <cfRule type="cellIs" dxfId="337" priority="202" stopIfTrue="1" operator="equal">
      <formula>0</formula>
    </cfRule>
  </conditionalFormatting>
  <conditionalFormatting sqref="A34">
    <cfRule type="cellIs" dxfId="336" priority="201" stopIfTrue="1" operator="equal">
      <formula>0</formula>
    </cfRule>
  </conditionalFormatting>
  <conditionalFormatting sqref="A34">
    <cfRule type="cellIs" dxfId="335" priority="200" stopIfTrue="1" operator="equal">
      <formula>0</formula>
    </cfRule>
  </conditionalFormatting>
  <conditionalFormatting sqref="A38">
    <cfRule type="cellIs" dxfId="334" priority="199" stopIfTrue="1" operator="equal">
      <formula>0</formula>
    </cfRule>
  </conditionalFormatting>
  <conditionalFormatting sqref="A38">
    <cfRule type="cellIs" dxfId="333" priority="198" stopIfTrue="1" operator="equal">
      <formula>0</formula>
    </cfRule>
  </conditionalFormatting>
  <conditionalFormatting sqref="A36:C36">
    <cfRule type="cellIs" dxfId="332" priority="197" stopIfTrue="1" operator="equal">
      <formula>0</formula>
    </cfRule>
  </conditionalFormatting>
  <conditionalFormatting sqref="A36">
    <cfRule type="cellIs" dxfId="331" priority="196" stopIfTrue="1" operator="equal">
      <formula>0</formula>
    </cfRule>
  </conditionalFormatting>
  <conditionalFormatting sqref="D38">
    <cfRule type="cellIs" dxfId="330" priority="195" stopIfTrue="1" operator="equal">
      <formula>0</formula>
    </cfRule>
  </conditionalFormatting>
  <conditionalFormatting sqref="D38">
    <cfRule type="cellIs" dxfId="329" priority="194" stopIfTrue="1" operator="equal">
      <formula>0</formula>
    </cfRule>
  </conditionalFormatting>
  <conditionalFormatting sqref="E38 I38 M38 Q38">
    <cfRule type="cellIs" dxfId="328" priority="193" stopIfTrue="1" operator="equal">
      <formula>0</formula>
    </cfRule>
  </conditionalFormatting>
  <conditionalFormatting sqref="E38 I38 M38 Q38">
    <cfRule type="cellIs" dxfId="327" priority="192" stopIfTrue="1" operator="equal">
      <formula>0</formula>
    </cfRule>
  </conditionalFormatting>
  <conditionalFormatting sqref="E36:G36 I36:K36 M36:O36 Q36:S36">
    <cfRule type="cellIs" dxfId="326" priority="191" stopIfTrue="1" operator="equal">
      <formula>0</formula>
    </cfRule>
  </conditionalFormatting>
  <conditionalFormatting sqref="E36 I36 M36 Q36">
    <cfRule type="cellIs" dxfId="325" priority="190" stopIfTrue="1" operator="equal">
      <formula>0</formula>
    </cfRule>
  </conditionalFormatting>
  <conditionalFormatting sqref="H38 L38 P38 T38">
    <cfRule type="cellIs" dxfId="324" priority="189" stopIfTrue="1" operator="equal">
      <formula>0</formula>
    </cfRule>
  </conditionalFormatting>
  <conditionalFormatting sqref="H38 L38 P38 T38">
    <cfRule type="cellIs" dxfId="323" priority="188" stopIfTrue="1" operator="equal">
      <formula>0</formula>
    </cfRule>
  </conditionalFormatting>
  <conditionalFormatting sqref="R42:R43 T42:T43 J42:J43 L42:L43 N42:N43 P42:P43">
    <cfRule type="cellIs" dxfId="322" priority="187" stopIfTrue="1" operator="equal">
      <formula>0</formula>
    </cfRule>
  </conditionalFormatting>
  <conditionalFormatting sqref="A42:T43">
    <cfRule type="cellIs" dxfId="321" priority="186" stopIfTrue="1" operator="equal">
      <formula>0</formula>
    </cfRule>
  </conditionalFormatting>
  <conditionalFormatting sqref="A42:T43">
    <cfRule type="cellIs" dxfId="320" priority="185" stopIfTrue="1" operator="equal">
      <formula>0</formula>
    </cfRule>
  </conditionalFormatting>
  <conditionalFormatting sqref="A44">
    <cfRule type="cellIs" dxfId="319" priority="184" stopIfTrue="1" operator="equal">
      <formula>0</formula>
    </cfRule>
  </conditionalFormatting>
  <conditionalFormatting sqref="A44">
    <cfRule type="cellIs" dxfId="318" priority="183" stopIfTrue="1" operator="equal">
      <formula>0</formula>
    </cfRule>
  </conditionalFormatting>
  <conditionalFormatting sqref="A44">
    <cfRule type="cellIs" dxfId="317" priority="182" stopIfTrue="1" operator="equal">
      <formula>0</formula>
    </cfRule>
  </conditionalFormatting>
  <conditionalFormatting sqref="A44">
    <cfRule type="cellIs" dxfId="316" priority="181" stopIfTrue="1" operator="equal">
      <formula>0</formula>
    </cfRule>
  </conditionalFormatting>
  <conditionalFormatting sqref="A44">
    <cfRule type="cellIs" dxfId="315" priority="180" stopIfTrue="1" operator="equal">
      <formula>0</formula>
    </cfRule>
  </conditionalFormatting>
  <conditionalFormatting sqref="A48">
    <cfRule type="cellIs" dxfId="314" priority="179" stopIfTrue="1" operator="equal">
      <formula>0</formula>
    </cfRule>
  </conditionalFormatting>
  <conditionalFormatting sqref="A48">
    <cfRule type="cellIs" dxfId="313" priority="178" stopIfTrue="1" operator="equal">
      <formula>0</formula>
    </cfRule>
  </conditionalFormatting>
  <conditionalFormatting sqref="A46:C46">
    <cfRule type="cellIs" dxfId="312" priority="177" stopIfTrue="1" operator="equal">
      <formula>0</formula>
    </cfRule>
  </conditionalFormatting>
  <conditionalFormatting sqref="A46">
    <cfRule type="cellIs" dxfId="311" priority="176" stopIfTrue="1" operator="equal">
      <formula>0</formula>
    </cfRule>
  </conditionalFormatting>
  <conditionalFormatting sqref="D48">
    <cfRule type="cellIs" dxfId="310" priority="175" stopIfTrue="1" operator="equal">
      <formula>0</formula>
    </cfRule>
  </conditionalFormatting>
  <conditionalFormatting sqref="D48">
    <cfRule type="cellIs" dxfId="309" priority="174" stopIfTrue="1" operator="equal">
      <formula>0</formula>
    </cfRule>
  </conditionalFormatting>
  <conditionalFormatting sqref="E48 I48 M48 Q48">
    <cfRule type="cellIs" dxfId="308" priority="173" stopIfTrue="1" operator="equal">
      <formula>0</formula>
    </cfRule>
  </conditionalFormatting>
  <conditionalFormatting sqref="E48 I48 M48 Q48">
    <cfRule type="cellIs" dxfId="307" priority="172" stopIfTrue="1" operator="equal">
      <formula>0</formula>
    </cfRule>
  </conditionalFormatting>
  <conditionalFormatting sqref="E46:G46 I46:K46 M46:O46 Q46:S46">
    <cfRule type="cellIs" dxfId="306" priority="171" stopIfTrue="1" operator="equal">
      <formula>0</formula>
    </cfRule>
  </conditionalFormatting>
  <conditionalFormatting sqref="E46 I46 M46 Q46">
    <cfRule type="cellIs" dxfId="305" priority="170" stopIfTrue="1" operator="equal">
      <formula>0</formula>
    </cfRule>
  </conditionalFormatting>
  <conditionalFormatting sqref="H48 L48 P48 T48">
    <cfRule type="cellIs" dxfId="304" priority="169" stopIfTrue="1" operator="equal">
      <formula>0</formula>
    </cfRule>
  </conditionalFormatting>
  <conditionalFormatting sqref="H48 L48 P48 T48">
    <cfRule type="cellIs" dxfId="303" priority="168" stopIfTrue="1" operator="equal">
      <formula>0</formula>
    </cfRule>
  </conditionalFormatting>
  <conditionalFormatting sqref="R52:R53 T52:T53 J52:J53 L52:L53 N52:N53 P52:P53">
    <cfRule type="cellIs" dxfId="302" priority="167" stopIfTrue="1" operator="equal">
      <formula>0</formula>
    </cfRule>
  </conditionalFormatting>
  <conditionalFormatting sqref="A52:T53">
    <cfRule type="cellIs" dxfId="301" priority="166" stopIfTrue="1" operator="equal">
      <formula>0</formula>
    </cfRule>
  </conditionalFormatting>
  <conditionalFormatting sqref="A52:T53">
    <cfRule type="cellIs" dxfId="300" priority="165" stopIfTrue="1" operator="equal">
      <formula>0</formula>
    </cfRule>
  </conditionalFormatting>
  <conditionalFormatting sqref="H8">
    <cfRule type="cellIs" dxfId="299" priority="164" stopIfTrue="1" operator="equal">
      <formula>0</formula>
    </cfRule>
  </conditionalFormatting>
  <conditionalFormatting sqref="H8">
    <cfRule type="cellIs" dxfId="298" priority="163" stopIfTrue="1" operator="equal">
      <formula>0</formula>
    </cfRule>
  </conditionalFormatting>
  <conditionalFormatting sqref="L8">
    <cfRule type="cellIs" dxfId="297" priority="162" stopIfTrue="1" operator="equal">
      <formula>0</formula>
    </cfRule>
  </conditionalFormatting>
  <conditionalFormatting sqref="L8">
    <cfRule type="cellIs" dxfId="296" priority="161" stopIfTrue="1" operator="equal">
      <formula>0</formula>
    </cfRule>
  </conditionalFormatting>
  <conditionalFormatting sqref="P8">
    <cfRule type="cellIs" dxfId="295" priority="160" stopIfTrue="1" operator="equal">
      <formula>0</formula>
    </cfRule>
  </conditionalFormatting>
  <conditionalFormatting sqref="P8">
    <cfRule type="cellIs" dxfId="294" priority="159" stopIfTrue="1" operator="equal">
      <formula>0</formula>
    </cfRule>
  </conditionalFormatting>
  <conditionalFormatting sqref="T8">
    <cfRule type="cellIs" dxfId="293" priority="158" stopIfTrue="1" operator="equal">
      <formula>0</formula>
    </cfRule>
  </conditionalFormatting>
  <conditionalFormatting sqref="T8">
    <cfRule type="cellIs" dxfId="292" priority="157" stopIfTrue="1" operator="equal">
      <formula>0</formula>
    </cfRule>
  </conditionalFormatting>
  <conditionalFormatting sqref="D18">
    <cfRule type="cellIs" dxfId="291" priority="156" stopIfTrue="1" operator="equal">
      <formula>0</formula>
    </cfRule>
  </conditionalFormatting>
  <conditionalFormatting sqref="D18">
    <cfRule type="cellIs" dxfId="290" priority="155" stopIfTrue="1" operator="equal">
      <formula>0</formula>
    </cfRule>
  </conditionalFormatting>
  <conditionalFormatting sqref="H18">
    <cfRule type="cellIs" dxfId="289" priority="154" stopIfTrue="1" operator="equal">
      <formula>0</formula>
    </cfRule>
  </conditionalFormatting>
  <conditionalFormatting sqref="H18">
    <cfRule type="cellIs" dxfId="288" priority="153" stopIfTrue="1" operator="equal">
      <formula>0</formula>
    </cfRule>
  </conditionalFormatting>
  <conditionalFormatting sqref="H18">
    <cfRule type="cellIs" dxfId="287" priority="152" stopIfTrue="1" operator="equal">
      <formula>0</formula>
    </cfRule>
  </conditionalFormatting>
  <conditionalFormatting sqref="H18">
    <cfRule type="cellIs" dxfId="286" priority="151" stopIfTrue="1" operator="equal">
      <formula>0</formula>
    </cfRule>
  </conditionalFormatting>
  <conditionalFormatting sqref="H18">
    <cfRule type="cellIs" dxfId="285" priority="150" stopIfTrue="1" operator="equal">
      <formula>0</formula>
    </cfRule>
  </conditionalFormatting>
  <conditionalFormatting sqref="H18">
    <cfRule type="cellIs" dxfId="284" priority="149" stopIfTrue="1" operator="equal">
      <formula>0</formula>
    </cfRule>
  </conditionalFormatting>
  <conditionalFormatting sqref="H18">
    <cfRule type="cellIs" dxfId="283" priority="148" stopIfTrue="1" operator="equal">
      <formula>0</formula>
    </cfRule>
  </conditionalFormatting>
  <conditionalFormatting sqref="H18">
    <cfRule type="cellIs" dxfId="282" priority="147" stopIfTrue="1" operator="equal">
      <formula>0</formula>
    </cfRule>
  </conditionalFormatting>
  <conditionalFormatting sqref="L18">
    <cfRule type="cellIs" dxfId="281" priority="146" stopIfTrue="1" operator="equal">
      <formula>0</formula>
    </cfRule>
  </conditionalFormatting>
  <conditionalFormatting sqref="L18">
    <cfRule type="cellIs" dxfId="280" priority="145" stopIfTrue="1" operator="equal">
      <formula>0</formula>
    </cfRule>
  </conditionalFormatting>
  <conditionalFormatting sqref="L18">
    <cfRule type="cellIs" dxfId="279" priority="144" stopIfTrue="1" operator="equal">
      <formula>0</formula>
    </cfRule>
  </conditionalFormatting>
  <conditionalFormatting sqref="L18">
    <cfRule type="cellIs" dxfId="278" priority="143" stopIfTrue="1" operator="equal">
      <formula>0</formula>
    </cfRule>
  </conditionalFormatting>
  <conditionalFormatting sqref="P18">
    <cfRule type="cellIs" dxfId="277" priority="142" stopIfTrue="1" operator="equal">
      <formula>0</formula>
    </cfRule>
  </conditionalFormatting>
  <conditionalFormatting sqref="P18">
    <cfRule type="cellIs" dxfId="276" priority="141" stopIfTrue="1" operator="equal">
      <formula>0</formula>
    </cfRule>
  </conditionalFormatting>
  <conditionalFormatting sqref="P18">
    <cfRule type="cellIs" dxfId="275" priority="140" stopIfTrue="1" operator="equal">
      <formula>0</formula>
    </cfRule>
  </conditionalFormatting>
  <conditionalFormatting sqref="P18">
    <cfRule type="cellIs" dxfId="274" priority="139" stopIfTrue="1" operator="equal">
      <formula>0</formula>
    </cfRule>
  </conditionalFormatting>
  <conditionalFormatting sqref="T18">
    <cfRule type="cellIs" dxfId="273" priority="138" stopIfTrue="1" operator="equal">
      <formula>0</formula>
    </cfRule>
  </conditionalFormatting>
  <conditionalFormatting sqref="T18">
    <cfRule type="cellIs" dxfId="272" priority="137" stopIfTrue="1" operator="equal">
      <formula>0</formula>
    </cfRule>
  </conditionalFormatting>
  <conditionalFormatting sqref="T18">
    <cfRule type="cellIs" dxfId="271" priority="136" stopIfTrue="1" operator="equal">
      <formula>0</formula>
    </cfRule>
  </conditionalFormatting>
  <conditionalFormatting sqref="T18">
    <cfRule type="cellIs" dxfId="270" priority="135" stopIfTrue="1" operator="equal">
      <formula>0</formula>
    </cfRule>
  </conditionalFormatting>
  <conditionalFormatting sqref="T18">
    <cfRule type="cellIs" dxfId="269" priority="134" stopIfTrue="1" operator="equal">
      <formula>0</formula>
    </cfRule>
  </conditionalFormatting>
  <conditionalFormatting sqref="T18">
    <cfRule type="cellIs" dxfId="268" priority="133" stopIfTrue="1" operator="equal">
      <formula>0</formula>
    </cfRule>
  </conditionalFormatting>
  <conditionalFormatting sqref="T18">
    <cfRule type="cellIs" dxfId="267" priority="132" stopIfTrue="1" operator="equal">
      <formula>0</formula>
    </cfRule>
  </conditionalFormatting>
  <conditionalFormatting sqref="T18">
    <cfRule type="cellIs" dxfId="266" priority="131" stopIfTrue="1" operator="equal">
      <formula>0</formula>
    </cfRule>
  </conditionalFormatting>
  <conditionalFormatting sqref="D28">
    <cfRule type="cellIs" dxfId="265" priority="130" stopIfTrue="1" operator="equal">
      <formula>0</formula>
    </cfRule>
  </conditionalFormatting>
  <conditionalFormatting sqref="D28">
    <cfRule type="cellIs" dxfId="264" priority="129" stopIfTrue="1" operator="equal">
      <formula>0</formula>
    </cfRule>
  </conditionalFormatting>
  <conditionalFormatting sqref="D28">
    <cfRule type="cellIs" dxfId="263" priority="128" stopIfTrue="1" operator="equal">
      <formula>0</formula>
    </cfRule>
  </conditionalFormatting>
  <conditionalFormatting sqref="D28">
    <cfRule type="cellIs" dxfId="262" priority="127" stopIfTrue="1" operator="equal">
      <formula>0</formula>
    </cfRule>
  </conditionalFormatting>
  <conditionalFormatting sqref="H28">
    <cfRule type="cellIs" dxfId="261" priority="126" stopIfTrue="1" operator="equal">
      <formula>0</formula>
    </cfRule>
  </conditionalFormatting>
  <conditionalFormatting sqref="H28">
    <cfRule type="cellIs" dxfId="260" priority="125" stopIfTrue="1" operator="equal">
      <formula>0</formula>
    </cfRule>
  </conditionalFormatting>
  <conditionalFormatting sqref="H28">
    <cfRule type="cellIs" dxfId="259" priority="124" stopIfTrue="1" operator="equal">
      <formula>0</formula>
    </cfRule>
  </conditionalFormatting>
  <conditionalFormatting sqref="H28">
    <cfRule type="cellIs" dxfId="258" priority="123" stopIfTrue="1" operator="equal">
      <formula>0</formula>
    </cfRule>
  </conditionalFormatting>
  <conditionalFormatting sqref="H28">
    <cfRule type="cellIs" dxfId="257" priority="122" stopIfTrue="1" operator="equal">
      <formula>0</formula>
    </cfRule>
  </conditionalFormatting>
  <conditionalFormatting sqref="H28">
    <cfRule type="cellIs" dxfId="256" priority="121" stopIfTrue="1" operator="equal">
      <formula>0</formula>
    </cfRule>
  </conditionalFormatting>
  <conditionalFormatting sqref="H28">
    <cfRule type="cellIs" dxfId="255" priority="120" stopIfTrue="1" operator="equal">
      <formula>0</formula>
    </cfRule>
  </conditionalFormatting>
  <conditionalFormatting sqref="H28">
    <cfRule type="cellIs" dxfId="254" priority="119" stopIfTrue="1" operator="equal">
      <formula>0</formula>
    </cfRule>
  </conditionalFormatting>
  <conditionalFormatting sqref="H28">
    <cfRule type="cellIs" dxfId="253" priority="118" stopIfTrue="1" operator="equal">
      <formula>0</formula>
    </cfRule>
  </conditionalFormatting>
  <conditionalFormatting sqref="H28">
    <cfRule type="cellIs" dxfId="252" priority="117" stopIfTrue="1" operator="equal">
      <formula>0</formula>
    </cfRule>
  </conditionalFormatting>
  <conditionalFormatting sqref="L28">
    <cfRule type="cellIs" dxfId="251" priority="116" stopIfTrue="1" operator="equal">
      <formula>0</formula>
    </cfRule>
  </conditionalFormatting>
  <conditionalFormatting sqref="L28">
    <cfRule type="cellIs" dxfId="250" priority="115" stopIfTrue="1" operator="equal">
      <formula>0</formula>
    </cfRule>
  </conditionalFormatting>
  <conditionalFormatting sqref="L28">
    <cfRule type="cellIs" dxfId="249" priority="114" stopIfTrue="1" operator="equal">
      <formula>0</formula>
    </cfRule>
  </conditionalFormatting>
  <conditionalFormatting sqref="L28">
    <cfRule type="cellIs" dxfId="248" priority="113" stopIfTrue="1" operator="equal">
      <formula>0</formula>
    </cfRule>
  </conditionalFormatting>
  <conditionalFormatting sqref="L28">
    <cfRule type="cellIs" dxfId="247" priority="112" stopIfTrue="1" operator="equal">
      <formula>0</formula>
    </cfRule>
  </conditionalFormatting>
  <conditionalFormatting sqref="L28">
    <cfRule type="cellIs" dxfId="246" priority="111" stopIfTrue="1" operator="equal">
      <formula>0</formula>
    </cfRule>
  </conditionalFormatting>
  <conditionalFormatting sqref="P28">
    <cfRule type="cellIs" dxfId="245" priority="110" stopIfTrue="1" operator="equal">
      <formula>0</formula>
    </cfRule>
  </conditionalFormatting>
  <conditionalFormatting sqref="P28">
    <cfRule type="cellIs" dxfId="244" priority="109" stopIfTrue="1" operator="equal">
      <formula>0</formula>
    </cfRule>
  </conditionalFormatting>
  <conditionalFormatting sqref="P28">
    <cfRule type="cellIs" dxfId="243" priority="108" stopIfTrue="1" operator="equal">
      <formula>0</formula>
    </cfRule>
  </conditionalFormatting>
  <conditionalFormatting sqref="P28">
    <cfRule type="cellIs" dxfId="242" priority="107" stopIfTrue="1" operator="equal">
      <formula>0</formula>
    </cfRule>
  </conditionalFormatting>
  <conditionalFormatting sqref="P28">
    <cfRule type="cellIs" dxfId="241" priority="106" stopIfTrue="1" operator="equal">
      <formula>0</formula>
    </cfRule>
  </conditionalFormatting>
  <conditionalFormatting sqref="P28">
    <cfRule type="cellIs" dxfId="240" priority="105" stopIfTrue="1" operator="equal">
      <formula>0</formula>
    </cfRule>
  </conditionalFormatting>
  <conditionalFormatting sqref="T28">
    <cfRule type="cellIs" dxfId="239" priority="104" stopIfTrue="1" operator="equal">
      <formula>0</formula>
    </cfRule>
  </conditionalFormatting>
  <conditionalFormatting sqref="T28">
    <cfRule type="cellIs" dxfId="238" priority="103" stopIfTrue="1" operator="equal">
      <formula>0</formula>
    </cfRule>
  </conditionalFormatting>
  <conditionalFormatting sqref="T28">
    <cfRule type="cellIs" dxfId="237" priority="102" stopIfTrue="1" operator="equal">
      <formula>0</formula>
    </cfRule>
  </conditionalFormatting>
  <conditionalFormatting sqref="T28">
    <cfRule type="cellIs" dxfId="236" priority="101" stopIfTrue="1" operator="equal">
      <formula>0</formula>
    </cfRule>
  </conditionalFormatting>
  <conditionalFormatting sqref="T28">
    <cfRule type="cellIs" dxfId="235" priority="100" stopIfTrue="1" operator="equal">
      <formula>0</formula>
    </cfRule>
  </conditionalFormatting>
  <conditionalFormatting sqref="T28">
    <cfRule type="cellIs" dxfId="234" priority="99" stopIfTrue="1" operator="equal">
      <formula>0</formula>
    </cfRule>
  </conditionalFormatting>
  <conditionalFormatting sqref="T28">
    <cfRule type="cellIs" dxfId="233" priority="98" stopIfTrue="1" operator="equal">
      <formula>0</formula>
    </cfRule>
  </conditionalFormatting>
  <conditionalFormatting sqref="T28">
    <cfRule type="cellIs" dxfId="232" priority="97" stopIfTrue="1" operator="equal">
      <formula>0</formula>
    </cfRule>
  </conditionalFormatting>
  <conditionalFormatting sqref="T28">
    <cfRule type="cellIs" dxfId="231" priority="96" stopIfTrue="1" operator="equal">
      <formula>0</formula>
    </cfRule>
  </conditionalFormatting>
  <conditionalFormatting sqref="T28">
    <cfRule type="cellIs" dxfId="230" priority="95" stopIfTrue="1" operator="equal">
      <formula>0</formula>
    </cfRule>
  </conditionalFormatting>
  <conditionalFormatting sqref="D38">
    <cfRule type="cellIs" dxfId="229" priority="94" stopIfTrue="1" operator="equal">
      <formula>0</formula>
    </cfRule>
  </conditionalFormatting>
  <conditionalFormatting sqref="D38">
    <cfRule type="cellIs" dxfId="228" priority="93" stopIfTrue="1" operator="equal">
      <formula>0</formula>
    </cfRule>
  </conditionalFormatting>
  <conditionalFormatting sqref="D38">
    <cfRule type="cellIs" dxfId="227" priority="92" stopIfTrue="1" operator="equal">
      <formula>0</formula>
    </cfRule>
  </conditionalFormatting>
  <conditionalFormatting sqref="D38">
    <cfRule type="cellIs" dxfId="226" priority="91" stopIfTrue="1" operator="equal">
      <formula>0</formula>
    </cfRule>
  </conditionalFormatting>
  <conditionalFormatting sqref="D38">
    <cfRule type="cellIs" dxfId="225" priority="90" stopIfTrue="1" operator="equal">
      <formula>0</formula>
    </cfRule>
  </conditionalFormatting>
  <conditionalFormatting sqref="D38">
    <cfRule type="cellIs" dxfId="224" priority="89" stopIfTrue="1" operator="equal">
      <formula>0</formula>
    </cfRule>
  </conditionalFormatting>
  <conditionalFormatting sqref="H38">
    <cfRule type="cellIs" dxfId="223" priority="88" stopIfTrue="1" operator="equal">
      <formula>0</formula>
    </cfRule>
  </conditionalFormatting>
  <conditionalFormatting sqref="H38">
    <cfRule type="cellIs" dxfId="222" priority="87" stopIfTrue="1" operator="equal">
      <formula>0</formula>
    </cfRule>
  </conditionalFormatting>
  <conditionalFormatting sqref="H38">
    <cfRule type="cellIs" dxfId="221" priority="86" stopIfTrue="1" operator="equal">
      <formula>0</formula>
    </cfRule>
  </conditionalFormatting>
  <conditionalFormatting sqref="H38">
    <cfRule type="cellIs" dxfId="220" priority="85" stopIfTrue="1" operator="equal">
      <formula>0</formula>
    </cfRule>
  </conditionalFormatting>
  <conditionalFormatting sqref="H38">
    <cfRule type="cellIs" dxfId="219" priority="84" stopIfTrue="1" operator="equal">
      <formula>0</formula>
    </cfRule>
  </conditionalFormatting>
  <conditionalFormatting sqref="H38">
    <cfRule type="cellIs" dxfId="218" priority="83" stopIfTrue="1" operator="equal">
      <formula>0</formula>
    </cfRule>
  </conditionalFormatting>
  <conditionalFormatting sqref="H38">
    <cfRule type="cellIs" dxfId="217" priority="82" stopIfTrue="1" operator="equal">
      <formula>0</formula>
    </cfRule>
  </conditionalFormatting>
  <conditionalFormatting sqref="H38">
    <cfRule type="cellIs" dxfId="216" priority="81" stopIfTrue="1" operator="equal">
      <formula>0</formula>
    </cfRule>
  </conditionalFormatting>
  <conditionalFormatting sqref="H38">
    <cfRule type="cellIs" dxfId="215" priority="80" stopIfTrue="1" operator="equal">
      <formula>0</formula>
    </cfRule>
  </conditionalFormatting>
  <conditionalFormatting sqref="H38">
    <cfRule type="cellIs" dxfId="214" priority="79" stopIfTrue="1" operator="equal">
      <formula>0</formula>
    </cfRule>
  </conditionalFormatting>
  <conditionalFormatting sqref="H38">
    <cfRule type="cellIs" dxfId="213" priority="78" stopIfTrue="1" operator="equal">
      <formula>0</formula>
    </cfRule>
  </conditionalFormatting>
  <conditionalFormatting sqref="H38">
    <cfRule type="cellIs" dxfId="212" priority="77" stopIfTrue="1" operator="equal">
      <formula>0</formula>
    </cfRule>
  </conditionalFormatting>
  <conditionalFormatting sqref="L38">
    <cfRule type="cellIs" dxfId="211" priority="76" stopIfTrue="1" operator="equal">
      <formula>0</formula>
    </cfRule>
  </conditionalFormatting>
  <conditionalFormatting sqref="L38">
    <cfRule type="cellIs" dxfId="210" priority="75" stopIfTrue="1" operator="equal">
      <formula>0</formula>
    </cfRule>
  </conditionalFormatting>
  <conditionalFormatting sqref="L38">
    <cfRule type="cellIs" dxfId="209" priority="74" stopIfTrue="1" operator="equal">
      <formula>0</formula>
    </cfRule>
  </conditionalFormatting>
  <conditionalFormatting sqref="L38">
    <cfRule type="cellIs" dxfId="208" priority="73" stopIfTrue="1" operator="equal">
      <formula>0</formula>
    </cfRule>
  </conditionalFormatting>
  <conditionalFormatting sqref="L38">
    <cfRule type="cellIs" dxfId="207" priority="72" stopIfTrue="1" operator="equal">
      <formula>0</formula>
    </cfRule>
  </conditionalFormatting>
  <conditionalFormatting sqref="L38">
    <cfRule type="cellIs" dxfId="206" priority="71" stopIfTrue="1" operator="equal">
      <formula>0</formula>
    </cfRule>
  </conditionalFormatting>
  <conditionalFormatting sqref="L38">
    <cfRule type="cellIs" dxfId="205" priority="70" stopIfTrue="1" operator="equal">
      <formula>0</formula>
    </cfRule>
  </conditionalFormatting>
  <conditionalFormatting sqref="L38">
    <cfRule type="cellIs" dxfId="204" priority="69" stopIfTrue="1" operator="equal">
      <formula>0</formula>
    </cfRule>
  </conditionalFormatting>
  <conditionalFormatting sqref="P38">
    <cfRule type="cellIs" dxfId="203" priority="68" stopIfTrue="1" operator="equal">
      <formula>0</formula>
    </cfRule>
  </conditionalFormatting>
  <conditionalFormatting sqref="P38">
    <cfRule type="cellIs" dxfId="202" priority="67" stopIfTrue="1" operator="equal">
      <formula>0</formula>
    </cfRule>
  </conditionalFormatting>
  <conditionalFormatting sqref="P38">
    <cfRule type="cellIs" dxfId="201" priority="66" stopIfTrue="1" operator="equal">
      <formula>0</formula>
    </cfRule>
  </conditionalFormatting>
  <conditionalFormatting sqref="P38">
    <cfRule type="cellIs" dxfId="200" priority="65" stopIfTrue="1" operator="equal">
      <formula>0</formula>
    </cfRule>
  </conditionalFormatting>
  <conditionalFormatting sqref="P38">
    <cfRule type="cellIs" dxfId="199" priority="64" stopIfTrue="1" operator="equal">
      <formula>0</formula>
    </cfRule>
  </conditionalFormatting>
  <conditionalFormatting sqref="P38">
    <cfRule type="cellIs" dxfId="198" priority="63" stopIfTrue="1" operator="equal">
      <formula>0</formula>
    </cfRule>
  </conditionalFormatting>
  <conditionalFormatting sqref="P38">
    <cfRule type="cellIs" dxfId="197" priority="62" stopIfTrue="1" operator="equal">
      <formula>0</formula>
    </cfRule>
  </conditionalFormatting>
  <conditionalFormatting sqref="P38">
    <cfRule type="cellIs" dxfId="196" priority="61" stopIfTrue="1" operator="equal">
      <formula>0</formula>
    </cfRule>
  </conditionalFormatting>
  <conditionalFormatting sqref="T38">
    <cfRule type="cellIs" dxfId="195" priority="60" stopIfTrue="1" operator="equal">
      <formula>0</formula>
    </cfRule>
  </conditionalFormatting>
  <conditionalFormatting sqref="T38">
    <cfRule type="cellIs" dxfId="194" priority="59" stopIfTrue="1" operator="equal">
      <formula>0</formula>
    </cfRule>
  </conditionalFormatting>
  <conditionalFormatting sqref="T38">
    <cfRule type="cellIs" dxfId="193" priority="58" stopIfTrue="1" operator="equal">
      <formula>0</formula>
    </cfRule>
  </conditionalFormatting>
  <conditionalFormatting sqref="T38">
    <cfRule type="cellIs" dxfId="192" priority="57" stopIfTrue="1" operator="equal">
      <formula>0</formula>
    </cfRule>
  </conditionalFormatting>
  <conditionalFormatting sqref="T38">
    <cfRule type="cellIs" dxfId="191" priority="56" stopIfTrue="1" operator="equal">
      <formula>0</formula>
    </cfRule>
  </conditionalFormatting>
  <conditionalFormatting sqref="T38">
    <cfRule type="cellIs" dxfId="190" priority="55" stopIfTrue="1" operator="equal">
      <formula>0</formula>
    </cfRule>
  </conditionalFormatting>
  <conditionalFormatting sqref="T38">
    <cfRule type="cellIs" dxfId="189" priority="54" stopIfTrue="1" operator="equal">
      <formula>0</formula>
    </cfRule>
  </conditionalFormatting>
  <conditionalFormatting sqref="T38">
    <cfRule type="cellIs" dxfId="188" priority="53" stopIfTrue="1" operator="equal">
      <formula>0</formula>
    </cfRule>
  </conditionalFormatting>
  <conditionalFormatting sqref="T38">
    <cfRule type="cellIs" dxfId="187" priority="52" stopIfTrue="1" operator="equal">
      <formula>0</formula>
    </cfRule>
  </conditionalFormatting>
  <conditionalFormatting sqref="T38">
    <cfRule type="cellIs" dxfId="186" priority="51" stopIfTrue="1" operator="equal">
      <formula>0</formula>
    </cfRule>
  </conditionalFormatting>
  <conditionalFormatting sqref="T38">
    <cfRule type="cellIs" dxfId="185" priority="50" stopIfTrue="1" operator="equal">
      <formula>0</formula>
    </cfRule>
  </conditionalFormatting>
  <conditionalFormatting sqref="T38">
    <cfRule type="cellIs" dxfId="184" priority="49" stopIfTrue="1" operator="equal">
      <formula>0</formula>
    </cfRule>
  </conditionalFormatting>
  <conditionalFormatting sqref="D48">
    <cfRule type="cellIs" dxfId="183" priority="48" stopIfTrue="1" operator="equal">
      <formula>0</formula>
    </cfRule>
  </conditionalFormatting>
  <conditionalFormatting sqref="D48">
    <cfRule type="cellIs" dxfId="182" priority="47" stopIfTrue="1" operator="equal">
      <formula>0</formula>
    </cfRule>
  </conditionalFormatting>
  <conditionalFormatting sqref="D48">
    <cfRule type="cellIs" dxfId="181" priority="46" stopIfTrue="1" operator="equal">
      <formula>0</formula>
    </cfRule>
  </conditionalFormatting>
  <conditionalFormatting sqref="D48">
    <cfRule type="cellIs" dxfId="180" priority="45" stopIfTrue="1" operator="equal">
      <formula>0</formula>
    </cfRule>
  </conditionalFormatting>
  <conditionalFormatting sqref="D48">
    <cfRule type="cellIs" dxfId="179" priority="44" stopIfTrue="1" operator="equal">
      <formula>0</formula>
    </cfRule>
  </conditionalFormatting>
  <conditionalFormatting sqref="D48">
    <cfRule type="cellIs" dxfId="178" priority="43" stopIfTrue="1" operator="equal">
      <formula>0</formula>
    </cfRule>
  </conditionalFormatting>
  <conditionalFormatting sqref="D48">
    <cfRule type="cellIs" dxfId="177" priority="42" stopIfTrue="1" operator="equal">
      <formula>0</formula>
    </cfRule>
  </conditionalFormatting>
  <conditionalFormatting sqref="D48">
    <cfRule type="cellIs" dxfId="176" priority="41" stopIfTrue="1" operator="equal">
      <formula>0</formula>
    </cfRule>
  </conditionalFormatting>
  <conditionalFormatting sqref="H48">
    <cfRule type="cellIs" dxfId="175" priority="40" stopIfTrue="1" operator="equal">
      <formula>0</formula>
    </cfRule>
  </conditionalFormatting>
  <conditionalFormatting sqref="H48">
    <cfRule type="cellIs" dxfId="174" priority="39" stopIfTrue="1" operator="equal">
      <formula>0</formula>
    </cfRule>
  </conditionalFormatting>
  <conditionalFormatting sqref="H48">
    <cfRule type="cellIs" dxfId="173" priority="38" stopIfTrue="1" operator="equal">
      <formula>0</formula>
    </cfRule>
  </conditionalFormatting>
  <conditionalFormatting sqref="H48">
    <cfRule type="cellIs" dxfId="172" priority="37" stopIfTrue="1" operator="equal">
      <formula>0</formula>
    </cfRule>
  </conditionalFormatting>
  <conditionalFormatting sqref="H48">
    <cfRule type="cellIs" dxfId="171" priority="36" stopIfTrue="1" operator="equal">
      <formula>0</formula>
    </cfRule>
  </conditionalFormatting>
  <conditionalFormatting sqref="H48">
    <cfRule type="cellIs" dxfId="170" priority="35" stopIfTrue="1" operator="equal">
      <formula>0</formula>
    </cfRule>
  </conditionalFormatting>
  <conditionalFormatting sqref="H48">
    <cfRule type="cellIs" dxfId="169" priority="34" stopIfTrue="1" operator="equal">
      <formula>0</formula>
    </cfRule>
  </conditionalFormatting>
  <conditionalFormatting sqref="H48">
    <cfRule type="cellIs" dxfId="168" priority="33" stopIfTrue="1" operator="equal">
      <formula>0</formula>
    </cfRule>
  </conditionalFormatting>
  <conditionalFormatting sqref="H48">
    <cfRule type="cellIs" dxfId="167" priority="32" stopIfTrue="1" operator="equal">
      <formula>0</formula>
    </cfRule>
  </conditionalFormatting>
  <conditionalFormatting sqref="H48">
    <cfRule type="cellIs" dxfId="166" priority="31" stopIfTrue="1" operator="equal">
      <formula>0</formula>
    </cfRule>
  </conditionalFormatting>
  <conditionalFormatting sqref="L48">
    <cfRule type="cellIs" dxfId="165" priority="30" stopIfTrue="1" operator="equal">
      <formula>0</formula>
    </cfRule>
  </conditionalFormatting>
  <conditionalFormatting sqref="L48">
    <cfRule type="cellIs" dxfId="164" priority="29" stopIfTrue="1" operator="equal">
      <formula>0</formula>
    </cfRule>
  </conditionalFormatting>
  <conditionalFormatting sqref="L48">
    <cfRule type="cellIs" dxfId="163" priority="28" stopIfTrue="1" operator="equal">
      <formula>0</formula>
    </cfRule>
  </conditionalFormatting>
  <conditionalFormatting sqref="L48">
    <cfRule type="cellIs" dxfId="162" priority="27" stopIfTrue="1" operator="equal">
      <formula>0</formula>
    </cfRule>
  </conditionalFormatting>
  <conditionalFormatting sqref="L48">
    <cfRule type="cellIs" dxfId="161" priority="26" stopIfTrue="1" operator="equal">
      <formula>0</formula>
    </cfRule>
  </conditionalFormatting>
  <conditionalFormatting sqref="L48">
    <cfRule type="cellIs" dxfId="160" priority="25" stopIfTrue="1" operator="equal">
      <formula>0</formula>
    </cfRule>
  </conditionalFormatting>
  <conditionalFormatting sqref="L48">
    <cfRule type="cellIs" dxfId="159" priority="24" stopIfTrue="1" operator="equal">
      <formula>0</formula>
    </cfRule>
  </conditionalFormatting>
  <conditionalFormatting sqref="L48">
    <cfRule type="cellIs" dxfId="158" priority="23" stopIfTrue="1" operator="equal">
      <formula>0</formula>
    </cfRule>
  </conditionalFormatting>
  <conditionalFormatting sqref="L48">
    <cfRule type="cellIs" dxfId="157" priority="22" stopIfTrue="1" operator="equal">
      <formula>0</formula>
    </cfRule>
  </conditionalFormatting>
  <conditionalFormatting sqref="L48">
    <cfRule type="cellIs" dxfId="156" priority="21" stopIfTrue="1" operator="equal">
      <formula>0</formula>
    </cfRule>
  </conditionalFormatting>
  <conditionalFormatting sqref="P48">
    <cfRule type="cellIs" dxfId="155" priority="20" stopIfTrue="1" operator="equal">
      <formula>0</formula>
    </cfRule>
  </conditionalFormatting>
  <conditionalFormatting sqref="P48">
    <cfRule type="cellIs" dxfId="154" priority="19" stopIfTrue="1" operator="equal">
      <formula>0</formula>
    </cfRule>
  </conditionalFormatting>
  <conditionalFormatting sqref="P48">
    <cfRule type="cellIs" dxfId="153" priority="18" stopIfTrue="1" operator="equal">
      <formula>0</formula>
    </cfRule>
  </conditionalFormatting>
  <conditionalFormatting sqref="P48">
    <cfRule type="cellIs" dxfId="152" priority="17" stopIfTrue="1" operator="equal">
      <formula>0</formula>
    </cfRule>
  </conditionalFormatting>
  <conditionalFormatting sqref="P48">
    <cfRule type="cellIs" dxfId="151" priority="16" stopIfTrue="1" operator="equal">
      <formula>0</formula>
    </cfRule>
  </conditionalFormatting>
  <conditionalFormatting sqref="P48">
    <cfRule type="cellIs" dxfId="150" priority="15" stopIfTrue="1" operator="equal">
      <formula>0</formula>
    </cfRule>
  </conditionalFormatting>
  <conditionalFormatting sqref="P48">
    <cfRule type="cellIs" dxfId="149" priority="14" stopIfTrue="1" operator="equal">
      <formula>0</formula>
    </cfRule>
  </conditionalFormatting>
  <conditionalFormatting sqref="P48">
    <cfRule type="cellIs" dxfId="148" priority="13" stopIfTrue="1" operator="equal">
      <formula>0</formula>
    </cfRule>
  </conditionalFormatting>
  <conditionalFormatting sqref="P48">
    <cfRule type="cellIs" dxfId="147" priority="12" stopIfTrue="1" operator="equal">
      <formula>0</formula>
    </cfRule>
  </conditionalFormatting>
  <conditionalFormatting sqref="P48">
    <cfRule type="cellIs" dxfId="146" priority="11" stopIfTrue="1" operator="equal">
      <formula>0</formula>
    </cfRule>
  </conditionalFormatting>
  <conditionalFormatting sqref="T48">
    <cfRule type="cellIs" dxfId="145" priority="10" stopIfTrue="1" operator="equal">
      <formula>0</formula>
    </cfRule>
  </conditionalFormatting>
  <conditionalFormatting sqref="T48">
    <cfRule type="cellIs" dxfId="144" priority="9" stopIfTrue="1" operator="equal">
      <formula>0</formula>
    </cfRule>
  </conditionalFormatting>
  <conditionalFormatting sqref="T48">
    <cfRule type="cellIs" dxfId="143" priority="8" stopIfTrue="1" operator="equal">
      <formula>0</formula>
    </cfRule>
  </conditionalFormatting>
  <conditionalFormatting sqref="T48">
    <cfRule type="cellIs" dxfId="142" priority="7" stopIfTrue="1" operator="equal">
      <formula>0</formula>
    </cfRule>
  </conditionalFormatting>
  <conditionalFormatting sqref="T48">
    <cfRule type="cellIs" dxfId="141" priority="6" stopIfTrue="1" operator="equal">
      <formula>0</formula>
    </cfRule>
  </conditionalFormatting>
  <conditionalFormatting sqref="T48">
    <cfRule type="cellIs" dxfId="140" priority="5" stopIfTrue="1" operator="equal">
      <formula>0</formula>
    </cfRule>
  </conditionalFormatting>
  <conditionalFormatting sqref="T48">
    <cfRule type="cellIs" dxfId="139" priority="4" stopIfTrue="1" operator="equal">
      <formula>0</formula>
    </cfRule>
  </conditionalFormatting>
  <conditionalFormatting sqref="T48">
    <cfRule type="cellIs" dxfId="138" priority="3" stopIfTrue="1" operator="equal">
      <formula>0</formula>
    </cfRule>
  </conditionalFormatting>
  <conditionalFormatting sqref="T48">
    <cfRule type="cellIs" dxfId="137" priority="2" stopIfTrue="1" operator="equal">
      <formula>0</formula>
    </cfRule>
  </conditionalFormatting>
  <conditionalFormatting sqref="T48">
    <cfRule type="cellIs" dxfId="136" priority="1" stopIfTrue="1" operator="equal">
      <formula>0</formula>
    </cfRule>
  </conditionalFormatting>
  <pageMargins left="0.19685039370078741" right="0.19685039370078741" top="0.19685039370078741" bottom="0.19685039370078741" header="0.19685039370078741" footer="0.15748031496062992"/>
  <pageSetup paperSize="9" scale="21" orientation="portrait" r:id="rId1"/>
  <headerFooter alignWithMargins="0"/>
  <rowBreaks count="1" manualBreakCount="1">
    <brk id="53" max="25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3"/>
  <sheetViews>
    <sheetView view="pageBreakPreview" zoomScale="10" zoomScaleNormal="25" zoomScaleSheetLayoutView="10" workbookViewId="0">
      <selection activeCell="J15" sqref="J15"/>
    </sheetView>
  </sheetViews>
  <sheetFormatPr defaultColWidth="9" defaultRowHeight="16.5"/>
  <cols>
    <col min="1" max="1" width="40.625" style="6" customWidth="1"/>
    <col min="2" max="2" width="43.625" style="6" customWidth="1"/>
    <col min="3" max="3" width="40.625" style="6" customWidth="1"/>
    <col min="4" max="4" width="43.625" style="6" customWidth="1"/>
    <col min="5" max="5" width="40.625" style="6" customWidth="1"/>
    <col min="6" max="6" width="43.625" style="6" customWidth="1"/>
    <col min="7" max="7" width="40.625" style="6" customWidth="1"/>
    <col min="8" max="8" width="43.625" style="6" customWidth="1"/>
    <col min="9" max="9" width="40.625" style="6" customWidth="1"/>
    <col min="10" max="10" width="43.625" style="6" customWidth="1"/>
    <col min="11" max="11" width="40.625" style="6" customWidth="1"/>
    <col min="12" max="12" width="43.625" style="6" customWidth="1"/>
    <col min="13" max="13" width="40.625" style="6" customWidth="1"/>
    <col min="14" max="14" width="43.625" style="6" customWidth="1"/>
    <col min="15" max="15" width="40.625" style="6" customWidth="1"/>
    <col min="16" max="16" width="43.625" style="6" customWidth="1"/>
    <col min="17" max="17" width="40.625" style="6" customWidth="1"/>
    <col min="18" max="18" width="43.625" style="6" customWidth="1"/>
    <col min="19" max="19" width="40.625" style="6" customWidth="1"/>
    <col min="20" max="20" width="43.625" style="6" customWidth="1"/>
    <col min="21" max="16384" width="9" style="6"/>
  </cols>
  <sheetData>
    <row r="1" spans="1:28" ht="144.94999999999999" customHeight="1">
      <c r="A1" s="1" t="s">
        <v>117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50" t="s">
        <v>104</v>
      </c>
      <c r="P1" s="3"/>
      <c r="Q1" s="4"/>
      <c r="R1" s="4"/>
      <c r="S1" s="2"/>
      <c r="T1" s="2"/>
      <c r="U1" s="5"/>
      <c r="V1" s="5"/>
    </row>
    <row r="2" spans="1:28" ht="144.94999999999999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50" t="s">
        <v>91</v>
      </c>
      <c r="P2" s="7"/>
      <c r="Q2" s="8"/>
      <c r="R2" s="8"/>
      <c r="S2" s="2"/>
      <c r="T2" s="2"/>
      <c r="U2" s="5"/>
      <c r="V2" s="5"/>
    </row>
    <row r="3" spans="1:28" ht="144.94999999999999" customHeight="1" thickBot="1">
      <c r="A3" s="9"/>
      <c r="B3" s="9"/>
      <c r="C3" s="9"/>
      <c r="D3" s="9"/>
      <c r="E3" s="9"/>
      <c r="F3" s="9"/>
      <c r="G3" s="9"/>
      <c r="H3" s="9"/>
      <c r="I3" s="2"/>
      <c r="J3" s="2"/>
      <c r="K3" s="2"/>
      <c r="L3" s="2"/>
      <c r="M3" s="2"/>
      <c r="N3" s="2"/>
      <c r="O3" s="10"/>
      <c r="P3" s="10"/>
      <c r="Q3" s="11"/>
      <c r="R3" s="11"/>
      <c r="S3" s="2"/>
      <c r="T3" s="2"/>
      <c r="U3" s="5"/>
      <c r="V3" s="5"/>
    </row>
    <row r="4" spans="1:28" s="12" customFormat="1" ht="65.099999999999994" customHeight="1" thickBot="1">
      <c r="A4" s="663" t="str">
        <f>月菜單!A4:D4</f>
        <v>月日(一)</v>
      </c>
      <c r="B4" s="664"/>
      <c r="C4" s="664"/>
      <c r="D4" s="665"/>
      <c r="E4" s="663" t="str">
        <f>月菜單!E4:H4</f>
        <v>月日(二)</v>
      </c>
      <c r="F4" s="664"/>
      <c r="G4" s="664"/>
      <c r="H4" s="665"/>
      <c r="I4" s="663" t="str">
        <f>月菜單!I4:L4</f>
        <v>月日(三)</v>
      </c>
      <c r="J4" s="664"/>
      <c r="K4" s="664"/>
      <c r="L4" s="665"/>
      <c r="M4" s="663" t="str">
        <f>月菜單!M4:P4</f>
        <v>月日(四)</v>
      </c>
      <c r="N4" s="664"/>
      <c r="O4" s="664"/>
      <c r="P4" s="665"/>
      <c r="Q4" s="663" t="str">
        <f>月菜單!Q4:T4</f>
        <v>5月1日(五)</v>
      </c>
      <c r="R4" s="664"/>
      <c r="S4" s="664"/>
      <c r="T4" s="665"/>
      <c r="U4" s="5"/>
      <c r="V4" s="5"/>
    </row>
    <row r="5" spans="1:28" s="13" customFormat="1" ht="80.099999999999994" customHeight="1">
      <c r="A5" s="673">
        <f>月菜單!A5:D5</f>
        <v>0</v>
      </c>
      <c r="B5" s="674"/>
      <c r="C5" s="674"/>
      <c r="D5" s="675"/>
      <c r="E5" s="673">
        <f>月菜單!E5:H5</f>
        <v>0</v>
      </c>
      <c r="F5" s="674"/>
      <c r="G5" s="674"/>
      <c r="H5" s="675"/>
      <c r="I5" s="673">
        <f>月菜單!I5:L5</f>
        <v>0</v>
      </c>
      <c r="J5" s="674"/>
      <c r="K5" s="674"/>
      <c r="L5" s="675"/>
      <c r="M5" s="673">
        <f>月菜單!M5:P5</f>
        <v>0</v>
      </c>
      <c r="N5" s="674"/>
      <c r="O5" s="674"/>
      <c r="P5" s="675"/>
      <c r="Q5" s="673" t="str">
        <f>月菜單!Q5:T5</f>
        <v>義大利麵</v>
      </c>
      <c r="R5" s="674"/>
      <c r="S5" s="674"/>
      <c r="T5" s="675"/>
      <c r="U5" s="5"/>
      <c r="V5" s="5"/>
    </row>
    <row r="6" spans="1:28" s="13" customFormat="1" ht="80.099999999999994" customHeight="1">
      <c r="A6" s="661">
        <f>月菜單!A6:D6</f>
        <v>0</v>
      </c>
      <c r="B6" s="662"/>
      <c r="C6" s="662"/>
      <c r="D6" s="672"/>
      <c r="E6" s="661">
        <f>月菜單!E6:H6</f>
        <v>0</v>
      </c>
      <c r="F6" s="662"/>
      <c r="G6" s="662"/>
      <c r="H6" s="672"/>
      <c r="I6" s="661">
        <f>月菜單!I6:L6</f>
        <v>0</v>
      </c>
      <c r="J6" s="662"/>
      <c r="K6" s="662"/>
      <c r="L6" s="672"/>
      <c r="M6" s="661">
        <f>月菜單!M6:P6</f>
        <v>0</v>
      </c>
      <c r="N6" s="662"/>
      <c r="O6" s="662"/>
      <c r="P6" s="672"/>
      <c r="Q6" s="661" t="str">
        <f>月菜單!Q6:T6</f>
        <v>紐澳良雞腿排</v>
      </c>
      <c r="R6" s="662"/>
      <c r="S6" s="662"/>
      <c r="T6" s="672"/>
      <c r="U6" s="5"/>
      <c r="V6" s="5"/>
    </row>
    <row r="7" spans="1:28" s="13" customFormat="1" ht="80.099999999999994" customHeight="1">
      <c r="A7" s="669">
        <f>月菜單!A7:D7</f>
        <v>0</v>
      </c>
      <c r="B7" s="670"/>
      <c r="C7" s="670"/>
      <c r="D7" s="671"/>
      <c r="E7" s="669">
        <f>月菜單!E7:H7</f>
        <v>0</v>
      </c>
      <c r="F7" s="670"/>
      <c r="G7" s="670"/>
      <c r="H7" s="671"/>
      <c r="I7" s="669">
        <f>月菜單!I7:L7</f>
        <v>0</v>
      </c>
      <c r="J7" s="670"/>
      <c r="K7" s="670"/>
      <c r="L7" s="671"/>
      <c r="M7" s="669">
        <f>月菜單!M7:P7</f>
        <v>0</v>
      </c>
      <c r="N7" s="670"/>
      <c r="O7" s="670"/>
      <c r="P7" s="671"/>
      <c r="Q7" s="669" t="str">
        <f>月菜單!Q7:T7</f>
        <v>金元寶水餃(冷)</v>
      </c>
      <c r="R7" s="670"/>
      <c r="S7" s="670"/>
      <c r="T7" s="671"/>
      <c r="U7" s="5"/>
      <c r="V7" s="5"/>
    </row>
    <row r="8" spans="1:28" s="13" customFormat="1" ht="80.099999999999994" customHeight="1">
      <c r="A8" s="658">
        <f>月菜單!A8:D8</f>
        <v>0</v>
      </c>
      <c r="B8" s="659"/>
      <c r="C8" s="659"/>
      <c r="D8" s="660"/>
      <c r="E8" s="658">
        <f>月菜單!E8:H8</f>
        <v>0</v>
      </c>
      <c r="F8" s="659"/>
      <c r="G8" s="659"/>
      <c r="H8" s="660"/>
      <c r="I8" s="658">
        <f>月菜單!I8:L8</f>
        <v>0</v>
      </c>
      <c r="J8" s="659"/>
      <c r="K8" s="659"/>
      <c r="L8" s="660"/>
      <c r="M8" s="658">
        <f>月菜單!M8:P8</f>
        <v>0</v>
      </c>
      <c r="N8" s="659"/>
      <c r="O8" s="659"/>
      <c r="P8" s="660"/>
      <c r="Q8" s="658" t="str">
        <f>月菜單!Q8:T8</f>
        <v>芹香甜不辣(炸加)</v>
      </c>
      <c r="R8" s="659"/>
      <c r="S8" s="659"/>
      <c r="T8" s="660"/>
      <c r="U8" s="5"/>
      <c r="V8" s="5"/>
    </row>
    <row r="9" spans="1:28" s="13" customFormat="1" ht="80.099999999999994" customHeight="1">
      <c r="A9" s="669">
        <f>月菜單!A9:D9</f>
        <v>0</v>
      </c>
      <c r="B9" s="670"/>
      <c r="C9" s="670"/>
      <c r="D9" s="671"/>
      <c r="E9" s="669">
        <f>月菜單!E9:H9</f>
        <v>0</v>
      </c>
      <c r="F9" s="670"/>
      <c r="G9" s="670"/>
      <c r="H9" s="671"/>
      <c r="I9" s="669">
        <f>月菜單!I9:L9</f>
        <v>0</v>
      </c>
      <c r="J9" s="670"/>
      <c r="K9" s="670"/>
      <c r="L9" s="671"/>
      <c r="M9" s="669">
        <f>月菜單!M9:P9</f>
        <v>0</v>
      </c>
      <c r="N9" s="670"/>
      <c r="O9" s="670"/>
      <c r="P9" s="671"/>
      <c r="Q9" s="669" t="str">
        <f>月菜單!Q9:T9</f>
        <v>深色蔬菜</v>
      </c>
      <c r="R9" s="670"/>
      <c r="S9" s="670"/>
      <c r="T9" s="671"/>
      <c r="U9" s="5"/>
      <c r="V9" s="5"/>
    </row>
    <row r="10" spans="1:28" s="13" customFormat="1" ht="80.099999999999994" customHeight="1" thickBot="1">
      <c r="A10" s="666">
        <f>月菜單!A10:D10</f>
        <v>0</v>
      </c>
      <c r="B10" s="667"/>
      <c r="C10" s="667"/>
      <c r="D10" s="668"/>
      <c r="E10" s="666">
        <f>月菜單!E10:H10</f>
        <v>0</v>
      </c>
      <c r="F10" s="667"/>
      <c r="G10" s="667"/>
      <c r="H10" s="668"/>
      <c r="I10" s="666">
        <f>月菜單!I10:L10</f>
        <v>0</v>
      </c>
      <c r="J10" s="667"/>
      <c r="K10" s="667"/>
      <c r="L10" s="668"/>
      <c r="M10" s="666">
        <f>月菜單!M10:P10</f>
        <v>0</v>
      </c>
      <c r="N10" s="667"/>
      <c r="O10" s="667"/>
      <c r="P10" s="668"/>
      <c r="Q10" s="666" t="str">
        <f>月菜單!Q10:T10</f>
        <v>鮮筍湯</v>
      </c>
      <c r="R10" s="667"/>
      <c r="S10" s="667"/>
      <c r="T10" s="668"/>
      <c r="U10" s="5"/>
      <c r="V10" s="5"/>
    </row>
    <row r="11" spans="1:28" ht="31.5" hidden="1" customHeight="1" thickBot="1">
      <c r="A11" s="14"/>
      <c r="B11" s="15"/>
      <c r="C11" s="15"/>
      <c r="D11" s="16"/>
      <c r="E11" s="17"/>
      <c r="F11" s="18"/>
      <c r="G11" s="18"/>
      <c r="H11" s="19"/>
      <c r="I11" s="20"/>
      <c r="J11" s="21"/>
      <c r="K11" s="21"/>
      <c r="L11" s="22"/>
      <c r="M11" s="20"/>
      <c r="N11" s="21"/>
      <c r="O11" s="21"/>
      <c r="P11" s="22"/>
      <c r="Q11" s="20"/>
      <c r="R11" s="21"/>
      <c r="S11" s="21"/>
      <c r="T11" s="22"/>
      <c r="U11" s="5"/>
      <c r="V11" s="5"/>
    </row>
    <row r="12" spans="1:28" ht="35.1" customHeight="1">
      <c r="A12" s="242" t="s">
        <v>118</v>
      </c>
      <c r="B12" s="243">
        <f>第一週明細!W12</f>
        <v>0</v>
      </c>
      <c r="C12" s="244" t="s">
        <v>2</v>
      </c>
      <c r="D12" s="245">
        <f>第一週明細!W8</f>
        <v>0</v>
      </c>
      <c r="E12" s="242" t="s">
        <v>118</v>
      </c>
      <c r="F12" s="243">
        <f>第一週明細!W20</f>
        <v>0</v>
      </c>
      <c r="G12" s="244" t="s">
        <v>2</v>
      </c>
      <c r="H12" s="245">
        <f>第一週明細!W16</f>
        <v>0</v>
      </c>
      <c r="I12" s="242" t="s">
        <v>118</v>
      </c>
      <c r="J12" s="243">
        <f>第一週明細!W28</f>
        <v>0</v>
      </c>
      <c r="K12" s="244" t="s">
        <v>2</v>
      </c>
      <c r="L12" s="245">
        <f>第一週明細!W24</f>
        <v>0</v>
      </c>
      <c r="M12" s="242" t="s">
        <v>118</v>
      </c>
      <c r="N12" s="243">
        <f>第一週明細!W36</f>
        <v>0</v>
      </c>
      <c r="O12" s="244" t="s">
        <v>2</v>
      </c>
      <c r="P12" s="245">
        <f>第一週明細!W32</f>
        <v>0</v>
      </c>
      <c r="Q12" s="242" t="s">
        <v>118</v>
      </c>
      <c r="R12" s="243">
        <f>第一週明細!W44</f>
        <v>721.7</v>
      </c>
      <c r="S12" s="244" t="s">
        <v>2</v>
      </c>
      <c r="T12" s="245">
        <f>第一週明細!W40</f>
        <v>22.5</v>
      </c>
      <c r="U12" s="5"/>
      <c r="V12" s="5"/>
    </row>
    <row r="13" spans="1:28" ht="35.1" customHeight="1" thickBot="1">
      <c r="A13" s="246" t="s">
        <v>119</v>
      </c>
      <c r="B13" s="247">
        <f>第一週明細!W6</f>
        <v>0</v>
      </c>
      <c r="C13" s="248" t="s">
        <v>4</v>
      </c>
      <c r="D13" s="249">
        <f>第一週明細!W10</f>
        <v>0</v>
      </c>
      <c r="E13" s="246" t="s">
        <v>119</v>
      </c>
      <c r="F13" s="247">
        <f>第一週明細!W14</f>
        <v>0</v>
      </c>
      <c r="G13" s="248" t="s">
        <v>120</v>
      </c>
      <c r="H13" s="249">
        <f>第一週明細!W18</f>
        <v>0</v>
      </c>
      <c r="I13" s="246" t="s">
        <v>119</v>
      </c>
      <c r="J13" s="247">
        <f>第一週明細!W22</f>
        <v>0</v>
      </c>
      <c r="K13" s="248" t="s">
        <v>4</v>
      </c>
      <c r="L13" s="249">
        <f>第一週明細!W26</f>
        <v>0</v>
      </c>
      <c r="M13" s="246" t="s">
        <v>119</v>
      </c>
      <c r="N13" s="247">
        <f>第一週明細!W30</f>
        <v>0</v>
      </c>
      <c r="O13" s="248" t="s">
        <v>120</v>
      </c>
      <c r="P13" s="249">
        <f>第一週明細!W34</f>
        <v>0</v>
      </c>
      <c r="Q13" s="246" t="s">
        <v>119</v>
      </c>
      <c r="R13" s="247">
        <f>第一週明細!W38</f>
        <v>101.5</v>
      </c>
      <c r="S13" s="248" t="s">
        <v>120</v>
      </c>
      <c r="T13" s="249">
        <f>第一週明細!W42</f>
        <v>28.3</v>
      </c>
      <c r="U13" s="5"/>
      <c r="V13" s="5"/>
    </row>
    <row r="14" spans="1:28" s="12" customFormat="1" ht="65.099999999999994" customHeight="1" thickBot="1">
      <c r="A14" s="663" t="str">
        <f>月菜單!A14:D14</f>
        <v>5月4日(一)</v>
      </c>
      <c r="B14" s="664"/>
      <c r="C14" s="664"/>
      <c r="D14" s="665"/>
      <c r="E14" s="663" t="str">
        <f>月菜單!E14:H14</f>
        <v>5月5日(二)</v>
      </c>
      <c r="F14" s="664"/>
      <c r="G14" s="664"/>
      <c r="H14" s="665"/>
      <c r="I14" s="663" t="str">
        <f>月菜單!I14:L14</f>
        <v>5月6日(三)</v>
      </c>
      <c r="J14" s="664"/>
      <c r="K14" s="664"/>
      <c r="L14" s="665"/>
      <c r="M14" s="663" t="str">
        <f>月菜單!M14:P14</f>
        <v>5月7日(四)</v>
      </c>
      <c r="N14" s="664"/>
      <c r="O14" s="664"/>
      <c r="P14" s="665"/>
      <c r="Q14" s="663" t="str">
        <f>月菜單!Q14:T14</f>
        <v>5月8日(五)</v>
      </c>
      <c r="R14" s="664"/>
      <c r="S14" s="664"/>
      <c r="T14" s="665"/>
      <c r="U14" s="5"/>
      <c r="V14" s="5"/>
      <c r="AB14" s="12" t="s">
        <v>121</v>
      </c>
    </row>
    <row r="15" spans="1:28" s="13" customFormat="1" ht="80.099999999999994" customHeight="1">
      <c r="A15" s="673" t="str">
        <f>月菜單!A15:D15</f>
        <v>白米飯</v>
      </c>
      <c r="B15" s="674"/>
      <c r="C15" s="674"/>
      <c r="D15" s="675"/>
      <c r="E15" s="673" t="str">
        <f>月菜單!E15:H15</f>
        <v>五穀飯</v>
      </c>
      <c r="F15" s="674"/>
      <c r="G15" s="674"/>
      <c r="H15" s="675"/>
      <c r="I15" s="673" t="str">
        <f>月菜單!I15:L15</f>
        <v>白米飯</v>
      </c>
      <c r="J15" s="674"/>
      <c r="K15" s="674"/>
      <c r="L15" s="675"/>
      <c r="M15" s="673" t="str">
        <f>月菜單!M15:P15</f>
        <v>地瓜飯</v>
      </c>
      <c r="N15" s="674"/>
      <c r="O15" s="674"/>
      <c r="P15" s="675"/>
      <c r="Q15" s="673" t="str">
        <f>月菜單!Q15:T15</f>
        <v>鹹豬肉炒飯</v>
      </c>
      <c r="R15" s="674"/>
      <c r="S15" s="674"/>
      <c r="T15" s="675"/>
      <c r="U15" s="5"/>
      <c r="V15" s="5"/>
    </row>
    <row r="16" spans="1:28" s="13" customFormat="1" ht="80.099999999999994" customHeight="1">
      <c r="A16" s="661" t="str">
        <f>月菜單!A16:D16</f>
        <v>芝麻蜜汁雞丁</v>
      </c>
      <c r="B16" s="662"/>
      <c r="C16" s="662"/>
      <c r="D16" s="672"/>
      <c r="E16" s="661" t="str">
        <f>月菜單!E16:H16</f>
        <v>京醬燒肉</v>
      </c>
      <c r="F16" s="662"/>
      <c r="G16" s="662"/>
      <c r="H16" s="672"/>
      <c r="I16" s="661" t="str">
        <f>月菜單!I16:L16</f>
        <v>黃金豬排(炸)</v>
      </c>
      <c r="J16" s="662"/>
      <c r="K16" s="662"/>
      <c r="L16" s="672"/>
      <c r="M16" s="661" t="str">
        <f>月菜單!M16:P16</f>
        <v>BBQ烤雞排</v>
      </c>
      <c r="N16" s="662"/>
      <c r="O16" s="662"/>
      <c r="P16" s="672"/>
      <c r="Q16" s="661" t="str">
        <f>月菜單!Q16:T16</f>
        <v>和風棒腿</v>
      </c>
      <c r="R16" s="662"/>
      <c r="S16" s="662"/>
      <c r="T16" s="672"/>
      <c r="U16" s="5"/>
      <c r="V16" s="5"/>
    </row>
    <row r="17" spans="1:32" s="13" customFormat="1" ht="80.099999999999994" customHeight="1">
      <c r="A17" s="669" t="str">
        <f>月菜單!A17:D17</f>
        <v>古早味滷味(豆)</v>
      </c>
      <c r="B17" s="670"/>
      <c r="C17" s="670"/>
      <c r="D17" s="671"/>
      <c r="E17" s="669" t="str">
        <f>月菜單!E17:H17</f>
        <v>黃瓜鮮燴</v>
      </c>
      <c r="F17" s="670"/>
      <c r="G17" s="670"/>
      <c r="H17" s="671"/>
      <c r="I17" s="669" t="str">
        <f>月菜單!I17:L17</f>
        <v>蝦仁燴白菜(海)</v>
      </c>
      <c r="J17" s="670"/>
      <c r="K17" s="670"/>
      <c r="L17" s="671"/>
      <c r="M17" s="669" t="str">
        <f>月菜單!M17:P17</f>
        <v>海苔日式大阪燒</v>
      </c>
      <c r="N17" s="670"/>
      <c r="O17" s="670"/>
      <c r="P17" s="671"/>
      <c r="Q17" s="669" t="str">
        <f>月菜單!Q17:T17</f>
        <v>蔥花捲(冷)</v>
      </c>
      <c r="R17" s="670"/>
      <c r="S17" s="670"/>
      <c r="T17" s="671"/>
      <c r="U17" s="5"/>
      <c r="V17" s="5"/>
    </row>
    <row r="18" spans="1:32" s="13" customFormat="1" ht="80.099999999999994" customHeight="1">
      <c r="A18" s="658" t="str">
        <f>月菜單!A18:D18</f>
        <v>乳酪起司炒蛋</v>
      </c>
      <c r="B18" s="659"/>
      <c r="C18" s="659"/>
      <c r="D18" s="660"/>
      <c r="E18" s="658" t="str">
        <f>月菜單!E18:H18</f>
        <v>時蔬烤地瓜</v>
      </c>
      <c r="F18" s="659"/>
      <c r="G18" s="659"/>
      <c r="H18" s="660"/>
      <c r="I18" s="658" t="str">
        <f>月菜單!I18:L18</f>
        <v>花生米血(冷)</v>
      </c>
      <c r="J18" s="659"/>
      <c r="K18" s="659"/>
      <c r="L18" s="660"/>
      <c r="M18" s="658" t="str">
        <f>月菜單!M18:P18</f>
        <v>南洋咖哩豬</v>
      </c>
      <c r="N18" s="659"/>
      <c r="O18" s="659"/>
      <c r="P18" s="660"/>
      <c r="Q18" s="658" t="str">
        <f>月菜單!Q18:T18</f>
        <v>椰菜炸雞肉捲(加炸)</v>
      </c>
      <c r="R18" s="659"/>
      <c r="S18" s="659"/>
      <c r="T18" s="660"/>
    </row>
    <row r="19" spans="1:32" s="13" customFormat="1" ht="80.099999999999994" customHeight="1">
      <c r="A19" s="669" t="str">
        <f>月菜單!A19:D19</f>
        <v>深色蔬菜</v>
      </c>
      <c r="B19" s="670"/>
      <c r="C19" s="670"/>
      <c r="D19" s="671"/>
      <c r="E19" s="669" t="str">
        <f>月菜單!E19:H19</f>
        <v>淺色蔬菜</v>
      </c>
      <c r="F19" s="670"/>
      <c r="G19" s="670"/>
      <c r="H19" s="671"/>
      <c r="I19" s="669" t="str">
        <f>月菜單!I19:L19</f>
        <v>深色蔬菜</v>
      </c>
      <c r="J19" s="670"/>
      <c r="K19" s="670"/>
      <c r="L19" s="671"/>
      <c r="M19" s="669" t="str">
        <f>月菜單!M19:P19</f>
        <v>淺色蔬菜</v>
      </c>
      <c r="N19" s="670"/>
      <c r="O19" s="670"/>
      <c r="P19" s="671"/>
      <c r="Q19" s="669" t="str">
        <f>月菜單!Q19:T19</f>
        <v>深色蔬菜</v>
      </c>
      <c r="R19" s="670"/>
      <c r="S19" s="670"/>
      <c r="T19" s="671"/>
    </row>
    <row r="20" spans="1:32" s="13" customFormat="1" ht="80.099999999999994" customHeight="1" thickBot="1">
      <c r="A20" s="666" t="str">
        <f>月菜單!A20:D20</f>
        <v>味噌海芽湯</v>
      </c>
      <c r="B20" s="667"/>
      <c r="C20" s="667"/>
      <c r="D20" s="668"/>
      <c r="E20" s="666" t="str">
        <f>月菜單!E20:H20</f>
        <v>酸辣湯(豆醃)</v>
      </c>
      <c r="F20" s="667"/>
      <c r="G20" s="667"/>
      <c r="H20" s="668"/>
      <c r="I20" s="666" t="str">
        <f>月菜單!I20:L20</f>
        <v>蛋花湯</v>
      </c>
      <c r="J20" s="667"/>
      <c r="K20" s="667"/>
      <c r="L20" s="668"/>
      <c r="M20" s="666" t="str">
        <f>月菜單!M20:P20</f>
        <v>香菇冬瓜湯</v>
      </c>
      <c r="N20" s="667"/>
      <c r="O20" s="667"/>
      <c r="P20" s="668"/>
      <c r="Q20" s="666" t="str">
        <f>月菜單!Q20:T20</f>
        <v>冬菜菜頭湯(醃)</v>
      </c>
      <c r="R20" s="667"/>
      <c r="S20" s="667"/>
      <c r="T20" s="668"/>
    </row>
    <row r="21" spans="1:32" ht="1.5" customHeight="1" thickBot="1">
      <c r="A21" s="23" t="s">
        <v>118</v>
      </c>
      <c r="B21" s="24"/>
      <c r="C21" s="24" t="s">
        <v>2</v>
      </c>
      <c r="D21" s="25" t="str">
        <f>第一週明細!W17</f>
        <v>蛋白質：</v>
      </c>
      <c r="E21" s="26"/>
      <c r="F21" s="27"/>
      <c r="G21" s="27"/>
      <c r="H21" s="28"/>
      <c r="I21" s="29"/>
      <c r="J21" s="30"/>
      <c r="K21" s="30"/>
      <c r="L21" s="31"/>
      <c r="M21" s="29"/>
      <c r="N21" s="30"/>
      <c r="O21" s="30"/>
      <c r="P21" s="31"/>
      <c r="Q21" s="32" t="s">
        <v>122</v>
      </c>
      <c r="R21" s="33"/>
      <c r="S21" s="33"/>
      <c r="T21" s="34"/>
      <c r="U21" s="13"/>
      <c r="V21" s="13"/>
      <c r="W21" s="13"/>
      <c r="X21" s="13"/>
      <c r="Y21" s="13"/>
    </row>
    <row r="22" spans="1:32" ht="35.1" customHeight="1">
      <c r="A22" s="242" t="s">
        <v>118</v>
      </c>
      <c r="B22" s="243">
        <f>第二週明細!W12</f>
        <v>768</v>
      </c>
      <c r="C22" s="244" t="s">
        <v>2</v>
      </c>
      <c r="D22" s="245">
        <f>第二週明細!W8</f>
        <v>26</v>
      </c>
      <c r="E22" s="242" t="s">
        <v>118</v>
      </c>
      <c r="F22" s="243">
        <f>第二週明細!W20</f>
        <v>725.6</v>
      </c>
      <c r="G22" s="244" t="s">
        <v>2</v>
      </c>
      <c r="H22" s="245">
        <f>第二週明細!W16</f>
        <v>23</v>
      </c>
      <c r="I22" s="242" t="s">
        <v>118</v>
      </c>
      <c r="J22" s="243">
        <f>第二週明細!W28</f>
        <v>772.9</v>
      </c>
      <c r="K22" s="244" t="s">
        <v>2</v>
      </c>
      <c r="L22" s="245">
        <f>第二週明細!W24</f>
        <v>26.5</v>
      </c>
      <c r="M22" s="242" t="s">
        <v>118</v>
      </c>
      <c r="N22" s="243">
        <f>第二週明細!W36</f>
        <v>714.6</v>
      </c>
      <c r="O22" s="244" t="s">
        <v>2</v>
      </c>
      <c r="P22" s="245">
        <f>第二週明細!W32</f>
        <v>23</v>
      </c>
      <c r="Q22" s="242" t="s">
        <v>118</v>
      </c>
      <c r="R22" s="243">
        <f>第二週明細!W44</f>
        <v>744.1</v>
      </c>
      <c r="S22" s="244" t="s">
        <v>2</v>
      </c>
      <c r="T22" s="245">
        <f>第二週明細!W40</f>
        <v>26.5</v>
      </c>
      <c r="U22" s="5"/>
      <c r="V22" s="5"/>
    </row>
    <row r="23" spans="1:32" ht="35.1" customHeight="1" thickBot="1">
      <c r="A23" s="246" t="s">
        <v>119</v>
      </c>
      <c r="B23" s="247">
        <f>第二週明細!W6</f>
        <v>100.5</v>
      </c>
      <c r="C23" s="248" t="s">
        <v>4</v>
      </c>
      <c r="D23" s="249">
        <f>第二週明細!W10</f>
        <v>33</v>
      </c>
      <c r="E23" s="246" t="s">
        <v>119</v>
      </c>
      <c r="F23" s="247">
        <f>第二週明細!W14</f>
        <v>97.5</v>
      </c>
      <c r="G23" s="248" t="s">
        <v>120</v>
      </c>
      <c r="H23" s="249">
        <f>第二週明細!W18</f>
        <v>29.9</v>
      </c>
      <c r="I23" s="246" t="s">
        <v>119</v>
      </c>
      <c r="J23" s="247">
        <f>第二週明細!W22</f>
        <v>100</v>
      </c>
      <c r="K23" s="248" t="s">
        <v>4</v>
      </c>
      <c r="L23" s="249">
        <f>第二週明細!W26</f>
        <v>33.599999999999994</v>
      </c>
      <c r="M23" s="246" t="s">
        <v>119</v>
      </c>
      <c r="N23" s="247">
        <f>第二週明細!W30</f>
        <v>96.5</v>
      </c>
      <c r="O23" s="248" t="s">
        <v>120</v>
      </c>
      <c r="P23" s="249">
        <f>第二週明細!W34</f>
        <v>30.400000000000002</v>
      </c>
      <c r="Q23" s="246" t="s">
        <v>119</v>
      </c>
      <c r="R23" s="247">
        <f>第二週明細!W38</f>
        <v>95.5</v>
      </c>
      <c r="S23" s="248" t="s">
        <v>120</v>
      </c>
      <c r="T23" s="249">
        <f>第二週明細!W42</f>
        <v>30.9</v>
      </c>
      <c r="U23" s="5"/>
      <c r="V23" s="5"/>
    </row>
    <row r="24" spans="1:32" s="12" customFormat="1" ht="65.099999999999994" customHeight="1" thickBot="1">
      <c r="A24" s="663" t="str">
        <f>月菜單!A24:D24</f>
        <v>5月11日(一)</v>
      </c>
      <c r="B24" s="664"/>
      <c r="C24" s="664"/>
      <c r="D24" s="665"/>
      <c r="E24" s="663" t="str">
        <f>月菜單!E24:H24</f>
        <v>5月12日(二)</v>
      </c>
      <c r="F24" s="664"/>
      <c r="G24" s="664"/>
      <c r="H24" s="665"/>
      <c r="I24" s="663" t="str">
        <f>月菜單!I24:L24</f>
        <v>5月13日(三)</v>
      </c>
      <c r="J24" s="664"/>
      <c r="K24" s="664"/>
      <c r="L24" s="665"/>
      <c r="M24" s="663" t="str">
        <f>月菜單!M24:P24</f>
        <v>5月14日(四)</v>
      </c>
      <c r="N24" s="664"/>
      <c r="O24" s="664"/>
      <c r="P24" s="665"/>
      <c r="Q24" s="663" t="str">
        <f>月菜單!Q24:T24</f>
        <v>5月15日(五)</v>
      </c>
      <c r="R24" s="664"/>
      <c r="S24" s="664"/>
      <c r="T24" s="665"/>
      <c r="U24" s="5"/>
      <c r="V24" s="5"/>
    </row>
    <row r="25" spans="1:32" s="13" customFormat="1" ht="80.099999999999994" customHeight="1">
      <c r="A25" s="673" t="str">
        <f>月菜單!A25:D25</f>
        <v>白米飯</v>
      </c>
      <c r="B25" s="674"/>
      <c r="C25" s="674"/>
      <c r="D25" s="675"/>
      <c r="E25" s="673" t="str">
        <f>月菜單!E25:H25</f>
        <v>糙米飯</v>
      </c>
      <c r="F25" s="674"/>
      <c r="G25" s="674"/>
      <c r="H25" s="675"/>
      <c r="I25" s="673" t="str">
        <f>月菜單!I25:L25</f>
        <v>白米飯</v>
      </c>
      <c r="J25" s="674"/>
      <c r="K25" s="674"/>
      <c r="L25" s="675"/>
      <c r="M25" s="673" t="str">
        <f>月菜單!M25:P25</f>
        <v>地瓜飯</v>
      </c>
      <c r="N25" s="674"/>
      <c r="O25" s="674"/>
      <c r="P25" s="675"/>
      <c r="Q25" s="673" t="str">
        <f>月菜單!Q25:T25</f>
        <v>蘑菇鐵板麵</v>
      </c>
      <c r="R25" s="674"/>
      <c r="S25" s="674"/>
      <c r="T25" s="675"/>
      <c r="U25" s="5"/>
      <c r="V25" s="5"/>
    </row>
    <row r="26" spans="1:32" s="13" customFormat="1" ht="80.099999999999994" customHeight="1">
      <c r="A26" s="661" t="str">
        <f>月菜單!A26:D26</f>
        <v>糖汁排骨</v>
      </c>
      <c r="B26" s="662"/>
      <c r="C26" s="662"/>
      <c r="D26" s="672"/>
      <c r="E26" s="661" t="str">
        <f>月菜單!E26:H26</f>
        <v>燒烤香雞排</v>
      </c>
      <c r="F26" s="662"/>
      <c r="G26" s="662"/>
      <c r="H26" s="672"/>
      <c r="I26" s="661" t="str">
        <f>月菜單!I26:L26</f>
        <v>麥脆雞丁(炸)</v>
      </c>
      <c r="J26" s="662"/>
      <c r="K26" s="662"/>
      <c r="L26" s="672"/>
      <c r="M26" s="661" t="str">
        <f>月菜單!M26:P26</f>
        <v>醬燒豬排</v>
      </c>
      <c r="N26" s="662"/>
      <c r="O26" s="662"/>
      <c r="P26" s="672"/>
      <c r="Q26" s="661" t="str">
        <f>月菜單!Q26:T26</f>
        <v>板烤雞排</v>
      </c>
      <c r="R26" s="662"/>
      <c r="S26" s="662"/>
      <c r="T26" s="672"/>
      <c r="U26" s="5"/>
      <c r="V26" s="5"/>
    </row>
    <row r="27" spans="1:32" s="13" customFormat="1" ht="80.099999999999994" customHeight="1">
      <c r="A27" s="669" t="str">
        <f>月菜單!A27:D27</f>
        <v>香菇魷魚滷白菜(海豆)</v>
      </c>
      <c r="B27" s="670"/>
      <c r="C27" s="670"/>
      <c r="D27" s="671"/>
      <c r="E27" s="669" t="str">
        <f>月菜單!E27:H27</f>
        <v>絲瓜炒蛋</v>
      </c>
      <c r="F27" s="670"/>
      <c r="G27" s="670"/>
      <c r="H27" s="671"/>
      <c r="I27" s="669" t="str">
        <f>月菜單!I27:L27</f>
        <v>芹香拌貢丸片(加)</v>
      </c>
      <c r="J27" s="670"/>
      <c r="K27" s="670"/>
      <c r="L27" s="671"/>
      <c r="M27" s="669" t="str">
        <f>月菜單!M27:P27</f>
        <v>布丁蒸蛋</v>
      </c>
      <c r="N27" s="670"/>
      <c r="O27" s="670"/>
      <c r="P27" s="671"/>
      <c r="Q27" s="669" t="str">
        <f>月菜單!Q27:T27</f>
        <v>炸綜合菇類(炸)</v>
      </c>
      <c r="R27" s="670"/>
      <c r="S27" s="670"/>
      <c r="T27" s="671"/>
      <c r="U27" s="5"/>
      <c r="V27" s="5"/>
      <c r="AA27" s="12"/>
      <c r="AB27" s="12"/>
      <c r="AC27" s="12"/>
      <c r="AD27" s="12"/>
      <c r="AE27" s="12"/>
      <c r="AF27" s="12"/>
    </row>
    <row r="28" spans="1:32" s="13" customFormat="1" ht="80.099999999999994" customHeight="1">
      <c r="A28" s="658" t="str">
        <f>月菜單!A28:D28</f>
        <v>起司馬鈴薯</v>
      </c>
      <c r="B28" s="659"/>
      <c r="C28" s="659"/>
      <c r="D28" s="660"/>
      <c r="E28" s="658" t="str">
        <f>月菜單!E28:H28</f>
        <v>小黃瓜豆腐(豆)</v>
      </c>
      <c r="F28" s="659"/>
      <c r="G28" s="659"/>
      <c r="H28" s="660"/>
      <c r="I28" s="658" t="str">
        <f>月菜單!I28:L28</f>
        <v>筍乾扣肉(醃)</v>
      </c>
      <c r="J28" s="659"/>
      <c r="K28" s="659"/>
      <c r="L28" s="660"/>
      <c r="M28" s="658" t="str">
        <f>月菜單!M28:P28</f>
        <v>佛跳牆</v>
      </c>
      <c r="N28" s="659"/>
      <c r="O28" s="659"/>
      <c r="P28" s="660"/>
      <c r="Q28" s="658" t="str">
        <f>月菜單!Q28:T28</f>
        <v>QQ滷蛋</v>
      </c>
      <c r="R28" s="659"/>
      <c r="S28" s="659"/>
      <c r="T28" s="660"/>
      <c r="U28" s="5"/>
      <c r="V28" s="5"/>
    </row>
    <row r="29" spans="1:32" s="13" customFormat="1" ht="80.099999999999994" customHeight="1">
      <c r="A29" s="669" t="str">
        <f>月菜單!A29:D29</f>
        <v>深色蔬菜</v>
      </c>
      <c r="B29" s="670"/>
      <c r="C29" s="670"/>
      <c r="D29" s="671"/>
      <c r="E29" s="669" t="str">
        <f>月菜單!E29:H29</f>
        <v>淺色蔬菜</v>
      </c>
      <c r="F29" s="670"/>
      <c r="G29" s="670"/>
      <c r="H29" s="671"/>
      <c r="I29" s="669" t="str">
        <f>月菜單!I29:L29</f>
        <v>深色蔬菜</v>
      </c>
      <c r="J29" s="670"/>
      <c r="K29" s="670"/>
      <c r="L29" s="671"/>
      <c r="M29" s="669" t="str">
        <f>月菜單!M29:P29</f>
        <v>深色蔬菜</v>
      </c>
      <c r="N29" s="670"/>
      <c r="O29" s="670"/>
      <c r="P29" s="671"/>
      <c r="Q29" s="669" t="str">
        <f>月菜單!Q29:T29</f>
        <v>淺色蔬菜</v>
      </c>
      <c r="R29" s="670"/>
      <c r="S29" s="670"/>
      <c r="T29" s="671"/>
      <c r="U29" s="5"/>
      <c r="V29" s="5"/>
    </row>
    <row r="30" spans="1:32" s="13" customFormat="1" ht="80.099999999999994" customHeight="1" thickBot="1">
      <c r="A30" s="666" t="str">
        <f>月菜單!A30:D30</f>
        <v>鮮菇香筍湯</v>
      </c>
      <c r="B30" s="667"/>
      <c r="C30" s="667"/>
      <c r="D30" s="668"/>
      <c r="E30" s="666" t="str">
        <f>月菜單!E30:H30</f>
        <v>玉米洋芋湯</v>
      </c>
      <c r="F30" s="667"/>
      <c r="G30" s="667"/>
      <c r="H30" s="668"/>
      <c r="I30" s="666" t="str">
        <f>月菜單!I30:L30</f>
        <v>豆皮菜頭湯(豆)</v>
      </c>
      <c r="J30" s="667"/>
      <c r="K30" s="667"/>
      <c r="L30" s="668"/>
      <c r="M30" s="666" t="str">
        <f>月菜單!M30:P30</f>
        <v>味噌湯(豆)</v>
      </c>
      <c r="N30" s="667"/>
      <c r="O30" s="667"/>
      <c r="P30" s="668"/>
      <c r="Q30" s="666" t="str">
        <f>月菜單!Q30:T30</f>
        <v>鮮彩什錦湯</v>
      </c>
      <c r="R30" s="667"/>
      <c r="S30" s="667"/>
      <c r="T30" s="668"/>
      <c r="U30" s="5"/>
      <c r="V30" s="5"/>
    </row>
    <row r="31" spans="1:32" ht="2.25" customHeight="1" thickBot="1">
      <c r="A31" s="26"/>
      <c r="B31" s="27"/>
      <c r="C31" s="27"/>
      <c r="D31" s="28"/>
      <c r="E31" s="29"/>
      <c r="F31" s="30"/>
      <c r="G31" s="30"/>
      <c r="H31" s="31"/>
      <c r="I31" s="29"/>
      <c r="J31" s="30"/>
      <c r="K31" s="30"/>
      <c r="L31" s="31"/>
      <c r="M31" s="29"/>
      <c r="N31" s="30"/>
      <c r="O31" s="30"/>
      <c r="P31" s="31"/>
      <c r="Q31" s="29"/>
      <c r="R31" s="30"/>
      <c r="S31" s="30"/>
      <c r="T31" s="31"/>
      <c r="U31" s="5"/>
      <c r="V31" s="5"/>
    </row>
    <row r="32" spans="1:32" ht="35.1" customHeight="1">
      <c r="A32" s="242" t="s">
        <v>118</v>
      </c>
      <c r="B32" s="243">
        <f>第三週明細!W12</f>
        <v>783.9</v>
      </c>
      <c r="C32" s="244" t="s">
        <v>2</v>
      </c>
      <c r="D32" s="245">
        <f>第三週明細!W8</f>
        <v>25.5</v>
      </c>
      <c r="E32" s="242" t="s">
        <v>118</v>
      </c>
      <c r="F32" s="243">
        <f>第三週明細!W20</f>
        <v>745.7</v>
      </c>
      <c r="G32" s="244" t="s">
        <v>2</v>
      </c>
      <c r="H32" s="245">
        <f>第三週明細!W16</f>
        <v>23</v>
      </c>
      <c r="I32" s="242" t="s">
        <v>118</v>
      </c>
      <c r="J32" s="243">
        <f>第三週明細!W28</f>
        <v>752.5</v>
      </c>
      <c r="K32" s="244" t="s">
        <v>2</v>
      </c>
      <c r="L32" s="245">
        <f>第三週明細!W24</f>
        <v>26.5</v>
      </c>
      <c r="M32" s="242" t="s">
        <v>118</v>
      </c>
      <c r="N32" s="243">
        <v>735</v>
      </c>
      <c r="O32" s="244" t="s">
        <v>2</v>
      </c>
      <c r="P32" s="245" t="s">
        <v>123</v>
      </c>
      <c r="Q32" s="242" t="s">
        <v>118</v>
      </c>
      <c r="R32" s="243">
        <f>第三週明細!W44</f>
        <v>732</v>
      </c>
      <c r="S32" s="244" t="s">
        <v>2</v>
      </c>
      <c r="T32" s="245">
        <f>第三週明細!W40</f>
        <v>26</v>
      </c>
      <c r="U32" s="5"/>
      <c r="V32" s="5"/>
    </row>
    <row r="33" spans="1:22" ht="35.1" customHeight="1" thickBot="1">
      <c r="A33" s="246" t="s">
        <v>119</v>
      </c>
      <c r="B33" s="247">
        <f>第三週明細!W6</f>
        <v>105.5</v>
      </c>
      <c r="C33" s="248" t="s">
        <v>4</v>
      </c>
      <c r="D33" s="249">
        <f>第三週明細!W10</f>
        <v>33.1</v>
      </c>
      <c r="E33" s="246" t="s">
        <v>119</v>
      </c>
      <c r="F33" s="247">
        <f>第三週明細!W14</f>
        <v>94</v>
      </c>
      <c r="G33" s="248" t="s">
        <v>120</v>
      </c>
      <c r="H33" s="249">
        <f>第三週明細!W18</f>
        <v>32.799999999999997</v>
      </c>
      <c r="I33" s="246" t="s">
        <v>119</v>
      </c>
      <c r="J33" s="247">
        <f>第三週明細!W22</f>
        <v>95.5</v>
      </c>
      <c r="K33" s="248" t="s">
        <v>4</v>
      </c>
      <c r="L33" s="249">
        <f>第三週明細!W26</f>
        <v>33</v>
      </c>
      <c r="M33" s="246" t="s">
        <v>119</v>
      </c>
      <c r="N33" s="247">
        <v>103</v>
      </c>
      <c r="O33" s="248" t="s">
        <v>120</v>
      </c>
      <c r="P33" s="249" t="s">
        <v>124</v>
      </c>
      <c r="Q33" s="246" t="s">
        <v>119</v>
      </c>
      <c r="R33" s="247">
        <f>第三週明細!W38</f>
        <v>97.5</v>
      </c>
      <c r="S33" s="248" t="s">
        <v>120</v>
      </c>
      <c r="T33" s="249">
        <f>第三週明細!W42</f>
        <v>27</v>
      </c>
      <c r="U33" s="5"/>
      <c r="V33" s="5"/>
    </row>
    <row r="34" spans="1:22" s="12" customFormat="1" ht="65.099999999999994" customHeight="1" thickBot="1">
      <c r="A34" s="663" t="str">
        <f>月菜單!A34:D34</f>
        <v>5月18日(一)</v>
      </c>
      <c r="B34" s="664"/>
      <c r="C34" s="664"/>
      <c r="D34" s="665"/>
      <c r="E34" s="663" t="str">
        <f>月菜單!E34:H34</f>
        <v>5月19日(二)</v>
      </c>
      <c r="F34" s="664"/>
      <c r="G34" s="664"/>
      <c r="H34" s="665"/>
      <c r="I34" s="663" t="str">
        <f>月菜單!I34:L34</f>
        <v>5月20日(三)</v>
      </c>
      <c r="J34" s="664"/>
      <c r="K34" s="664"/>
      <c r="L34" s="665"/>
      <c r="M34" s="663" t="str">
        <f>月菜單!M34:P34</f>
        <v>5月21日(四)</v>
      </c>
      <c r="N34" s="664"/>
      <c r="O34" s="664"/>
      <c r="P34" s="665"/>
      <c r="Q34" s="663" t="str">
        <f>月菜單!Q34:T34</f>
        <v>5月22日(五)</v>
      </c>
      <c r="R34" s="664"/>
      <c r="S34" s="664"/>
      <c r="T34" s="665"/>
      <c r="U34" s="5"/>
      <c r="V34" s="5"/>
    </row>
    <row r="35" spans="1:22" s="13" customFormat="1" ht="80.099999999999994" customHeight="1">
      <c r="A35" s="673" t="str">
        <f>月菜單!A35:D35</f>
        <v>白米飯</v>
      </c>
      <c r="B35" s="674"/>
      <c r="C35" s="674"/>
      <c r="D35" s="675"/>
      <c r="E35" s="673" t="str">
        <f>月菜單!E35:H35</f>
        <v>五穀飯</v>
      </c>
      <c r="F35" s="674"/>
      <c r="G35" s="674"/>
      <c r="H35" s="675"/>
      <c r="I35" s="673" t="str">
        <f>月菜單!I35:L35</f>
        <v>白米飯</v>
      </c>
      <c r="J35" s="674"/>
      <c r="K35" s="674"/>
      <c r="L35" s="675"/>
      <c r="M35" s="673" t="str">
        <f>月菜單!M35:P35</f>
        <v>地瓜飯</v>
      </c>
      <c r="N35" s="674"/>
      <c r="O35" s="674"/>
      <c r="P35" s="675"/>
      <c r="Q35" s="673" t="str">
        <f>月菜單!Q35:T35</f>
        <v>蛋蓋飯</v>
      </c>
      <c r="R35" s="674"/>
      <c r="S35" s="674"/>
      <c r="T35" s="675"/>
      <c r="U35" s="5"/>
      <c r="V35" s="5"/>
    </row>
    <row r="36" spans="1:22" s="13" customFormat="1" ht="80.099999999999994" customHeight="1">
      <c r="A36" s="661" t="str">
        <f>月菜單!A36:D36</f>
        <v>義式香草燉肉</v>
      </c>
      <c r="B36" s="662"/>
      <c r="C36" s="662"/>
      <c r="D36" s="672"/>
      <c r="E36" s="661" t="str">
        <f>月菜單!E36:H36</f>
        <v>芝麻雞腿</v>
      </c>
      <c r="F36" s="662"/>
      <c r="G36" s="662"/>
      <c r="H36" s="672"/>
      <c r="I36" s="661" t="str">
        <f>月菜單!I36:L36</f>
        <v>夜市香雞排(炸)</v>
      </c>
      <c r="J36" s="662"/>
      <c r="K36" s="662"/>
      <c r="L36" s="672"/>
      <c r="M36" s="661" t="str">
        <f>月菜單!M36:P36</f>
        <v>元氣大豬排</v>
      </c>
      <c r="N36" s="662"/>
      <c r="O36" s="662"/>
      <c r="P36" s="672"/>
      <c r="Q36" s="661" t="str">
        <f>月菜單!Q36:T36</f>
        <v>香檸烤翅</v>
      </c>
      <c r="R36" s="662"/>
      <c r="S36" s="662"/>
      <c r="T36" s="672"/>
      <c r="U36" s="5"/>
      <c r="V36" s="5"/>
    </row>
    <row r="37" spans="1:22" s="13" customFormat="1" ht="80.099999999999994" customHeight="1">
      <c r="A37" s="669" t="str">
        <f>月菜單!A37:D37</f>
        <v>麥克大雞堡肉(加)</v>
      </c>
      <c r="B37" s="670"/>
      <c r="C37" s="670"/>
      <c r="D37" s="671"/>
      <c r="E37" s="669" t="str">
        <f>月菜單!E37:H37</f>
        <v>蒲燒鯛魚(海加)</v>
      </c>
      <c r="F37" s="670"/>
      <c r="G37" s="670"/>
      <c r="H37" s="671"/>
      <c r="I37" s="669" t="str">
        <f>月菜單!I37:L37</f>
        <v>四季鴿蛋米血(冷)</v>
      </c>
      <c r="J37" s="670"/>
      <c r="K37" s="670"/>
      <c r="L37" s="671"/>
      <c r="M37" s="669" t="str">
        <f>月菜單!M37:P37</f>
        <v>鐵板豆腐(豆)</v>
      </c>
      <c r="N37" s="670"/>
      <c r="O37" s="670"/>
      <c r="P37" s="671"/>
      <c r="Q37" s="669" t="str">
        <f>月菜單!Q37:T37</f>
        <v>關東煮</v>
      </c>
      <c r="R37" s="670"/>
      <c r="S37" s="670"/>
      <c r="T37" s="671"/>
      <c r="U37" s="5"/>
      <c r="V37" s="5"/>
    </row>
    <row r="38" spans="1:22" s="13" customFormat="1" ht="80.099999999999994" customHeight="1">
      <c r="A38" s="658" t="str">
        <f>月菜單!A38:D38</f>
        <v xml:space="preserve"> 洋蔥炒蛋</v>
      </c>
      <c r="B38" s="659"/>
      <c r="C38" s="659"/>
      <c r="D38" s="660"/>
      <c r="E38" s="658" t="str">
        <f>月菜單!E38:H38</f>
        <v>大白菜炒年糕(冷)</v>
      </c>
      <c r="F38" s="659"/>
      <c r="G38" s="659"/>
      <c r="H38" s="660"/>
      <c r="I38" s="658" t="str">
        <f>月菜單!I38:L38</f>
        <v>竹筍炒肉絲</v>
      </c>
      <c r="J38" s="659"/>
      <c r="K38" s="659"/>
      <c r="L38" s="660"/>
      <c r="M38" s="658" t="str">
        <f>月菜單!M38:P38</f>
        <v>黃金咖哩</v>
      </c>
      <c r="N38" s="659"/>
      <c r="O38" s="659"/>
      <c r="P38" s="660"/>
      <c r="Q38" s="658" t="str">
        <f>月菜單!Q38:T38</f>
        <v>椒鹽炸魚丁(炸海)</v>
      </c>
      <c r="R38" s="659"/>
      <c r="S38" s="659"/>
      <c r="T38" s="660"/>
      <c r="U38" s="5"/>
      <c r="V38" s="5"/>
    </row>
    <row r="39" spans="1:22" s="13" customFormat="1" ht="80.099999999999994" customHeight="1">
      <c r="A39" s="669" t="str">
        <f>月菜單!A39:D39</f>
        <v>深色蔬菜</v>
      </c>
      <c r="B39" s="670"/>
      <c r="C39" s="670"/>
      <c r="D39" s="671"/>
      <c r="E39" s="669" t="str">
        <f>月菜單!E39:H39</f>
        <v>淺色蔬菜</v>
      </c>
      <c r="F39" s="670"/>
      <c r="G39" s="670"/>
      <c r="H39" s="671"/>
      <c r="I39" s="669" t="str">
        <f>月菜單!I39:L39</f>
        <v>深色蔬菜</v>
      </c>
      <c r="J39" s="670"/>
      <c r="K39" s="670"/>
      <c r="L39" s="671"/>
      <c r="M39" s="669" t="str">
        <f>月菜單!M39:P39</f>
        <v>淺色蔬菜</v>
      </c>
      <c r="N39" s="670"/>
      <c r="O39" s="670"/>
      <c r="P39" s="671"/>
      <c r="Q39" s="669" t="str">
        <f>月菜單!Q39:T39</f>
        <v>深色蔬菜</v>
      </c>
      <c r="R39" s="670"/>
      <c r="S39" s="670"/>
      <c r="T39" s="671"/>
      <c r="U39" s="5"/>
      <c r="V39" s="5"/>
    </row>
    <row r="40" spans="1:22" s="13" customFormat="1" ht="80.099999999999994" customHeight="1" thickBot="1">
      <c r="A40" s="666" t="str">
        <f>月菜單!A40:D40</f>
        <v>柴魚海芽湯</v>
      </c>
      <c r="B40" s="667"/>
      <c r="C40" s="667"/>
      <c r="D40" s="668"/>
      <c r="E40" s="666" t="str">
        <f>月菜單!E40:H40</f>
        <v>菇菇湯</v>
      </c>
      <c r="F40" s="667"/>
      <c r="G40" s="667"/>
      <c r="H40" s="668"/>
      <c r="I40" s="666" t="str">
        <f>月菜單!I40:L40</f>
        <v>刺瓜湯</v>
      </c>
      <c r="J40" s="667"/>
      <c r="K40" s="667"/>
      <c r="L40" s="668"/>
      <c r="M40" s="666" t="str">
        <f>月菜單!M40:P40</f>
        <v>白玉湯</v>
      </c>
      <c r="N40" s="667"/>
      <c r="O40" s="667"/>
      <c r="P40" s="668"/>
      <c r="Q40" s="666" t="str">
        <f>月菜單!Q40:T40</f>
        <v>榨菜肉絲湯(醃)</v>
      </c>
      <c r="R40" s="667"/>
      <c r="S40" s="667"/>
      <c r="T40" s="668"/>
      <c r="U40" s="5"/>
      <c r="V40" s="5"/>
    </row>
    <row r="41" spans="1:22" ht="1.5" customHeight="1" thickBot="1">
      <c r="A41" s="29"/>
      <c r="B41" s="30"/>
      <c r="C41" s="30"/>
      <c r="D41" s="31"/>
      <c r="E41" s="29"/>
      <c r="F41" s="30"/>
      <c r="G41" s="30"/>
      <c r="H41" s="31"/>
      <c r="I41" s="29"/>
      <c r="J41" s="30"/>
      <c r="K41" s="30"/>
      <c r="L41" s="31"/>
      <c r="M41" s="29"/>
      <c r="N41" s="30"/>
      <c r="O41" s="30"/>
      <c r="P41" s="31"/>
      <c r="Q41" s="29"/>
      <c r="R41" s="30"/>
      <c r="S41" s="30"/>
      <c r="T41" s="31"/>
      <c r="U41" s="5"/>
      <c r="V41" s="5"/>
    </row>
    <row r="42" spans="1:22" ht="35.1" customHeight="1">
      <c r="A42" s="242" t="s">
        <v>118</v>
      </c>
      <c r="B42" s="243">
        <f>第四週明細!W12</f>
        <v>750</v>
      </c>
      <c r="C42" s="244" t="s">
        <v>2</v>
      </c>
      <c r="D42" s="245">
        <f>第四週明細!W8</f>
        <v>26</v>
      </c>
      <c r="E42" s="242" t="s">
        <v>118</v>
      </c>
      <c r="F42" s="243">
        <f>第四週明細!W20</f>
        <v>752.5</v>
      </c>
      <c r="G42" s="244" t="s">
        <v>2</v>
      </c>
      <c r="H42" s="245">
        <f>第四週明細!W16</f>
        <v>23</v>
      </c>
      <c r="I42" s="242" t="s">
        <v>118</v>
      </c>
      <c r="J42" s="243">
        <f>第四週明細!W28</f>
        <v>734.3</v>
      </c>
      <c r="K42" s="244" t="s">
        <v>2</v>
      </c>
      <c r="L42" s="245">
        <f>第四週明細!W24</f>
        <v>25.5</v>
      </c>
      <c r="M42" s="242" t="s">
        <v>118</v>
      </c>
      <c r="N42" s="243">
        <f>第四週明細!W36</f>
        <v>754.9</v>
      </c>
      <c r="O42" s="244" t="s">
        <v>125</v>
      </c>
      <c r="P42" s="245">
        <f>第四週明細!W32</f>
        <v>26.5</v>
      </c>
      <c r="Q42" s="242" t="s">
        <v>118</v>
      </c>
      <c r="R42" s="243">
        <f>第四週明細!W44</f>
        <v>734.3</v>
      </c>
      <c r="S42" s="244" t="s">
        <v>2</v>
      </c>
      <c r="T42" s="245">
        <f>第四週明細!W40</f>
        <v>25.5</v>
      </c>
      <c r="U42" s="5"/>
      <c r="V42" s="5"/>
    </row>
    <row r="43" spans="1:22" ht="35.1" customHeight="1" thickBot="1">
      <c r="A43" s="246" t="s">
        <v>119</v>
      </c>
      <c r="B43" s="247">
        <f>第四週明細!W6</f>
        <v>96.5</v>
      </c>
      <c r="C43" s="248" t="s">
        <v>4</v>
      </c>
      <c r="D43" s="249">
        <f>第四週明細!W10</f>
        <v>32.500000000000007</v>
      </c>
      <c r="E43" s="246" t="s">
        <v>119</v>
      </c>
      <c r="F43" s="247">
        <f>第四週明細!W14</f>
        <v>100</v>
      </c>
      <c r="G43" s="248" t="s">
        <v>120</v>
      </c>
      <c r="H43" s="249">
        <f>第四週明細!W18</f>
        <v>33</v>
      </c>
      <c r="I43" s="246" t="s">
        <v>119</v>
      </c>
      <c r="J43" s="247">
        <f>第四週明細!W22</f>
        <v>96.5</v>
      </c>
      <c r="K43" s="248" t="s">
        <v>4</v>
      </c>
      <c r="L43" s="249">
        <f>第四週明細!W26</f>
        <v>29.7</v>
      </c>
      <c r="M43" s="246" t="s">
        <v>119</v>
      </c>
      <c r="N43" s="247">
        <f>第四週明細!W30</f>
        <v>96</v>
      </c>
      <c r="O43" s="248" t="s">
        <v>120</v>
      </c>
      <c r="P43" s="249">
        <f>第四週明細!W34</f>
        <v>33.1</v>
      </c>
      <c r="Q43" s="246" t="s">
        <v>119</v>
      </c>
      <c r="R43" s="247">
        <f>第四週明細!W38</f>
        <v>96.5</v>
      </c>
      <c r="S43" s="248" t="s">
        <v>120</v>
      </c>
      <c r="T43" s="249">
        <f>第四週明細!W42</f>
        <v>29.7</v>
      </c>
      <c r="U43" s="5"/>
      <c r="V43" s="5"/>
    </row>
    <row r="44" spans="1:22" s="12" customFormat="1" ht="65.099999999999994" customHeight="1" thickBot="1">
      <c r="A44" s="663" t="str">
        <f>月菜單!A44:D44</f>
        <v>5月25日(一)</v>
      </c>
      <c r="B44" s="664"/>
      <c r="C44" s="664"/>
      <c r="D44" s="665"/>
      <c r="E44" s="663" t="str">
        <f>月菜單!E44:H44</f>
        <v>5月26日(二)</v>
      </c>
      <c r="F44" s="664"/>
      <c r="G44" s="664"/>
      <c r="H44" s="665"/>
      <c r="I44" s="663" t="str">
        <f>月菜單!I44:L44</f>
        <v>5月27日(三)</v>
      </c>
      <c r="J44" s="664"/>
      <c r="K44" s="664"/>
      <c r="L44" s="665"/>
      <c r="M44" s="663" t="str">
        <f>月菜單!M44:P44</f>
        <v>5月28日(四)</v>
      </c>
      <c r="N44" s="664"/>
      <c r="O44" s="664"/>
      <c r="P44" s="665"/>
      <c r="Q44" s="663" t="str">
        <f>月菜單!Q44:T44</f>
        <v>5月29日(五)</v>
      </c>
      <c r="R44" s="664"/>
      <c r="S44" s="664"/>
      <c r="T44" s="665"/>
      <c r="U44" s="5"/>
      <c r="V44" s="5"/>
    </row>
    <row r="45" spans="1:22" s="13" customFormat="1" ht="80.099999999999994" customHeight="1">
      <c r="A45" s="673" t="str">
        <f>月菜單!A45:D45</f>
        <v>白米飯</v>
      </c>
      <c r="B45" s="674"/>
      <c r="C45" s="674"/>
      <c r="D45" s="675"/>
      <c r="E45" s="673" t="str">
        <f>月菜單!E45:H45</f>
        <v>燕麥飯</v>
      </c>
      <c r="F45" s="674"/>
      <c r="G45" s="674"/>
      <c r="H45" s="675"/>
      <c r="I45" s="673" t="str">
        <f>月菜單!I45:L45</f>
        <v>白米飯</v>
      </c>
      <c r="J45" s="674"/>
      <c r="K45" s="674"/>
      <c r="L45" s="675"/>
      <c r="M45" s="673" t="str">
        <f>月菜單!M45:P45</f>
        <v>地瓜飯</v>
      </c>
      <c r="N45" s="674"/>
      <c r="O45" s="674"/>
      <c r="P45" s="675"/>
      <c r="Q45" s="673" t="str">
        <f>月菜單!Q45:T45</f>
        <v>沙茶蒸煮麵</v>
      </c>
      <c r="R45" s="674"/>
      <c r="S45" s="674"/>
      <c r="T45" s="675"/>
      <c r="U45" s="5"/>
      <c r="V45" s="5"/>
    </row>
    <row r="46" spans="1:22" s="13" customFormat="1" ht="80.099999999999994" customHeight="1">
      <c r="A46" s="661" t="str">
        <f>月菜單!A46:D46</f>
        <v>火車大豬排</v>
      </c>
      <c r="B46" s="662"/>
      <c r="C46" s="662"/>
      <c r="D46" s="672"/>
      <c r="E46" s="661" t="str">
        <f>月菜單!E46:H46</f>
        <v>蜜香雞排</v>
      </c>
      <c r="F46" s="662"/>
      <c r="G46" s="662"/>
      <c r="H46" s="672"/>
      <c r="I46" s="661" t="str">
        <f>月菜單!I46:L46</f>
        <v>炸大雞腿(炸)</v>
      </c>
      <c r="J46" s="662"/>
      <c r="K46" s="662"/>
      <c r="L46" s="672"/>
      <c r="M46" s="661" t="str">
        <f>月菜單!M46:P46</f>
        <v>冬瓜鴨丁</v>
      </c>
      <c r="N46" s="662"/>
      <c r="O46" s="662"/>
      <c r="P46" s="672"/>
      <c r="Q46" s="661" t="str">
        <f>月菜單!Q46:T46</f>
        <v>紅燒雞丁</v>
      </c>
      <c r="R46" s="662"/>
      <c r="S46" s="662"/>
      <c r="T46" s="672"/>
      <c r="U46" s="5"/>
      <c r="V46" s="5"/>
    </row>
    <row r="47" spans="1:22" s="13" customFormat="1" ht="80.099999999999994" customHeight="1">
      <c r="A47" s="669" t="str">
        <f>月菜單!A47:D47</f>
        <v>蒙古烤肉</v>
      </c>
      <c r="B47" s="670"/>
      <c r="C47" s="670"/>
      <c r="D47" s="671"/>
      <c r="E47" s="669" t="str">
        <f>月菜單!E47:H47</f>
        <v>泰式打拋豬</v>
      </c>
      <c r="F47" s="670"/>
      <c r="G47" s="670"/>
      <c r="H47" s="671"/>
      <c r="I47" s="669" t="str">
        <f>月菜單!I47:L47</f>
        <v>港式XO醬花椰菜</v>
      </c>
      <c r="J47" s="670"/>
      <c r="K47" s="670"/>
      <c r="L47" s="671"/>
      <c r="M47" s="669" t="str">
        <f>月菜單!M47:P47</f>
        <v xml:space="preserve">紅燒白菜肉丸子 </v>
      </c>
      <c r="N47" s="670"/>
      <c r="O47" s="670"/>
      <c r="P47" s="671"/>
      <c r="Q47" s="669" t="str">
        <f>月菜單!Q47:T47</f>
        <v>蔥花捲(冷)</v>
      </c>
      <c r="R47" s="670"/>
      <c r="S47" s="670"/>
      <c r="T47" s="671"/>
      <c r="U47" s="5"/>
      <c r="V47" s="5"/>
    </row>
    <row r="48" spans="1:22" s="13" customFormat="1" ht="80.099999999999994" customHeight="1">
      <c r="A48" s="658" t="str">
        <f>月菜單!A48:D48</f>
        <v>嫩汁豆腐(豆)</v>
      </c>
      <c r="B48" s="659"/>
      <c r="C48" s="659"/>
      <c r="D48" s="660"/>
      <c r="E48" s="658" t="str">
        <f>月菜單!E48:H48</f>
        <v>高麗菜河粉</v>
      </c>
      <c r="F48" s="659"/>
      <c r="G48" s="659"/>
      <c r="H48" s="660"/>
      <c r="I48" s="658" t="str">
        <f>月菜單!I48:L48</f>
        <v>洋蔥蝦仁豬柳(海)</v>
      </c>
      <c r="J48" s="659"/>
      <c r="K48" s="659"/>
      <c r="L48" s="660"/>
      <c r="M48" s="658" t="str">
        <f>月菜單!M48:P48</f>
        <v>滑嫩蒸蛋</v>
      </c>
      <c r="N48" s="659"/>
      <c r="O48" s="659"/>
      <c r="P48" s="660"/>
      <c r="Q48" s="658" t="str">
        <f>月菜單!Q48:T48</f>
        <v>洋蔥貢丸片(加)</v>
      </c>
      <c r="R48" s="659"/>
      <c r="S48" s="659"/>
      <c r="T48" s="660"/>
      <c r="U48" s="5"/>
      <c r="V48" s="5"/>
    </row>
    <row r="49" spans="1:22" s="13" customFormat="1" ht="80.099999999999994" customHeight="1">
      <c r="A49" s="669" t="str">
        <f>月菜單!A49:D49</f>
        <v>深色蔬菜</v>
      </c>
      <c r="B49" s="670"/>
      <c r="C49" s="670"/>
      <c r="D49" s="671"/>
      <c r="E49" s="669" t="str">
        <f>月菜單!E49:H49</f>
        <v>淺色蔬菜</v>
      </c>
      <c r="F49" s="670"/>
      <c r="G49" s="670"/>
      <c r="H49" s="671"/>
      <c r="I49" s="669" t="str">
        <f>月菜單!I49:L49</f>
        <v>淺色蔬菜</v>
      </c>
      <c r="J49" s="670"/>
      <c r="K49" s="670"/>
      <c r="L49" s="671"/>
      <c r="M49" s="669" t="str">
        <f>月菜單!M49:P49</f>
        <v>深色蔬菜</v>
      </c>
      <c r="N49" s="670"/>
      <c r="O49" s="670"/>
      <c r="P49" s="671"/>
      <c r="Q49" s="669" t="str">
        <f>月菜單!Q49:T49</f>
        <v>深色蔬菜</v>
      </c>
      <c r="R49" s="670"/>
      <c r="S49" s="670"/>
      <c r="T49" s="671"/>
      <c r="U49" s="5"/>
      <c r="V49" s="5"/>
    </row>
    <row r="50" spans="1:22" s="13" customFormat="1" ht="80.099999999999994" customHeight="1" thickBot="1">
      <c r="A50" s="666" t="str">
        <f>月菜單!A50:D50</f>
        <v>玉米蛋花湯</v>
      </c>
      <c r="B50" s="667"/>
      <c r="C50" s="667"/>
      <c r="D50" s="668"/>
      <c r="E50" s="666" t="str">
        <f>月菜單!E50:H50</f>
        <v>大黃瓜湯</v>
      </c>
      <c r="F50" s="667"/>
      <c r="G50" s="667"/>
      <c r="H50" s="668"/>
      <c r="I50" s="666" t="str">
        <f>月菜單!I50:L50</f>
        <v>蔬菜湯(豆)</v>
      </c>
      <c r="J50" s="667"/>
      <c r="K50" s="667"/>
      <c r="L50" s="668"/>
      <c r="M50" s="666" t="str">
        <f>月菜單!M50:P50</f>
        <v>味噌豆腐湯(豆)</v>
      </c>
      <c r="N50" s="667"/>
      <c r="O50" s="667"/>
      <c r="P50" s="668"/>
      <c r="Q50" s="666" t="str">
        <f>月菜單!Q50:T50</f>
        <v>海芽湯</v>
      </c>
      <c r="R50" s="667"/>
      <c r="S50" s="667"/>
      <c r="T50" s="668"/>
      <c r="U50" s="5"/>
      <c r="V50" s="5"/>
    </row>
    <row r="51" spans="1:22" ht="2.25" customHeight="1" thickBot="1">
      <c r="A51" s="29"/>
      <c r="B51" s="30"/>
      <c r="C51" s="30"/>
      <c r="D51" s="31"/>
      <c r="E51" s="29"/>
      <c r="F51" s="30"/>
      <c r="G51" s="30"/>
      <c r="H51" s="31"/>
      <c r="I51" s="29"/>
      <c r="J51" s="30"/>
      <c r="K51" s="30"/>
      <c r="L51" s="31"/>
      <c r="M51" s="29"/>
      <c r="N51" s="30"/>
      <c r="O51" s="30"/>
      <c r="P51" s="31"/>
      <c r="Q51" s="26"/>
      <c r="R51" s="27"/>
      <c r="S51" s="27"/>
      <c r="T51" s="28"/>
      <c r="U51" s="5"/>
      <c r="V51" s="5"/>
    </row>
    <row r="52" spans="1:22" ht="35.1" customHeight="1">
      <c r="A52" s="242" t="s">
        <v>118</v>
      </c>
      <c r="B52" s="243">
        <f>'第五週明細 '!W12</f>
        <v>786.5</v>
      </c>
      <c r="C52" s="244" t="s">
        <v>2</v>
      </c>
      <c r="D52" s="245">
        <f>'第五週明細 '!W8</f>
        <v>26.5</v>
      </c>
      <c r="E52" s="242" t="s">
        <v>118</v>
      </c>
      <c r="F52" s="243">
        <f>'第五週明細 '!W20</f>
        <v>719.3</v>
      </c>
      <c r="G52" s="244" t="s">
        <v>2</v>
      </c>
      <c r="H52" s="245">
        <f>'第五週明細 '!W16</f>
        <v>23</v>
      </c>
      <c r="I52" s="242" t="s">
        <v>118</v>
      </c>
      <c r="J52" s="243">
        <f>'第五週明細 '!W28</f>
        <v>782.9</v>
      </c>
      <c r="K52" s="244" t="s">
        <v>2</v>
      </c>
      <c r="L52" s="245">
        <f>'第五週明細 '!W24</f>
        <v>28.5</v>
      </c>
      <c r="M52" s="242" t="s">
        <v>118</v>
      </c>
      <c r="N52" s="243">
        <f>'第五週明細 '!W36</f>
        <v>739</v>
      </c>
      <c r="O52" s="244" t="s">
        <v>125</v>
      </c>
      <c r="P52" s="245">
        <f>'第五週明細 '!W32</f>
        <v>25</v>
      </c>
      <c r="Q52" s="242" t="s">
        <v>118</v>
      </c>
      <c r="R52" s="243">
        <f>'第五週明細 '!W44</f>
        <v>773.5</v>
      </c>
      <c r="S52" s="244" t="s">
        <v>2</v>
      </c>
      <c r="T52" s="245">
        <f>'第五週明細 '!W40</f>
        <v>27.5</v>
      </c>
      <c r="U52" s="5"/>
      <c r="V52" s="5"/>
    </row>
    <row r="53" spans="1:22" ht="35.1" customHeight="1" thickBot="1">
      <c r="A53" s="246" t="s">
        <v>119</v>
      </c>
      <c r="B53" s="247">
        <f>'第五週明細 '!W6</f>
        <v>103</v>
      </c>
      <c r="C53" s="248" t="s">
        <v>4</v>
      </c>
      <c r="D53" s="249">
        <f>'第五週明細 '!W10</f>
        <v>34</v>
      </c>
      <c r="E53" s="246" t="s">
        <v>119</v>
      </c>
      <c r="F53" s="247">
        <f>'第五週明細 '!W14</f>
        <v>94.5</v>
      </c>
      <c r="G53" s="248" t="s">
        <v>120</v>
      </c>
      <c r="H53" s="249">
        <f>'第五週明細 '!W18</f>
        <v>30.2</v>
      </c>
      <c r="I53" s="246" t="s">
        <v>119</v>
      </c>
      <c r="J53" s="247">
        <f>'第五週明細 '!W22</f>
        <v>97.5</v>
      </c>
      <c r="K53" s="248" t="s">
        <v>4</v>
      </c>
      <c r="L53" s="249">
        <f>'第五週明細 '!W26</f>
        <v>34.1</v>
      </c>
      <c r="M53" s="246" t="s">
        <v>119</v>
      </c>
      <c r="N53" s="247">
        <f>'第五週明細 '!W30</f>
        <v>95.5</v>
      </c>
      <c r="O53" s="248" t="s">
        <v>120</v>
      </c>
      <c r="P53" s="249">
        <f>'第五週明細 '!W34</f>
        <v>33</v>
      </c>
      <c r="Q53" s="246" t="s">
        <v>119</v>
      </c>
      <c r="R53" s="247">
        <f>'第五週明細 '!W38</f>
        <v>98</v>
      </c>
      <c r="S53" s="248" t="s">
        <v>120</v>
      </c>
      <c r="T53" s="249">
        <f>'第五週明細 '!W42</f>
        <v>33.5</v>
      </c>
      <c r="U53" s="5"/>
      <c r="V53" s="5"/>
    </row>
    <row r="54" spans="1:22" ht="24.75" customHeight="1">
      <c r="U54" s="5"/>
      <c r="V54" s="5"/>
    </row>
    <row r="55" spans="1:22" ht="45.75" hidden="1" customHeight="1">
      <c r="A55" s="35"/>
      <c r="B55" s="36"/>
      <c r="C55" s="36"/>
      <c r="D55" s="37"/>
      <c r="U55" s="5"/>
      <c r="V55" s="5"/>
    </row>
    <row r="56" spans="1:22" ht="45.75" hidden="1" customHeight="1">
      <c r="A56" s="38"/>
      <c r="B56" s="39"/>
      <c r="C56" s="39"/>
      <c r="D56" s="40"/>
      <c r="U56" s="5"/>
      <c r="V56" s="5"/>
    </row>
    <row r="57" spans="1:22" ht="45.75" hidden="1" customHeight="1">
      <c r="A57" s="38"/>
      <c r="B57" s="39"/>
      <c r="C57" s="39"/>
      <c r="D57" s="40"/>
      <c r="U57" s="5"/>
      <c r="V57" s="5"/>
    </row>
    <row r="58" spans="1:22" ht="45.75" hidden="1" customHeight="1">
      <c r="A58" s="38"/>
      <c r="B58" s="39"/>
      <c r="C58" s="39"/>
      <c r="D58" s="40"/>
      <c r="U58" s="5"/>
      <c r="V58" s="5"/>
    </row>
    <row r="59" spans="1:22" ht="46.5" hidden="1" customHeight="1" thickBot="1">
      <c r="A59" s="41"/>
      <c r="B59" s="42"/>
      <c r="C59" s="42"/>
      <c r="D59" s="43"/>
      <c r="U59" s="5"/>
      <c r="V59" s="5"/>
    </row>
    <row r="60" spans="1:22" ht="25.5" hidden="1" customHeight="1">
      <c r="A60" s="44"/>
      <c r="B60" s="45"/>
      <c r="C60" s="46"/>
      <c r="D60" s="47"/>
      <c r="U60" s="5"/>
      <c r="V60" s="5"/>
    </row>
    <row r="61" spans="1:22" ht="26.25" hidden="1" customHeight="1" thickBot="1">
      <c r="A61" s="48"/>
      <c r="B61" s="49"/>
      <c r="C61" s="50"/>
      <c r="D61" s="51"/>
      <c r="U61" s="5"/>
      <c r="V61" s="5"/>
    </row>
    <row r="62" spans="1:22" ht="16.5" hidden="1" customHeight="1">
      <c r="U62" s="5"/>
      <c r="V62" s="5"/>
    </row>
    <row r="63" spans="1:22">
      <c r="U63" s="5"/>
      <c r="V63" s="5"/>
    </row>
    <row r="64" spans="1:22">
      <c r="U64" s="5"/>
      <c r="V64" s="5"/>
    </row>
    <row r="65" spans="3:22">
      <c r="I65" s="52"/>
      <c r="J65" s="52"/>
      <c r="U65" s="5"/>
      <c r="V65" s="5"/>
    </row>
    <row r="66" spans="3:22" ht="17.100000000000001" customHeight="1"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U66" s="5"/>
      <c r="V66" s="5"/>
    </row>
    <row r="67" spans="3:22" ht="17.100000000000001" customHeight="1"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U67" s="5"/>
      <c r="V67" s="5"/>
    </row>
    <row r="68" spans="3:22" ht="17.100000000000001" customHeight="1"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U68" s="5"/>
      <c r="V68" s="5"/>
    </row>
    <row r="69" spans="3:22" ht="17.100000000000001" customHeight="1"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U69" s="5"/>
      <c r="V69" s="5"/>
    </row>
    <row r="70" spans="3:22" ht="17.100000000000001" customHeight="1"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U70" s="5"/>
      <c r="V70" s="5"/>
    </row>
    <row r="71" spans="3:22" ht="17.100000000000001" customHeight="1"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U71" s="5"/>
      <c r="V71" s="5"/>
    </row>
    <row r="72" spans="3:22">
      <c r="U72" s="5"/>
      <c r="V72" s="5"/>
    </row>
    <row r="73" spans="3:22">
      <c r="U73" s="5"/>
      <c r="V73" s="5"/>
    </row>
    <row r="74" spans="3:22">
      <c r="U74" s="5"/>
      <c r="V74" s="5"/>
    </row>
    <row r="75" spans="3:22">
      <c r="U75" s="5"/>
      <c r="V75" s="5"/>
    </row>
    <row r="76" spans="3:22">
      <c r="U76" s="5"/>
      <c r="V76" s="5"/>
    </row>
    <row r="77" spans="3:22">
      <c r="U77" s="5"/>
      <c r="V77" s="5"/>
    </row>
    <row r="78" spans="3:22">
      <c r="N78" s="5"/>
      <c r="O78" s="5"/>
      <c r="P78" s="5"/>
      <c r="Q78" s="5"/>
      <c r="R78" s="5"/>
      <c r="S78" s="5"/>
    </row>
    <row r="79" spans="3:22">
      <c r="N79" s="5"/>
      <c r="O79" s="5"/>
      <c r="P79" s="5"/>
      <c r="Q79" s="5"/>
      <c r="R79" s="5"/>
      <c r="S79" s="5"/>
    </row>
    <row r="80" spans="3:22">
      <c r="N80" s="5"/>
      <c r="O80" s="5"/>
      <c r="P80" s="5"/>
      <c r="Q80" s="5"/>
      <c r="R80" s="5"/>
      <c r="S80" s="5"/>
    </row>
    <row r="81" spans="14:22">
      <c r="N81" s="5"/>
      <c r="O81" s="5"/>
      <c r="P81" s="5"/>
      <c r="Q81" s="5"/>
      <c r="R81" s="5"/>
      <c r="S81" s="5"/>
    </row>
    <row r="82" spans="14:22">
      <c r="N82" s="5"/>
      <c r="O82" s="5"/>
      <c r="P82" s="5"/>
      <c r="Q82" s="5"/>
      <c r="R82" s="5"/>
      <c r="S82" s="5"/>
    </row>
    <row r="83" spans="14:22">
      <c r="N83" s="5"/>
      <c r="O83" s="5"/>
      <c r="P83" s="5"/>
      <c r="Q83" s="5"/>
      <c r="R83" s="5"/>
      <c r="S83" s="5"/>
    </row>
    <row r="84" spans="14:22">
      <c r="N84" s="5"/>
      <c r="O84" s="5"/>
      <c r="P84" s="5"/>
      <c r="Q84" s="5"/>
      <c r="R84" s="5"/>
      <c r="S84" s="5"/>
    </row>
    <row r="85" spans="14:22">
      <c r="N85" s="5"/>
      <c r="O85" s="5"/>
      <c r="P85" s="5"/>
      <c r="Q85" s="5"/>
      <c r="R85" s="5"/>
      <c r="S85" s="5"/>
    </row>
    <row r="86" spans="14:22">
      <c r="N86" s="5"/>
      <c r="O86" s="5"/>
      <c r="P86" s="5"/>
      <c r="Q86" s="5"/>
      <c r="R86" s="5"/>
      <c r="S86" s="5"/>
    </row>
    <row r="87" spans="14:22">
      <c r="N87" s="5"/>
      <c r="O87" s="5"/>
      <c r="P87" s="5"/>
      <c r="Q87" s="5"/>
      <c r="R87" s="5"/>
      <c r="S87" s="5"/>
    </row>
    <row r="88" spans="14:22">
      <c r="N88" s="5"/>
      <c r="O88" s="5"/>
      <c r="P88" s="5"/>
      <c r="Q88" s="5"/>
      <c r="R88" s="5"/>
      <c r="S88" s="5"/>
    </row>
    <row r="89" spans="14:22">
      <c r="N89" s="5"/>
      <c r="O89" s="5"/>
      <c r="P89" s="5"/>
      <c r="Q89" s="5"/>
      <c r="R89" s="5"/>
      <c r="S89" s="5"/>
    </row>
    <row r="90" spans="14:22">
      <c r="N90" s="5"/>
      <c r="O90" s="5"/>
      <c r="P90" s="5"/>
      <c r="Q90" s="5"/>
      <c r="R90" s="5"/>
      <c r="S90" s="5"/>
    </row>
    <row r="91" spans="14:22">
      <c r="U91" s="5"/>
      <c r="V91" s="5"/>
    </row>
    <row r="92" spans="14:22">
      <c r="U92" s="5"/>
      <c r="V92" s="5"/>
    </row>
    <row r="93" spans="14:22">
      <c r="U93" s="5"/>
      <c r="V93" s="5"/>
    </row>
    <row r="94" spans="14:22">
      <c r="U94" s="5"/>
      <c r="V94" s="5"/>
    </row>
    <row r="95" spans="14:22">
      <c r="U95" s="5"/>
      <c r="V95" s="5"/>
    </row>
    <row r="96" spans="14:22">
      <c r="U96" s="5"/>
      <c r="V96" s="5"/>
    </row>
    <row r="97" spans="21:22">
      <c r="U97" s="5"/>
      <c r="V97" s="5"/>
    </row>
    <row r="98" spans="21:22">
      <c r="U98" s="5"/>
      <c r="V98" s="5"/>
    </row>
    <row r="99" spans="21:22">
      <c r="U99" s="5"/>
      <c r="V99" s="5"/>
    </row>
    <row r="100" spans="21:22">
      <c r="U100" s="5"/>
      <c r="V100" s="5"/>
    </row>
    <row r="101" spans="21:22">
      <c r="U101" s="5"/>
      <c r="V101" s="5"/>
    </row>
    <row r="102" spans="21:22">
      <c r="U102" s="5"/>
      <c r="V102" s="5"/>
    </row>
    <row r="103" spans="21:22">
      <c r="U103" s="5"/>
      <c r="V103" s="5"/>
    </row>
    <row r="104" spans="21:22">
      <c r="U104" s="5"/>
      <c r="V104" s="5"/>
    </row>
    <row r="105" spans="21:22">
      <c r="U105" s="5"/>
      <c r="V105" s="5"/>
    </row>
    <row r="106" spans="21:22">
      <c r="U106" s="5"/>
      <c r="V106" s="5"/>
    </row>
    <row r="107" spans="21:22">
      <c r="U107" s="5"/>
      <c r="V107" s="5"/>
    </row>
    <row r="108" spans="21:22">
      <c r="U108" s="5"/>
      <c r="V108" s="5"/>
    </row>
    <row r="109" spans="21:22">
      <c r="U109" s="5"/>
      <c r="V109" s="5"/>
    </row>
    <row r="110" spans="21:22">
      <c r="U110" s="5"/>
      <c r="V110" s="5"/>
    </row>
    <row r="111" spans="21:22">
      <c r="U111" s="5"/>
      <c r="V111" s="5"/>
    </row>
    <row r="112" spans="21:22">
      <c r="U112" s="5"/>
      <c r="V112" s="5"/>
    </row>
    <row r="113" spans="21:22">
      <c r="U113" s="5"/>
      <c r="V113" s="5"/>
    </row>
    <row r="114" spans="21:22">
      <c r="U114" s="5"/>
      <c r="V114" s="5"/>
    </row>
    <row r="115" spans="21:22">
      <c r="U115" s="5"/>
      <c r="V115" s="5"/>
    </row>
    <row r="116" spans="21:22">
      <c r="U116" s="5"/>
      <c r="V116" s="5"/>
    </row>
    <row r="117" spans="21:22">
      <c r="U117" s="5"/>
      <c r="V117" s="5"/>
    </row>
    <row r="118" spans="21:22">
      <c r="U118" s="5"/>
      <c r="V118" s="5"/>
    </row>
    <row r="119" spans="21:22">
      <c r="U119" s="5"/>
      <c r="V119" s="5"/>
    </row>
    <row r="120" spans="21:22">
      <c r="U120" s="5"/>
      <c r="V120" s="5"/>
    </row>
    <row r="121" spans="21:22">
      <c r="U121" s="5"/>
      <c r="V121" s="5"/>
    </row>
    <row r="122" spans="21:22">
      <c r="U122" s="5"/>
      <c r="V122" s="5"/>
    </row>
    <row r="123" spans="21:22">
      <c r="U123" s="5"/>
      <c r="V123" s="5"/>
    </row>
    <row r="124" spans="21:22">
      <c r="U124" s="5"/>
      <c r="V124" s="5"/>
    </row>
    <row r="125" spans="21:22">
      <c r="U125" s="5"/>
      <c r="V125" s="5"/>
    </row>
    <row r="126" spans="21:22">
      <c r="U126" s="5"/>
      <c r="V126" s="5"/>
    </row>
    <row r="127" spans="21:22">
      <c r="U127" s="5"/>
      <c r="V127" s="5"/>
    </row>
    <row r="128" spans="21:22">
      <c r="U128" s="5"/>
      <c r="V128" s="5"/>
    </row>
    <row r="129" spans="21:22">
      <c r="U129" s="5"/>
      <c r="V129" s="5"/>
    </row>
    <row r="130" spans="21:22">
      <c r="U130" s="5"/>
      <c r="V130" s="5"/>
    </row>
    <row r="131" spans="21:22">
      <c r="U131" s="5"/>
      <c r="V131" s="5"/>
    </row>
    <row r="132" spans="21:22">
      <c r="U132" s="5"/>
      <c r="V132" s="5"/>
    </row>
    <row r="133" spans="21:22">
      <c r="U133" s="5"/>
      <c r="V133" s="5"/>
    </row>
    <row r="134" spans="21:22">
      <c r="U134" s="5"/>
      <c r="V134" s="5"/>
    </row>
    <row r="135" spans="21:22">
      <c r="U135" s="5"/>
      <c r="V135" s="5"/>
    </row>
    <row r="136" spans="21:22">
      <c r="U136" s="5"/>
      <c r="V136" s="5"/>
    </row>
    <row r="137" spans="21:22">
      <c r="U137" s="5"/>
      <c r="V137" s="5"/>
    </row>
    <row r="138" spans="21:22">
      <c r="U138" s="5"/>
      <c r="V138" s="5"/>
    </row>
    <row r="139" spans="21:22">
      <c r="U139" s="5"/>
      <c r="V139" s="5"/>
    </row>
    <row r="140" spans="21:22">
      <c r="U140" s="5"/>
      <c r="V140" s="5"/>
    </row>
    <row r="141" spans="21:22">
      <c r="U141" s="5"/>
      <c r="V141" s="5"/>
    </row>
    <row r="142" spans="21:22">
      <c r="U142" s="5"/>
      <c r="V142" s="5"/>
    </row>
    <row r="143" spans="21:22">
      <c r="U143" s="5"/>
      <c r="V143" s="5"/>
    </row>
    <row r="144" spans="21:22">
      <c r="U144" s="5"/>
      <c r="V144" s="5"/>
    </row>
    <row r="145" spans="21:22">
      <c r="U145" s="5"/>
      <c r="V145" s="5"/>
    </row>
    <row r="146" spans="21:22">
      <c r="U146" s="5"/>
      <c r="V146" s="5"/>
    </row>
    <row r="147" spans="21:22">
      <c r="U147" s="5"/>
      <c r="V147" s="5"/>
    </row>
    <row r="148" spans="21:22">
      <c r="U148" s="5"/>
      <c r="V148" s="5"/>
    </row>
    <row r="149" spans="21:22">
      <c r="U149" s="5"/>
      <c r="V149" s="5"/>
    </row>
    <row r="150" spans="21:22">
      <c r="U150" s="5"/>
      <c r="V150" s="5"/>
    </row>
    <row r="151" spans="21:22">
      <c r="U151" s="5"/>
      <c r="V151" s="5"/>
    </row>
    <row r="152" spans="21:22">
      <c r="U152" s="5"/>
      <c r="V152" s="5"/>
    </row>
    <row r="153" spans="21:22">
      <c r="U153" s="5"/>
      <c r="V153" s="5"/>
    </row>
    <row r="154" spans="21:22">
      <c r="U154" s="5"/>
      <c r="V154" s="5"/>
    </row>
    <row r="155" spans="21:22">
      <c r="U155" s="5"/>
      <c r="V155" s="5"/>
    </row>
    <row r="156" spans="21:22">
      <c r="U156" s="5"/>
      <c r="V156" s="5"/>
    </row>
    <row r="157" spans="21:22">
      <c r="U157" s="5"/>
      <c r="V157" s="5"/>
    </row>
    <row r="158" spans="21:22">
      <c r="U158" s="5"/>
      <c r="V158" s="5"/>
    </row>
    <row r="159" spans="21:22">
      <c r="U159" s="5"/>
      <c r="V159" s="5"/>
    </row>
    <row r="160" spans="21:22">
      <c r="U160" s="5"/>
      <c r="V160" s="5"/>
    </row>
    <row r="161" spans="21:22">
      <c r="U161" s="5"/>
      <c r="V161" s="5"/>
    </row>
    <row r="162" spans="21:22">
      <c r="U162" s="5"/>
      <c r="V162" s="5"/>
    </row>
    <row r="163" spans="21:22">
      <c r="U163" s="5"/>
      <c r="V163" s="5"/>
    </row>
    <row r="164" spans="21:22">
      <c r="U164" s="5"/>
      <c r="V164" s="5"/>
    </row>
    <row r="165" spans="21:22">
      <c r="U165" s="5"/>
      <c r="V165" s="5"/>
    </row>
    <row r="166" spans="21:22">
      <c r="U166" s="5"/>
      <c r="V166" s="5"/>
    </row>
    <row r="167" spans="21:22">
      <c r="U167" s="5"/>
      <c r="V167" s="5"/>
    </row>
    <row r="168" spans="21:22">
      <c r="U168" s="5"/>
      <c r="V168" s="5"/>
    </row>
    <row r="169" spans="21:22">
      <c r="U169" s="5"/>
      <c r="V169" s="5"/>
    </row>
    <row r="170" spans="21:22">
      <c r="U170" s="5"/>
      <c r="V170" s="5"/>
    </row>
    <row r="171" spans="21:22">
      <c r="U171" s="5"/>
      <c r="V171" s="5"/>
    </row>
    <row r="172" spans="21:22">
      <c r="U172" s="5"/>
      <c r="V172" s="5"/>
    </row>
    <row r="173" spans="21:22">
      <c r="U173" s="5"/>
      <c r="V173" s="5"/>
    </row>
    <row r="174" spans="21:22">
      <c r="U174" s="5"/>
      <c r="V174" s="5"/>
    </row>
    <row r="175" spans="21:22">
      <c r="U175" s="5"/>
      <c r="V175" s="5"/>
    </row>
    <row r="176" spans="21:22">
      <c r="U176" s="5"/>
      <c r="V176" s="5"/>
    </row>
    <row r="177" spans="21:22">
      <c r="U177" s="5"/>
      <c r="V177" s="5"/>
    </row>
    <row r="178" spans="21:22">
      <c r="U178" s="5"/>
      <c r="V178" s="5"/>
    </row>
    <row r="179" spans="21:22">
      <c r="U179" s="5"/>
      <c r="V179" s="5"/>
    </row>
    <row r="180" spans="21:22">
      <c r="U180" s="5"/>
      <c r="V180" s="5"/>
    </row>
    <row r="181" spans="21:22">
      <c r="U181" s="5"/>
      <c r="V181" s="5"/>
    </row>
    <row r="182" spans="21:22">
      <c r="U182" s="5"/>
      <c r="V182" s="5"/>
    </row>
    <row r="183" spans="21:22">
      <c r="U183" s="5"/>
      <c r="V183" s="5"/>
    </row>
    <row r="184" spans="21:22">
      <c r="U184" s="5"/>
      <c r="V184" s="5"/>
    </row>
    <row r="185" spans="21:22">
      <c r="U185" s="5"/>
      <c r="V185" s="5"/>
    </row>
    <row r="186" spans="21:22">
      <c r="U186" s="5"/>
      <c r="V186" s="5"/>
    </row>
    <row r="187" spans="21:22">
      <c r="U187" s="5"/>
      <c r="V187" s="5"/>
    </row>
    <row r="188" spans="21:22">
      <c r="U188" s="5"/>
      <c r="V188" s="5"/>
    </row>
    <row r="189" spans="21:22">
      <c r="U189" s="5"/>
      <c r="V189" s="5"/>
    </row>
    <row r="190" spans="21:22">
      <c r="U190" s="5"/>
      <c r="V190" s="5"/>
    </row>
    <row r="191" spans="21:22">
      <c r="U191" s="5"/>
      <c r="V191" s="5"/>
    </row>
    <row r="192" spans="21:22">
      <c r="U192" s="5"/>
      <c r="V192" s="5"/>
    </row>
    <row r="193" spans="21:22">
      <c r="U193" s="5"/>
      <c r="V193" s="5"/>
    </row>
    <row r="194" spans="21:22">
      <c r="U194" s="5"/>
      <c r="V194" s="5"/>
    </row>
    <row r="195" spans="21:22">
      <c r="U195" s="5"/>
      <c r="V195" s="5"/>
    </row>
    <row r="196" spans="21:22">
      <c r="U196" s="5"/>
      <c r="V196" s="5"/>
    </row>
    <row r="197" spans="21:22">
      <c r="U197" s="5"/>
      <c r="V197" s="5"/>
    </row>
    <row r="198" spans="21:22">
      <c r="U198" s="5"/>
      <c r="V198" s="5"/>
    </row>
    <row r="199" spans="21:22">
      <c r="U199" s="5"/>
      <c r="V199" s="5"/>
    </row>
    <row r="200" spans="21:22">
      <c r="U200" s="5"/>
      <c r="V200" s="5"/>
    </row>
    <row r="201" spans="21:22">
      <c r="U201" s="5"/>
      <c r="V201" s="5"/>
    </row>
    <row r="202" spans="21:22">
      <c r="U202" s="5"/>
      <c r="V202" s="5"/>
    </row>
    <row r="203" spans="21:22">
      <c r="U203" s="5"/>
      <c r="V203" s="5"/>
    </row>
    <row r="204" spans="21:22">
      <c r="U204" s="5"/>
      <c r="V204" s="5"/>
    </row>
    <row r="205" spans="21:22">
      <c r="U205" s="5"/>
      <c r="V205" s="5"/>
    </row>
    <row r="206" spans="21:22">
      <c r="U206" s="5"/>
      <c r="V206" s="5"/>
    </row>
    <row r="207" spans="21:22">
      <c r="U207" s="5"/>
      <c r="V207" s="5"/>
    </row>
    <row r="208" spans="21:22">
      <c r="U208" s="5"/>
      <c r="V208" s="5"/>
    </row>
    <row r="209" spans="21:22">
      <c r="U209" s="5"/>
      <c r="V209" s="5"/>
    </row>
    <row r="210" spans="21:22">
      <c r="U210" s="5"/>
      <c r="V210" s="5"/>
    </row>
    <row r="211" spans="21:22">
      <c r="U211" s="5"/>
      <c r="V211" s="5"/>
    </row>
    <row r="212" spans="21:22">
      <c r="U212" s="5"/>
      <c r="V212" s="5"/>
    </row>
    <row r="213" spans="21:22">
      <c r="U213" s="5"/>
      <c r="V213" s="5"/>
    </row>
    <row r="214" spans="21:22">
      <c r="U214" s="5"/>
      <c r="V214" s="5"/>
    </row>
    <row r="215" spans="21:22">
      <c r="U215" s="5"/>
      <c r="V215" s="5"/>
    </row>
    <row r="216" spans="21:22">
      <c r="U216" s="5"/>
      <c r="V216" s="5"/>
    </row>
    <row r="217" spans="21:22">
      <c r="U217" s="5"/>
      <c r="V217" s="5"/>
    </row>
    <row r="218" spans="21:22">
      <c r="U218" s="5"/>
      <c r="V218" s="5"/>
    </row>
    <row r="219" spans="21:22">
      <c r="U219" s="5"/>
      <c r="V219" s="5"/>
    </row>
    <row r="220" spans="21:22">
      <c r="U220" s="5"/>
      <c r="V220" s="5"/>
    </row>
    <row r="221" spans="21:22">
      <c r="U221" s="5"/>
      <c r="V221" s="5"/>
    </row>
    <row r="222" spans="21:22">
      <c r="U222" s="5"/>
      <c r="V222" s="5"/>
    </row>
    <row r="223" spans="21:22">
      <c r="U223" s="5"/>
      <c r="V223" s="5"/>
    </row>
  </sheetData>
  <mergeCells count="175">
    <mergeCell ref="A4:D4"/>
    <mergeCell ref="E4:H4"/>
    <mergeCell ref="I4:L4"/>
    <mergeCell ref="M4:P4"/>
    <mergeCell ref="Q4:T4"/>
    <mergeCell ref="A5:D5"/>
    <mergeCell ref="E5:H5"/>
    <mergeCell ref="I5:L5"/>
    <mergeCell ref="M5:P5"/>
    <mergeCell ref="Q5:T5"/>
    <mergeCell ref="A6:D6"/>
    <mergeCell ref="E6:H6"/>
    <mergeCell ref="I6:L6"/>
    <mergeCell ref="M6:P6"/>
    <mergeCell ref="Q6:T6"/>
    <mergeCell ref="A7:D7"/>
    <mergeCell ref="E7:H7"/>
    <mergeCell ref="I7:L7"/>
    <mergeCell ref="M7:P7"/>
    <mergeCell ref="Q7:T7"/>
    <mergeCell ref="A8:D8"/>
    <mergeCell ref="E8:H8"/>
    <mergeCell ref="I8:L8"/>
    <mergeCell ref="M8:P8"/>
    <mergeCell ref="Q8:T8"/>
    <mergeCell ref="A9:D9"/>
    <mergeCell ref="E9:H9"/>
    <mergeCell ref="I9:L9"/>
    <mergeCell ref="M9:P9"/>
    <mergeCell ref="Q9:T9"/>
    <mergeCell ref="A10:D10"/>
    <mergeCell ref="E10:H10"/>
    <mergeCell ref="I10:L10"/>
    <mergeCell ref="M10:P10"/>
    <mergeCell ref="Q10:T10"/>
    <mergeCell ref="A14:D14"/>
    <mergeCell ref="E14:H14"/>
    <mergeCell ref="I14:L14"/>
    <mergeCell ref="M14:P14"/>
    <mergeCell ref="Q14:T14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A18:D18"/>
    <mergeCell ref="E18:H18"/>
    <mergeCell ref="I18:L18"/>
    <mergeCell ref="M18:P18"/>
    <mergeCell ref="Q18:T18"/>
    <mergeCell ref="A19:D19"/>
    <mergeCell ref="E19:H19"/>
    <mergeCell ref="I19:L19"/>
    <mergeCell ref="M19:P19"/>
    <mergeCell ref="Q19:T19"/>
    <mergeCell ref="A20:D20"/>
    <mergeCell ref="E20:H20"/>
    <mergeCell ref="I20:L20"/>
    <mergeCell ref="M20:P20"/>
    <mergeCell ref="Q20:T20"/>
    <mergeCell ref="A24:D24"/>
    <mergeCell ref="E24:H24"/>
    <mergeCell ref="I24:L24"/>
    <mergeCell ref="M24:P24"/>
    <mergeCell ref="Q24:T24"/>
    <mergeCell ref="A25:D25"/>
    <mergeCell ref="E25:H25"/>
    <mergeCell ref="I25:L25"/>
    <mergeCell ref="M25:P25"/>
    <mergeCell ref="Q25:T25"/>
    <mergeCell ref="A26:D26"/>
    <mergeCell ref="E26:H26"/>
    <mergeCell ref="I26:L26"/>
    <mergeCell ref="M26:P26"/>
    <mergeCell ref="Q26:T26"/>
    <mergeCell ref="A27:D27"/>
    <mergeCell ref="E27:H27"/>
    <mergeCell ref="I27:L27"/>
    <mergeCell ref="M27:P27"/>
    <mergeCell ref="Q27:T27"/>
    <mergeCell ref="A28:D28"/>
    <mergeCell ref="E28:H28"/>
    <mergeCell ref="I28:L28"/>
    <mergeCell ref="M28:P28"/>
    <mergeCell ref="Q28:T28"/>
    <mergeCell ref="A29:D29"/>
    <mergeCell ref="E29:H29"/>
    <mergeCell ref="I29:L29"/>
    <mergeCell ref="M29:P29"/>
    <mergeCell ref="Q29:T29"/>
    <mergeCell ref="A30:D30"/>
    <mergeCell ref="E30:H30"/>
    <mergeCell ref="I30:L30"/>
    <mergeCell ref="M30:P30"/>
    <mergeCell ref="Q30:T30"/>
    <mergeCell ref="A34:D34"/>
    <mergeCell ref="E34:H34"/>
    <mergeCell ref="I34:L34"/>
    <mergeCell ref="M34:P34"/>
    <mergeCell ref="Q34:T34"/>
    <mergeCell ref="A35:D35"/>
    <mergeCell ref="E35:H35"/>
    <mergeCell ref="I35:L35"/>
    <mergeCell ref="M35:P35"/>
    <mergeCell ref="Q35:T35"/>
    <mergeCell ref="A36:D36"/>
    <mergeCell ref="E36:H36"/>
    <mergeCell ref="I36:L36"/>
    <mergeCell ref="M36:P36"/>
    <mergeCell ref="Q36:T36"/>
    <mergeCell ref="A37:D37"/>
    <mergeCell ref="E37:H37"/>
    <mergeCell ref="I37:L37"/>
    <mergeCell ref="M37:P37"/>
    <mergeCell ref="Q37:T37"/>
    <mergeCell ref="A38:D38"/>
    <mergeCell ref="E38:H38"/>
    <mergeCell ref="I38:L38"/>
    <mergeCell ref="M38:P38"/>
    <mergeCell ref="Q38:T38"/>
    <mergeCell ref="A39:D39"/>
    <mergeCell ref="E39:H39"/>
    <mergeCell ref="I39:L39"/>
    <mergeCell ref="M39:P39"/>
    <mergeCell ref="Q39:T39"/>
    <mergeCell ref="A40:D40"/>
    <mergeCell ref="E40:H40"/>
    <mergeCell ref="I40:L40"/>
    <mergeCell ref="M40:P40"/>
    <mergeCell ref="Q40:T40"/>
    <mergeCell ref="A44:D44"/>
    <mergeCell ref="E44:H44"/>
    <mergeCell ref="I44:L44"/>
    <mergeCell ref="M44:P44"/>
    <mergeCell ref="Q44:T44"/>
    <mergeCell ref="A45:D45"/>
    <mergeCell ref="E45:H45"/>
    <mergeCell ref="I45:L45"/>
    <mergeCell ref="M45:P45"/>
    <mergeCell ref="Q45:T45"/>
    <mergeCell ref="A46:D46"/>
    <mergeCell ref="E46:H46"/>
    <mergeCell ref="I46:L46"/>
    <mergeCell ref="M46:P46"/>
    <mergeCell ref="Q46:T46"/>
    <mergeCell ref="A47:D47"/>
    <mergeCell ref="E47:H47"/>
    <mergeCell ref="I47:L47"/>
    <mergeCell ref="M47:P47"/>
    <mergeCell ref="Q47:T47"/>
    <mergeCell ref="A50:D50"/>
    <mergeCell ref="E50:H50"/>
    <mergeCell ref="I50:L50"/>
    <mergeCell ref="M50:P50"/>
    <mergeCell ref="Q50:T50"/>
    <mergeCell ref="A48:D48"/>
    <mergeCell ref="E48:H48"/>
    <mergeCell ref="I48:L48"/>
    <mergeCell ref="M48:P48"/>
    <mergeCell ref="Q48:T48"/>
    <mergeCell ref="A49:D49"/>
    <mergeCell ref="E49:H49"/>
    <mergeCell ref="I49:L49"/>
    <mergeCell ref="M49:P49"/>
    <mergeCell ref="Q49:T49"/>
  </mergeCells>
  <phoneticPr fontId="3" type="noConversion"/>
  <conditionalFormatting sqref="B1:D4 B11:D14 J1:L4 N11:P65536 J11:L65536 R11:T65536 N1:P4 F1:H4 R1:T4 F11:H65536 E1:E1048576 Q1:Q1048576 M1:M1048576 I1:I1048576 B16:D65536 A1:A1048576">
    <cfRule type="cellIs" dxfId="135" priority="61" stopIfTrue="1" operator="equal">
      <formula>0</formula>
    </cfRule>
  </conditionalFormatting>
  <conditionalFormatting sqref="A4:D4">
    <cfRule type="cellIs" dxfId="134" priority="60" stopIfTrue="1" operator="equal">
      <formula>0</formula>
    </cfRule>
  </conditionalFormatting>
  <conditionalFormatting sqref="A4">
    <cfRule type="cellIs" dxfId="133" priority="59" stopIfTrue="1" operator="equal">
      <formula>0</formula>
    </cfRule>
  </conditionalFormatting>
  <conditionalFormatting sqref="E4:T4">
    <cfRule type="cellIs" dxfId="132" priority="58" stopIfTrue="1" operator="equal">
      <formula>0</formula>
    </cfRule>
  </conditionalFormatting>
  <conditionalFormatting sqref="E4 I4 M4 Q4">
    <cfRule type="cellIs" dxfId="131" priority="57" stopIfTrue="1" operator="equal">
      <formula>0</formula>
    </cfRule>
  </conditionalFormatting>
  <conditionalFormatting sqref="A14">
    <cfRule type="cellIs" dxfId="130" priority="56" stopIfTrue="1" operator="equal">
      <formula>0</formula>
    </cfRule>
  </conditionalFormatting>
  <conditionalFormatting sqref="A14">
    <cfRule type="cellIs" dxfId="129" priority="55" stopIfTrue="1" operator="equal">
      <formula>0</formula>
    </cfRule>
  </conditionalFormatting>
  <conditionalFormatting sqref="E14:T14">
    <cfRule type="cellIs" dxfId="128" priority="54" stopIfTrue="1" operator="equal">
      <formula>0</formula>
    </cfRule>
  </conditionalFormatting>
  <conditionalFormatting sqref="E14 I14 M14 Q14">
    <cfRule type="cellIs" dxfId="127" priority="53" stopIfTrue="1" operator="equal">
      <formula>0</formula>
    </cfRule>
  </conditionalFormatting>
  <conditionalFormatting sqref="A24:D24">
    <cfRule type="cellIs" dxfId="126" priority="52" stopIfTrue="1" operator="equal">
      <formula>0</formula>
    </cfRule>
  </conditionalFormatting>
  <conditionalFormatting sqref="A24">
    <cfRule type="cellIs" dxfId="125" priority="51" stopIfTrue="1" operator="equal">
      <formula>0</formula>
    </cfRule>
  </conditionalFormatting>
  <conditionalFormatting sqref="E24:T24">
    <cfRule type="cellIs" dxfId="124" priority="50" stopIfTrue="1" operator="equal">
      <formula>0</formula>
    </cfRule>
  </conditionalFormatting>
  <conditionalFormatting sqref="E24 I24 M24 Q24">
    <cfRule type="cellIs" dxfId="123" priority="49" stopIfTrue="1" operator="equal">
      <formula>0</formula>
    </cfRule>
  </conditionalFormatting>
  <conditionalFormatting sqref="A34:D34">
    <cfRule type="cellIs" dxfId="122" priority="48" stopIfTrue="1" operator="equal">
      <formula>0</formula>
    </cfRule>
  </conditionalFormatting>
  <conditionalFormatting sqref="A34">
    <cfRule type="cellIs" dxfId="121" priority="47" stopIfTrue="1" operator="equal">
      <formula>0</formula>
    </cfRule>
  </conditionalFormatting>
  <conditionalFormatting sqref="E34:T34">
    <cfRule type="cellIs" dxfId="120" priority="46" stopIfTrue="1" operator="equal">
      <formula>0</formula>
    </cfRule>
  </conditionalFormatting>
  <conditionalFormatting sqref="E34 I34 M34 Q34">
    <cfRule type="cellIs" dxfId="119" priority="45" stopIfTrue="1" operator="equal">
      <formula>0</formula>
    </cfRule>
  </conditionalFormatting>
  <conditionalFormatting sqref="A44:D44">
    <cfRule type="cellIs" dxfId="118" priority="44" stopIfTrue="1" operator="equal">
      <formula>0</formula>
    </cfRule>
  </conditionalFormatting>
  <conditionalFormatting sqref="A44">
    <cfRule type="cellIs" dxfId="117" priority="43" stopIfTrue="1" operator="equal">
      <formula>0</formula>
    </cfRule>
  </conditionalFormatting>
  <conditionalFormatting sqref="E44:T44">
    <cfRule type="cellIs" dxfId="116" priority="42" stopIfTrue="1" operator="equal">
      <formula>0</formula>
    </cfRule>
  </conditionalFormatting>
  <conditionalFormatting sqref="E44 I44 M44 Q44">
    <cfRule type="cellIs" dxfId="115" priority="41" stopIfTrue="1" operator="equal">
      <formula>0</formula>
    </cfRule>
  </conditionalFormatting>
  <conditionalFormatting sqref="A14:D14">
    <cfRule type="cellIs" dxfId="114" priority="40" stopIfTrue="1" operator="equal">
      <formula>0</formula>
    </cfRule>
  </conditionalFormatting>
  <conditionalFormatting sqref="A14">
    <cfRule type="cellIs" dxfId="113" priority="39" stopIfTrue="1" operator="equal">
      <formula>0</formula>
    </cfRule>
  </conditionalFormatting>
  <conditionalFormatting sqref="E14:T14">
    <cfRule type="cellIs" dxfId="112" priority="38" stopIfTrue="1" operator="equal">
      <formula>0</formula>
    </cfRule>
  </conditionalFormatting>
  <conditionalFormatting sqref="E14 I14 M14 Q14">
    <cfRule type="cellIs" dxfId="111" priority="37" stopIfTrue="1" operator="equal">
      <formula>0</formula>
    </cfRule>
  </conditionalFormatting>
  <conditionalFormatting sqref="A24">
    <cfRule type="cellIs" dxfId="110" priority="36" stopIfTrue="1" operator="equal">
      <formula>0</formula>
    </cfRule>
  </conditionalFormatting>
  <conditionalFormatting sqref="A24">
    <cfRule type="cellIs" dxfId="109" priority="35" stopIfTrue="1" operator="equal">
      <formula>0</formula>
    </cfRule>
  </conditionalFormatting>
  <conditionalFormatting sqref="E24:T24">
    <cfRule type="cellIs" dxfId="108" priority="34" stopIfTrue="1" operator="equal">
      <formula>0</formula>
    </cfRule>
  </conditionalFormatting>
  <conditionalFormatting sqref="E24 I24 M24 Q24">
    <cfRule type="cellIs" dxfId="107" priority="33" stopIfTrue="1" operator="equal">
      <formula>0</formula>
    </cfRule>
  </conditionalFormatting>
  <conditionalFormatting sqref="A24:D24">
    <cfRule type="cellIs" dxfId="106" priority="32" stopIfTrue="1" operator="equal">
      <formula>0</formula>
    </cfRule>
  </conditionalFormatting>
  <conditionalFormatting sqref="A24">
    <cfRule type="cellIs" dxfId="105" priority="31" stopIfTrue="1" operator="equal">
      <formula>0</formula>
    </cfRule>
  </conditionalFormatting>
  <conditionalFormatting sqref="E24:T24">
    <cfRule type="cellIs" dxfId="104" priority="30" stopIfTrue="1" operator="equal">
      <formula>0</formula>
    </cfRule>
  </conditionalFormatting>
  <conditionalFormatting sqref="E24 I24 M24 Q24">
    <cfRule type="cellIs" dxfId="103" priority="29" stopIfTrue="1" operator="equal">
      <formula>0</formula>
    </cfRule>
  </conditionalFormatting>
  <conditionalFormatting sqref="A34:D34">
    <cfRule type="cellIs" dxfId="102" priority="28" stopIfTrue="1" operator="equal">
      <formula>0</formula>
    </cfRule>
  </conditionalFormatting>
  <conditionalFormatting sqref="A34">
    <cfRule type="cellIs" dxfId="101" priority="27" stopIfTrue="1" operator="equal">
      <formula>0</formula>
    </cfRule>
  </conditionalFormatting>
  <conditionalFormatting sqref="E34:T34">
    <cfRule type="cellIs" dxfId="100" priority="26" stopIfTrue="1" operator="equal">
      <formula>0</formula>
    </cfRule>
  </conditionalFormatting>
  <conditionalFormatting sqref="E34 I34 M34 Q34">
    <cfRule type="cellIs" dxfId="99" priority="25" stopIfTrue="1" operator="equal">
      <formula>0</formula>
    </cfRule>
  </conditionalFormatting>
  <conditionalFormatting sqref="A34">
    <cfRule type="cellIs" dxfId="98" priority="24" stopIfTrue="1" operator="equal">
      <formula>0</formula>
    </cfRule>
  </conditionalFormatting>
  <conditionalFormatting sqref="A34">
    <cfRule type="cellIs" dxfId="97" priority="23" stopIfTrue="1" operator="equal">
      <formula>0</formula>
    </cfRule>
  </conditionalFormatting>
  <conditionalFormatting sqref="E34:T34">
    <cfRule type="cellIs" dxfId="96" priority="22" stopIfTrue="1" operator="equal">
      <formula>0</formula>
    </cfRule>
  </conditionalFormatting>
  <conditionalFormatting sqref="E34 I34 M34 Q34">
    <cfRule type="cellIs" dxfId="95" priority="21" stopIfTrue="1" operator="equal">
      <formula>0</formula>
    </cfRule>
  </conditionalFormatting>
  <conditionalFormatting sqref="A34:D34">
    <cfRule type="cellIs" dxfId="94" priority="20" stopIfTrue="1" operator="equal">
      <formula>0</formula>
    </cfRule>
  </conditionalFormatting>
  <conditionalFormatting sqref="A34">
    <cfRule type="cellIs" dxfId="93" priority="19" stopIfTrue="1" operator="equal">
      <formula>0</formula>
    </cfRule>
  </conditionalFormatting>
  <conditionalFormatting sqref="E34:T34">
    <cfRule type="cellIs" dxfId="92" priority="18" stopIfTrue="1" operator="equal">
      <formula>0</formula>
    </cfRule>
  </conditionalFormatting>
  <conditionalFormatting sqref="E34 I34 M34 Q34">
    <cfRule type="cellIs" dxfId="91" priority="17" stopIfTrue="1" operator="equal">
      <formula>0</formula>
    </cfRule>
  </conditionalFormatting>
  <conditionalFormatting sqref="A44:D44">
    <cfRule type="cellIs" dxfId="90" priority="16" stopIfTrue="1" operator="equal">
      <formula>0</formula>
    </cfRule>
  </conditionalFormatting>
  <conditionalFormatting sqref="A44">
    <cfRule type="cellIs" dxfId="89" priority="15" stopIfTrue="1" operator="equal">
      <formula>0</formula>
    </cfRule>
  </conditionalFormatting>
  <conditionalFormatting sqref="E44:T44">
    <cfRule type="cellIs" dxfId="88" priority="14" stopIfTrue="1" operator="equal">
      <formula>0</formula>
    </cfRule>
  </conditionalFormatting>
  <conditionalFormatting sqref="E44 I44 M44 Q44">
    <cfRule type="cellIs" dxfId="87" priority="13" stopIfTrue="1" operator="equal">
      <formula>0</formula>
    </cfRule>
  </conditionalFormatting>
  <conditionalFormatting sqref="A44:D44">
    <cfRule type="cellIs" dxfId="86" priority="12" stopIfTrue="1" operator="equal">
      <formula>0</formula>
    </cfRule>
  </conditionalFormatting>
  <conditionalFormatting sqref="A44">
    <cfRule type="cellIs" dxfId="85" priority="11" stopIfTrue="1" operator="equal">
      <formula>0</formula>
    </cfRule>
  </conditionalFormatting>
  <conditionalFormatting sqref="E44:T44">
    <cfRule type="cellIs" dxfId="84" priority="10" stopIfTrue="1" operator="equal">
      <formula>0</formula>
    </cfRule>
  </conditionalFormatting>
  <conditionalFormatting sqref="E44 I44 M44 Q44">
    <cfRule type="cellIs" dxfId="83" priority="9" stopIfTrue="1" operator="equal">
      <formula>0</formula>
    </cfRule>
  </conditionalFormatting>
  <conditionalFormatting sqref="A44">
    <cfRule type="cellIs" dxfId="82" priority="8" stopIfTrue="1" operator="equal">
      <formula>0</formula>
    </cfRule>
  </conditionalFormatting>
  <conditionalFormatting sqref="A44">
    <cfRule type="cellIs" dxfId="81" priority="7" stopIfTrue="1" operator="equal">
      <formula>0</formula>
    </cfRule>
  </conditionalFormatting>
  <conditionalFormatting sqref="E44:T44">
    <cfRule type="cellIs" dxfId="80" priority="6" stopIfTrue="1" operator="equal">
      <formula>0</formula>
    </cfRule>
  </conditionalFormatting>
  <conditionalFormatting sqref="E44 I44 M44 Q44">
    <cfRule type="cellIs" dxfId="79" priority="5" stopIfTrue="1" operator="equal">
      <formula>0</formula>
    </cfRule>
  </conditionalFormatting>
  <conditionalFormatting sqref="A44:D44">
    <cfRule type="cellIs" dxfId="78" priority="4" stopIfTrue="1" operator="equal">
      <formula>0</formula>
    </cfRule>
  </conditionalFormatting>
  <conditionalFormatting sqref="A44">
    <cfRule type="cellIs" dxfId="77" priority="3" stopIfTrue="1" operator="equal">
      <formula>0</formula>
    </cfRule>
  </conditionalFormatting>
  <conditionalFormatting sqref="E44:T44">
    <cfRule type="cellIs" dxfId="76" priority="2" stopIfTrue="1" operator="equal">
      <formula>0</formula>
    </cfRule>
  </conditionalFormatting>
  <conditionalFormatting sqref="E44 I44 M44 Q44">
    <cfRule type="cellIs" dxfId="75" priority="1" stopIfTrue="1" operator="equal">
      <formula>0</formula>
    </cfRule>
  </conditionalFormatting>
  <pageMargins left="0.15748031496062992" right="0.15748031496062992" top="0" bottom="0" header="0.19685039370078741" footer="0.19685039370078741"/>
  <pageSetup paperSize="9" scale="17" orientation="landscape" r:id="rId1"/>
  <headerFooter alignWithMargins="0"/>
  <rowBreaks count="1" manualBreakCount="1">
    <brk id="53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已命名的範圍</vt:lpstr>
      </vt:variant>
      <vt:variant>
        <vt:i4>10</vt:i4>
      </vt:variant>
    </vt:vector>
  </HeadingPairs>
  <TitlesOfParts>
    <vt:vector size="21" baseType="lpstr">
      <vt:lpstr>月菜單</vt:lpstr>
      <vt:lpstr>第一週明細</vt:lpstr>
      <vt:lpstr>第二週明細</vt:lpstr>
      <vt:lpstr>第三週明細</vt:lpstr>
      <vt:lpstr>第四週明細</vt:lpstr>
      <vt:lpstr>第五週明細 </vt:lpstr>
      <vt:lpstr>直式</vt:lpstr>
      <vt:lpstr>直式-高職美編</vt:lpstr>
      <vt:lpstr>國小國中橫式美編</vt:lpstr>
      <vt:lpstr>直式-國中美編</vt:lpstr>
      <vt:lpstr>橫式</vt:lpstr>
      <vt:lpstr>月菜單!Print_Area</vt:lpstr>
      <vt:lpstr>直式!Print_Area</vt:lpstr>
      <vt:lpstr>'直式-高職美編'!Print_Area</vt:lpstr>
      <vt:lpstr>'直式-國中美編'!Print_Area</vt:lpstr>
      <vt:lpstr>國小國中橫式美編!Print_Area</vt:lpstr>
      <vt:lpstr>第一週明細!Print_Area</vt:lpstr>
      <vt:lpstr>第二週明細!Print_Area</vt:lpstr>
      <vt:lpstr>第三週明細!Print_Area</vt:lpstr>
      <vt:lpstr>'第五週明細 '!Print_Area</vt:lpstr>
      <vt:lpstr>第四週明細!Print_Area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蔡品葳</cp:lastModifiedBy>
  <cp:lastPrinted>2020-04-07T07:49:34Z</cp:lastPrinted>
  <dcterms:created xsi:type="dcterms:W3CDTF">2020-02-12T00:57:32Z</dcterms:created>
  <dcterms:modified xsi:type="dcterms:W3CDTF">2020-04-16T03:51:43Z</dcterms:modified>
</cp:coreProperties>
</file>