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7280" windowHeight="6540" tabRatio="782" firstSheet="1" activeTab="8"/>
  </bookViews>
  <sheets>
    <sheet name="承富.4月菜單" sheetId="20" r:id="rId1"/>
    <sheet name="承富第一週明細" sheetId="2" r:id="rId2"/>
    <sheet name="承富第二週明細" sheetId="3" r:id="rId3"/>
    <sheet name="承富第三週明細" sheetId="4" r:id="rId4"/>
    <sheet name="承富第四週明細" sheetId="7" r:id="rId5"/>
    <sheet name="承富第五週明細 " sheetId="8" r:id="rId6"/>
    <sheet name="王子4月菜單" sheetId="21" r:id="rId7"/>
    <sheet name="王子第一週明細)" sheetId="22" r:id="rId8"/>
    <sheet name="王子第二週明細" sheetId="23" r:id="rId9"/>
    <sheet name="王子第三週明細" sheetId="24" r:id="rId10"/>
    <sheet name="王子第四周明細" sheetId="26" r:id="rId11"/>
    <sheet name="王子第五周明細" sheetId="25" r:id="rId12"/>
    <sheet name="正惠心4月菜單" sheetId="27" r:id="rId13"/>
    <sheet name="正惠心第一週明細" sheetId="28" r:id="rId14"/>
    <sheet name="正惠心第二週明細" sheetId="29" r:id="rId15"/>
    <sheet name="正惠心第三週明細" sheetId="30" r:id="rId16"/>
    <sheet name="正惠心第四週明細" sheetId="31" r:id="rId17"/>
    <sheet name="正惠心第五週明細" sheetId="32" r:id="rId18"/>
    <sheet name="家嘉4月菜單" sheetId="33" r:id="rId19"/>
    <sheet name="家嘉第一週明細" sheetId="34" r:id="rId20"/>
    <sheet name="家嘉第二週明細" sheetId="35" r:id="rId21"/>
    <sheet name="家嘉第三週明細" sheetId="36" r:id="rId22"/>
    <sheet name="家嘉第四週明細" sheetId="37" r:id="rId23"/>
    <sheet name="家嘉第五週明細" sheetId="38" r:id="rId24"/>
    <sheet name="豐成4月菜單" sheetId="39" r:id="rId25"/>
    <sheet name="豐成第一週明細" sheetId="40" r:id="rId26"/>
    <sheet name="豐成第二週明細" sheetId="41" r:id="rId27"/>
    <sheet name="豐成第三週明細" sheetId="42" r:id="rId28"/>
    <sheet name="豐成第四週明細" sheetId="43" r:id="rId29"/>
    <sheet name="豐成第五週明細" sheetId="44" r:id="rId30"/>
    <sheet name="冠成4月菜單" sheetId="45" r:id="rId31"/>
    <sheet name="冠成第一週明細 " sheetId="46" r:id="rId32"/>
    <sheet name="冠成第二週明細 " sheetId="47" r:id="rId33"/>
    <sheet name="冠成第三週明細 " sheetId="48" r:id="rId34"/>
    <sheet name="冠成第四週明細 " sheetId="49" r:id="rId35"/>
    <sheet name="冠成第五週明細 " sheetId="50" r:id="rId36"/>
  </sheets>
  <definedNames>
    <definedName name="_xlnm.Print_Area" localSheetId="12">正惠心4月菜單!$A$1:$T$47</definedName>
    <definedName name="_xlnm.Print_Area" localSheetId="30">冠成4月菜單!$A$1:$T$53</definedName>
    <definedName name="_xlnm.Print_Area" localSheetId="31">'冠成第一週明細 '!$A$1:$Z$46</definedName>
    <definedName name="_xlnm.Print_Area" localSheetId="32">'冠成第二週明細 '!$A$1:$Z$46</definedName>
    <definedName name="_xlnm.Print_Area" localSheetId="33">'冠成第三週明細 '!$A$1:$Z$46</definedName>
    <definedName name="_xlnm.Print_Area" localSheetId="35">'冠成第五週明細 '!$A$1:$Z$44</definedName>
    <definedName name="_xlnm.Print_Area" localSheetId="34">'冠成第四週明細 '!$A$1:$Z$46</definedName>
    <definedName name="_xlnm.Print_Area" localSheetId="26">豐成第二週明細!$B$1:$Y$43</definedName>
  </definedNames>
  <calcPr calcId="145621"/>
</workbook>
</file>

<file path=xl/calcChain.xml><?xml version="1.0" encoding="utf-8"?>
<calcChain xmlns="http://schemas.openxmlformats.org/spreadsheetml/2006/main">
  <c r="D5" i="50" l="1"/>
  <c r="G5" i="50"/>
  <c r="J5" i="50"/>
  <c r="M5" i="50"/>
  <c r="P5" i="50"/>
  <c r="S5" i="50"/>
  <c r="Y5" i="50"/>
  <c r="Y6" i="50"/>
  <c r="AC6" i="50"/>
  <c r="AE6" i="50"/>
  <c r="AF6" i="50"/>
  <c r="Y7" i="50"/>
  <c r="AC7" i="50"/>
  <c r="AD7" i="50"/>
  <c r="AF7" i="50"/>
  <c r="Y8" i="50"/>
  <c r="AC8" i="50"/>
  <c r="AE8" i="50"/>
  <c r="AF8" i="50" s="1"/>
  <c r="Y9" i="50"/>
  <c r="AD9" i="50"/>
  <c r="AF9" i="50"/>
  <c r="AE10" i="50"/>
  <c r="AC11" i="50"/>
  <c r="W10" i="50" s="1"/>
  <c r="D53" i="45" s="1"/>
  <c r="AD11" i="50"/>
  <c r="W8" i="50" s="1"/>
  <c r="D13" i="50"/>
  <c r="G13" i="50"/>
  <c r="J13" i="50"/>
  <c r="M13" i="50"/>
  <c r="P13" i="50"/>
  <c r="S13" i="50"/>
  <c r="Y13" i="50"/>
  <c r="Y14" i="50"/>
  <c r="AC14" i="50"/>
  <c r="AF14" i="50" s="1"/>
  <c r="AE14" i="50"/>
  <c r="Y15" i="50"/>
  <c r="AC15" i="50"/>
  <c r="AF15" i="50" s="1"/>
  <c r="AD15" i="50"/>
  <c r="Y16" i="50"/>
  <c r="AC16" i="50"/>
  <c r="AF16" i="50" s="1"/>
  <c r="AE16" i="50"/>
  <c r="Y17" i="50"/>
  <c r="AD17" i="50"/>
  <c r="AF17" i="50" s="1"/>
  <c r="AE18" i="50"/>
  <c r="AE19" i="50" s="1"/>
  <c r="AC19" i="50"/>
  <c r="D21" i="50"/>
  <c r="G21" i="50"/>
  <c r="J21" i="50"/>
  <c r="M21" i="50"/>
  <c r="P21" i="50"/>
  <c r="S21" i="50"/>
  <c r="Y21" i="50"/>
  <c r="Y22" i="50"/>
  <c r="AC22" i="50"/>
  <c r="AE22" i="50"/>
  <c r="AF22" i="50"/>
  <c r="Y23" i="50"/>
  <c r="AC23" i="50"/>
  <c r="AD23" i="50"/>
  <c r="AF23" i="50"/>
  <c r="Y24" i="50"/>
  <c r="AC24" i="50"/>
  <c r="AE24" i="50"/>
  <c r="AF24" i="50" s="1"/>
  <c r="Y25" i="50"/>
  <c r="AD25" i="50"/>
  <c r="AF25" i="50"/>
  <c r="AE26" i="50"/>
  <c r="AC27" i="50"/>
  <c r="W26" i="50" s="1"/>
  <c r="L53" i="45" s="1"/>
  <c r="AD27" i="50"/>
  <c r="D29" i="50"/>
  <c r="G29" i="50"/>
  <c r="J29" i="50"/>
  <c r="M29" i="50"/>
  <c r="P29" i="50"/>
  <c r="S29" i="50"/>
  <c r="Y29" i="50"/>
  <c r="Y30" i="50"/>
  <c r="AC30" i="50"/>
  <c r="AF30" i="50" s="1"/>
  <c r="AE30" i="50"/>
  <c r="Y31" i="50"/>
  <c r="AC31" i="50"/>
  <c r="AF31" i="50" s="1"/>
  <c r="AD31" i="50"/>
  <c r="Y32" i="50"/>
  <c r="AC32" i="50"/>
  <c r="AE32" i="50"/>
  <c r="AF32" i="50" s="1"/>
  <c r="Y33" i="50"/>
  <c r="AD33" i="50"/>
  <c r="AF33" i="50"/>
  <c r="AE34" i="50"/>
  <c r="AE35" i="50" s="1"/>
  <c r="AD35" i="50"/>
  <c r="W32" i="50" s="1"/>
  <c r="D37" i="50"/>
  <c r="G37" i="50"/>
  <c r="J37" i="50"/>
  <c r="M37" i="50"/>
  <c r="P37" i="50"/>
  <c r="S37" i="50"/>
  <c r="Y37" i="50"/>
  <c r="Y38" i="50"/>
  <c r="AC38" i="50"/>
  <c r="AE38" i="50"/>
  <c r="AF38" i="50"/>
  <c r="Y39" i="50"/>
  <c r="AC39" i="50"/>
  <c r="AD39" i="50"/>
  <c r="AF39" i="50"/>
  <c r="Y40" i="50"/>
  <c r="W40" i="50" s="1"/>
  <c r="AC40" i="50"/>
  <c r="AF40" i="50" s="1"/>
  <c r="AE40" i="50"/>
  <c r="AE43" i="50" s="1"/>
  <c r="Y41" i="50"/>
  <c r="AD41" i="50"/>
  <c r="AF41" i="50"/>
  <c r="W42" i="50"/>
  <c r="AE42" i="50"/>
  <c r="AC43" i="50"/>
  <c r="AD43" i="50"/>
  <c r="D5" i="49"/>
  <c r="G5" i="49"/>
  <c r="J5" i="49"/>
  <c r="M5" i="49"/>
  <c r="P5" i="49"/>
  <c r="S5" i="49"/>
  <c r="Y5" i="49"/>
  <c r="Y6" i="49"/>
  <c r="AC6" i="49"/>
  <c r="AF6" i="49" s="1"/>
  <c r="AE6" i="49"/>
  <c r="Y7" i="49"/>
  <c r="AC7" i="49"/>
  <c r="AF7" i="49" s="1"/>
  <c r="AD7" i="49"/>
  <c r="Y8" i="49"/>
  <c r="AC8" i="49"/>
  <c r="AF8" i="49" s="1"/>
  <c r="AE8" i="49"/>
  <c r="Y9" i="49"/>
  <c r="AD9" i="49"/>
  <c r="AF9" i="49" s="1"/>
  <c r="AE10" i="49"/>
  <c r="AE11" i="49" s="1"/>
  <c r="AC11" i="49"/>
  <c r="W10" i="49" s="1"/>
  <c r="AD11" i="49"/>
  <c r="W8" i="49" s="1"/>
  <c r="D13" i="49"/>
  <c r="G13" i="49"/>
  <c r="J13" i="49"/>
  <c r="M13" i="49"/>
  <c r="P13" i="49"/>
  <c r="S13" i="49"/>
  <c r="Y13" i="49"/>
  <c r="Y14" i="49"/>
  <c r="AC14" i="49"/>
  <c r="AF14" i="49" s="1"/>
  <c r="AE14" i="49"/>
  <c r="Y15" i="49"/>
  <c r="AC15" i="49"/>
  <c r="AF15" i="49" s="1"/>
  <c r="AD15" i="49"/>
  <c r="Y16" i="49"/>
  <c r="AC16" i="49"/>
  <c r="AF16" i="49" s="1"/>
  <c r="AE16" i="49"/>
  <c r="Y17" i="49"/>
  <c r="AD17" i="49"/>
  <c r="AF17" i="49" s="1"/>
  <c r="AE18" i="49"/>
  <c r="AE19" i="49" s="1"/>
  <c r="AC19" i="49"/>
  <c r="AD19" i="49"/>
  <c r="D21" i="49"/>
  <c r="G21" i="49"/>
  <c r="J21" i="49"/>
  <c r="M21" i="49"/>
  <c r="P21" i="49"/>
  <c r="S21" i="49"/>
  <c r="Y21" i="49"/>
  <c r="Y22" i="49"/>
  <c r="AC22" i="49"/>
  <c r="AE22" i="49"/>
  <c r="AF22" i="49"/>
  <c r="Y23" i="49"/>
  <c r="AC23" i="49"/>
  <c r="AD23" i="49"/>
  <c r="AF23" i="49"/>
  <c r="Y24" i="49"/>
  <c r="AC24" i="49"/>
  <c r="AE24" i="49"/>
  <c r="AF24" i="49" s="1"/>
  <c r="Y25" i="49"/>
  <c r="AD25" i="49"/>
  <c r="AF25" i="49"/>
  <c r="AE26" i="49"/>
  <c r="AC27" i="49"/>
  <c r="W26" i="49" s="1"/>
  <c r="L43" i="45" s="1"/>
  <c r="AD27" i="49"/>
  <c r="W24" i="49" s="1"/>
  <c r="AE27" i="49"/>
  <c r="W22" i="49" s="1"/>
  <c r="D29" i="49"/>
  <c r="G29" i="49"/>
  <c r="J29" i="49"/>
  <c r="M29" i="49"/>
  <c r="P29" i="49"/>
  <c r="S29" i="49"/>
  <c r="Y29" i="49"/>
  <c r="Y30" i="49"/>
  <c r="AC30" i="49"/>
  <c r="AF30" i="49" s="1"/>
  <c r="AE30" i="49"/>
  <c r="Y31" i="49"/>
  <c r="AC31" i="49"/>
  <c r="AF31" i="49" s="1"/>
  <c r="AD31" i="49"/>
  <c r="Y32" i="49"/>
  <c r="AC32" i="49"/>
  <c r="AE32" i="49"/>
  <c r="AF32" i="49"/>
  <c r="Y33" i="49"/>
  <c r="AD33" i="49"/>
  <c r="AF33" i="49"/>
  <c r="W34" i="49"/>
  <c r="AE34" i="49"/>
  <c r="AC35" i="49"/>
  <c r="AD35" i="49"/>
  <c r="W32" i="49" s="1"/>
  <c r="AE35" i="49"/>
  <c r="W30" i="49" s="1"/>
  <c r="W36" i="49" s="1"/>
  <c r="D37" i="49"/>
  <c r="G37" i="49"/>
  <c r="J37" i="49"/>
  <c r="M37" i="49"/>
  <c r="P37" i="49"/>
  <c r="S37" i="49"/>
  <c r="Y37" i="49"/>
  <c r="Y38" i="49"/>
  <c r="AC38" i="49"/>
  <c r="AE38" i="49"/>
  <c r="AF38" i="49"/>
  <c r="Y39" i="49"/>
  <c r="AC39" i="49"/>
  <c r="AD39" i="49"/>
  <c r="AF39" i="49"/>
  <c r="Y40" i="49"/>
  <c r="W40" i="49" s="1"/>
  <c r="AC40" i="49"/>
  <c r="AF40" i="49" s="1"/>
  <c r="AE40" i="49"/>
  <c r="Y41" i="49"/>
  <c r="AD41" i="49"/>
  <c r="AF41" i="49"/>
  <c r="W42" i="49"/>
  <c r="AE42" i="49"/>
  <c r="AC43" i="49"/>
  <c r="AF43" i="49" s="1"/>
  <c r="AD43" i="49"/>
  <c r="AE43" i="49"/>
  <c r="AE44" i="49" s="1"/>
  <c r="D5" i="48"/>
  <c r="G5" i="48"/>
  <c r="J5" i="48"/>
  <c r="M5" i="48"/>
  <c r="P5" i="48"/>
  <c r="S5" i="48"/>
  <c r="Y5" i="48"/>
  <c r="P6" i="48"/>
  <c r="Y6" i="48"/>
  <c r="AC6" i="48"/>
  <c r="AF6" i="48" s="1"/>
  <c r="AE6" i="48"/>
  <c r="Y7" i="48"/>
  <c r="AC7" i="48"/>
  <c r="AF7" i="48" s="1"/>
  <c r="AD7" i="48"/>
  <c r="Y8" i="48"/>
  <c r="AC8" i="48"/>
  <c r="AE8" i="48"/>
  <c r="AF8" i="48"/>
  <c r="Y9" i="48"/>
  <c r="AD9" i="48"/>
  <c r="AF9" i="48" s="1"/>
  <c r="AE10" i="48"/>
  <c r="AC11" i="48"/>
  <c r="AF11" i="48" s="1"/>
  <c r="AD11" i="48"/>
  <c r="W8" i="48" s="1"/>
  <c r="AE11" i="48"/>
  <c r="W6" i="48" s="1"/>
  <c r="B33" i="45" s="1"/>
  <c r="D13" i="48"/>
  <c r="G13" i="48"/>
  <c r="J13" i="48"/>
  <c r="M13" i="48"/>
  <c r="P13" i="48"/>
  <c r="S13" i="48"/>
  <c r="Y13" i="48"/>
  <c r="Y14" i="48"/>
  <c r="AC14" i="48"/>
  <c r="AF14" i="48" s="1"/>
  <c r="AE14" i="48"/>
  <c r="Y15" i="48"/>
  <c r="AC15" i="48"/>
  <c r="AF15" i="48" s="1"/>
  <c r="AD15" i="48"/>
  <c r="Y16" i="48"/>
  <c r="AC16" i="48"/>
  <c r="AF16" i="48" s="1"/>
  <c r="AE16" i="48"/>
  <c r="Y17" i="48"/>
  <c r="AD17" i="48"/>
  <c r="AF17" i="48" s="1"/>
  <c r="AE18" i="48"/>
  <c r="AE19" i="48" s="1"/>
  <c r="AC19" i="48"/>
  <c r="W18" i="48" s="1"/>
  <c r="H33" i="45" s="1"/>
  <c r="D21" i="48"/>
  <c r="G21" i="48"/>
  <c r="J21" i="48"/>
  <c r="M21" i="48"/>
  <c r="P21" i="48"/>
  <c r="S21" i="48"/>
  <c r="Y21" i="48"/>
  <c r="Y22" i="48"/>
  <c r="AC22" i="48"/>
  <c r="AE22" i="48"/>
  <c r="AF22" i="48"/>
  <c r="Y23" i="48"/>
  <c r="AC23" i="48"/>
  <c r="AD23" i="48"/>
  <c r="AF23" i="48"/>
  <c r="Y24" i="48"/>
  <c r="AC24" i="48"/>
  <c r="AE24" i="48"/>
  <c r="AF24" i="48" s="1"/>
  <c r="Y25" i="48"/>
  <c r="AD25" i="48"/>
  <c r="AF25" i="48"/>
  <c r="W26" i="48"/>
  <c r="AE26" i="48"/>
  <c r="AC27" i="48"/>
  <c r="AD27" i="48"/>
  <c r="W24" i="48" s="1"/>
  <c r="AE27" i="48"/>
  <c r="W22" i="48" s="1"/>
  <c r="W28" i="48" s="1"/>
  <c r="D29" i="48"/>
  <c r="G29" i="48"/>
  <c r="J29" i="48"/>
  <c r="M29" i="48"/>
  <c r="P29" i="48"/>
  <c r="S29" i="48"/>
  <c r="Y29" i="48"/>
  <c r="Y30" i="48"/>
  <c r="AC30" i="48"/>
  <c r="AF30" i="48" s="1"/>
  <c r="AE30" i="48"/>
  <c r="Y31" i="48"/>
  <c r="AC31" i="48"/>
  <c r="AF31" i="48" s="1"/>
  <c r="AD31" i="48"/>
  <c r="Y32" i="48"/>
  <c r="AC32" i="48"/>
  <c r="AF32" i="48" s="1"/>
  <c r="AE32" i="48"/>
  <c r="Y33" i="48"/>
  <c r="AD33" i="48"/>
  <c r="AF33" i="48" s="1"/>
  <c r="AE34" i="48"/>
  <c r="AE35" i="48" s="1"/>
  <c r="AC35" i="48"/>
  <c r="W34" i="48" s="1"/>
  <c r="D37" i="48"/>
  <c r="G37" i="48"/>
  <c r="J37" i="48"/>
  <c r="M37" i="48"/>
  <c r="P37" i="48"/>
  <c r="S37" i="48"/>
  <c r="Y37" i="48"/>
  <c r="Y38" i="48"/>
  <c r="AC38" i="48"/>
  <c r="AE38" i="48"/>
  <c r="AF38" i="48"/>
  <c r="Y39" i="48"/>
  <c r="AC39" i="48"/>
  <c r="AD39" i="48"/>
  <c r="AF39" i="48"/>
  <c r="W40" i="48"/>
  <c r="Y40" i="48"/>
  <c r="AC40" i="48"/>
  <c r="AE40" i="48"/>
  <c r="AF40" i="48"/>
  <c r="Y41" i="48"/>
  <c r="AD41" i="48"/>
  <c r="AF41" i="48"/>
  <c r="AE42" i="48"/>
  <c r="AE43" i="48" s="1"/>
  <c r="AC43" i="48"/>
  <c r="AD43" i="48"/>
  <c r="D5" i="47"/>
  <c r="G5" i="47"/>
  <c r="J5" i="47"/>
  <c r="M5" i="47"/>
  <c r="P5" i="47"/>
  <c r="S5" i="47"/>
  <c r="Y5" i="47"/>
  <c r="Y6" i="47"/>
  <c r="AC6" i="47"/>
  <c r="AE6" i="47"/>
  <c r="AF6" i="47" s="1"/>
  <c r="Y7" i="47"/>
  <c r="AC7" i="47"/>
  <c r="AD7" i="47"/>
  <c r="AF7" i="47" s="1"/>
  <c r="Y8" i="47"/>
  <c r="AC8" i="47"/>
  <c r="AE8" i="47"/>
  <c r="AF8" i="47"/>
  <c r="Y9" i="47"/>
  <c r="AD9" i="47"/>
  <c r="AF9" i="47"/>
  <c r="AE10" i="47"/>
  <c r="AC11" i="47"/>
  <c r="W10" i="47" s="1"/>
  <c r="AD11" i="47"/>
  <c r="W8" i="47" s="1"/>
  <c r="AE11" i="47"/>
  <c r="AF11" i="47" s="1"/>
  <c r="D13" i="47"/>
  <c r="G13" i="47"/>
  <c r="J13" i="47"/>
  <c r="M13" i="47"/>
  <c r="P13" i="47"/>
  <c r="S13" i="47"/>
  <c r="Y13" i="47"/>
  <c r="Y14" i="47"/>
  <c r="AC14" i="47"/>
  <c r="AF14" i="47" s="1"/>
  <c r="AE14" i="47"/>
  <c r="Y15" i="47"/>
  <c r="AC15" i="47"/>
  <c r="AF15" i="47" s="1"/>
  <c r="AD15" i="47"/>
  <c r="Y16" i="47"/>
  <c r="AC16" i="47"/>
  <c r="AF16" i="47" s="1"/>
  <c r="AE16" i="47"/>
  <c r="Y17" i="47"/>
  <c r="AD17" i="47"/>
  <c r="AF17" i="47" s="1"/>
  <c r="AE18" i="47"/>
  <c r="AE19" i="47" s="1"/>
  <c r="AC19" i="47"/>
  <c r="W18" i="47" s="1"/>
  <c r="H23" i="45" s="1"/>
  <c r="D21" i="47"/>
  <c r="G21" i="47"/>
  <c r="J21" i="47"/>
  <c r="M21" i="47"/>
  <c r="P21" i="47"/>
  <c r="S21" i="47"/>
  <c r="Y21" i="47"/>
  <c r="Y22" i="47"/>
  <c r="AC22" i="47"/>
  <c r="AF22" i="47" s="1"/>
  <c r="AE22" i="47"/>
  <c r="Y23" i="47"/>
  <c r="AC23" i="47"/>
  <c r="AF23" i="47" s="1"/>
  <c r="AD23" i="47"/>
  <c r="Y24" i="47"/>
  <c r="AC24" i="47"/>
  <c r="AE24" i="47"/>
  <c r="AF24" i="47"/>
  <c r="Y25" i="47"/>
  <c r="AD25" i="47"/>
  <c r="AF25" i="47" s="1"/>
  <c r="AE26" i="47"/>
  <c r="AC27" i="47"/>
  <c r="AD27" i="47"/>
  <c r="W24" i="47" s="1"/>
  <c r="AE27" i="47"/>
  <c r="W22" i="47" s="1"/>
  <c r="D29" i="47"/>
  <c r="G29" i="47"/>
  <c r="J29" i="47"/>
  <c r="M29" i="47"/>
  <c r="P29" i="47"/>
  <c r="S29" i="47"/>
  <c r="Y29" i="47"/>
  <c r="Y30" i="47"/>
  <c r="AC30" i="47"/>
  <c r="AE30" i="47"/>
  <c r="AF30" i="47" s="1"/>
  <c r="Y31" i="47"/>
  <c r="AC31" i="47"/>
  <c r="AD31" i="47"/>
  <c r="AF31" i="47" s="1"/>
  <c r="Y32" i="47"/>
  <c r="AC32" i="47"/>
  <c r="AF32" i="47" s="1"/>
  <c r="AE32" i="47"/>
  <c r="Y33" i="47"/>
  <c r="AD33" i="47"/>
  <c r="AF33" i="47" s="1"/>
  <c r="AE34" i="47"/>
  <c r="AE35" i="47" s="1"/>
  <c r="AC35" i="47"/>
  <c r="W34" i="47" s="1"/>
  <c r="P23" i="45" s="1"/>
  <c r="AD35" i="47"/>
  <c r="W32" i="47" s="1"/>
  <c r="D37" i="47"/>
  <c r="G37" i="47"/>
  <c r="J37" i="47"/>
  <c r="M37" i="47"/>
  <c r="P37" i="47"/>
  <c r="S37" i="47"/>
  <c r="Y37" i="47"/>
  <c r="Y38" i="47"/>
  <c r="AC38" i="47"/>
  <c r="AF38" i="47" s="1"/>
  <c r="AE38" i="47"/>
  <c r="Y39" i="47"/>
  <c r="AC39" i="47"/>
  <c r="AF39" i="47" s="1"/>
  <c r="AD39" i="47"/>
  <c r="Y40" i="47"/>
  <c r="W40" i="47" s="1"/>
  <c r="AC40" i="47"/>
  <c r="AE40" i="47"/>
  <c r="AF40" i="47"/>
  <c r="Y41" i="47"/>
  <c r="AD41" i="47"/>
  <c r="AF41" i="47" s="1"/>
  <c r="W42" i="47"/>
  <c r="AE42" i="47"/>
  <c r="AC43" i="47"/>
  <c r="AD43" i="47"/>
  <c r="AE43" i="47"/>
  <c r="W38" i="47" s="1"/>
  <c r="W44" i="47" s="1"/>
  <c r="R22" i="45" s="1"/>
  <c r="D5" i="46"/>
  <c r="G5" i="46"/>
  <c r="J5" i="46"/>
  <c r="M5" i="46"/>
  <c r="P5" i="46"/>
  <c r="S5" i="46"/>
  <c r="Y6" i="46"/>
  <c r="AC6" i="46"/>
  <c r="AE6" i="46"/>
  <c r="AF6" i="46"/>
  <c r="Y7" i="46"/>
  <c r="AC7" i="46"/>
  <c r="AD7" i="46"/>
  <c r="AF7" i="46"/>
  <c r="Y8" i="46"/>
  <c r="AC8" i="46"/>
  <c r="AE8" i="46"/>
  <c r="AF8" i="46" s="1"/>
  <c r="Y9" i="46"/>
  <c r="AD9" i="46"/>
  <c r="AF9" i="46"/>
  <c r="AE10" i="46"/>
  <c r="AC11" i="46"/>
  <c r="W10" i="46" s="1"/>
  <c r="D13" i="45" s="1"/>
  <c r="AD11" i="46"/>
  <c r="AF11" i="46" s="1"/>
  <c r="AE11" i="46"/>
  <c r="W6" i="46" s="1"/>
  <c r="D13" i="46"/>
  <c r="G13" i="46"/>
  <c r="J13" i="46"/>
  <c r="M13" i="46"/>
  <c r="P13" i="46"/>
  <c r="S13" i="46"/>
  <c r="Y13" i="46"/>
  <c r="Y14" i="46"/>
  <c r="AC14" i="46"/>
  <c r="AF14" i="46" s="1"/>
  <c r="AE14" i="46"/>
  <c r="Y15" i="46"/>
  <c r="AC15" i="46"/>
  <c r="AF15" i="46" s="1"/>
  <c r="AD15" i="46"/>
  <c r="Y16" i="46"/>
  <c r="AC16" i="46"/>
  <c r="AF16" i="46" s="1"/>
  <c r="AE16" i="46"/>
  <c r="Y17" i="46"/>
  <c r="AD17" i="46"/>
  <c r="AF17" i="46" s="1"/>
  <c r="AE18" i="46"/>
  <c r="AE19" i="46" s="1"/>
  <c r="AC19" i="46"/>
  <c r="W18" i="46" s="1"/>
  <c r="H13" i="45" s="1"/>
  <c r="AD19" i="46"/>
  <c r="W16" i="46" s="1"/>
  <c r="H12" i="45" s="1"/>
  <c r="D21" i="46"/>
  <c r="G21" i="46"/>
  <c r="J21" i="46"/>
  <c r="M21" i="46"/>
  <c r="P21" i="46"/>
  <c r="S21" i="46"/>
  <c r="Y21" i="46"/>
  <c r="Y22" i="46"/>
  <c r="AC22" i="46"/>
  <c r="AE22" i="46"/>
  <c r="AF22" i="46"/>
  <c r="Y23" i="46"/>
  <c r="AC23" i="46"/>
  <c r="AD23" i="46"/>
  <c r="AF23" i="46"/>
  <c r="Y24" i="46"/>
  <c r="AC24" i="46"/>
  <c r="AE24" i="46"/>
  <c r="AF24" i="46" s="1"/>
  <c r="Y25" i="46"/>
  <c r="AD25" i="46"/>
  <c r="AF25" i="46"/>
  <c r="W26" i="46"/>
  <c r="AE26" i="46"/>
  <c r="AC27" i="46"/>
  <c r="AD27" i="46"/>
  <c r="D29" i="46"/>
  <c r="G29" i="46"/>
  <c r="J29" i="46"/>
  <c r="M29" i="46"/>
  <c r="P29" i="46"/>
  <c r="S29" i="46"/>
  <c r="Y29" i="46"/>
  <c r="Y30" i="46"/>
  <c r="AC30" i="46"/>
  <c r="AF30" i="46" s="1"/>
  <c r="AE30" i="46"/>
  <c r="Y31" i="46"/>
  <c r="AC31" i="46"/>
  <c r="AF31" i="46" s="1"/>
  <c r="AD31" i="46"/>
  <c r="Y32" i="46"/>
  <c r="AC32" i="46"/>
  <c r="AF32" i="46" s="1"/>
  <c r="AE32" i="46"/>
  <c r="Y33" i="46"/>
  <c r="AD33" i="46"/>
  <c r="AF33" i="46" s="1"/>
  <c r="AE34" i="46"/>
  <c r="AE35" i="46" s="1"/>
  <c r="AC35" i="46"/>
  <c r="AD35" i="46"/>
  <c r="W32" i="46" s="1"/>
  <c r="P12" i="45" s="1"/>
  <c r="D37" i="46"/>
  <c r="G37" i="46"/>
  <c r="J37" i="46"/>
  <c r="M37" i="46"/>
  <c r="P37" i="46"/>
  <c r="S37" i="46"/>
  <c r="Y37" i="46"/>
  <c r="Y38" i="46"/>
  <c r="AC38" i="46"/>
  <c r="AE38" i="46"/>
  <c r="AF38" i="46"/>
  <c r="Y39" i="46"/>
  <c r="AC39" i="46"/>
  <c r="AD39" i="46"/>
  <c r="AF39" i="46"/>
  <c r="W40" i="46"/>
  <c r="Y40" i="46"/>
  <c r="AC40" i="46"/>
  <c r="AE40" i="46"/>
  <c r="AF40" i="46" s="1"/>
  <c r="Y41" i="46"/>
  <c r="AD41" i="46"/>
  <c r="AF41" i="46"/>
  <c r="W42" i="46"/>
  <c r="AE42" i="46"/>
  <c r="AC43" i="46"/>
  <c r="AF43" i="46" s="1"/>
  <c r="AC44" i="46" s="1"/>
  <c r="AD43" i="46"/>
  <c r="AE43" i="46"/>
  <c r="I4" i="45"/>
  <c r="M4" i="45"/>
  <c r="Q4" i="45"/>
  <c r="T12" i="45"/>
  <c r="L13" i="45"/>
  <c r="T13" i="45"/>
  <c r="A14" i="45"/>
  <c r="E14" i="45"/>
  <c r="I14" i="45"/>
  <c r="M14" i="45"/>
  <c r="Q14" i="45"/>
  <c r="D21" i="45"/>
  <c r="D22" i="45"/>
  <c r="H22" i="45"/>
  <c r="L22" i="45"/>
  <c r="P22" i="45"/>
  <c r="T22" i="45"/>
  <c r="D23" i="45"/>
  <c r="J23" i="45"/>
  <c r="T23" i="45"/>
  <c r="A24" i="45"/>
  <c r="E24" i="45"/>
  <c r="I24" i="45"/>
  <c r="M24" i="45"/>
  <c r="Q24" i="45"/>
  <c r="D32" i="45"/>
  <c r="H32" i="45"/>
  <c r="J32" i="45"/>
  <c r="L32" i="45"/>
  <c r="T32" i="45"/>
  <c r="J33" i="45"/>
  <c r="L33" i="45"/>
  <c r="T33" i="45"/>
  <c r="A34" i="45"/>
  <c r="E34" i="45"/>
  <c r="I34" i="45"/>
  <c r="M34" i="45"/>
  <c r="Q34" i="45"/>
  <c r="D42" i="45"/>
  <c r="H42" i="45"/>
  <c r="L42" i="45"/>
  <c r="N42" i="45"/>
  <c r="P42" i="45"/>
  <c r="T42" i="45"/>
  <c r="D43" i="45"/>
  <c r="J43" i="45"/>
  <c r="N43" i="45"/>
  <c r="P43" i="45"/>
  <c r="T43" i="45"/>
  <c r="A44" i="45"/>
  <c r="E44" i="45"/>
  <c r="I44" i="45"/>
  <c r="M44" i="45"/>
  <c r="D52" i="45"/>
  <c r="H52" i="45"/>
  <c r="P52" i="45"/>
  <c r="T52" i="45"/>
  <c r="T53" i="45"/>
  <c r="W30" i="50" l="1"/>
  <c r="W14" i="48"/>
  <c r="F33" i="45" s="1"/>
  <c r="AE44" i="46"/>
  <c r="AF35" i="47"/>
  <c r="W30" i="47"/>
  <c r="W38" i="48"/>
  <c r="AF43" i="48"/>
  <c r="AD44" i="48" s="1"/>
  <c r="AE12" i="48"/>
  <c r="AC12" i="48"/>
  <c r="AD12" i="48"/>
  <c r="AD44" i="49"/>
  <c r="AC44" i="49"/>
  <c r="W14" i="49"/>
  <c r="F43" i="45" s="1"/>
  <c r="AF19" i="49"/>
  <c r="W12" i="46"/>
  <c r="B12" i="45" s="1"/>
  <c r="B13" i="45"/>
  <c r="AE12" i="47"/>
  <c r="AC12" i="47"/>
  <c r="AD12" i="47"/>
  <c r="W12" i="48"/>
  <c r="B32" i="45" s="1"/>
  <c r="R23" i="45"/>
  <c r="W14" i="46"/>
  <c r="F13" i="45" s="1"/>
  <c r="AF19" i="46"/>
  <c r="AE20" i="46" s="1"/>
  <c r="AE12" i="46"/>
  <c r="AC12" i="46"/>
  <c r="W14" i="47"/>
  <c r="F23" i="45" s="1"/>
  <c r="W38" i="50"/>
  <c r="W14" i="50"/>
  <c r="F53" i="45" s="1"/>
  <c r="AD44" i="46"/>
  <c r="W30" i="46"/>
  <c r="AF35" i="46"/>
  <c r="AE36" i="46" s="1"/>
  <c r="W30" i="48"/>
  <c r="W28" i="49"/>
  <c r="J42" i="45" s="1"/>
  <c r="W6" i="49"/>
  <c r="AF11" i="49"/>
  <c r="AE12" i="49"/>
  <c r="AF43" i="50"/>
  <c r="AC44" i="50" s="1"/>
  <c r="AE27" i="46"/>
  <c r="W24" i="46"/>
  <c r="L12" i="45" s="1"/>
  <c r="AD12" i="46"/>
  <c r="W8" i="46"/>
  <c r="D12" i="45" s="1"/>
  <c r="AF43" i="47"/>
  <c r="AE44" i="47" s="1"/>
  <c r="AF27" i="47"/>
  <c r="AC28" i="47" s="1"/>
  <c r="AD19" i="47"/>
  <c r="AD35" i="48"/>
  <c r="AF27" i="48"/>
  <c r="AD19" i="48"/>
  <c r="W10" i="48"/>
  <c r="D33" i="45" s="1"/>
  <c r="W38" i="49"/>
  <c r="AF35" i="49"/>
  <c r="AC35" i="50"/>
  <c r="AE27" i="50"/>
  <c r="W24" i="50"/>
  <c r="L52" i="45" s="1"/>
  <c r="W38" i="46"/>
  <c r="W26" i="47"/>
  <c r="L23" i="45" s="1"/>
  <c r="W6" i="47"/>
  <c r="W18" i="49"/>
  <c r="H43" i="45" s="1"/>
  <c r="W34" i="46"/>
  <c r="P13" i="45" s="1"/>
  <c r="AD20" i="46"/>
  <c r="AF19" i="47"/>
  <c r="W20" i="47" s="1"/>
  <c r="F22" i="45" s="1"/>
  <c r="AF27" i="49"/>
  <c r="W18" i="50"/>
  <c r="H53" i="45" s="1"/>
  <c r="AD28" i="49"/>
  <c r="AD19" i="50"/>
  <c r="AE11" i="50"/>
  <c r="W6" i="44"/>
  <c r="AC6" i="44"/>
  <c r="AE6" i="44"/>
  <c r="AF6" i="44"/>
  <c r="AC7" i="44"/>
  <c r="AF7" i="44" s="1"/>
  <c r="AD7" i="44"/>
  <c r="W8" i="44"/>
  <c r="AC8" i="44"/>
  <c r="AE8" i="44"/>
  <c r="AF8" i="44"/>
  <c r="AD9" i="44"/>
  <c r="AF9" i="44" s="1"/>
  <c r="W10" i="44"/>
  <c r="AE10" i="44"/>
  <c r="AE11" i="44" s="1"/>
  <c r="AC11" i="44"/>
  <c r="AD11" i="44"/>
  <c r="W12" i="44"/>
  <c r="W14" i="44"/>
  <c r="AC14" i="44"/>
  <c r="AE14" i="44"/>
  <c r="AF14" i="44"/>
  <c r="AC15" i="44"/>
  <c r="AD15" i="44"/>
  <c r="AF15" i="44"/>
  <c r="W16" i="44"/>
  <c r="AC16" i="44"/>
  <c r="AE16" i="44"/>
  <c r="AF16" i="44"/>
  <c r="AD17" i="44"/>
  <c r="AF17" i="44" s="1"/>
  <c r="W18" i="44"/>
  <c r="AE18" i="44"/>
  <c r="AC19" i="44"/>
  <c r="AE19" i="44"/>
  <c r="W20" i="44"/>
  <c r="W22" i="44"/>
  <c r="AC22" i="44"/>
  <c r="AE22" i="44"/>
  <c r="AF22" i="44"/>
  <c r="AC23" i="44"/>
  <c r="AF23" i="44" s="1"/>
  <c r="AD23" i="44"/>
  <c r="W24" i="44"/>
  <c r="AC24" i="44"/>
  <c r="AF24" i="44" s="1"/>
  <c r="AE24" i="44"/>
  <c r="AD25" i="44"/>
  <c r="AF25" i="44"/>
  <c r="W26" i="44"/>
  <c r="AE26" i="44"/>
  <c r="AD27" i="44"/>
  <c r="AE27" i="44"/>
  <c r="W28" i="44"/>
  <c r="W30" i="44"/>
  <c r="AC30" i="44"/>
  <c r="AF30" i="44" s="1"/>
  <c r="AE30" i="44"/>
  <c r="AC31" i="44"/>
  <c r="AC35" i="44" s="1"/>
  <c r="AD31" i="44"/>
  <c r="W32" i="44"/>
  <c r="AC32" i="44"/>
  <c r="AF32" i="44" s="1"/>
  <c r="AE32" i="44"/>
  <c r="AD33" i="44"/>
  <c r="AF33" i="44"/>
  <c r="W34" i="44"/>
  <c r="W36" i="44" s="1"/>
  <c r="N45" i="39" s="1"/>
  <c r="AE34" i="44"/>
  <c r="AD35" i="44"/>
  <c r="AE35" i="44"/>
  <c r="W38" i="44"/>
  <c r="AC38" i="44"/>
  <c r="AF38" i="44" s="1"/>
  <c r="AE38" i="44"/>
  <c r="AC39" i="44"/>
  <c r="AF39" i="44" s="1"/>
  <c r="AD39" i="44"/>
  <c r="W40" i="44"/>
  <c r="AC40" i="44"/>
  <c r="AF40" i="44" s="1"/>
  <c r="AE40" i="44"/>
  <c r="AD41" i="44"/>
  <c r="AF41" i="44"/>
  <c r="W42" i="44"/>
  <c r="W44" i="44" s="1"/>
  <c r="AE42" i="44"/>
  <c r="AD43" i="44"/>
  <c r="AE43" i="44"/>
  <c r="W6" i="43"/>
  <c r="AC6" i="43"/>
  <c r="AF6" i="43" s="1"/>
  <c r="AE6" i="43"/>
  <c r="AC7" i="43"/>
  <c r="AF7" i="43" s="1"/>
  <c r="AD7" i="43"/>
  <c r="W8" i="43"/>
  <c r="AC8" i="43"/>
  <c r="AF8" i="43" s="1"/>
  <c r="AE8" i="43"/>
  <c r="AD9" i="43"/>
  <c r="AF9" i="43"/>
  <c r="W10" i="43"/>
  <c r="AE10" i="43"/>
  <c r="AC11" i="43"/>
  <c r="AF11" i="43" s="1"/>
  <c r="AD11" i="43"/>
  <c r="AE11" i="43"/>
  <c r="AE12" i="43" s="1"/>
  <c r="W12" i="43"/>
  <c r="W14" i="43"/>
  <c r="AC14" i="43"/>
  <c r="AF14" i="43" s="1"/>
  <c r="AE14" i="43"/>
  <c r="AC15" i="43"/>
  <c r="AF15" i="43" s="1"/>
  <c r="AD15" i="43"/>
  <c r="W16" i="43"/>
  <c r="AC16" i="43"/>
  <c r="AF16" i="43" s="1"/>
  <c r="AE16" i="43"/>
  <c r="AD17" i="43"/>
  <c r="AF17" i="43"/>
  <c r="W18" i="43"/>
  <c r="AE18" i="43"/>
  <c r="AD19" i="43"/>
  <c r="AE19" i="43"/>
  <c r="W20" i="43"/>
  <c r="W22" i="43"/>
  <c r="AC22" i="43"/>
  <c r="AF22" i="43" s="1"/>
  <c r="AE22" i="43"/>
  <c r="AC23" i="43"/>
  <c r="AC27" i="43" s="1"/>
  <c r="AD23" i="43"/>
  <c r="W24" i="43"/>
  <c r="AC24" i="43"/>
  <c r="AF24" i="43" s="1"/>
  <c r="AE24" i="43"/>
  <c r="AD25" i="43"/>
  <c r="AF25" i="43"/>
  <c r="W26" i="43"/>
  <c r="W28" i="43" s="1"/>
  <c r="J36" i="39" s="1"/>
  <c r="AE26" i="43"/>
  <c r="AD27" i="43"/>
  <c r="AE27" i="43"/>
  <c r="W30" i="43"/>
  <c r="AC30" i="43"/>
  <c r="AF30" i="43" s="1"/>
  <c r="AE30" i="43"/>
  <c r="AC31" i="43"/>
  <c r="AF31" i="43" s="1"/>
  <c r="AD31" i="43"/>
  <c r="W32" i="43"/>
  <c r="AC32" i="43"/>
  <c r="AF32" i="43" s="1"/>
  <c r="AE32" i="43"/>
  <c r="AD33" i="43"/>
  <c r="AF33" i="43"/>
  <c r="W34" i="43"/>
  <c r="W36" i="43" s="1"/>
  <c r="N36" i="39" s="1"/>
  <c r="AE34" i="43"/>
  <c r="AD35" i="43"/>
  <c r="AE35" i="43"/>
  <c r="W38" i="43"/>
  <c r="AC38" i="43"/>
  <c r="AF38" i="43" s="1"/>
  <c r="AE38" i="43"/>
  <c r="AC39" i="43"/>
  <c r="AD39" i="43"/>
  <c r="AF39" i="43"/>
  <c r="W40" i="43"/>
  <c r="AC40" i="43"/>
  <c r="AE40" i="43"/>
  <c r="AF40" i="43"/>
  <c r="AD41" i="43"/>
  <c r="AF41" i="43"/>
  <c r="W42" i="43"/>
  <c r="AE42" i="43"/>
  <c r="AE43" i="43" s="1"/>
  <c r="AC43" i="43"/>
  <c r="AD43" i="43"/>
  <c r="W44" i="43"/>
  <c r="W6" i="42"/>
  <c r="AC6" i="42"/>
  <c r="AF6" i="42" s="1"/>
  <c r="AE6" i="42"/>
  <c r="AC7" i="42"/>
  <c r="AF7" i="42" s="1"/>
  <c r="AD7" i="42"/>
  <c r="W8" i="42"/>
  <c r="AC8" i="42"/>
  <c r="AF8" i="42" s="1"/>
  <c r="AE8" i="42"/>
  <c r="AD9" i="42"/>
  <c r="AF9" i="42"/>
  <c r="W10" i="42"/>
  <c r="AE10" i="42"/>
  <c r="AC11" i="42"/>
  <c r="AF11" i="42" s="1"/>
  <c r="AD11" i="42"/>
  <c r="AE11" i="42"/>
  <c r="AE12" i="42" s="1"/>
  <c r="W12" i="42"/>
  <c r="W14" i="42"/>
  <c r="AC14" i="42"/>
  <c r="AF14" i="42" s="1"/>
  <c r="AE14" i="42"/>
  <c r="AC15" i="42"/>
  <c r="AC19" i="42" s="1"/>
  <c r="AD15" i="42"/>
  <c r="W16" i="42"/>
  <c r="AC16" i="42"/>
  <c r="AF16" i="42" s="1"/>
  <c r="AE16" i="42"/>
  <c r="AD17" i="42"/>
  <c r="AF17" i="42"/>
  <c r="W18" i="42"/>
  <c r="W20" i="42" s="1"/>
  <c r="F27" i="39" s="1"/>
  <c r="AE18" i="42"/>
  <c r="AD19" i="42"/>
  <c r="AE19" i="42"/>
  <c r="W22" i="42"/>
  <c r="AC22" i="42"/>
  <c r="AF22" i="42" s="1"/>
  <c r="AE22" i="42"/>
  <c r="AC23" i="42"/>
  <c r="AD23" i="42"/>
  <c r="AF23" i="42" s="1"/>
  <c r="W24" i="42"/>
  <c r="AC24" i="42"/>
  <c r="AE24" i="42"/>
  <c r="AF24" i="42" s="1"/>
  <c r="AD25" i="42"/>
  <c r="AF25" i="42" s="1"/>
  <c r="W26" i="42"/>
  <c r="AE26" i="42"/>
  <c r="AC27" i="42"/>
  <c r="AD27" i="42"/>
  <c r="AE27" i="42"/>
  <c r="AF27" i="42" s="1"/>
  <c r="AD28" i="42" s="1"/>
  <c r="W28" i="42"/>
  <c r="W30" i="42"/>
  <c r="AC30" i="42"/>
  <c r="AE30" i="42"/>
  <c r="AF30" i="42" s="1"/>
  <c r="AC31" i="42"/>
  <c r="AF31" i="42" s="1"/>
  <c r="AD31" i="42"/>
  <c r="W32" i="42"/>
  <c r="AC32" i="42"/>
  <c r="AF32" i="42" s="1"/>
  <c r="AE32" i="42"/>
  <c r="AD33" i="42"/>
  <c r="AF33" i="42"/>
  <c r="W34" i="42"/>
  <c r="AE34" i="42"/>
  <c r="AD35" i="42"/>
  <c r="AE35" i="42"/>
  <c r="W36" i="42"/>
  <c r="W38" i="42"/>
  <c r="AC38" i="42"/>
  <c r="AF38" i="42" s="1"/>
  <c r="AE38" i="42"/>
  <c r="AC39" i="42"/>
  <c r="AF39" i="42" s="1"/>
  <c r="AD39" i="42"/>
  <c r="W40" i="42"/>
  <c r="AC40" i="42"/>
  <c r="AF40" i="42" s="1"/>
  <c r="AE40" i="42"/>
  <c r="AD41" i="42"/>
  <c r="AF41" i="42"/>
  <c r="W42" i="42"/>
  <c r="W44" i="42" s="1"/>
  <c r="R27" i="39" s="1"/>
  <c r="AE42" i="42"/>
  <c r="AD43" i="42"/>
  <c r="AE43" i="42"/>
  <c r="W5" i="41"/>
  <c r="AC5" i="41"/>
  <c r="AF5" i="41" s="1"/>
  <c r="AE5" i="41"/>
  <c r="AC6" i="41"/>
  <c r="AF6" i="41" s="1"/>
  <c r="AD6" i="41"/>
  <c r="W7" i="41"/>
  <c r="AC7" i="41"/>
  <c r="AF7" i="41" s="1"/>
  <c r="AE7" i="41"/>
  <c r="AD8" i="41"/>
  <c r="AF8" i="41"/>
  <c r="W9" i="41"/>
  <c r="AE9" i="41"/>
  <c r="AC10" i="41"/>
  <c r="AF10" i="41" s="1"/>
  <c r="AD10" i="41"/>
  <c r="AE10" i="41"/>
  <c r="W11" i="41"/>
  <c r="W13" i="41"/>
  <c r="AC13" i="41"/>
  <c r="AF13" i="41" s="1"/>
  <c r="AE13" i="41"/>
  <c r="AC14" i="41"/>
  <c r="AF14" i="41" s="1"/>
  <c r="AD14" i="41"/>
  <c r="W15" i="41"/>
  <c r="AC15" i="41"/>
  <c r="AF15" i="41" s="1"/>
  <c r="AE15" i="41"/>
  <c r="AD16" i="41"/>
  <c r="AF16" i="41"/>
  <c r="W17" i="41"/>
  <c r="AE17" i="41"/>
  <c r="AC18" i="41"/>
  <c r="AF18" i="41" s="1"/>
  <c r="AC19" i="41" s="1"/>
  <c r="AD18" i="41"/>
  <c r="AE18" i="41"/>
  <c r="W19" i="41"/>
  <c r="W21" i="41"/>
  <c r="W27" i="41" s="1"/>
  <c r="J18" i="39" s="1"/>
  <c r="AC21" i="41"/>
  <c r="AF21" i="41" s="1"/>
  <c r="AE21" i="41"/>
  <c r="AC22" i="41"/>
  <c r="AF22" i="41" s="1"/>
  <c r="AD22" i="41"/>
  <c r="W23" i="41"/>
  <c r="AC23" i="41"/>
  <c r="AF23" i="41" s="1"/>
  <c r="AE23" i="41"/>
  <c r="AD24" i="41"/>
  <c r="AF24" i="41"/>
  <c r="W25" i="41"/>
  <c r="AE25" i="41"/>
  <c r="AD26" i="41"/>
  <c r="AE26" i="41"/>
  <c r="W29" i="41"/>
  <c r="AC29" i="41"/>
  <c r="AF29" i="41" s="1"/>
  <c r="AE29" i="41"/>
  <c r="AC30" i="41"/>
  <c r="AD30" i="41"/>
  <c r="AF30" i="41" s="1"/>
  <c r="W31" i="41"/>
  <c r="AC31" i="41"/>
  <c r="AC34" i="41" s="1"/>
  <c r="AE31" i="41"/>
  <c r="AF31" i="41" s="1"/>
  <c r="AD32" i="41"/>
  <c r="AF32" i="41"/>
  <c r="W33" i="41"/>
  <c r="W35" i="41" s="1"/>
  <c r="N18" i="39" s="1"/>
  <c r="AE33" i="41"/>
  <c r="AD34" i="41"/>
  <c r="AE34" i="41"/>
  <c r="W37" i="41"/>
  <c r="AC37" i="41"/>
  <c r="AF37" i="41" s="1"/>
  <c r="AE37" i="41"/>
  <c r="AC38" i="41"/>
  <c r="AD38" i="41"/>
  <c r="AF38" i="41"/>
  <c r="W39" i="41"/>
  <c r="AC39" i="41"/>
  <c r="AE39" i="41"/>
  <c r="AF39" i="41"/>
  <c r="AD40" i="41"/>
  <c r="AF40" i="41" s="1"/>
  <c r="W41" i="41"/>
  <c r="AE41" i="41"/>
  <c r="AC42" i="41"/>
  <c r="AC43" i="41" s="1"/>
  <c r="AD42" i="41"/>
  <c r="AE42" i="41"/>
  <c r="AF42" i="41" s="1"/>
  <c r="W43" i="41"/>
  <c r="W6" i="40"/>
  <c r="AC6" i="40"/>
  <c r="AF6" i="40" s="1"/>
  <c r="AE6" i="40"/>
  <c r="AC7" i="40"/>
  <c r="AF7" i="40" s="1"/>
  <c r="AD7" i="40"/>
  <c r="W8" i="40"/>
  <c r="AC8" i="40"/>
  <c r="AF8" i="40" s="1"/>
  <c r="AE8" i="40"/>
  <c r="AD9" i="40"/>
  <c r="AF9" i="40"/>
  <c r="W10" i="40"/>
  <c r="AE10" i="40"/>
  <c r="AC11" i="40"/>
  <c r="AF11" i="40" s="1"/>
  <c r="AC12" i="40" s="1"/>
  <c r="AD11" i="40"/>
  <c r="AD12" i="40" s="1"/>
  <c r="AE11" i="40"/>
  <c r="W12" i="40"/>
  <c r="W14" i="40"/>
  <c r="AC14" i="40"/>
  <c r="AF14" i="40" s="1"/>
  <c r="AE14" i="40"/>
  <c r="AC15" i="40"/>
  <c r="AF15" i="40" s="1"/>
  <c r="AD15" i="40"/>
  <c r="W16" i="40"/>
  <c r="AC16" i="40"/>
  <c r="AF16" i="40" s="1"/>
  <c r="AE16" i="40"/>
  <c r="AD17" i="40"/>
  <c r="AF17" i="40"/>
  <c r="W18" i="40"/>
  <c r="AE18" i="40"/>
  <c r="AD19" i="40"/>
  <c r="AE19" i="40"/>
  <c r="W20" i="40"/>
  <c r="W22" i="40"/>
  <c r="AC22" i="40"/>
  <c r="AF22" i="40" s="1"/>
  <c r="AE22" i="40"/>
  <c r="AC23" i="40"/>
  <c r="AF23" i="40" s="1"/>
  <c r="AD23" i="40"/>
  <c r="W24" i="40"/>
  <c r="AC24" i="40"/>
  <c r="AF24" i="40" s="1"/>
  <c r="AE24" i="40"/>
  <c r="AD25" i="40"/>
  <c r="AF25" i="40"/>
  <c r="W26" i="40"/>
  <c r="W28" i="40" s="1"/>
  <c r="J9" i="39" s="1"/>
  <c r="AE26" i="40"/>
  <c r="AC27" i="40"/>
  <c r="AF27" i="40" s="1"/>
  <c r="AD27" i="40"/>
  <c r="AE27" i="40"/>
  <c r="W30" i="40"/>
  <c r="AC30" i="40"/>
  <c r="AF30" i="40" s="1"/>
  <c r="AE30" i="40"/>
  <c r="AC31" i="40"/>
  <c r="AF31" i="40" s="1"/>
  <c r="AD31" i="40"/>
  <c r="W32" i="40"/>
  <c r="AC32" i="40"/>
  <c r="AC35" i="40" s="1"/>
  <c r="AE32" i="40"/>
  <c r="AD33" i="40"/>
  <c r="AF33" i="40"/>
  <c r="W34" i="40"/>
  <c r="W36" i="40" s="1"/>
  <c r="N9" i="39" s="1"/>
  <c r="AE34" i="40"/>
  <c r="AD35" i="40"/>
  <c r="AE35" i="40"/>
  <c r="W38" i="40"/>
  <c r="AC38" i="40"/>
  <c r="AF38" i="40" s="1"/>
  <c r="AE38" i="40"/>
  <c r="AC39" i="40"/>
  <c r="AF39" i="40" s="1"/>
  <c r="AD39" i="40"/>
  <c r="W40" i="40"/>
  <c r="AC40" i="40"/>
  <c r="AF40" i="40" s="1"/>
  <c r="AE40" i="40"/>
  <c r="AD41" i="40"/>
  <c r="AF41" i="40"/>
  <c r="W42" i="40"/>
  <c r="W44" i="40" s="1"/>
  <c r="R9" i="39" s="1"/>
  <c r="AE42" i="40"/>
  <c r="AC43" i="40"/>
  <c r="AD43" i="40"/>
  <c r="AF43" i="40" s="1"/>
  <c r="AE43" i="40"/>
  <c r="I3" i="39"/>
  <c r="I4" i="39"/>
  <c r="I5" i="39"/>
  <c r="I6" i="39"/>
  <c r="I7" i="39"/>
  <c r="I8" i="39"/>
  <c r="L9" i="39"/>
  <c r="P9" i="39"/>
  <c r="T9" i="39"/>
  <c r="J10" i="39"/>
  <c r="L10" i="39"/>
  <c r="N10" i="39"/>
  <c r="P10" i="39"/>
  <c r="R10" i="39"/>
  <c r="T10" i="39"/>
  <c r="A12" i="39"/>
  <c r="E12" i="39"/>
  <c r="I12" i="39"/>
  <c r="M12" i="39"/>
  <c r="Q12" i="39"/>
  <c r="A13" i="39"/>
  <c r="E13" i="39"/>
  <c r="I13" i="39"/>
  <c r="M13" i="39"/>
  <c r="Q13" i="39"/>
  <c r="A14" i="39"/>
  <c r="E14" i="39"/>
  <c r="I14" i="39"/>
  <c r="M14" i="39"/>
  <c r="Q14" i="39"/>
  <c r="A15" i="39"/>
  <c r="E15" i="39"/>
  <c r="I15" i="39"/>
  <c r="M15" i="39"/>
  <c r="Q15" i="39"/>
  <c r="A16" i="39"/>
  <c r="E16" i="39"/>
  <c r="I16" i="39"/>
  <c r="M16" i="39"/>
  <c r="Q16" i="39"/>
  <c r="A17" i="39"/>
  <c r="E17" i="39"/>
  <c r="I17" i="39"/>
  <c r="M17" i="39"/>
  <c r="Q17" i="39"/>
  <c r="B18" i="39"/>
  <c r="D18" i="39"/>
  <c r="F18" i="39"/>
  <c r="H18" i="39"/>
  <c r="L18" i="39"/>
  <c r="P18" i="39"/>
  <c r="R18" i="39"/>
  <c r="T18" i="39"/>
  <c r="B19" i="39"/>
  <c r="D19" i="39"/>
  <c r="F19" i="39"/>
  <c r="H19" i="39"/>
  <c r="J19" i="39"/>
  <c r="L19" i="39"/>
  <c r="N19" i="39"/>
  <c r="P19" i="39"/>
  <c r="R19" i="39"/>
  <c r="T19" i="39"/>
  <c r="A21" i="39"/>
  <c r="E21" i="39"/>
  <c r="I21" i="39"/>
  <c r="M21" i="39"/>
  <c r="Q21" i="39"/>
  <c r="A22" i="39"/>
  <c r="E22" i="39"/>
  <c r="I22" i="39"/>
  <c r="M22" i="39"/>
  <c r="Q22" i="39"/>
  <c r="A23" i="39"/>
  <c r="E23" i="39"/>
  <c r="I23" i="39"/>
  <c r="M23" i="39"/>
  <c r="Q23" i="39"/>
  <c r="A24" i="39"/>
  <c r="E24" i="39"/>
  <c r="I24" i="39"/>
  <c r="M24" i="39"/>
  <c r="Q24" i="39"/>
  <c r="A25" i="39"/>
  <c r="E25" i="39"/>
  <c r="I25" i="39"/>
  <c r="M25" i="39"/>
  <c r="Q25" i="39"/>
  <c r="A26" i="39"/>
  <c r="E26" i="39"/>
  <c r="I26" i="39"/>
  <c r="M26" i="39"/>
  <c r="Q26" i="39"/>
  <c r="B27" i="39"/>
  <c r="D27" i="39"/>
  <c r="H27" i="39"/>
  <c r="J27" i="39"/>
  <c r="L27" i="39"/>
  <c r="N27" i="39"/>
  <c r="P27" i="39"/>
  <c r="T27" i="39"/>
  <c r="B28" i="39"/>
  <c r="D28" i="39"/>
  <c r="F28" i="39"/>
  <c r="H28" i="39"/>
  <c r="J28" i="39"/>
  <c r="L28" i="39"/>
  <c r="N28" i="39"/>
  <c r="P28" i="39"/>
  <c r="R28" i="39"/>
  <c r="T28" i="39"/>
  <c r="A30" i="39"/>
  <c r="E30" i="39"/>
  <c r="I30" i="39"/>
  <c r="M30" i="39"/>
  <c r="Q30" i="39"/>
  <c r="A31" i="39"/>
  <c r="E31" i="39"/>
  <c r="I31" i="39"/>
  <c r="M31" i="39"/>
  <c r="Q31" i="39"/>
  <c r="A32" i="39"/>
  <c r="E32" i="39"/>
  <c r="I32" i="39"/>
  <c r="M32" i="39"/>
  <c r="Q32" i="39"/>
  <c r="A33" i="39"/>
  <c r="E33" i="39"/>
  <c r="I33" i="39"/>
  <c r="M33" i="39"/>
  <c r="Q33" i="39"/>
  <c r="A34" i="39"/>
  <c r="E34" i="39"/>
  <c r="I34" i="39"/>
  <c r="M34" i="39"/>
  <c r="Q34" i="39"/>
  <c r="A35" i="39"/>
  <c r="E35" i="39"/>
  <c r="I35" i="39"/>
  <c r="M35" i="39"/>
  <c r="Q35" i="39"/>
  <c r="B36" i="39"/>
  <c r="D36" i="39"/>
  <c r="F36" i="39"/>
  <c r="H36" i="39"/>
  <c r="L36" i="39"/>
  <c r="P36" i="39"/>
  <c r="R36" i="39"/>
  <c r="T36" i="39"/>
  <c r="B37" i="39"/>
  <c r="D37" i="39"/>
  <c r="F37" i="39"/>
  <c r="H37" i="39"/>
  <c r="J37" i="39"/>
  <c r="L37" i="39"/>
  <c r="N37" i="39"/>
  <c r="P37" i="39"/>
  <c r="R37" i="39"/>
  <c r="T37" i="39"/>
  <c r="A39" i="39"/>
  <c r="E39" i="39"/>
  <c r="I39" i="39"/>
  <c r="M39" i="39"/>
  <c r="A40" i="39"/>
  <c r="E40" i="39"/>
  <c r="I40" i="39"/>
  <c r="M40" i="39"/>
  <c r="A41" i="39"/>
  <c r="E41" i="39"/>
  <c r="I41" i="39"/>
  <c r="M41" i="39"/>
  <c r="A42" i="39"/>
  <c r="E42" i="39"/>
  <c r="I42" i="39"/>
  <c r="M42" i="39"/>
  <c r="A43" i="39"/>
  <c r="E43" i="39"/>
  <c r="I43" i="39"/>
  <c r="M43" i="39"/>
  <c r="A44" i="39"/>
  <c r="E44" i="39"/>
  <c r="I44" i="39"/>
  <c r="M44" i="39"/>
  <c r="B45" i="39"/>
  <c r="D45" i="39"/>
  <c r="F45" i="39"/>
  <c r="H45" i="39"/>
  <c r="J45" i="39"/>
  <c r="L45" i="39"/>
  <c r="P45" i="39"/>
  <c r="B46" i="39"/>
  <c r="D46" i="39"/>
  <c r="F46" i="39"/>
  <c r="H46" i="39"/>
  <c r="J46" i="39"/>
  <c r="L46" i="39"/>
  <c r="N46" i="39"/>
  <c r="P46" i="39"/>
  <c r="W6" i="50" l="1"/>
  <c r="AF11" i="50"/>
  <c r="AE28" i="50"/>
  <c r="W22" i="50"/>
  <c r="W44" i="49"/>
  <c r="R42" i="45" s="1"/>
  <c r="R43" i="45"/>
  <c r="AC28" i="48"/>
  <c r="AD28" i="48"/>
  <c r="AD20" i="47"/>
  <c r="AE28" i="46"/>
  <c r="W22" i="46"/>
  <c r="AC12" i="49"/>
  <c r="AD12" i="49"/>
  <c r="N13" i="45"/>
  <c r="W36" i="46"/>
  <c r="N12" i="45" s="1"/>
  <c r="W44" i="50"/>
  <c r="R52" i="45" s="1"/>
  <c r="R53" i="45"/>
  <c r="AE20" i="47"/>
  <c r="W44" i="48"/>
  <c r="R32" i="45" s="1"/>
  <c r="R33" i="45"/>
  <c r="AF27" i="46"/>
  <c r="W36" i="48"/>
  <c r="AC44" i="48"/>
  <c r="W12" i="47"/>
  <c r="B22" i="45" s="1"/>
  <c r="B23" i="45"/>
  <c r="AE28" i="48"/>
  <c r="AC20" i="47"/>
  <c r="W12" i="49"/>
  <c r="B42" i="45" s="1"/>
  <c r="B43" i="45"/>
  <c r="AE44" i="50"/>
  <c r="AD44" i="50"/>
  <c r="W36" i="47"/>
  <c r="N22" i="45" s="1"/>
  <c r="N23" i="45"/>
  <c r="AC36" i="46"/>
  <c r="AC36" i="49"/>
  <c r="AD36" i="49"/>
  <c r="AE36" i="49"/>
  <c r="AC44" i="47"/>
  <c r="AD44" i="47"/>
  <c r="W20" i="49"/>
  <c r="F42" i="45" s="1"/>
  <c r="AD20" i="49"/>
  <c r="AD36" i="47"/>
  <c r="AC36" i="47"/>
  <c r="AD20" i="50"/>
  <c r="AF19" i="50"/>
  <c r="AE28" i="49"/>
  <c r="AC28" i="49"/>
  <c r="AD36" i="46"/>
  <c r="W44" i="46"/>
  <c r="R12" i="45" s="1"/>
  <c r="R13" i="45"/>
  <c r="AC36" i="50"/>
  <c r="W34" i="50"/>
  <c r="P53" i="45" s="1"/>
  <c r="AF35" i="50"/>
  <c r="AF19" i="48"/>
  <c r="AD20" i="48" s="1"/>
  <c r="W32" i="48"/>
  <c r="AF35" i="48"/>
  <c r="AD28" i="47"/>
  <c r="AE28" i="47"/>
  <c r="AC20" i="49"/>
  <c r="W28" i="47"/>
  <c r="J22" i="45" s="1"/>
  <c r="AC20" i="46"/>
  <c r="W20" i="46"/>
  <c r="F12" i="45" s="1"/>
  <c r="AF27" i="50"/>
  <c r="AE20" i="49"/>
  <c r="AE44" i="48"/>
  <c r="AE36" i="47"/>
  <c r="W36" i="50"/>
  <c r="N52" i="45" s="1"/>
  <c r="N53" i="45"/>
  <c r="AC28" i="40"/>
  <c r="AD28" i="40"/>
  <c r="AF34" i="41"/>
  <c r="AD35" i="41" s="1"/>
  <c r="AC11" i="41"/>
  <c r="AD11" i="41"/>
  <c r="AC28" i="43"/>
  <c r="AF27" i="43"/>
  <c r="AD28" i="43" s="1"/>
  <c r="AE44" i="40"/>
  <c r="AE12" i="40"/>
  <c r="AD43" i="41"/>
  <c r="AE43" i="41"/>
  <c r="AC28" i="42"/>
  <c r="AE36" i="44"/>
  <c r="AC44" i="40"/>
  <c r="AD44" i="40"/>
  <c r="AE28" i="40"/>
  <c r="AE19" i="41"/>
  <c r="AE11" i="41"/>
  <c r="AC12" i="42"/>
  <c r="AD12" i="42"/>
  <c r="AF43" i="43"/>
  <c r="AE44" i="43"/>
  <c r="AD12" i="43"/>
  <c r="AC12" i="43"/>
  <c r="AF35" i="40"/>
  <c r="AD36" i="40" s="1"/>
  <c r="AD19" i="41"/>
  <c r="AF19" i="42"/>
  <c r="AD20" i="42" s="1"/>
  <c r="AC36" i="44"/>
  <c r="AF35" i="44"/>
  <c r="AD36" i="44" s="1"/>
  <c r="AF11" i="44"/>
  <c r="AE12" i="44" s="1"/>
  <c r="AF32" i="40"/>
  <c r="AF15" i="42"/>
  <c r="AC35" i="43"/>
  <c r="AF23" i="43"/>
  <c r="AC43" i="44"/>
  <c r="AF31" i="44"/>
  <c r="AD19" i="44"/>
  <c r="AC19" i="40"/>
  <c r="AC26" i="41"/>
  <c r="AC35" i="42"/>
  <c r="AE28" i="42"/>
  <c r="AC43" i="42"/>
  <c r="AC19" i="43"/>
  <c r="AC27" i="44"/>
  <c r="D4" i="38"/>
  <c r="G4" i="38"/>
  <c r="J4" i="38"/>
  <c r="M4" i="38"/>
  <c r="P4" i="38"/>
  <c r="S4" i="38"/>
  <c r="Y6" i="38"/>
  <c r="AC6" i="38"/>
  <c r="AF6" i="38" s="1"/>
  <c r="AE6" i="38"/>
  <c r="Y7" i="38"/>
  <c r="AC7" i="38"/>
  <c r="AF7" i="38" s="1"/>
  <c r="AD7" i="38"/>
  <c r="Y8" i="38"/>
  <c r="AC8" i="38"/>
  <c r="AF8" i="38" s="1"/>
  <c r="AE8" i="38"/>
  <c r="AD9" i="38"/>
  <c r="AF9" i="38"/>
  <c r="AE10" i="38"/>
  <c r="AD11" i="38"/>
  <c r="AE11" i="38"/>
  <c r="D13" i="38"/>
  <c r="G13" i="38"/>
  <c r="J13" i="38"/>
  <c r="M13" i="38"/>
  <c r="P13" i="38"/>
  <c r="S13" i="38"/>
  <c r="Y14" i="38"/>
  <c r="AC14" i="38"/>
  <c r="AF14" i="38" s="1"/>
  <c r="AE14" i="38"/>
  <c r="Y15" i="38"/>
  <c r="AC15" i="38"/>
  <c r="AF15" i="38" s="1"/>
  <c r="AD15" i="38"/>
  <c r="Y16" i="38"/>
  <c r="AC16" i="38"/>
  <c r="AF16" i="38" s="1"/>
  <c r="AE16" i="38"/>
  <c r="AD17" i="38"/>
  <c r="AF17" i="38"/>
  <c r="AE18" i="38"/>
  <c r="AD19" i="38"/>
  <c r="AE19" i="38"/>
  <c r="D21" i="38"/>
  <c r="G21" i="38"/>
  <c r="J21" i="38"/>
  <c r="M21" i="38"/>
  <c r="P21" i="38"/>
  <c r="S21" i="38"/>
  <c r="Y22" i="38"/>
  <c r="Y23" i="38"/>
  <c r="Y24" i="38"/>
  <c r="Y25" i="38"/>
  <c r="D29" i="38"/>
  <c r="G29" i="38"/>
  <c r="J29" i="38"/>
  <c r="M29" i="38"/>
  <c r="P29" i="38"/>
  <c r="S29" i="38"/>
  <c r="Y30" i="38"/>
  <c r="Y31" i="38"/>
  <c r="Y32" i="38"/>
  <c r="D5" i="37"/>
  <c r="G5" i="37"/>
  <c r="J5" i="37"/>
  <c r="M5" i="37"/>
  <c r="P5" i="37"/>
  <c r="S5" i="37"/>
  <c r="Y6" i="37"/>
  <c r="AC6" i="37"/>
  <c r="AE6" i="37"/>
  <c r="AF6" i="37" s="1"/>
  <c r="Y7" i="37"/>
  <c r="AC7" i="37"/>
  <c r="AD7" i="37"/>
  <c r="AF7" i="37" s="1"/>
  <c r="Y8" i="37"/>
  <c r="AC8" i="37"/>
  <c r="AE8" i="37"/>
  <c r="AF8" i="37" s="1"/>
  <c r="AD9" i="37"/>
  <c r="AF9" i="37" s="1"/>
  <c r="AE10" i="37"/>
  <c r="AC11" i="37"/>
  <c r="D13" i="37"/>
  <c r="G13" i="37"/>
  <c r="J13" i="37"/>
  <c r="M13" i="37"/>
  <c r="P13" i="37"/>
  <c r="S13" i="37"/>
  <c r="AC14" i="37"/>
  <c r="AE14" i="37"/>
  <c r="AF14" i="37"/>
  <c r="Y15" i="37"/>
  <c r="AC15" i="37"/>
  <c r="AD15" i="37"/>
  <c r="AF15" i="37"/>
  <c r="Y16" i="37"/>
  <c r="AC16" i="37"/>
  <c r="AE16" i="37"/>
  <c r="AF16" i="37"/>
  <c r="AD17" i="37"/>
  <c r="AF17" i="37"/>
  <c r="AE18" i="37"/>
  <c r="AC19" i="37"/>
  <c r="AD19" i="37"/>
  <c r="AE19" i="37"/>
  <c r="D21" i="37"/>
  <c r="G21" i="37"/>
  <c r="J21" i="37"/>
  <c r="M21" i="37"/>
  <c r="P21" i="37"/>
  <c r="S21" i="37"/>
  <c r="Y22" i="37"/>
  <c r="AC22" i="37"/>
  <c r="AC27" i="37" s="1"/>
  <c r="AE22" i="37"/>
  <c r="AF22" i="37"/>
  <c r="Y23" i="37"/>
  <c r="AC23" i="37"/>
  <c r="AD23" i="37"/>
  <c r="AF23" i="37"/>
  <c r="Y24" i="37"/>
  <c r="AC24" i="37"/>
  <c r="AE24" i="37"/>
  <c r="AF24" i="37"/>
  <c r="Y25" i="37"/>
  <c r="AD25" i="37"/>
  <c r="AF25" i="37" s="1"/>
  <c r="AE26" i="37"/>
  <c r="AE27" i="37" s="1"/>
  <c r="AD27" i="37"/>
  <c r="D29" i="37"/>
  <c r="G29" i="37"/>
  <c r="J29" i="37"/>
  <c r="M29" i="37"/>
  <c r="P29" i="37"/>
  <c r="S29" i="37"/>
  <c r="Y30" i="37"/>
  <c r="AC30" i="37"/>
  <c r="AE30" i="37"/>
  <c r="AF30" i="37" s="1"/>
  <c r="Y31" i="37"/>
  <c r="AC31" i="37"/>
  <c r="AD31" i="37"/>
  <c r="AF31" i="37" s="1"/>
  <c r="Y32" i="37"/>
  <c r="AC32" i="37"/>
  <c r="AE32" i="37"/>
  <c r="AF32" i="37" s="1"/>
  <c r="AD33" i="37"/>
  <c r="AF33" i="37" s="1"/>
  <c r="AE34" i="37"/>
  <c r="AC35" i="37"/>
  <c r="D37" i="37"/>
  <c r="G37" i="37"/>
  <c r="J37" i="37"/>
  <c r="M37" i="37"/>
  <c r="P37" i="37"/>
  <c r="S37" i="37"/>
  <c r="Y38" i="37"/>
  <c r="AC38" i="37"/>
  <c r="AE38" i="37"/>
  <c r="AF38" i="37" s="1"/>
  <c r="Y39" i="37"/>
  <c r="AC39" i="37"/>
  <c r="AD39" i="37"/>
  <c r="AF39" i="37" s="1"/>
  <c r="Y40" i="37"/>
  <c r="AC40" i="37"/>
  <c r="AE40" i="37"/>
  <c r="AF40" i="37" s="1"/>
  <c r="Y41" i="37"/>
  <c r="AD41" i="37"/>
  <c r="AF41" i="37"/>
  <c r="AE42" i="37"/>
  <c r="AC43" i="37"/>
  <c r="AE43" i="37"/>
  <c r="D5" i="36"/>
  <c r="G5" i="36"/>
  <c r="J5" i="36"/>
  <c r="M5" i="36"/>
  <c r="P5" i="36"/>
  <c r="S5" i="36"/>
  <c r="Y6" i="36"/>
  <c r="AC6" i="36"/>
  <c r="AC11" i="36" s="1"/>
  <c r="AE6" i="36"/>
  <c r="AE11" i="36" s="1"/>
  <c r="AC7" i="36"/>
  <c r="AD7" i="36"/>
  <c r="AF7" i="36" s="1"/>
  <c r="Y8" i="36"/>
  <c r="AC8" i="36"/>
  <c r="AE8" i="36"/>
  <c r="AF8" i="36" s="1"/>
  <c r="AD9" i="36"/>
  <c r="AF9" i="36" s="1"/>
  <c r="AE10" i="36"/>
  <c r="D13" i="36"/>
  <c r="G13" i="36"/>
  <c r="J13" i="36"/>
  <c r="M13" i="36"/>
  <c r="P13" i="36"/>
  <c r="S13" i="36"/>
  <c r="AC14" i="36"/>
  <c r="AE14" i="36"/>
  <c r="AF14" i="36"/>
  <c r="Y15" i="36"/>
  <c r="AC15" i="36"/>
  <c r="AD15" i="36"/>
  <c r="AF15" i="36"/>
  <c r="Y16" i="36"/>
  <c r="AC16" i="36"/>
  <c r="AE16" i="36"/>
  <c r="AF16" i="36"/>
  <c r="AD17" i="36"/>
  <c r="AF17" i="36"/>
  <c r="AE18" i="36"/>
  <c r="AC19" i="36"/>
  <c r="AD19" i="36"/>
  <c r="AE19" i="36"/>
  <c r="D21" i="36"/>
  <c r="G21" i="36"/>
  <c r="J21" i="36"/>
  <c r="M21" i="36"/>
  <c r="P21" i="36"/>
  <c r="S21" i="36"/>
  <c r="Y22" i="36"/>
  <c r="AC22" i="36"/>
  <c r="AC27" i="36" s="1"/>
  <c r="AE22" i="36"/>
  <c r="AF22" i="36"/>
  <c r="Y23" i="36"/>
  <c r="AC23" i="36"/>
  <c r="AD23" i="36"/>
  <c r="AF23" i="36"/>
  <c r="Y24" i="36"/>
  <c r="AC24" i="36"/>
  <c r="AE24" i="36"/>
  <c r="AF24" i="36"/>
  <c r="Y25" i="36"/>
  <c r="AD25" i="36"/>
  <c r="AF25" i="36" s="1"/>
  <c r="AE26" i="36"/>
  <c r="AE27" i="36" s="1"/>
  <c r="AD27" i="36"/>
  <c r="D29" i="36"/>
  <c r="G29" i="36"/>
  <c r="J29" i="36"/>
  <c r="M29" i="36"/>
  <c r="P29" i="36"/>
  <c r="S29" i="36"/>
  <c r="Y30" i="36"/>
  <c r="AC30" i="36"/>
  <c r="AE30" i="36"/>
  <c r="AF30" i="36" s="1"/>
  <c r="AC31" i="36"/>
  <c r="AD31" i="36"/>
  <c r="AF31" i="36"/>
  <c r="Y32" i="36"/>
  <c r="AC32" i="36"/>
  <c r="AE32" i="36"/>
  <c r="AF32" i="36"/>
  <c r="AD33" i="36"/>
  <c r="AF33" i="36"/>
  <c r="AE34" i="36"/>
  <c r="AC35" i="36"/>
  <c r="AD35" i="36"/>
  <c r="D37" i="36"/>
  <c r="G37" i="36"/>
  <c r="J37" i="36"/>
  <c r="M37" i="36"/>
  <c r="P37" i="36"/>
  <c r="S37" i="36"/>
  <c r="Y38" i="36"/>
  <c r="AC38" i="36"/>
  <c r="AC43" i="36" s="1"/>
  <c r="AE38" i="36"/>
  <c r="AF38" i="36"/>
  <c r="Y39" i="36"/>
  <c r="AC39" i="36"/>
  <c r="AD39" i="36"/>
  <c r="AF39" i="36"/>
  <c r="Y40" i="36"/>
  <c r="AC40" i="36"/>
  <c r="AE40" i="36"/>
  <c r="AF40" i="36"/>
  <c r="Y41" i="36"/>
  <c r="AD41" i="36"/>
  <c r="AF41" i="36" s="1"/>
  <c r="AE42" i="36"/>
  <c r="AE43" i="36" s="1"/>
  <c r="AD43" i="36"/>
  <c r="D5" i="35"/>
  <c r="G5" i="35"/>
  <c r="J5" i="35"/>
  <c r="M5" i="35"/>
  <c r="P5" i="35"/>
  <c r="S5" i="35"/>
  <c r="Y6" i="35"/>
  <c r="AC6" i="35"/>
  <c r="AF6" i="35" s="1"/>
  <c r="AE6" i="35"/>
  <c r="Y7" i="35"/>
  <c r="AC7" i="35"/>
  <c r="AF7" i="35" s="1"/>
  <c r="AD7" i="35"/>
  <c r="AD11" i="35" s="1"/>
  <c r="Y8" i="35"/>
  <c r="AC8" i="35"/>
  <c r="AF8" i="35" s="1"/>
  <c r="AE8" i="35"/>
  <c r="Y9" i="35"/>
  <c r="AD9" i="35"/>
  <c r="AF9" i="35"/>
  <c r="AE10" i="35"/>
  <c r="AC11" i="35"/>
  <c r="AF11" i="35" s="1"/>
  <c r="AC12" i="35" s="1"/>
  <c r="AE11" i="35"/>
  <c r="D13" i="35"/>
  <c r="G13" i="35"/>
  <c r="J13" i="35"/>
  <c r="M13" i="35"/>
  <c r="P13" i="35"/>
  <c r="S13" i="35"/>
  <c r="Y14" i="35"/>
  <c r="AC14" i="35"/>
  <c r="AF14" i="35" s="1"/>
  <c r="AE14" i="35"/>
  <c r="Y15" i="35"/>
  <c r="AC15" i="35"/>
  <c r="AF15" i="35" s="1"/>
  <c r="AD15" i="35"/>
  <c r="Y16" i="35"/>
  <c r="AC16" i="35"/>
  <c r="AF16" i="35" s="1"/>
  <c r="AE16" i="35"/>
  <c r="AD17" i="35"/>
  <c r="AF17" i="35"/>
  <c r="AE18" i="35"/>
  <c r="AD19" i="35"/>
  <c r="AE19" i="35"/>
  <c r="D21" i="35"/>
  <c r="G21" i="35"/>
  <c r="J21" i="35"/>
  <c r="M21" i="35"/>
  <c r="P21" i="35"/>
  <c r="S21" i="35"/>
  <c r="Y22" i="35"/>
  <c r="AC22" i="35"/>
  <c r="AF22" i="35" s="1"/>
  <c r="AE22" i="35"/>
  <c r="Y23" i="35"/>
  <c r="AC23" i="35"/>
  <c r="AF23" i="35" s="1"/>
  <c r="AD23" i="35"/>
  <c r="Y24" i="35"/>
  <c r="AC24" i="35"/>
  <c r="AF24" i="35" s="1"/>
  <c r="AE24" i="35"/>
  <c r="Y25" i="35"/>
  <c r="AD25" i="35"/>
  <c r="AF25" i="35" s="1"/>
  <c r="AE26" i="35"/>
  <c r="AD27" i="35"/>
  <c r="AE27" i="35"/>
  <c r="D29" i="35"/>
  <c r="G29" i="35"/>
  <c r="J29" i="35"/>
  <c r="M29" i="35"/>
  <c r="P29" i="35"/>
  <c r="S29" i="35"/>
  <c r="Y30" i="35"/>
  <c r="AC30" i="35"/>
  <c r="AE30" i="35"/>
  <c r="AF30" i="35"/>
  <c r="Y31" i="35"/>
  <c r="AC31" i="35"/>
  <c r="AD31" i="35"/>
  <c r="AF31" i="35"/>
  <c r="Y32" i="35"/>
  <c r="AC32" i="35"/>
  <c r="AE32" i="35"/>
  <c r="AF32" i="35"/>
  <c r="AD33" i="35"/>
  <c r="AF33" i="35" s="1"/>
  <c r="AE34" i="35"/>
  <c r="AC35" i="35"/>
  <c r="AF35" i="35" s="1"/>
  <c r="AD35" i="35"/>
  <c r="AD36" i="35" s="1"/>
  <c r="AE35" i="35"/>
  <c r="D37" i="35"/>
  <c r="G37" i="35"/>
  <c r="J37" i="35"/>
  <c r="M37" i="35"/>
  <c r="P37" i="35"/>
  <c r="S37" i="35"/>
  <c r="AC38" i="35"/>
  <c r="AF38" i="35" s="1"/>
  <c r="AE38" i="35"/>
  <c r="Y39" i="35"/>
  <c r="AC39" i="35"/>
  <c r="AF39" i="35" s="1"/>
  <c r="AD39" i="35"/>
  <c r="Y40" i="35"/>
  <c r="AC40" i="35"/>
  <c r="AF40" i="35" s="1"/>
  <c r="AE40" i="35"/>
  <c r="AD41" i="35"/>
  <c r="AF41" i="35"/>
  <c r="AE42" i="35"/>
  <c r="AD43" i="35"/>
  <c r="AE43" i="35"/>
  <c r="D5" i="34"/>
  <c r="G5" i="34"/>
  <c r="J5" i="34"/>
  <c r="M5" i="34"/>
  <c r="P5" i="34"/>
  <c r="S5" i="34"/>
  <c r="Y6" i="34"/>
  <c r="AC6" i="34"/>
  <c r="AF6" i="34" s="1"/>
  <c r="AE6" i="34"/>
  <c r="Y7" i="34"/>
  <c r="AC7" i="34"/>
  <c r="AF7" i="34" s="1"/>
  <c r="AD7" i="34"/>
  <c r="Y8" i="34"/>
  <c r="AC8" i="34"/>
  <c r="AF8" i="34" s="1"/>
  <c r="AE8" i="34"/>
  <c r="AD9" i="34"/>
  <c r="AF9" i="34"/>
  <c r="AE10" i="34"/>
  <c r="AD11" i="34"/>
  <c r="AE11" i="34"/>
  <c r="D13" i="34"/>
  <c r="G13" i="34"/>
  <c r="J13" i="34"/>
  <c r="M13" i="34"/>
  <c r="P13" i="34"/>
  <c r="S13" i="34"/>
  <c r="Y14" i="34"/>
  <c r="AC14" i="34"/>
  <c r="AF14" i="34" s="1"/>
  <c r="AE14" i="34"/>
  <c r="Y15" i="34"/>
  <c r="AC15" i="34"/>
  <c r="AF15" i="34" s="1"/>
  <c r="AD15" i="34"/>
  <c r="Y16" i="34"/>
  <c r="AC16" i="34"/>
  <c r="AF16" i="34" s="1"/>
  <c r="AE16" i="34"/>
  <c r="AD17" i="34"/>
  <c r="AF17" i="34"/>
  <c r="AE18" i="34"/>
  <c r="AD19" i="34"/>
  <c r="AE19" i="34"/>
  <c r="D21" i="34"/>
  <c r="G21" i="34"/>
  <c r="J21" i="34"/>
  <c r="M21" i="34"/>
  <c r="P21" i="34"/>
  <c r="S21" i="34"/>
  <c r="Y22" i="34"/>
  <c r="AC22" i="34"/>
  <c r="AF22" i="34" s="1"/>
  <c r="AE22" i="34"/>
  <c r="Y23" i="34"/>
  <c r="AC23" i="34"/>
  <c r="AF23" i="34" s="1"/>
  <c r="AD23" i="34"/>
  <c r="Y24" i="34"/>
  <c r="AC24" i="34"/>
  <c r="AF24" i="34" s="1"/>
  <c r="AE24" i="34"/>
  <c r="Y25" i="34"/>
  <c r="AD25" i="34"/>
  <c r="AF25" i="34" s="1"/>
  <c r="AE26" i="34"/>
  <c r="AD27" i="34"/>
  <c r="AE27" i="34"/>
  <c r="AC30" i="34"/>
  <c r="AE30" i="34"/>
  <c r="AF30" i="34"/>
  <c r="AC31" i="34"/>
  <c r="AD31" i="34"/>
  <c r="AF31" i="34"/>
  <c r="AC32" i="34"/>
  <c r="AF32" i="34" s="1"/>
  <c r="AE32" i="34"/>
  <c r="AD33" i="34"/>
  <c r="AF33" i="34"/>
  <c r="AE34" i="34"/>
  <c r="AD35" i="34"/>
  <c r="AE35" i="34"/>
  <c r="AC38" i="34"/>
  <c r="AE38" i="34"/>
  <c r="AF38" i="34"/>
  <c r="AC39" i="34"/>
  <c r="AC43" i="34" s="1"/>
  <c r="AD39" i="34"/>
  <c r="AC40" i="34"/>
  <c r="AF40" i="34" s="1"/>
  <c r="AE40" i="34"/>
  <c r="AE43" i="34" s="1"/>
  <c r="AD41" i="34"/>
  <c r="AF41" i="34"/>
  <c r="AE42" i="34"/>
  <c r="AD43" i="34"/>
  <c r="K11" i="33"/>
  <c r="M11" i="33"/>
  <c r="K12" i="33"/>
  <c r="M12" i="33"/>
  <c r="C20" i="33"/>
  <c r="E20" i="33"/>
  <c r="G20" i="33"/>
  <c r="I20" i="33"/>
  <c r="K20" i="33"/>
  <c r="M20" i="33"/>
  <c r="O20" i="33"/>
  <c r="Q20" i="33"/>
  <c r="S20" i="33"/>
  <c r="U20" i="33"/>
  <c r="C21" i="33"/>
  <c r="E21" i="33"/>
  <c r="G21" i="33"/>
  <c r="I21" i="33"/>
  <c r="K21" i="33"/>
  <c r="M21" i="33"/>
  <c r="O21" i="33"/>
  <c r="Q21" i="33"/>
  <c r="S21" i="33"/>
  <c r="U21" i="33"/>
  <c r="C29" i="33"/>
  <c r="E29" i="33"/>
  <c r="G29" i="33"/>
  <c r="I29" i="33"/>
  <c r="K29" i="33"/>
  <c r="M29" i="33"/>
  <c r="O29" i="33"/>
  <c r="Q29" i="33"/>
  <c r="S29" i="33"/>
  <c r="U29" i="33"/>
  <c r="C30" i="33"/>
  <c r="E30" i="33"/>
  <c r="G30" i="33"/>
  <c r="I30" i="33"/>
  <c r="K30" i="33"/>
  <c r="M30" i="33"/>
  <c r="O30" i="33"/>
  <c r="Q30" i="33"/>
  <c r="S30" i="33"/>
  <c r="U30" i="33"/>
  <c r="C38" i="33"/>
  <c r="E38" i="33"/>
  <c r="G38" i="33"/>
  <c r="I38" i="33"/>
  <c r="K38" i="33"/>
  <c r="M38" i="33"/>
  <c r="O38" i="33"/>
  <c r="Q38" i="33"/>
  <c r="S38" i="33"/>
  <c r="U38" i="33"/>
  <c r="C39" i="33"/>
  <c r="E39" i="33"/>
  <c r="G39" i="33"/>
  <c r="I39" i="33"/>
  <c r="K39" i="33"/>
  <c r="M39" i="33"/>
  <c r="O39" i="33"/>
  <c r="Q39" i="33"/>
  <c r="S39" i="33"/>
  <c r="U39" i="33"/>
  <c r="C47" i="33"/>
  <c r="E47" i="33"/>
  <c r="G47" i="33"/>
  <c r="I47" i="33"/>
  <c r="K47" i="33"/>
  <c r="M47" i="33"/>
  <c r="O47" i="33"/>
  <c r="Q47" i="33"/>
  <c r="C48" i="33"/>
  <c r="E48" i="33"/>
  <c r="G48" i="33"/>
  <c r="I48" i="33"/>
  <c r="K48" i="33"/>
  <c r="M48" i="33"/>
  <c r="O48" i="33"/>
  <c r="Q48" i="33"/>
  <c r="W28" i="46" l="1"/>
  <c r="J12" i="45" s="1"/>
  <c r="J13" i="45"/>
  <c r="AC36" i="48"/>
  <c r="AE36" i="48"/>
  <c r="AC12" i="50"/>
  <c r="AD12" i="50"/>
  <c r="W20" i="48"/>
  <c r="F32" i="45" s="1"/>
  <c r="AE20" i="48"/>
  <c r="AC20" i="48"/>
  <c r="AC28" i="50"/>
  <c r="AD28" i="50"/>
  <c r="AD36" i="48"/>
  <c r="AD36" i="50"/>
  <c r="AE36" i="50"/>
  <c r="W20" i="50"/>
  <c r="F52" i="45" s="1"/>
  <c r="AE20" i="50"/>
  <c r="AC20" i="50"/>
  <c r="AC28" i="46"/>
  <c r="AD28" i="46"/>
  <c r="W12" i="50"/>
  <c r="B52" i="45" s="1"/>
  <c r="B53" i="45"/>
  <c r="W28" i="50"/>
  <c r="J52" i="45" s="1"/>
  <c r="J53" i="45"/>
  <c r="AE12" i="50"/>
  <c r="AF43" i="42"/>
  <c r="AC44" i="42"/>
  <c r="AF19" i="40"/>
  <c r="AC20" i="40"/>
  <c r="AF43" i="44"/>
  <c r="AD20" i="44"/>
  <c r="AD44" i="43"/>
  <c r="AC44" i="43"/>
  <c r="AF27" i="44"/>
  <c r="AC28" i="44" s="1"/>
  <c r="AF35" i="42"/>
  <c r="AC36" i="43"/>
  <c r="AF35" i="43"/>
  <c r="AC12" i="44"/>
  <c r="AD12" i="44"/>
  <c r="AF19" i="43"/>
  <c r="AC20" i="43" s="1"/>
  <c r="AF26" i="41"/>
  <c r="AC20" i="42"/>
  <c r="AC36" i="40"/>
  <c r="AE28" i="43"/>
  <c r="AF19" i="44"/>
  <c r="AE20" i="42"/>
  <c r="AE35" i="41"/>
  <c r="AC35" i="41"/>
  <c r="AE36" i="40"/>
  <c r="AE44" i="36"/>
  <c r="AE36" i="35"/>
  <c r="AC36" i="35"/>
  <c r="AC44" i="36"/>
  <c r="AF43" i="36"/>
  <c r="AD44" i="36" s="1"/>
  <c r="AE12" i="35"/>
  <c r="AC20" i="36"/>
  <c r="AF27" i="36"/>
  <c r="AD28" i="36" s="1"/>
  <c r="AF27" i="37"/>
  <c r="AD28" i="37" s="1"/>
  <c r="AF43" i="34"/>
  <c r="AD44" i="34" s="1"/>
  <c r="AD12" i="35"/>
  <c r="AE28" i="36"/>
  <c r="AC27" i="34"/>
  <c r="AC27" i="35"/>
  <c r="AF19" i="36"/>
  <c r="AD43" i="37"/>
  <c r="AF43" i="37" s="1"/>
  <c r="AE35" i="37"/>
  <c r="AF19" i="37"/>
  <c r="AE11" i="37"/>
  <c r="AF39" i="34"/>
  <c r="AC35" i="34"/>
  <c r="AC19" i="34"/>
  <c r="AC11" i="34"/>
  <c r="AC43" i="35"/>
  <c r="AC19" i="35"/>
  <c r="AE35" i="36"/>
  <c r="AF35" i="36" s="1"/>
  <c r="AD11" i="36"/>
  <c r="AF6" i="36"/>
  <c r="AD35" i="37"/>
  <c r="AD11" i="37"/>
  <c r="AC19" i="38"/>
  <c r="AC11" i="38"/>
  <c r="D5" i="26"/>
  <c r="G5" i="26"/>
  <c r="J5" i="26"/>
  <c r="M5" i="26"/>
  <c r="P5" i="26"/>
  <c r="S5" i="26"/>
  <c r="AC6" i="26"/>
  <c r="AF6" i="26" s="1"/>
  <c r="AE6" i="26"/>
  <c r="AC7" i="26"/>
  <c r="AD7" i="26"/>
  <c r="AF7" i="26" s="1"/>
  <c r="AC8" i="26"/>
  <c r="AF8" i="26" s="1"/>
  <c r="AE8" i="26"/>
  <c r="AD9" i="26"/>
  <c r="AF9" i="26" s="1"/>
  <c r="AE10" i="26"/>
  <c r="AC11" i="26"/>
  <c r="AF11" i="26" s="1"/>
  <c r="AD11" i="26"/>
  <c r="AE11" i="26"/>
  <c r="D13" i="26"/>
  <c r="G13" i="26"/>
  <c r="J13" i="26"/>
  <c r="M13" i="26"/>
  <c r="P13" i="26"/>
  <c r="S13" i="26"/>
  <c r="AC14" i="26"/>
  <c r="AF14" i="26" s="1"/>
  <c r="AE14" i="26"/>
  <c r="AC15" i="26"/>
  <c r="AF15" i="26" s="1"/>
  <c r="AD15" i="26"/>
  <c r="AC16" i="26"/>
  <c r="AE16" i="26"/>
  <c r="AE19" i="26" s="1"/>
  <c r="AD17" i="26"/>
  <c r="AF17" i="26" s="1"/>
  <c r="AE18" i="26"/>
  <c r="AD19" i="26"/>
  <c r="D21" i="26"/>
  <c r="G21" i="26"/>
  <c r="J21" i="26"/>
  <c r="M21" i="26"/>
  <c r="P21" i="26"/>
  <c r="S21" i="26"/>
  <c r="AC22" i="26"/>
  <c r="AE22" i="26"/>
  <c r="AF22" i="26"/>
  <c r="AC23" i="26"/>
  <c r="AF23" i="26" s="1"/>
  <c r="AD23" i="26"/>
  <c r="AC24" i="26"/>
  <c r="AF24" i="26" s="1"/>
  <c r="AE24" i="26"/>
  <c r="AD25" i="26"/>
  <c r="AF25" i="26"/>
  <c r="AE26" i="26"/>
  <c r="AD27" i="26"/>
  <c r="AE27" i="26"/>
  <c r="D29" i="26"/>
  <c r="G29" i="26"/>
  <c r="J29" i="26"/>
  <c r="M29" i="26"/>
  <c r="P29" i="26"/>
  <c r="S29" i="26"/>
  <c r="AC30" i="26"/>
  <c r="AE30" i="26"/>
  <c r="AF30" i="26" s="1"/>
  <c r="AC31" i="26"/>
  <c r="AF31" i="26" s="1"/>
  <c r="AD31" i="26"/>
  <c r="AC32" i="26"/>
  <c r="AF32" i="26" s="1"/>
  <c r="AE32" i="26"/>
  <c r="AD33" i="26"/>
  <c r="AF33" i="26" s="1"/>
  <c r="AE34" i="26"/>
  <c r="AE35" i="26" s="1"/>
  <c r="AD35" i="26"/>
  <c r="D37" i="26"/>
  <c r="G37" i="26"/>
  <c r="J37" i="26"/>
  <c r="M37" i="26"/>
  <c r="P37" i="26"/>
  <c r="S37" i="26"/>
  <c r="AC38" i="26"/>
  <c r="AE38" i="26"/>
  <c r="AF38" i="26"/>
  <c r="AC39" i="26"/>
  <c r="AF39" i="26" s="1"/>
  <c r="AD39" i="26"/>
  <c r="AC40" i="26"/>
  <c r="AF40" i="26" s="1"/>
  <c r="AE40" i="26"/>
  <c r="AD41" i="26"/>
  <c r="AF41" i="26"/>
  <c r="AE42" i="26"/>
  <c r="AC43" i="26"/>
  <c r="AD43" i="26"/>
  <c r="AE43" i="26"/>
  <c r="AF43" i="26"/>
  <c r="AE44" i="26" s="1"/>
  <c r="D5" i="25"/>
  <c r="G5" i="25"/>
  <c r="J5" i="25"/>
  <c r="M5" i="25"/>
  <c r="P5" i="25"/>
  <c r="S5" i="25"/>
  <c r="AC6" i="25"/>
  <c r="AE6" i="25"/>
  <c r="AF6" i="25"/>
  <c r="AC7" i="25"/>
  <c r="AF7" i="25" s="1"/>
  <c r="AD7" i="25"/>
  <c r="AC8" i="25"/>
  <c r="AF8" i="25" s="1"/>
  <c r="AE8" i="25"/>
  <c r="AD9" i="25"/>
  <c r="AF9" i="25"/>
  <c r="AE10" i="25"/>
  <c r="AE11" i="25" s="1"/>
  <c r="AC11" i="25"/>
  <c r="AD11" i="25"/>
  <c r="D13" i="25"/>
  <c r="G13" i="25"/>
  <c r="J13" i="25"/>
  <c r="M13" i="25"/>
  <c r="P13" i="25"/>
  <c r="S13" i="25"/>
  <c r="AC14" i="25"/>
  <c r="AE14" i="25"/>
  <c r="AF14" i="25"/>
  <c r="AC15" i="25"/>
  <c r="AF15" i="25" s="1"/>
  <c r="AD15" i="25"/>
  <c r="AC16" i="25"/>
  <c r="AF16" i="25" s="1"/>
  <c r="AE16" i="25"/>
  <c r="AD17" i="25"/>
  <c r="AF17" i="25"/>
  <c r="AE18" i="25"/>
  <c r="AD19" i="25"/>
  <c r="AE19" i="25"/>
  <c r="D21" i="25"/>
  <c r="G21" i="25"/>
  <c r="J21" i="25"/>
  <c r="M21" i="25"/>
  <c r="P21" i="25"/>
  <c r="S21" i="25"/>
  <c r="AC22" i="25"/>
  <c r="AE22" i="25"/>
  <c r="AF22" i="25" s="1"/>
  <c r="AC23" i="25"/>
  <c r="AD23" i="25"/>
  <c r="AF23" i="25"/>
  <c r="AC24" i="25"/>
  <c r="AF24" i="25" s="1"/>
  <c r="AE24" i="25"/>
  <c r="AD25" i="25"/>
  <c r="AF25" i="25" s="1"/>
  <c r="AE26" i="25"/>
  <c r="AC27" i="25"/>
  <c r="AD27" i="25"/>
  <c r="AF27" i="25" s="1"/>
  <c r="AE27" i="25"/>
  <c r="D29" i="25"/>
  <c r="G29" i="25"/>
  <c r="J29" i="25"/>
  <c r="M29" i="25"/>
  <c r="P29" i="25"/>
  <c r="S29" i="25"/>
  <c r="AC30" i="25"/>
  <c r="AF30" i="25" s="1"/>
  <c r="AE30" i="25"/>
  <c r="AC31" i="25"/>
  <c r="AD31" i="25"/>
  <c r="AF31" i="25"/>
  <c r="AC32" i="25"/>
  <c r="AE32" i="25"/>
  <c r="AF32" i="25"/>
  <c r="AD33" i="25"/>
  <c r="AF33" i="25" s="1"/>
  <c r="AE34" i="25"/>
  <c r="AC35" i="25"/>
  <c r="AD35" i="25"/>
  <c r="AE35" i="25"/>
  <c r="AF35" i="25"/>
  <c r="AE36" i="25" s="1"/>
  <c r="AC38" i="25"/>
  <c r="AF38" i="25" s="1"/>
  <c r="AE38" i="25"/>
  <c r="AC39" i="25"/>
  <c r="AD39" i="25"/>
  <c r="AF39" i="25" s="1"/>
  <c r="AC40" i="25"/>
  <c r="AE40" i="25"/>
  <c r="AF40" i="25"/>
  <c r="AD41" i="25"/>
  <c r="AF41" i="25" s="1"/>
  <c r="AE42" i="25"/>
  <c r="AC43" i="25"/>
  <c r="AF43" i="25" s="1"/>
  <c r="AD43" i="25"/>
  <c r="AE43" i="25"/>
  <c r="D5" i="24"/>
  <c r="G5" i="24"/>
  <c r="J5" i="24"/>
  <c r="M5" i="24"/>
  <c r="P5" i="24"/>
  <c r="S5" i="24"/>
  <c r="AC6" i="24"/>
  <c r="AE6" i="24"/>
  <c r="AF6" i="24"/>
  <c r="AC7" i="24"/>
  <c r="AF7" i="24" s="1"/>
  <c r="AD7" i="24"/>
  <c r="AC8" i="24"/>
  <c r="AF8" i="24" s="1"/>
  <c r="AE8" i="24"/>
  <c r="AD9" i="24"/>
  <c r="AF9" i="24"/>
  <c r="AE10" i="24"/>
  <c r="AC11" i="24"/>
  <c r="AD11" i="24"/>
  <c r="AE11" i="24"/>
  <c r="AF11" i="24"/>
  <c r="AE12" i="24" s="1"/>
  <c r="D13" i="24"/>
  <c r="G13" i="24"/>
  <c r="J13" i="24"/>
  <c r="M13" i="24"/>
  <c r="P13" i="24"/>
  <c r="S13" i="24"/>
  <c r="AC14" i="24"/>
  <c r="AE14" i="24"/>
  <c r="AF14" i="24"/>
  <c r="AC15" i="24"/>
  <c r="AF15" i="24" s="1"/>
  <c r="AD15" i="24"/>
  <c r="AC16" i="24"/>
  <c r="AF16" i="24" s="1"/>
  <c r="AE16" i="24"/>
  <c r="AD17" i="24"/>
  <c r="AF17" i="24"/>
  <c r="AE18" i="24"/>
  <c r="AD19" i="24"/>
  <c r="AE19" i="24"/>
  <c r="D21" i="24"/>
  <c r="G21" i="24"/>
  <c r="J21" i="24"/>
  <c r="M21" i="24"/>
  <c r="P21" i="24"/>
  <c r="S21" i="24"/>
  <c r="AC22" i="24"/>
  <c r="AE22" i="24"/>
  <c r="AF22" i="24" s="1"/>
  <c r="AC23" i="24"/>
  <c r="AD23" i="24"/>
  <c r="AF23" i="24"/>
  <c r="AC24" i="24"/>
  <c r="AF24" i="24" s="1"/>
  <c r="AE24" i="24"/>
  <c r="AD25" i="24"/>
  <c r="AF25" i="24" s="1"/>
  <c r="AE26" i="24"/>
  <c r="AE27" i="24" s="1"/>
  <c r="AC27" i="24"/>
  <c r="AD27" i="24"/>
  <c r="D29" i="24"/>
  <c r="G29" i="24"/>
  <c r="J29" i="24"/>
  <c r="M29" i="24"/>
  <c r="P29" i="24"/>
  <c r="S29" i="24"/>
  <c r="AC30" i="24"/>
  <c r="AE30" i="24"/>
  <c r="AF30" i="24"/>
  <c r="AC31" i="24"/>
  <c r="AF31" i="24" s="1"/>
  <c r="AD31" i="24"/>
  <c r="AC32" i="24"/>
  <c r="AF32" i="24" s="1"/>
  <c r="AE32" i="24"/>
  <c r="AD33" i="24"/>
  <c r="AF33" i="24"/>
  <c r="AE34" i="24"/>
  <c r="AD35" i="24"/>
  <c r="AE35" i="24"/>
  <c r="D37" i="24"/>
  <c r="G37" i="24"/>
  <c r="J37" i="24"/>
  <c r="M37" i="24"/>
  <c r="P37" i="24"/>
  <c r="S37" i="24"/>
  <c r="AC38" i="24"/>
  <c r="AE38" i="24"/>
  <c r="AF38" i="24"/>
  <c r="AC39" i="24"/>
  <c r="AD39" i="24"/>
  <c r="AF39" i="24"/>
  <c r="AC40" i="24"/>
  <c r="AF40" i="24" s="1"/>
  <c r="AE40" i="24"/>
  <c r="AD41" i="24"/>
  <c r="AF41" i="24"/>
  <c r="AE42" i="24"/>
  <c r="AD43" i="24"/>
  <c r="AE43" i="24"/>
  <c r="D5" i="23"/>
  <c r="G5" i="23"/>
  <c r="J5" i="23"/>
  <c r="M5" i="23"/>
  <c r="P5" i="23"/>
  <c r="S5" i="23"/>
  <c r="AC6" i="23"/>
  <c r="AF6" i="23" s="1"/>
  <c r="AE6" i="23"/>
  <c r="AC7" i="23"/>
  <c r="AF7" i="23" s="1"/>
  <c r="AD7" i="23"/>
  <c r="AC8" i="23"/>
  <c r="AE8" i="23"/>
  <c r="AF8" i="23" s="1"/>
  <c r="AD9" i="23"/>
  <c r="AF9" i="23" s="1"/>
  <c r="AE10" i="23"/>
  <c r="AE11" i="23" s="1"/>
  <c r="AC11" i="23"/>
  <c r="AD11" i="23"/>
  <c r="D13" i="23"/>
  <c r="G13" i="23"/>
  <c r="J13" i="23"/>
  <c r="M13" i="23"/>
  <c r="P13" i="23"/>
  <c r="S13" i="23"/>
  <c r="AC14" i="23"/>
  <c r="AE14" i="23"/>
  <c r="AF14" i="23"/>
  <c r="AC15" i="23"/>
  <c r="AF15" i="23" s="1"/>
  <c r="AD15" i="23"/>
  <c r="AC16" i="23"/>
  <c r="AF16" i="23" s="1"/>
  <c r="AE16" i="23"/>
  <c r="AD17" i="23"/>
  <c r="AF17" i="23"/>
  <c r="AE18" i="23"/>
  <c r="AD19" i="23"/>
  <c r="AE19" i="23"/>
  <c r="D21" i="23"/>
  <c r="G21" i="23"/>
  <c r="J21" i="23"/>
  <c r="M21" i="23"/>
  <c r="P21" i="23"/>
  <c r="S21" i="23"/>
  <c r="AC22" i="23"/>
  <c r="AE22" i="23"/>
  <c r="AF22" i="23" s="1"/>
  <c r="AC23" i="23"/>
  <c r="AD23" i="23"/>
  <c r="AF23" i="23"/>
  <c r="AC24" i="23"/>
  <c r="AF24" i="23" s="1"/>
  <c r="AE24" i="23"/>
  <c r="AD25" i="23"/>
  <c r="AF25" i="23" s="1"/>
  <c r="AE26" i="23"/>
  <c r="AC27" i="23"/>
  <c r="AD27" i="23"/>
  <c r="AF27" i="23" s="1"/>
  <c r="AE27" i="23"/>
  <c r="D29" i="23"/>
  <c r="G29" i="23"/>
  <c r="J29" i="23"/>
  <c r="M29" i="23"/>
  <c r="P29" i="23"/>
  <c r="S29" i="23"/>
  <c r="AC30" i="23"/>
  <c r="AF30" i="23" s="1"/>
  <c r="AE30" i="23"/>
  <c r="AC31" i="23"/>
  <c r="AF31" i="23" s="1"/>
  <c r="AD31" i="23"/>
  <c r="AC32" i="23"/>
  <c r="AE32" i="23"/>
  <c r="AE35" i="23" s="1"/>
  <c r="AD33" i="23"/>
  <c r="AF33" i="23" s="1"/>
  <c r="AE34" i="23"/>
  <c r="AC35" i="23"/>
  <c r="AD35" i="23"/>
  <c r="D37" i="23"/>
  <c r="G37" i="23"/>
  <c r="J37" i="23"/>
  <c r="M37" i="23"/>
  <c r="P37" i="23"/>
  <c r="S37" i="23"/>
  <c r="AC38" i="23"/>
  <c r="AE38" i="23"/>
  <c r="AF38" i="23"/>
  <c r="AC39" i="23"/>
  <c r="AF39" i="23" s="1"/>
  <c r="AD39" i="23"/>
  <c r="AC40" i="23"/>
  <c r="AF40" i="23" s="1"/>
  <c r="AE40" i="23"/>
  <c r="AD41" i="23"/>
  <c r="AF41" i="23"/>
  <c r="AE42" i="23"/>
  <c r="AD43" i="23"/>
  <c r="AE43" i="23"/>
  <c r="D5" i="22"/>
  <c r="G5" i="22"/>
  <c r="J5" i="22"/>
  <c r="M5" i="22"/>
  <c r="P5" i="22"/>
  <c r="S5" i="22"/>
  <c r="AC6" i="22"/>
  <c r="AF6" i="22" s="1"/>
  <c r="AE6" i="22"/>
  <c r="AC7" i="22"/>
  <c r="AD7" i="22"/>
  <c r="AF7" i="22" s="1"/>
  <c r="AC8" i="22"/>
  <c r="AE8" i="22"/>
  <c r="AF8" i="22"/>
  <c r="AD9" i="22"/>
  <c r="AF9" i="22"/>
  <c r="AE10" i="22"/>
  <c r="AC11" i="22"/>
  <c r="AD11" i="22"/>
  <c r="AE11" i="22"/>
  <c r="AF11" i="22"/>
  <c r="AC12" i="22" s="1"/>
  <c r="D13" i="22"/>
  <c r="G13" i="22"/>
  <c r="J13" i="22"/>
  <c r="M13" i="22"/>
  <c r="P13" i="22"/>
  <c r="S13" i="22"/>
  <c r="AC14" i="22"/>
  <c r="AE14" i="22"/>
  <c r="AF14" i="22"/>
  <c r="AC15" i="22"/>
  <c r="AF15" i="22" s="1"/>
  <c r="AD15" i="22"/>
  <c r="AC16" i="22"/>
  <c r="AF16" i="22" s="1"/>
  <c r="AE16" i="22"/>
  <c r="AD17" i="22"/>
  <c r="AF17" i="22"/>
  <c r="AE18" i="22"/>
  <c r="AC19" i="22"/>
  <c r="AD19" i="22"/>
  <c r="AE19" i="22"/>
  <c r="AF19" i="22" s="1"/>
  <c r="D21" i="22"/>
  <c r="G21" i="22"/>
  <c r="J21" i="22"/>
  <c r="M21" i="22"/>
  <c r="P21" i="22"/>
  <c r="S21" i="22"/>
  <c r="AC22" i="22"/>
  <c r="AE22" i="22"/>
  <c r="AF22" i="22"/>
  <c r="AC23" i="22"/>
  <c r="AF23" i="22" s="1"/>
  <c r="AD23" i="22"/>
  <c r="AC24" i="22"/>
  <c r="AF24" i="22" s="1"/>
  <c r="AE24" i="22"/>
  <c r="AD25" i="22"/>
  <c r="AF25" i="22"/>
  <c r="AE26" i="22"/>
  <c r="AD27" i="22"/>
  <c r="AE27" i="22"/>
  <c r="AC30" i="22"/>
  <c r="AE30" i="22"/>
  <c r="AF30" i="22"/>
  <c r="AC31" i="22"/>
  <c r="AF31" i="22" s="1"/>
  <c r="AD31" i="22"/>
  <c r="AC32" i="22"/>
  <c r="AF32" i="22" s="1"/>
  <c r="AE32" i="22"/>
  <c r="AD33" i="22"/>
  <c r="AF33" i="22"/>
  <c r="AE34" i="22"/>
  <c r="AC35" i="22"/>
  <c r="AD35" i="22"/>
  <c r="AE35" i="22"/>
  <c r="AF35" i="22" s="1"/>
  <c r="AC38" i="22"/>
  <c r="AF38" i="22" s="1"/>
  <c r="AE38" i="22"/>
  <c r="AC39" i="22"/>
  <c r="AF39" i="22" s="1"/>
  <c r="AD39" i="22"/>
  <c r="AC40" i="22"/>
  <c r="AE40" i="22"/>
  <c r="AF40" i="22" s="1"/>
  <c r="AD41" i="22"/>
  <c r="AF41" i="22" s="1"/>
  <c r="AE42" i="22"/>
  <c r="AE43" i="22" s="1"/>
  <c r="AC43" i="22"/>
  <c r="AD43" i="22"/>
  <c r="J9" i="21"/>
  <c r="L9" i="21"/>
  <c r="J10" i="21"/>
  <c r="L10" i="21"/>
  <c r="B18" i="21"/>
  <c r="D18" i="21"/>
  <c r="F18" i="21"/>
  <c r="H18" i="21"/>
  <c r="J18" i="21"/>
  <c r="L18" i="21"/>
  <c r="N18" i="21"/>
  <c r="P18" i="21"/>
  <c r="R18" i="21"/>
  <c r="T18" i="21"/>
  <c r="B19" i="21"/>
  <c r="D19" i="21"/>
  <c r="F19" i="21"/>
  <c r="H19" i="21"/>
  <c r="J19" i="21"/>
  <c r="L19" i="21"/>
  <c r="N19" i="21"/>
  <c r="P19" i="21"/>
  <c r="R19" i="21"/>
  <c r="T19" i="21"/>
  <c r="B27" i="21"/>
  <c r="D27" i="21"/>
  <c r="F27" i="21"/>
  <c r="H27" i="21"/>
  <c r="J27" i="21"/>
  <c r="L27" i="21"/>
  <c r="N27" i="21"/>
  <c r="P27" i="21"/>
  <c r="R27" i="21"/>
  <c r="T27" i="21"/>
  <c r="B28" i="21"/>
  <c r="D28" i="21"/>
  <c r="F28" i="21"/>
  <c r="H28" i="21"/>
  <c r="J28" i="21"/>
  <c r="L28" i="21"/>
  <c r="N28" i="21"/>
  <c r="P28" i="21"/>
  <c r="R28" i="21"/>
  <c r="T28" i="21"/>
  <c r="B36" i="21"/>
  <c r="D36" i="21"/>
  <c r="F36" i="21"/>
  <c r="H36" i="21"/>
  <c r="J36" i="21"/>
  <c r="L36" i="21"/>
  <c r="N36" i="21"/>
  <c r="P36" i="21"/>
  <c r="R36" i="21"/>
  <c r="T36" i="21"/>
  <c r="B37" i="21"/>
  <c r="D37" i="21"/>
  <c r="F37" i="21"/>
  <c r="H37" i="21"/>
  <c r="J37" i="21"/>
  <c r="L37" i="21"/>
  <c r="N37" i="21"/>
  <c r="P37" i="21"/>
  <c r="R37" i="21"/>
  <c r="T37" i="21"/>
  <c r="B45" i="21"/>
  <c r="D45" i="21"/>
  <c r="F45" i="21"/>
  <c r="H45" i="21"/>
  <c r="J45" i="21"/>
  <c r="L45" i="21"/>
  <c r="N45" i="21"/>
  <c r="P45" i="21"/>
  <c r="B46" i="21"/>
  <c r="D46" i="21"/>
  <c r="F46" i="21"/>
  <c r="H46" i="21"/>
  <c r="J46" i="21"/>
  <c r="L46" i="21"/>
  <c r="N46" i="21"/>
  <c r="P46" i="21"/>
  <c r="AD27" i="41" l="1"/>
  <c r="AE27" i="41"/>
  <c r="AD36" i="42"/>
  <c r="AE36" i="42"/>
  <c r="AD36" i="43"/>
  <c r="AE36" i="43"/>
  <c r="AD20" i="40"/>
  <c r="AE20" i="40"/>
  <c r="AE20" i="43"/>
  <c r="AD20" i="43"/>
  <c r="AE28" i="44"/>
  <c r="AD28" i="44"/>
  <c r="AD44" i="44"/>
  <c r="AE44" i="44"/>
  <c r="AE20" i="44"/>
  <c r="AC20" i="44"/>
  <c r="AC27" i="41"/>
  <c r="AC36" i="42"/>
  <c r="AC44" i="44"/>
  <c r="AE44" i="42"/>
  <c r="AD44" i="42"/>
  <c r="AC44" i="37"/>
  <c r="AE44" i="37"/>
  <c r="AD36" i="36"/>
  <c r="AC36" i="36"/>
  <c r="AF11" i="38"/>
  <c r="AC12" i="38"/>
  <c r="AF43" i="35"/>
  <c r="AC44" i="35"/>
  <c r="AF19" i="38"/>
  <c r="AC20" i="38"/>
  <c r="AF11" i="34"/>
  <c r="AD20" i="36"/>
  <c r="AE20" i="36"/>
  <c r="AE28" i="37"/>
  <c r="AC28" i="37"/>
  <c r="AE44" i="34"/>
  <c r="AD12" i="37"/>
  <c r="AF11" i="37"/>
  <c r="AC12" i="37" s="1"/>
  <c r="AE36" i="36"/>
  <c r="AF19" i="34"/>
  <c r="AC20" i="34"/>
  <c r="AD20" i="37"/>
  <c r="AE20" i="37"/>
  <c r="AF27" i="35"/>
  <c r="AC28" i="35"/>
  <c r="AC44" i="34"/>
  <c r="AC20" i="37"/>
  <c r="AD44" i="37"/>
  <c r="AF35" i="37"/>
  <c r="AC36" i="37" s="1"/>
  <c r="AF19" i="35"/>
  <c r="AC20" i="35"/>
  <c r="AF35" i="34"/>
  <c r="AF27" i="34"/>
  <c r="AC28" i="34"/>
  <c r="AF11" i="36"/>
  <c r="AD12" i="36" s="1"/>
  <c r="AC28" i="36"/>
  <c r="AC36" i="22"/>
  <c r="AD36" i="22"/>
  <c r="AE36" i="22"/>
  <c r="AE36" i="23"/>
  <c r="AF35" i="23"/>
  <c r="AE12" i="26"/>
  <c r="AC12" i="26"/>
  <c r="AD12" i="26"/>
  <c r="AF43" i="22"/>
  <c r="AC28" i="23"/>
  <c r="AD28" i="23"/>
  <c r="AE28" i="23"/>
  <c r="AF27" i="24"/>
  <c r="AC28" i="25"/>
  <c r="AD28" i="25"/>
  <c r="AE28" i="25"/>
  <c r="AC20" i="22"/>
  <c r="AD20" i="22"/>
  <c r="AE20" i="22"/>
  <c r="AF11" i="23"/>
  <c r="AC44" i="25"/>
  <c r="AD44" i="25"/>
  <c r="AE44" i="25"/>
  <c r="AE12" i="25"/>
  <c r="AF11" i="25"/>
  <c r="AC43" i="23"/>
  <c r="AC19" i="24"/>
  <c r="AD12" i="24"/>
  <c r="AD36" i="25"/>
  <c r="AD44" i="26"/>
  <c r="AC19" i="26"/>
  <c r="AF16" i="26"/>
  <c r="AC27" i="22"/>
  <c r="AE12" i="22"/>
  <c r="AF32" i="23"/>
  <c r="AC43" i="24"/>
  <c r="AC12" i="24"/>
  <c r="AC36" i="25"/>
  <c r="AC44" i="26"/>
  <c r="AD12" i="22"/>
  <c r="AC35" i="24"/>
  <c r="AC35" i="26"/>
  <c r="AC19" i="23"/>
  <c r="AC19" i="25"/>
  <c r="AC27" i="26"/>
  <c r="Q46" i="20"/>
  <c r="O46" i="20"/>
  <c r="S29" i="8"/>
  <c r="P29" i="8"/>
  <c r="M29" i="8"/>
  <c r="J29" i="8"/>
  <c r="G29" i="8"/>
  <c r="D29" i="8"/>
  <c r="S21" i="8"/>
  <c r="P21" i="8"/>
  <c r="M21" i="8"/>
  <c r="J21" i="8"/>
  <c r="G21" i="8"/>
  <c r="D21" i="8"/>
  <c r="Q45" i="20"/>
  <c r="M45" i="20"/>
  <c r="K46" i="20"/>
  <c r="D37" i="2"/>
  <c r="D29" i="2"/>
  <c r="AE28" i="35" l="1"/>
  <c r="AD28" i="35"/>
  <c r="AD20" i="34"/>
  <c r="AE20" i="34"/>
  <c r="AD44" i="35"/>
  <c r="AE44" i="35"/>
  <c r="AD12" i="34"/>
  <c r="AE12" i="34"/>
  <c r="AE28" i="34"/>
  <c r="AD28" i="34"/>
  <c r="AE36" i="37"/>
  <c r="AD20" i="35"/>
  <c r="AE20" i="35"/>
  <c r="AE12" i="37"/>
  <c r="AD36" i="34"/>
  <c r="AE36" i="34"/>
  <c r="AE12" i="36"/>
  <c r="AC12" i="36"/>
  <c r="AC36" i="34"/>
  <c r="AD36" i="37"/>
  <c r="AC12" i="34"/>
  <c r="AD20" i="38"/>
  <c r="AE20" i="38"/>
  <c r="AD12" i="38"/>
  <c r="AE12" i="38"/>
  <c r="AF19" i="24"/>
  <c r="AC20" i="24"/>
  <c r="AD12" i="23"/>
  <c r="AC12" i="23"/>
  <c r="AF35" i="26"/>
  <c r="AC36" i="26"/>
  <c r="AF43" i="23"/>
  <c r="AC44" i="23"/>
  <c r="AE12" i="23"/>
  <c r="AF27" i="26"/>
  <c r="AF35" i="24"/>
  <c r="AF27" i="22"/>
  <c r="AC28" i="22"/>
  <c r="AC28" i="24"/>
  <c r="AD28" i="24"/>
  <c r="AC44" i="22"/>
  <c r="AD44" i="22"/>
  <c r="AC20" i="23"/>
  <c r="AF19" i="23"/>
  <c r="AF19" i="26"/>
  <c r="AC20" i="26"/>
  <c r="AC20" i="25"/>
  <c r="AF19" i="25"/>
  <c r="AF43" i="24"/>
  <c r="AC44" i="24"/>
  <c r="AD12" i="25"/>
  <c r="AC12" i="25"/>
  <c r="AE28" i="24"/>
  <c r="AE44" i="22"/>
  <c r="AC36" i="23"/>
  <c r="AD36" i="23"/>
  <c r="W36" i="8"/>
  <c r="O45" i="20" s="1"/>
  <c r="W28" i="8"/>
  <c r="K45" i="20" s="1"/>
  <c r="M46" i="20"/>
  <c r="AD36" i="24" l="1"/>
  <c r="AE36" i="24"/>
  <c r="AD28" i="26"/>
  <c r="AE28" i="26"/>
  <c r="AE44" i="24"/>
  <c r="AD44" i="24"/>
  <c r="AD20" i="26"/>
  <c r="AE20" i="26"/>
  <c r="AE28" i="22"/>
  <c r="AD28" i="22"/>
  <c r="AD44" i="23"/>
  <c r="AE44" i="23"/>
  <c r="AC28" i="26"/>
  <c r="AD20" i="25"/>
  <c r="AE20" i="25"/>
  <c r="AD20" i="23"/>
  <c r="AE20" i="23"/>
  <c r="AC36" i="24"/>
  <c r="AD36" i="26"/>
  <c r="AE36" i="26"/>
  <c r="AD20" i="24"/>
  <c r="AE20" i="24"/>
  <c r="I46" i="20"/>
  <c r="I45" i="20"/>
  <c r="W20" i="8"/>
  <c r="G45" i="20" s="1"/>
  <c r="S13" i="8"/>
  <c r="P13" i="8"/>
  <c r="M13" i="8"/>
  <c r="J13" i="8"/>
  <c r="G13" i="8"/>
  <c r="D13" i="8"/>
  <c r="M10" i="20"/>
  <c r="M9" i="20"/>
  <c r="S21" i="2"/>
  <c r="P21" i="2"/>
  <c r="M21" i="2"/>
  <c r="J21" i="2"/>
  <c r="G21" i="2"/>
  <c r="D21" i="2"/>
  <c r="G46" i="20" l="1"/>
  <c r="W28" i="2"/>
  <c r="K9" i="20" s="1"/>
  <c r="K10" i="20"/>
  <c r="U36" i="20" l="1"/>
  <c r="D21" i="7"/>
  <c r="S13" i="7"/>
  <c r="P13" i="7"/>
  <c r="M13" i="7"/>
  <c r="J13" i="7"/>
  <c r="G13" i="7"/>
  <c r="D13" i="7"/>
  <c r="S5" i="7"/>
  <c r="P5" i="7"/>
  <c r="M5" i="7"/>
  <c r="J5" i="7"/>
  <c r="G5" i="7"/>
  <c r="D5" i="7"/>
  <c r="S37" i="4"/>
  <c r="P37" i="4"/>
  <c r="M37" i="4"/>
  <c r="J37" i="4"/>
  <c r="G37" i="4"/>
  <c r="D37" i="4"/>
  <c r="S29" i="4"/>
  <c r="P29" i="4"/>
  <c r="M29" i="4"/>
  <c r="J29" i="4"/>
  <c r="G29" i="4"/>
  <c r="D29" i="4"/>
  <c r="S28" i="20" l="1"/>
  <c r="C37" i="20"/>
  <c r="W36" i="4"/>
  <c r="I36" i="20"/>
  <c r="E37" i="20"/>
  <c r="O28" i="20"/>
  <c r="G37" i="20"/>
  <c r="Q27" i="20"/>
  <c r="U27" i="20"/>
  <c r="I37" i="20"/>
  <c r="E36" i="20"/>
  <c r="Q28" i="20"/>
  <c r="U28" i="20"/>
  <c r="W12" i="7"/>
  <c r="W20" i="7"/>
  <c r="W20" i="3"/>
  <c r="W44" i="4"/>
  <c r="W12" i="3"/>
  <c r="G36" i="20" l="1"/>
  <c r="O27" i="20"/>
  <c r="S27" i="20"/>
  <c r="C36" i="20"/>
  <c r="S13" i="4" l="1"/>
  <c r="S5" i="8" l="1"/>
  <c r="P5" i="8"/>
  <c r="M5" i="8"/>
  <c r="J5" i="8"/>
  <c r="G5" i="8"/>
  <c r="D5" i="8"/>
  <c r="S37" i="7"/>
  <c r="P37" i="7"/>
  <c r="M37" i="7"/>
  <c r="J37" i="7"/>
  <c r="G37" i="7"/>
  <c r="D37" i="7"/>
  <c r="S29" i="7"/>
  <c r="P29" i="7"/>
  <c r="M29" i="7"/>
  <c r="J29" i="7"/>
  <c r="G29" i="7"/>
  <c r="D29" i="7"/>
  <c r="M21" i="7"/>
  <c r="S21" i="7"/>
  <c r="P21" i="7"/>
  <c r="J21" i="7"/>
  <c r="G21" i="7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J29" i="3"/>
  <c r="J21" i="3"/>
  <c r="S37" i="3"/>
  <c r="P37" i="3"/>
  <c r="M37" i="3"/>
  <c r="J37" i="3"/>
  <c r="G37" i="3"/>
  <c r="D37" i="3"/>
  <c r="S29" i="3"/>
  <c r="P29" i="3"/>
  <c r="M29" i="3"/>
  <c r="G29" i="3"/>
  <c r="D29" i="3"/>
  <c r="D21" i="3"/>
  <c r="G21" i="3"/>
  <c r="M21" i="3"/>
  <c r="P21" i="3"/>
  <c r="S21" i="3"/>
  <c r="S13" i="3"/>
  <c r="P13" i="3"/>
  <c r="M13" i="3"/>
  <c r="J13" i="3"/>
  <c r="G13" i="3"/>
  <c r="D13" i="3"/>
  <c r="J5" i="3"/>
  <c r="G5" i="3"/>
  <c r="I19" i="20"/>
  <c r="I18" i="20"/>
  <c r="G19" i="20"/>
  <c r="E19" i="20"/>
  <c r="E18" i="20"/>
  <c r="C19" i="20"/>
  <c r="S5" i="3"/>
  <c r="P5" i="3"/>
  <c r="M5" i="3"/>
  <c r="D5" i="3"/>
  <c r="Q37" i="20" l="1"/>
  <c r="S37" i="20"/>
  <c r="O37" i="20"/>
  <c r="U37" i="20"/>
  <c r="K37" i="20"/>
  <c r="Q36" i="20"/>
  <c r="W36" i="7"/>
  <c r="W12" i="8"/>
  <c r="C45" i="20" s="1"/>
  <c r="W44" i="7"/>
  <c r="W28" i="7"/>
  <c r="W28" i="4"/>
  <c r="W20" i="4"/>
  <c r="W12" i="4"/>
  <c r="G18" i="20"/>
  <c r="C18" i="20"/>
  <c r="S36" i="20" l="1"/>
  <c r="K27" i="20"/>
  <c r="O36" i="20"/>
  <c r="K28" i="20" l="1"/>
  <c r="E46" i="20" l="1"/>
  <c r="C46" i="20"/>
  <c r="I27" i="20" l="1"/>
  <c r="M18" i="20"/>
  <c r="U18" i="20" l="1"/>
  <c r="M36" i="20" l="1"/>
  <c r="M27" i="20"/>
  <c r="E28" i="20" l="1"/>
  <c r="O19" i="20"/>
  <c r="K19" i="20"/>
  <c r="M19" i="20"/>
  <c r="E45" i="20" l="1"/>
  <c r="M37" i="20"/>
  <c r="M28" i="20"/>
  <c r="I28" i="20"/>
  <c r="G28" i="20"/>
  <c r="E27" i="20"/>
  <c r="C28" i="20"/>
  <c r="U19" i="20"/>
  <c r="Q19" i="20"/>
  <c r="Q18" i="20"/>
  <c r="W44" i="3" l="1"/>
  <c r="S19" i="20"/>
  <c r="W36" i="3"/>
  <c r="W28" i="3"/>
  <c r="G27" i="20" l="1"/>
  <c r="K36" i="20"/>
  <c r="C27" i="20"/>
  <c r="S18" i="20"/>
  <c r="O18" i="20"/>
  <c r="K18" i="20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F35" i="7"/>
  <c r="AE36" i="7" s="1"/>
  <c r="AD28" i="7" l="1"/>
  <c r="AC28" i="7"/>
  <c r="AD12" i="7"/>
  <c r="AC20" i="7"/>
  <c r="AE12" i="7"/>
  <c r="AC44" i="7"/>
  <c r="AE20" i="7"/>
  <c r="AD44" i="7"/>
  <c r="AD36" i="7"/>
  <c r="AC36" i="7"/>
  <c r="AC14" i="2" l="1"/>
  <c r="AE14" i="2"/>
  <c r="AC15" i="2"/>
  <c r="AD15" i="2"/>
  <c r="AC16" i="2"/>
  <c r="AE16" i="2"/>
  <c r="AD17" i="2"/>
  <c r="AE18" i="2"/>
  <c r="AC22" i="2"/>
  <c r="AE22" i="2"/>
  <c r="AC23" i="2"/>
  <c r="AD23" i="2"/>
  <c r="AC24" i="2"/>
  <c r="AE24" i="2"/>
  <c r="AD25" i="2"/>
  <c r="AE26" i="2"/>
  <c r="AC30" i="2"/>
  <c r="AE30" i="2"/>
  <c r="AC31" i="2"/>
  <c r="AD31" i="2"/>
  <c r="AC32" i="2"/>
  <c r="AE32" i="2"/>
  <c r="AD33" i="2"/>
  <c r="AF33" i="2" s="1"/>
  <c r="AE34" i="2"/>
  <c r="AC38" i="2"/>
  <c r="AE38" i="2"/>
  <c r="AC39" i="2"/>
  <c r="AD39" i="2"/>
  <c r="AC40" i="2"/>
  <c r="AE40" i="2"/>
  <c r="AD41" i="2"/>
  <c r="AF41" i="2" s="1"/>
  <c r="AE42" i="2"/>
  <c r="AC14" i="3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0" i="2" l="1"/>
  <c r="AF32" i="4"/>
  <c r="AF38" i="2"/>
  <c r="AC27" i="2"/>
  <c r="AE35" i="4"/>
  <c r="AD11" i="4"/>
  <c r="AD27" i="2"/>
  <c r="AE43" i="4"/>
  <c r="AF16" i="4"/>
  <c r="AF40" i="2"/>
  <c r="AE35" i="2"/>
  <c r="AF22" i="2"/>
  <c r="AE19" i="2"/>
  <c r="AF15" i="4"/>
  <c r="AF7" i="4"/>
  <c r="AF15" i="3"/>
  <c r="AD19" i="2"/>
  <c r="AF15" i="2"/>
  <c r="AF14" i="2"/>
  <c r="AF24" i="4"/>
  <c r="AF22" i="4"/>
  <c r="AF14" i="4"/>
  <c r="AF8" i="4"/>
  <c r="AC43" i="2"/>
  <c r="AC35" i="2"/>
  <c r="AF16" i="2"/>
  <c r="AF38" i="4"/>
  <c r="AF39" i="4"/>
  <c r="AF31" i="4"/>
  <c r="AF23" i="4"/>
  <c r="AD19" i="4"/>
  <c r="AE11" i="4"/>
  <c r="AF31" i="2"/>
  <c r="AC19" i="4"/>
  <c r="AC27" i="4"/>
  <c r="AF40" i="4"/>
  <c r="AC43" i="4"/>
  <c r="AC35" i="4"/>
  <c r="AE27" i="4"/>
  <c r="AF39" i="3"/>
  <c r="AF39" i="2"/>
  <c r="AF32" i="2"/>
  <c r="AF25" i="2"/>
  <c r="AD43" i="4"/>
  <c r="AD35" i="4"/>
  <c r="AE19" i="4"/>
  <c r="AF17" i="2"/>
  <c r="AE27" i="2"/>
  <c r="AF6" i="4"/>
  <c r="AF24" i="2"/>
  <c r="AE43" i="2"/>
  <c r="AD35" i="2"/>
  <c r="AF30" i="4"/>
  <c r="AD27" i="4"/>
  <c r="AC11" i="4"/>
  <c r="AF24" i="3"/>
  <c r="AD43" i="2"/>
  <c r="AF23" i="2"/>
  <c r="AC19" i="2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35" i="2" l="1"/>
  <c r="AC36" i="2" s="1"/>
  <c r="AF27" i="2"/>
  <c r="AD28" i="2" s="1"/>
  <c r="AF19" i="4"/>
  <c r="AC20" i="4" s="1"/>
  <c r="AF35" i="4"/>
  <c r="AD36" i="4" s="1"/>
  <c r="AF43" i="4"/>
  <c r="AE44" i="4" s="1"/>
  <c r="AF35" i="3"/>
  <c r="AC36" i="3" s="1"/>
  <c r="AF27" i="3"/>
  <c r="AD28" i="3" s="1"/>
  <c r="AF19" i="2"/>
  <c r="AC20" i="2" s="1"/>
  <c r="AF11" i="4"/>
  <c r="AC12" i="4" s="1"/>
  <c r="AF27" i="4"/>
  <c r="AF43" i="2"/>
  <c r="AC44" i="2" s="1"/>
  <c r="AF43" i="3"/>
  <c r="AE44" i="3" s="1"/>
  <c r="AF19" i="3"/>
  <c r="AD36" i="3" l="1"/>
  <c r="AC28" i="2"/>
  <c r="AC36" i="4"/>
  <c r="AD36" i="2"/>
  <c r="AE36" i="2"/>
  <c r="AE36" i="4"/>
  <c r="AC28" i="3"/>
  <c r="AD20" i="4"/>
  <c r="AE28" i="2"/>
  <c r="AC44" i="4"/>
  <c r="AE20" i="4"/>
  <c r="AD44" i="4"/>
  <c r="AE28" i="3"/>
  <c r="AE44" i="2"/>
  <c r="AE36" i="3"/>
  <c r="AE20" i="2"/>
  <c r="AD20" i="2"/>
  <c r="AC28" i="4"/>
  <c r="AE28" i="4"/>
  <c r="AD44" i="2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<sst xmlns="http://schemas.openxmlformats.org/spreadsheetml/2006/main" count="9032" uniqueCount="1861">
  <si>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</si>
  <si>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</si>
  <si>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</si>
  <si>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</si>
  <si>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</si>
  <si>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</si>
  <si>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</si>
  <si>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</si>
  <si>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</si>
  <si>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</si>
  <si>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</si>
  <si>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</si>
  <si>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</si>
  <si>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20" type="noConversion"/>
  </si>
  <si>
    <t>份數</t>
    <phoneticPr fontId="20" type="noConversion"/>
  </si>
  <si>
    <t>蒸</t>
    <phoneticPr fontId="20" type="noConversion"/>
  </si>
  <si>
    <t>個人量(克)</t>
    <phoneticPr fontId="20" type="noConversion"/>
  </si>
  <si>
    <t>煮</t>
    <phoneticPr fontId="20" type="noConversion"/>
  </si>
  <si>
    <t>川燙</t>
    <phoneticPr fontId="20" type="noConversion"/>
  </si>
  <si>
    <t>主食類</t>
    <phoneticPr fontId="20" type="noConversion"/>
  </si>
  <si>
    <t>蛋白質</t>
    <phoneticPr fontId="20" type="noConversion"/>
  </si>
  <si>
    <t>脂肪</t>
    <phoneticPr fontId="20" type="noConversion"/>
  </si>
  <si>
    <t>醣類</t>
    <phoneticPr fontId="20" type="noConversion"/>
  </si>
  <si>
    <t>熱量</t>
    <phoneticPr fontId="20" type="noConversion"/>
  </si>
  <si>
    <t>豆魚肉蛋類</t>
    <phoneticPr fontId="20" type="noConversion"/>
  </si>
  <si>
    <t>主食</t>
    <phoneticPr fontId="20" type="noConversion"/>
  </si>
  <si>
    <t>蔬菜類</t>
    <phoneticPr fontId="20" type="noConversion"/>
  </si>
  <si>
    <t>肉</t>
    <phoneticPr fontId="20" type="noConversion"/>
  </si>
  <si>
    <t xml:space="preserve"> </t>
    <phoneticPr fontId="20" type="noConversion"/>
  </si>
  <si>
    <t>油脂類</t>
    <phoneticPr fontId="20" type="noConversion"/>
  </si>
  <si>
    <t>菜</t>
    <phoneticPr fontId="20" type="noConversion"/>
  </si>
  <si>
    <t>星期五</t>
    <phoneticPr fontId="20" type="noConversion"/>
  </si>
  <si>
    <t>水果類</t>
    <phoneticPr fontId="20" type="noConversion"/>
  </si>
  <si>
    <t>油</t>
    <phoneticPr fontId="20" type="noConversion"/>
  </si>
  <si>
    <t>水果</t>
    <phoneticPr fontId="20" type="noConversion"/>
  </si>
  <si>
    <t>餐數</t>
    <phoneticPr fontId="20" type="noConversion"/>
  </si>
  <si>
    <t>星期一</t>
    <phoneticPr fontId="20" type="noConversion"/>
  </si>
  <si>
    <t>星期二</t>
    <phoneticPr fontId="20" type="noConversion"/>
  </si>
  <si>
    <t>星期三</t>
    <phoneticPr fontId="20" type="noConversion"/>
  </si>
  <si>
    <t>星期四</t>
    <phoneticPr fontId="20" type="noConversion"/>
  </si>
  <si>
    <t>備註</t>
    <phoneticPr fontId="20" type="noConversion"/>
  </si>
  <si>
    <t>奶類</t>
    <phoneticPr fontId="20" type="noConversion"/>
  </si>
  <si>
    <t>食材以可食量標示</t>
    <phoneticPr fontId="20" type="noConversion"/>
  </si>
  <si>
    <t>醣類：</t>
    <phoneticPr fontId="20" type="noConversion"/>
  </si>
  <si>
    <t>熱量:</t>
    <phoneticPr fontId="20" type="noConversion"/>
  </si>
  <si>
    <t>脂肪：</t>
    <phoneticPr fontId="20" type="noConversion"/>
  </si>
  <si>
    <t>蛋白質：</t>
    <phoneticPr fontId="20" type="noConversion"/>
  </si>
  <si>
    <t>水果/乳品</t>
    <phoneticPr fontId="20" type="noConversion"/>
  </si>
  <si>
    <t>煮</t>
    <phoneticPr fontId="20" type="noConversion"/>
  </si>
  <si>
    <t>川燙</t>
    <phoneticPr fontId="20" type="noConversion"/>
  </si>
  <si>
    <t>餐數</t>
    <phoneticPr fontId="20" type="noConversion"/>
  </si>
  <si>
    <t>川燙</t>
    <phoneticPr fontId="20" type="noConversion"/>
  </si>
  <si>
    <t>煮</t>
    <phoneticPr fontId="20" type="noConversion"/>
  </si>
  <si>
    <t>日</t>
    <phoneticPr fontId="20" type="noConversion"/>
  </si>
  <si>
    <t>蒸</t>
    <phoneticPr fontId="20" type="noConversion"/>
  </si>
  <si>
    <t>煮</t>
    <phoneticPr fontId="20" type="noConversion"/>
  </si>
  <si>
    <t>川燙</t>
    <phoneticPr fontId="20" type="noConversion"/>
  </si>
  <si>
    <t>星期五</t>
    <phoneticPr fontId="20" type="noConversion"/>
  </si>
  <si>
    <t>煮</t>
    <phoneticPr fontId="20" type="noConversion"/>
  </si>
  <si>
    <t>麵條</t>
    <phoneticPr fontId="20" type="noConversion"/>
  </si>
  <si>
    <t>白米</t>
    <phoneticPr fontId="20" type="noConversion"/>
  </si>
  <si>
    <t>白米</t>
    <phoneticPr fontId="20" type="noConversion"/>
  </si>
  <si>
    <t>生鮮豬肉</t>
    <phoneticPr fontId="20" type="noConversion"/>
  </si>
  <si>
    <t>煮</t>
    <phoneticPr fontId="20" type="noConversion"/>
  </si>
  <si>
    <t>白米</t>
    <phoneticPr fontId="20" type="noConversion"/>
  </si>
  <si>
    <t>蔬菜</t>
    <phoneticPr fontId="20" type="noConversion"/>
  </si>
  <si>
    <t>地瓜</t>
    <phoneticPr fontId="20" type="noConversion"/>
  </si>
  <si>
    <t>五穀米</t>
    <phoneticPr fontId="20" type="noConversion"/>
  </si>
  <si>
    <t>香Q米飯</t>
    <phoneticPr fontId="20" type="noConversion"/>
  </si>
  <si>
    <t>香Q米飯</t>
    <phoneticPr fontId="20" type="noConversion"/>
  </si>
  <si>
    <t>五穀飯</t>
    <phoneticPr fontId="20" type="noConversion"/>
  </si>
  <si>
    <t>深色蔬菜</t>
    <phoneticPr fontId="20" type="noConversion"/>
  </si>
  <si>
    <t>淺色蔬菜</t>
    <phoneticPr fontId="20" type="noConversion"/>
  </si>
  <si>
    <t>煮</t>
    <phoneticPr fontId="20" type="noConversion"/>
  </si>
  <si>
    <t>蒸</t>
    <phoneticPr fontId="20" type="noConversion"/>
  </si>
  <si>
    <t>蔬菜</t>
    <phoneticPr fontId="20" type="noConversion"/>
  </si>
  <si>
    <t>川燙</t>
    <phoneticPr fontId="20" type="noConversion"/>
  </si>
  <si>
    <t>白米</t>
    <phoneticPr fontId="20" type="noConversion"/>
  </si>
  <si>
    <t>生鮮豬肉</t>
    <phoneticPr fontId="20" type="noConversion"/>
  </si>
  <si>
    <t>五穀米</t>
    <phoneticPr fontId="20" type="noConversion"/>
  </si>
  <si>
    <t>豆芽菜</t>
    <phoneticPr fontId="20" type="noConversion"/>
  </si>
  <si>
    <t>煮</t>
    <phoneticPr fontId="20" type="noConversion"/>
  </si>
  <si>
    <t>地瓜飯</t>
    <phoneticPr fontId="20" type="noConversion"/>
  </si>
  <si>
    <t>地瓜飯</t>
    <phoneticPr fontId="20" type="noConversion"/>
  </si>
  <si>
    <t>麥片飯</t>
    <phoneticPr fontId="20" type="noConversion"/>
  </si>
  <si>
    <t>淺色蔬菜</t>
    <phoneticPr fontId="20" type="noConversion"/>
  </si>
  <si>
    <t>深色蔬菜</t>
    <phoneticPr fontId="20" type="noConversion"/>
  </si>
  <si>
    <t>香Q米飯</t>
    <phoneticPr fontId="20" type="noConversion"/>
  </si>
  <si>
    <t>五穀飯</t>
    <phoneticPr fontId="20" type="noConversion"/>
  </si>
  <si>
    <t>深色蔬菜</t>
    <phoneticPr fontId="20" type="noConversion"/>
  </si>
  <si>
    <t>深色蔬菜</t>
    <phoneticPr fontId="20" type="noConversion"/>
  </si>
  <si>
    <t>洋蔥</t>
    <phoneticPr fontId="20" type="noConversion"/>
  </si>
  <si>
    <t>麥片</t>
    <phoneticPr fontId="20" type="noConversion"/>
  </si>
  <si>
    <t>蒸</t>
    <phoneticPr fontId="20" type="noConversion"/>
  </si>
  <si>
    <t>白米</t>
    <phoneticPr fontId="20" type="noConversion"/>
  </si>
  <si>
    <t>煮</t>
    <phoneticPr fontId="20" type="noConversion"/>
  </si>
  <si>
    <t>蔬菜</t>
    <phoneticPr fontId="20" type="noConversion"/>
  </si>
  <si>
    <t>川燙</t>
    <phoneticPr fontId="20" type="noConversion"/>
  </si>
  <si>
    <t>三色豆</t>
    <phoneticPr fontId="20" type="noConversion"/>
  </si>
  <si>
    <t>煮</t>
    <phoneticPr fontId="20" type="noConversion"/>
  </si>
  <si>
    <t>川燙</t>
    <phoneticPr fontId="20" type="noConversion"/>
  </si>
  <si>
    <t>蒸</t>
    <phoneticPr fontId="20" type="noConversion"/>
  </si>
  <si>
    <t>白米</t>
    <phoneticPr fontId="20" type="noConversion"/>
  </si>
  <si>
    <t>豆</t>
    <phoneticPr fontId="20" type="noConversion"/>
  </si>
  <si>
    <t>紅蘿蔔</t>
    <phoneticPr fontId="20" type="noConversion"/>
  </si>
  <si>
    <t>上絞肉</t>
    <phoneticPr fontId="20" type="noConversion"/>
  </si>
  <si>
    <t>豆乾</t>
    <phoneticPr fontId="20" type="noConversion"/>
  </si>
  <si>
    <t>生鮮雞肉</t>
    <phoneticPr fontId="20" type="noConversion"/>
  </si>
  <si>
    <t>煮</t>
    <phoneticPr fontId="20" type="noConversion"/>
  </si>
  <si>
    <t>高麗菜</t>
    <phoneticPr fontId="20" type="noConversion"/>
  </si>
  <si>
    <t>味噌</t>
    <phoneticPr fontId="20" type="noConversion"/>
  </si>
  <si>
    <t>煮</t>
    <phoneticPr fontId="20" type="noConversion"/>
  </si>
  <si>
    <t>義大利麵</t>
    <phoneticPr fontId="20" type="noConversion"/>
  </si>
  <si>
    <t>煮</t>
    <phoneticPr fontId="20" type="noConversion"/>
  </si>
  <si>
    <t>深色蔬菜</t>
    <phoneticPr fontId="20" type="noConversion"/>
  </si>
  <si>
    <t>淺色蔬菜</t>
    <phoneticPr fontId="20" type="noConversion"/>
  </si>
  <si>
    <t>生鮮雞肉</t>
    <phoneticPr fontId="20" type="noConversion"/>
  </si>
  <si>
    <t>煮</t>
    <phoneticPr fontId="20" type="noConversion"/>
  </si>
  <si>
    <t>雞蛋</t>
    <phoneticPr fontId="20" type="noConversion"/>
  </si>
  <si>
    <t>煮</t>
    <phoneticPr fontId="20" type="noConversion"/>
  </si>
  <si>
    <t>木耳</t>
    <phoneticPr fontId="20" type="noConversion"/>
  </si>
  <si>
    <t>金針菇</t>
    <phoneticPr fontId="20" type="noConversion"/>
  </si>
  <si>
    <t>海</t>
    <phoneticPr fontId="20" type="noConversion"/>
  </si>
  <si>
    <t>蒸</t>
    <phoneticPr fontId="20" type="noConversion"/>
  </si>
  <si>
    <t>白米</t>
    <phoneticPr fontId="20" type="noConversion"/>
  </si>
  <si>
    <t>薑</t>
    <phoneticPr fontId="20" type="noConversion"/>
  </si>
  <si>
    <t>蒜泥白肉</t>
    <phoneticPr fontId="20" type="noConversion"/>
  </si>
  <si>
    <t>榨菜肉絲湯(醃)</t>
    <phoneticPr fontId="20" type="noConversion"/>
  </si>
  <si>
    <t>油蔥酥</t>
    <phoneticPr fontId="20" type="noConversion"/>
  </si>
  <si>
    <t>高麗菜</t>
    <phoneticPr fontId="20" type="noConversion"/>
  </si>
  <si>
    <t>韭菜</t>
    <phoneticPr fontId="20" type="noConversion"/>
  </si>
  <si>
    <t>白蘿蔔</t>
    <phoneticPr fontId="20" type="noConversion"/>
  </si>
  <si>
    <t>烤</t>
    <phoneticPr fontId="20" type="noConversion"/>
  </si>
  <si>
    <t>煮</t>
    <phoneticPr fontId="20" type="noConversion"/>
  </si>
  <si>
    <t>生鮮豬肉</t>
    <phoneticPr fontId="20" type="noConversion"/>
  </si>
  <si>
    <t>新鮮竹筍</t>
    <phoneticPr fontId="20" type="noConversion"/>
  </si>
  <si>
    <t>洋芋</t>
    <phoneticPr fontId="20" type="noConversion"/>
  </si>
  <si>
    <t>海芽</t>
    <phoneticPr fontId="20" type="noConversion"/>
  </si>
  <si>
    <t>生鮮豬絞肉</t>
    <phoneticPr fontId="20" type="noConversion"/>
  </si>
  <si>
    <t>煮</t>
    <phoneticPr fontId="20" type="noConversion"/>
  </si>
  <si>
    <t>白蘿蔔</t>
    <phoneticPr fontId="20" type="noConversion"/>
  </si>
  <si>
    <t>生鮮豬大骨</t>
    <phoneticPr fontId="20" type="noConversion"/>
  </si>
  <si>
    <t>生鮮豬肉</t>
    <phoneticPr fontId="20" type="noConversion"/>
  </si>
  <si>
    <t>青豆仁</t>
    <phoneticPr fontId="20" type="noConversion"/>
  </si>
  <si>
    <t>醃</t>
    <phoneticPr fontId="20" type="noConversion"/>
  </si>
  <si>
    <t>榨菜絲</t>
    <phoneticPr fontId="20" type="noConversion"/>
  </si>
  <si>
    <t>紅麵線</t>
    <phoneticPr fontId="20" type="noConversion"/>
  </si>
  <si>
    <t>生鮮雞肉</t>
    <phoneticPr fontId="20" type="noConversion"/>
  </si>
  <si>
    <t>蝦米</t>
    <phoneticPr fontId="20" type="noConversion"/>
  </si>
  <si>
    <t>古早味肉燥</t>
    <phoneticPr fontId="20" type="noConversion"/>
  </si>
  <si>
    <t>雞米花(炸)</t>
    <phoneticPr fontId="20" type="noConversion"/>
  </si>
  <si>
    <t>4月1日(三)</t>
    <phoneticPr fontId="20" type="noConversion"/>
  </si>
  <si>
    <t>4月2日(四)</t>
    <phoneticPr fontId="20" type="noConversion"/>
  </si>
  <si>
    <t>4月3日(五)</t>
    <phoneticPr fontId="20" type="noConversion"/>
  </si>
  <si>
    <t>地瓜飯</t>
    <phoneticPr fontId="20" type="noConversion"/>
  </si>
  <si>
    <t>地瓜</t>
    <phoneticPr fontId="20" type="noConversion"/>
  </si>
  <si>
    <t>4月6日(一)</t>
    <phoneticPr fontId="20" type="noConversion"/>
  </si>
  <si>
    <t>4月7日(二)</t>
    <phoneticPr fontId="20" type="noConversion"/>
  </si>
  <si>
    <t>4月8日(三)</t>
    <phoneticPr fontId="20" type="noConversion"/>
  </si>
  <si>
    <t>4月9日(四)</t>
    <phoneticPr fontId="20" type="noConversion"/>
  </si>
  <si>
    <t>4月10日(五)</t>
    <phoneticPr fontId="20" type="noConversion"/>
  </si>
  <si>
    <t>4月13日(一)</t>
    <phoneticPr fontId="20" type="noConversion"/>
  </si>
  <si>
    <t>4月14日(二)</t>
    <phoneticPr fontId="20" type="noConversion"/>
  </si>
  <si>
    <t>4月15日(三)</t>
    <phoneticPr fontId="20" type="noConversion"/>
  </si>
  <si>
    <t>4月16日(四)</t>
    <phoneticPr fontId="20" type="noConversion"/>
  </si>
  <si>
    <t>4月17日(五)</t>
    <phoneticPr fontId="20" type="noConversion"/>
  </si>
  <si>
    <t>4月20日(一)</t>
    <phoneticPr fontId="20" type="noConversion"/>
  </si>
  <si>
    <t>4月21日(二)</t>
    <phoneticPr fontId="20" type="noConversion"/>
  </si>
  <si>
    <t>4月22日(三)</t>
    <phoneticPr fontId="20" type="noConversion"/>
  </si>
  <si>
    <t>4月23日(四)</t>
    <phoneticPr fontId="20" type="noConversion"/>
  </si>
  <si>
    <t>4月24日(五)</t>
    <phoneticPr fontId="20" type="noConversion"/>
  </si>
  <si>
    <t>4月27日(一)</t>
    <phoneticPr fontId="20" type="noConversion"/>
  </si>
  <si>
    <t>4月28日(二)</t>
    <phoneticPr fontId="20" type="noConversion"/>
  </si>
  <si>
    <t>4月29日(三)</t>
    <phoneticPr fontId="20" type="noConversion"/>
  </si>
  <si>
    <t>4月30日(四)</t>
    <phoneticPr fontId="20" type="noConversion"/>
  </si>
  <si>
    <t>淺色蔬菜</t>
    <phoneticPr fontId="20" type="noConversion"/>
  </si>
  <si>
    <t>深色蔬菜</t>
    <phoneticPr fontId="20" type="noConversion"/>
  </si>
  <si>
    <t>筍乾</t>
    <phoneticPr fontId="20" type="noConversion"/>
  </si>
  <si>
    <t>生鮮豬肉</t>
    <phoneticPr fontId="20" type="noConversion"/>
  </si>
  <si>
    <t>榨醬麵(豆)</t>
    <phoneticPr fontId="20" type="noConversion"/>
  </si>
  <si>
    <t>生鮮雞肉</t>
    <phoneticPr fontId="20" type="noConversion"/>
  </si>
  <si>
    <t>白芝麻</t>
    <phoneticPr fontId="20" type="noConversion"/>
  </si>
  <si>
    <t>炸</t>
    <phoneticPr fontId="20" type="noConversion"/>
  </si>
  <si>
    <t>玉筍鮮菇</t>
    <phoneticPr fontId="20" type="noConversion"/>
  </si>
  <si>
    <t>花枝排(炸)(海加)</t>
    <phoneticPr fontId="20" type="noConversion"/>
  </si>
  <si>
    <t>卡啦雞排(炸)</t>
    <phoneticPr fontId="20" type="noConversion"/>
  </si>
  <si>
    <t>鹹豬肉</t>
    <phoneticPr fontId="20" type="noConversion"/>
  </si>
  <si>
    <t>雙絲炒蛋</t>
    <phoneticPr fontId="20" type="noConversion"/>
  </si>
  <si>
    <t>塔香雞</t>
    <phoneticPr fontId="20" type="noConversion"/>
  </si>
  <si>
    <t>炸</t>
    <phoneticPr fontId="20" type="noConversion"/>
  </si>
  <si>
    <t>白蘿蔔</t>
    <phoneticPr fontId="20" type="noConversion"/>
  </si>
  <si>
    <t>生鮮雞</t>
    <phoneticPr fontId="20" type="noConversion"/>
  </si>
  <si>
    <t>杏鮑菇</t>
    <phoneticPr fontId="20" type="noConversion"/>
  </si>
  <si>
    <t>豆芽菜</t>
    <phoneticPr fontId="20" type="noConversion"/>
  </si>
  <si>
    <t>生鮮雞肉</t>
    <phoneticPr fontId="20" type="noConversion"/>
  </si>
  <si>
    <t>美白菇</t>
    <phoneticPr fontId="20" type="noConversion"/>
  </si>
  <si>
    <t>鴻喜菇</t>
    <phoneticPr fontId="20" type="noConversion"/>
  </si>
  <si>
    <t>紅蘿蔔</t>
    <phoneticPr fontId="20" type="noConversion"/>
  </si>
  <si>
    <t>薑</t>
    <phoneticPr fontId="20" type="noConversion"/>
  </si>
  <si>
    <t>豆腐</t>
    <phoneticPr fontId="20" type="noConversion"/>
  </si>
  <si>
    <t>洋蔥</t>
    <phoneticPr fontId="20" type="noConversion"/>
  </si>
  <si>
    <t>海</t>
    <phoneticPr fontId="20" type="noConversion"/>
  </si>
  <si>
    <t>玉米粒</t>
    <phoneticPr fontId="20" type="noConversion"/>
  </si>
  <si>
    <t>鮮菇</t>
    <phoneticPr fontId="20" type="noConversion"/>
  </si>
  <si>
    <t>地瓜飯</t>
    <phoneticPr fontId="20" type="noConversion"/>
  </si>
  <si>
    <t>蕃茄</t>
    <phoneticPr fontId="20" type="noConversion"/>
  </si>
  <si>
    <t>九層塔</t>
    <phoneticPr fontId="20" type="noConversion"/>
  </si>
  <si>
    <t>地瓜</t>
    <phoneticPr fontId="20" type="noConversion"/>
  </si>
  <si>
    <t>米粉</t>
    <phoneticPr fontId="20" type="noConversion"/>
  </si>
  <si>
    <t>炒</t>
    <phoneticPr fontId="20" type="noConversion"/>
  </si>
  <si>
    <t>柴魚片</t>
    <phoneticPr fontId="20" type="noConversion"/>
  </si>
  <si>
    <t>生鮮魷魚</t>
    <phoneticPr fontId="20" type="noConversion"/>
  </si>
  <si>
    <t>花枝排</t>
    <phoneticPr fontId="20" type="noConversion"/>
  </si>
  <si>
    <t>雞蛋</t>
    <phoneticPr fontId="20" type="noConversion"/>
  </si>
  <si>
    <t>白花菜</t>
    <phoneticPr fontId="20" type="noConversion"/>
  </si>
  <si>
    <t>蒜</t>
    <phoneticPr fontId="20" type="noConversion"/>
  </si>
  <si>
    <t>煮</t>
    <phoneticPr fontId="20" type="noConversion"/>
  </si>
  <si>
    <t>蘿蔔大骨湯</t>
    <phoneticPr fontId="20" type="noConversion"/>
  </si>
  <si>
    <t>生鮮豬肉</t>
    <phoneticPr fontId="20" type="noConversion"/>
  </si>
  <si>
    <t>杏鮑菇</t>
    <phoneticPr fontId="20" type="noConversion"/>
  </si>
  <si>
    <t>木耳</t>
    <phoneticPr fontId="20" type="noConversion"/>
  </si>
  <si>
    <t>黑豆乾</t>
    <phoneticPr fontId="20" type="noConversion"/>
  </si>
  <si>
    <t>九層塔</t>
    <phoneticPr fontId="20" type="noConversion"/>
  </si>
  <si>
    <t>生鮮魚肉</t>
    <phoneticPr fontId="20" type="noConversion"/>
  </si>
  <si>
    <t>高麗菜</t>
    <phoneticPr fontId="20" type="noConversion"/>
  </si>
  <si>
    <t>綠花菜</t>
    <phoneticPr fontId="20" type="noConversion"/>
  </si>
  <si>
    <t>雞腿堡肉</t>
    <phoneticPr fontId="20" type="noConversion"/>
  </si>
  <si>
    <t>三杯雞</t>
    <phoneticPr fontId="20" type="noConversion"/>
  </si>
  <si>
    <t>筍乾滷肉(醃)</t>
    <phoneticPr fontId="20" type="noConversion"/>
  </si>
  <si>
    <t>海加</t>
    <phoneticPr fontId="20" type="noConversion"/>
  </si>
  <si>
    <t>生鮮豬絞肉</t>
    <phoneticPr fontId="20" type="noConversion"/>
  </si>
  <si>
    <t>味噌</t>
    <phoneticPr fontId="20" type="noConversion"/>
  </si>
  <si>
    <t>玉米粒</t>
    <phoneticPr fontId="20" type="noConversion"/>
  </si>
  <si>
    <t>菜頭湯</t>
    <phoneticPr fontId="20" type="noConversion"/>
  </si>
  <si>
    <t>香Q米飯</t>
    <phoneticPr fontId="20" type="noConversion"/>
  </si>
  <si>
    <t>高麗菜肉片</t>
    <phoneticPr fontId="20" type="noConversion"/>
  </si>
  <si>
    <t>里肌豬排</t>
    <phoneticPr fontId="20" type="noConversion"/>
  </si>
  <si>
    <t>油蔥蒸蛋</t>
    <phoneticPr fontId="20" type="noConversion"/>
  </si>
  <si>
    <t>玉米三色</t>
    <phoneticPr fontId="20" type="noConversion"/>
  </si>
  <si>
    <t>白米</t>
    <phoneticPr fontId="20" type="noConversion"/>
  </si>
  <si>
    <t>冷</t>
    <phoneticPr fontId="20" type="noConversion"/>
  </si>
  <si>
    <t>油蔥酥</t>
    <phoneticPr fontId="20" type="noConversion"/>
  </si>
  <si>
    <t>豆</t>
    <phoneticPr fontId="20" type="noConversion"/>
  </si>
  <si>
    <t>滷</t>
    <phoneticPr fontId="20" type="noConversion"/>
  </si>
  <si>
    <t>冷</t>
    <phoneticPr fontId="20" type="noConversion"/>
  </si>
  <si>
    <t>毛豆莢</t>
    <phoneticPr fontId="20" type="noConversion"/>
  </si>
  <si>
    <t>黑胡椒</t>
    <phoneticPr fontId="20" type="noConversion"/>
  </si>
  <si>
    <t>玉米粒</t>
    <phoneticPr fontId="20" type="noConversion"/>
  </si>
  <si>
    <t>青豆仁</t>
    <phoneticPr fontId="20" type="noConversion"/>
  </si>
  <si>
    <t>紅蘿蔔</t>
    <phoneticPr fontId="20" type="noConversion"/>
  </si>
  <si>
    <t>生鮮豬絞肉</t>
    <phoneticPr fontId="20" type="noConversion"/>
  </si>
  <si>
    <t>日式海芽湯(豆)</t>
    <phoneticPr fontId="20" type="noConversion"/>
  </si>
  <si>
    <t>豆腐</t>
    <phoneticPr fontId="20" type="noConversion"/>
  </si>
  <si>
    <t>薑</t>
    <phoneticPr fontId="20" type="noConversion"/>
  </si>
  <si>
    <t>豆</t>
    <phoneticPr fontId="20" type="noConversion"/>
  </si>
  <si>
    <t>兒童節</t>
    <phoneticPr fontId="20" type="noConversion"/>
  </si>
  <si>
    <t>清明節</t>
    <phoneticPr fontId="20" type="noConversion"/>
  </si>
  <si>
    <t>大溪黑豆乾(豆)</t>
    <phoneticPr fontId="20" type="noConversion"/>
  </si>
  <si>
    <t>照燒雞翅</t>
    <phoneticPr fontId="20" type="noConversion"/>
  </si>
  <si>
    <t>海茸珍菇</t>
    <phoneticPr fontId="20" type="noConversion"/>
  </si>
  <si>
    <t>古都肉燥</t>
    <phoneticPr fontId="20" type="noConversion"/>
  </si>
  <si>
    <t>蘿蔔雞湯</t>
    <phoneticPr fontId="20" type="noConversion"/>
  </si>
  <si>
    <t>玉米濃湯(芡)</t>
    <phoneticPr fontId="20" type="noConversion"/>
  </si>
  <si>
    <t>卡啦雞腿堡肉(加)(炸)</t>
    <phoneticPr fontId="20" type="noConversion"/>
  </si>
  <si>
    <t>鹽酥雞(炸)</t>
    <phoneticPr fontId="20" type="noConversion"/>
  </si>
  <si>
    <t>焗烤白花椰菜</t>
    <phoneticPr fontId="20" type="noConversion"/>
  </si>
  <si>
    <t>海鮮鍋(海)</t>
    <phoneticPr fontId="20" type="noConversion"/>
  </si>
  <si>
    <t>地瓜薯條</t>
    <phoneticPr fontId="20" type="noConversion"/>
  </si>
  <si>
    <t>柴魚蔬菜湯</t>
    <phoneticPr fontId="20" type="noConversion"/>
  </si>
  <si>
    <t>壽喜燒</t>
    <phoneticPr fontId="20" type="noConversion"/>
  </si>
  <si>
    <t>烤脆皮雞排</t>
    <phoneticPr fontId="20" type="noConversion"/>
  </si>
  <si>
    <t>茶壺湯</t>
    <phoneticPr fontId="20" type="noConversion"/>
  </si>
  <si>
    <t>香酥魚片(海)(炸)</t>
    <phoneticPr fontId="20" type="noConversion"/>
  </si>
  <si>
    <t>黑胡椒毛豆莢</t>
    <phoneticPr fontId="20" type="noConversion"/>
  </si>
  <si>
    <t>高麗菜蛋酥</t>
    <phoneticPr fontId="20" type="noConversion"/>
  </si>
  <si>
    <t>開陽花椰菜(海)</t>
    <phoneticPr fontId="20" type="noConversion"/>
  </si>
  <si>
    <t>香酥魚塊(海)(炸)</t>
    <phoneticPr fontId="20" type="noConversion"/>
  </si>
  <si>
    <t>菇菇湯</t>
    <phoneticPr fontId="20" type="noConversion"/>
  </si>
  <si>
    <t>紅燒滷肉</t>
    <phoneticPr fontId="20" type="noConversion"/>
  </si>
  <si>
    <t>鮮蔬湯</t>
    <phoneticPr fontId="20" type="noConversion"/>
  </si>
  <si>
    <t>味噌豆腐湯(豆)</t>
    <phoneticPr fontId="20" type="noConversion"/>
  </si>
  <si>
    <t>金茸三絲湯</t>
    <phoneticPr fontId="20" type="noConversion"/>
  </si>
  <si>
    <t>豆</t>
    <phoneticPr fontId="20" type="noConversion"/>
  </si>
  <si>
    <t>洋芋</t>
    <phoneticPr fontId="20" type="noConversion"/>
  </si>
  <si>
    <t>木耳</t>
    <phoneticPr fontId="20" type="noConversion"/>
  </si>
  <si>
    <t>醃</t>
    <phoneticPr fontId="20" type="noConversion"/>
  </si>
  <si>
    <t>榨菜絲</t>
    <phoneticPr fontId="20" type="noConversion"/>
  </si>
  <si>
    <t>薑</t>
    <phoneticPr fontId="20" type="noConversion"/>
  </si>
  <si>
    <t>生鮮豬肉</t>
    <phoneticPr fontId="20" type="noConversion"/>
  </si>
  <si>
    <t>生鮮雞翅</t>
    <phoneticPr fontId="20" type="noConversion"/>
  </si>
  <si>
    <t>海茸</t>
    <phoneticPr fontId="20" type="noConversion"/>
  </si>
  <si>
    <t>雞蛋</t>
    <phoneticPr fontId="20" type="noConversion"/>
  </si>
  <si>
    <t>紅蘿蔔</t>
    <phoneticPr fontId="20" type="noConversion"/>
  </si>
  <si>
    <t>油蔥酥</t>
    <phoneticPr fontId="20" type="noConversion"/>
  </si>
  <si>
    <t>起司</t>
    <phoneticPr fontId="20" type="noConversion"/>
  </si>
  <si>
    <t>青豆仁</t>
    <phoneticPr fontId="20" type="noConversion"/>
  </si>
  <si>
    <t>玉米蛋花湯</t>
    <phoneticPr fontId="20" type="noConversion"/>
  </si>
  <si>
    <t>鮮菇</t>
    <phoneticPr fontId="20" type="noConversion"/>
  </si>
  <si>
    <t>海</t>
    <phoneticPr fontId="20" type="noConversion"/>
  </si>
  <si>
    <t>新鮮竹筍</t>
    <phoneticPr fontId="20" type="noConversion"/>
  </si>
  <si>
    <t>金針菇</t>
    <phoneticPr fontId="20" type="noConversion"/>
  </si>
  <si>
    <t>麻油香飯</t>
    <phoneticPr fontId="20" type="noConversion"/>
  </si>
  <si>
    <t>五穀米</t>
    <phoneticPr fontId="20" type="noConversion"/>
  </si>
  <si>
    <t>白米</t>
    <phoneticPr fontId="20" type="noConversion"/>
  </si>
  <si>
    <t>香菇絲</t>
    <phoneticPr fontId="20" type="noConversion"/>
  </si>
  <si>
    <t>紅蘿蔔</t>
    <phoneticPr fontId="20" type="noConversion"/>
  </si>
  <si>
    <t>青豆仁</t>
    <phoneticPr fontId="20" type="noConversion"/>
  </si>
  <si>
    <t>生鮮雞肉</t>
    <phoneticPr fontId="20" type="noConversion"/>
  </si>
  <si>
    <t>咖哩粉</t>
    <phoneticPr fontId="20" type="noConversion"/>
  </si>
  <si>
    <t>深色蔬菜</t>
    <phoneticPr fontId="20" type="noConversion"/>
  </si>
  <si>
    <t>加</t>
    <phoneticPr fontId="20" type="noConversion"/>
  </si>
  <si>
    <t>美白菇</t>
    <phoneticPr fontId="20" type="noConversion"/>
  </si>
  <si>
    <t>嫩鮮雞排</t>
    <phoneticPr fontId="20" type="noConversion"/>
  </si>
  <si>
    <t>洋芋燒肉</t>
    <phoneticPr fontId="20" type="noConversion"/>
  </si>
  <si>
    <t>杏鮑菇中卷(海)</t>
    <phoneticPr fontId="20" type="noConversion"/>
  </si>
  <si>
    <t>中卷</t>
    <phoneticPr fontId="20" type="noConversion"/>
  </si>
  <si>
    <t>海</t>
    <phoneticPr fontId="20" type="noConversion"/>
  </si>
  <si>
    <t>洋蔥豬柳</t>
    <phoneticPr fontId="20" type="noConversion"/>
  </si>
  <si>
    <t>豆腐</t>
    <phoneticPr fontId="20" type="noConversion"/>
  </si>
  <si>
    <t>豆</t>
    <phoneticPr fontId="20" type="noConversion"/>
  </si>
  <si>
    <t>沙拉醬</t>
    <phoneticPr fontId="20" type="noConversion"/>
  </si>
  <si>
    <t>麻婆魚(豆)(海)</t>
    <phoneticPr fontId="20" type="noConversion"/>
  </si>
  <si>
    <t>銀芽三絲</t>
    <phoneticPr fontId="20" type="noConversion"/>
  </si>
  <si>
    <t>豆芽菜</t>
    <phoneticPr fontId="20" type="noConversion"/>
  </si>
  <si>
    <t>洋蔥</t>
    <phoneticPr fontId="20" type="noConversion"/>
  </si>
  <si>
    <t>金針菇</t>
    <phoneticPr fontId="20" type="noConversion"/>
  </si>
  <si>
    <t>紅蘿蔔</t>
    <phoneticPr fontId="20" type="noConversion"/>
  </si>
  <si>
    <t>木耳</t>
    <phoneticPr fontId="20" type="noConversion"/>
  </si>
  <si>
    <t>菲力雞排</t>
    <phoneticPr fontId="20" type="noConversion"/>
  </si>
  <si>
    <t>海芽蛋花湯</t>
    <phoneticPr fontId="20" type="noConversion"/>
  </si>
  <si>
    <t>新鮮竹筍</t>
    <phoneticPr fontId="20" type="noConversion"/>
  </si>
  <si>
    <t>金針菇</t>
    <phoneticPr fontId="20" type="noConversion"/>
  </si>
  <si>
    <t>美白菇</t>
    <phoneticPr fontId="20" type="noConversion"/>
  </si>
  <si>
    <t>白精靈菇</t>
    <phoneticPr fontId="20" type="noConversion"/>
  </si>
  <si>
    <t>紅蘿蔔</t>
    <phoneticPr fontId="20" type="noConversion"/>
  </si>
  <si>
    <t>木耳</t>
    <phoneticPr fontId="20" type="noConversion"/>
  </si>
  <si>
    <t>海芽</t>
    <phoneticPr fontId="20" type="noConversion"/>
  </si>
  <si>
    <t>雞蛋</t>
    <phoneticPr fontId="20" type="noConversion"/>
  </si>
  <si>
    <t>薑</t>
    <phoneticPr fontId="20" type="noConversion"/>
  </si>
  <si>
    <t>香烤雞翅</t>
    <phoneticPr fontId="20" type="noConversion"/>
  </si>
  <si>
    <t>彩虹通心粉</t>
    <phoneticPr fontId="20" type="noConversion"/>
  </si>
  <si>
    <t>生鮮雞翅</t>
    <phoneticPr fontId="20" type="noConversion"/>
  </si>
  <si>
    <t>通心粉</t>
    <phoneticPr fontId="20" type="noConversion"/>
  </si>
  <si>
    <t>生鮮豬絞肉</t>
    <phoneticPr fontId="20" type="noConversion"/>
  </si>
  <si>
    <t>玉米粒</t>
    <phoneticPr fontId="20" type="noConversion"/>
  </si>
  <si>
    <t>青豆仁</t>
    <phoneticPr fontId="20" type="noConversion"/>
  </si>
  <si>
    <t>XO醬杏鮑菇(豆)</t>
    <phoneticPr fontId="20" type="noConversion"/>
  </si>
  <si>
    <t>百頁</t>
    <phoneticPr fontId="20" type="noConversion"/>
  </si>
  <si>
    <t>咖哩肉丁</t>
    <phoneticPr fontId="20" type="noConversion"/>
  </si>
  <si>
    <t>蒜香綠花菜</t>
    <phoneticPr fontId="20" type="noConversion"/>
  </si>
  <si>
    <t>蒜</t>
    <phoneticPr fontId="20" type="noConversion"/>
  </si>
  <si>
    <t>筍片湯</t>
    <phoneticPr fontId="20" type="noConversion"/>
  </si>
  <si>
    <t>洋芋</t>
    <phoneticPr fontId="20" type="noConversion"/>
  </si>
  <si>
    <t>青豆仁</t>
    <phoneticPr fontId="20" type="noConversion"/>
  </si>
  <si>
    <t>紅蘿蔔</t>
    <phoneticPr fontId="20" type="noConversion"/>
  </si>
  <si>
    <t>洋蔥</t>
    <phoneticPr fontId="20" type="noConversion"/>
  </si>
  <si>
    <t>咖哩粉</t>
    <phoneticPr fontId="20" type="noConversion"/>
  </si>
  <si>
    <t>港式燒賣(加)</t>
    <phoneticPr fontId="20" type="noConversion"/>
  </si>
  <si>
    <t>燒賣</t>
    <phoneticPr fontId="20" type="noConversion"/>
  </si>
  <si>
    <t>紅蘿蔔</t>
    <phoneticPr fontId="20" type="noConversion"/>
  </si>
  <si>
    <t>日式大阪燒(海)</t>
    <phoneticPr fontId="20" type="noConversion"/>
  </si>
  <si>
    <t>柴魚片</t>
    <phoneticPr fontId="20" type="noConversion"/>
  </si>
  <si>
    <t>海</t>
    <phoneticPr fontId="20" type="noConversion"/>
  </si>
  <si>
    <t>允指雞翅</t>
    <phoneticPr fontId="20" type="noConversion"/>
  </si>
  <si>
    <t>新竹米粉</t>
    <phoneticPr fontId="20" type="noConversion"/>
  </si>
  <si>
    <t>甜不辣(加)</t>
    <phoneticPr fontId="20" type="noConversion"/>
  </si>
  <si>
    <t>甜不辣</t>
    <phoneticPr fontId="20" type="noConversion"/>
  </si>
  <si>
    <t>加</t>
    <phoneticPr fontId="20" type="noConversion"/>
  </si>
  <si>
    <t>京醬肉絲(豆)</t>
    <phoneticPr fontId="20" type="noConversion"/>
  </si>
  <si>
    <t>麵線糊湯(芡)</t>
    <phoneticPr fontId="20" type="noConversion"/>
  </si>
  <si>
    <t>香酥雞翅(炸)</t>
    <phoneticPr fontId="20" type="noConversion"/>
  </si>
  <si>
    <t>清蒸肉丸子</t>
    <phoneticPr fontId="20" type="noConversion"/>
  </si>
  <si>
    <t>香噴噴肉排</t>
    <phoneticPr fontId="20" type="noConversion"/>
  </si>
  <si>
    <t>蕃茄蛋</t>
    <phoneticPr fontId="20" type="noConversion"/>
  </si>
  <si>
    <t>水晶餃</t>
    <phoneticPr fontId="20" type="noConversion"/>
  </si>
  <si>
    <t>滷味水晶餃(加)</t>
    <phoneticPr fontId="20" type="noConversion"/>
  </si>
  <si>
    <t>豆干</t>
    <phoneticPr fontId="20" type="noConversion"/>
  </si>
  <si>
    <t>白蘿蔔</t>
    <phoneticPr fontId="20" type="noConversion"/>
  </si>
  <si>
    <t>杏鮑菇</t>
    <phoneticPr fontId="20" type="noConversion"/>
  </si>
  <si>
    <t>生鮮豬絞肉</t>
    <phoneticPr fontId="20" type="noConversion"/>
  </si>
  <si>
    <t>味噌</t>
    <phoneticPr fontId="20" type="noConversion"/>
  </si>
  <si>
    <t>百頁</t>
    <phoneticPr fontId="20" type="noConversion"/>
  </si>
  <si>
    <t>蠔油杏鮑菇(豆)</t>
    <phoneticPr fontId="20" type="noConversion"/>
  </si>
  <si>
    <t>味噌豆腐湯(豆)</t>
    <phoneticPr fontId="20" type="noConversion"/>
  </si>
  <si>
    <t>咖哩洋芋</t>
    <phoneticPr fontId="20" type="noConversion"/>
  </si>
  <si>
    <t>珍菇湯</t>
    <phoneticPr fontId="20" type="noConversion"/>
  </si>
  <si>
    <t>新鮮竹筍</t>
    <phoneticPr fontId="20" type="noConversion"/>
  </si>
  <si>
    <t>酸菜絲</t>
    <phoneticPr fontId="20" type="noConversion"/>
  </si>
  <si>
    <t>醃</t>
    <phoneticPr fontId="20" type="noConversion"/>
  </si>
  <si>
    <t>雞蛋</t>
    <phoneticPr fontId="20" type="noConversion"/>
  </si>
  <si>
    <t>豆腐</t>
    <phoneticPr fontId="20" type="noConversion"/>
  </si>
  <si>
    <t>豆</t>
    <phoneticPr fontId="20" type="noConversion"/>
  </si>
  <si>
    <t>木耳</t>
    <phoneticPr fontId="20" type="noConversion"/>
  </si>
  <si>
    <t>紅蘿蔔</t>
    <phoneticPr fontId="20" type="noConversion"/>
  </si>
  <si>
    <t>柴魚豆腐燒(豆)</t>
    <phoneticPr fontId="20" type="noConversion"/>
  </si>
  <si>
    <t>109年4月27日-4月30日第五週菜單明細(永靖國小--承富)</t>
    <phoneticPr fontId="20" type="noConversion"/>
  </si>
  <si>
    <t>109年4月20日-4月24日第四週菜單明細(永靖國小--承富)</t>
    <phoneticPr fontId="20" type="noConversion"/>
  </si>
  <si>
    <t>109年4月13日-4月17日第三週菜單明細(永靖國小--承富)</t>
    <phoneticPr fontId="20" type="noConversion"/>
  </si>
  <si>
    <t>109年4月6日-4月10日第二週菜單明細(永靖國小--承富)</t>
    <phoneticPr fontId="20" type="noConversion"/>
  </si>
  <si>
    <t>109年4月1日-4月3日第一週菜單明細(永靖國小--承富)</t>
    <phoneticPr fontId="20" type="noConversion"/>
  </si>
  <si>
    <t>小肉包(冷)</t>
    <phoneticPr fontId="20" type="noConversion"/>
  </si>
  <si>
    <t>小肉包</t>
    <phoneticPr fontId="20" type="noConversion"/>
  </si>
  <si>
    <t>加</t>
    <phoneticPr fontId="20" type="noConversion"/>
  </si>
  <si>
    <t>酸辣湯(芡)(豆)(醃)</t>
    <phoneticPr fontId="20" type="noConversion"/>
  </si>
  <si>
    <t>湯包(冷)</t>
    <phoneticPr fontId="20" type="noConversion"/>
  </si>
  <si>
    <t>湯包</t>
    <phoneticPr fontId="20" type="noConversion"/>
  </si>
  <si>
    <t>熱量:</t>
    <phoneticPr fontId="20" type="noConversion"/>
  </si>
  <si>
    <t>衛管人員:張明凱</t>
    <phoneticPr fontId="20" type="noConversion"/>
  </si>
  <si>
    <t>紫菜薑絲湯</t>
    <phoneticPr fontId="20" type="noConversion"/>
  </si>
  <si>
    <t>味噌豆腐湯(豆)</t>
    <phoneticPr fontId="20" type="noConversion"/>
  </si>
  <si>
    <t>冬瓜蛤蠣湯(海)</t>
    <phoneticPr fontId="20" type="noConversion"/>
  </si>
  <si>
    <t>蘿蔔玉米湯</t>
    <phoneticPr fontId="20" type="noConversion"/>
  </si>
  <si>
    <t>營養師:鄒芸玲</t>
    <phoneticPr fontId="20" type="noConversion"/>
  </si>
  <si>
    <t>淺色青菜</t>
    <phoneticPr fontId="20" type="noConversion"/>
  </si>
  <si>
    <t>深色青菜</t>
    <phoneticPr fontId="20" type="noConversion"/>
  </si>
  <si>
    <t>香酥柳葉魚1(加)(炸)(海)</t>
    <phoneticPr fontId="20" type="noConversion"/>
  </si>
  <si>
    <t>小瓜黑輪(加)</t>
    <phoneticPr fontId="20" type="noConversion"/>
  </si>
  <si>
    <t>白醬洋芋</t>
    <phoneticPr fontId="20" type="noConversion"/>
  </si>
  <si>
    <t>QQ滷蛋</t>
    <phoneticPr fontId="20" type="noConversion"/>
  </si>
  <si>
    <t>紅燒肉丁</t>
    <phoneticPr fontId="20" type="noConversion"/>
  </si>
  <si>
    <t>鳳梨雞丁</t>
    <phoneticPr fontId="20" type="noConversion"/>
  </si>
  <si>
    <t>客家小炒(豆)</t>
    <phoneticPr fontId="20" type="noConversion"/>
  </si>
  <si>
    <t>筍絲肉絲羹(芡)</t>
    <phoneticPr fontId="20" type="noConversion"/>
  </si>
  <si>
    <t>蠔油雞翅</t>
    <phoneticPr fontId="20" type="noConversion"/>
  </si>
  <si>
    <t>和風照燒豬排</t>
    <phoneticPr fontId="20" type="noConversion"/>
  </si>
  <si>
    <t>菇菇雞丁</t>
    <phoneticPr fontId="20" type="noConversion"/>
  </si>
  <si>
    <t>椒鹽豬里肌(炸)</t>
    <phoneticPr fontId="20" type="noConversion"/>
  </si>
  <si>
    <t>地瓜飯</t>
  </si>
  <si>
    <t>地瓜飯</t>
    <phoneticPr fontId="20" type="noConversion"/>
  </si>
  <si>
    <t>香Q白飯</t>
  </si>
  <si>
    <t>香Q白飯</t>
    <phoneticPr fontId="20" type="noConversion"/>
  </si>
  <si>
    <t>五穀飯</t>
  </si>
  <si>
    <t>五穀飯</t>
    <phoneticPr fontId="20" type="noConversion"/>
  </si>
  <si>
    <t>4月 30日(四)*</t>
    <phoneticPr fontId="20" type="noConversion"/>
  </si>
  <si>
    <t>4月29 日(三)*</t>
    <phoneticPr fontId="20" type="noConversion"/>
  </si>
  <si>
    <t>4月28 日(二)*</t>
    <phoneticPr fontId="20" type="noConversion"/>
  </si>
  <si>
    <t>4月 27日(一)</t>
    <phoneticPr fontId="20" type="noConversion"/>
  </si>
  <si>
    <t>刺瓜排骨湯</t>
    <phoneticPr fontId="20" type="noConversion"/>
  </si>
  <si>
    <t>香菇雞湯</t>
    <phoneticPr fontId="20" type="noConversion"/>
  </si>
  <si>
    <t>筍片肉片湯</t>
    <phoneticPr fontId="20" type="noConversion"/>
  </si>
  <si>
    <t>玉米濃湯(芡)</t>
    <phoneticPr fontId="20" type="noConversion"/>
  </si>
  <si>
    <t>麵線湯</t>
    <phoneticPr fontId="20" type="noConversion"/>
  </si>
  <si>
    <t>QQ饅頭(冷)</t>
    <phoneticPr fontId="20" type="noConversion"/>
  </si>
  <si>
    <t>焗烤蒸蛋</t>
    <phoneticPr fontId="20" type="noConversion"/>
  </si>
  <si>
    <t>丁香豆干(豆)(海)</t>
    <phoneticPr fontId="20" type="noConversion"/>
  </si>
  <si>
    <t>薑絲海帶根</t>
    <phoneticPr fontId="20" type="noConversion"/>
  </si>
  <si>
    <t>烏龍黑干(豆)</t>
    <phoneticPr fontId="20" type="noConversion"/>
  </si>
  <si>
    <t>什錦炒肉片</t>
    <phoneticPr fontId="20" type="noConversion"/>
  </si>
  <si>
    <t>醬燒鴨</t>
    <phoneticPr fontId="20" type="noConversion"/>
  </si>
  <si>
    <t>炸四季杏菇(炸)</t>
    <phoneticPr fontId="20" type="noConversion"/>
  </si>
  <si>
    <t>咖哩雞</t>
    <phoneticPr fontId="20" type="noConversion"/>
  </si>
  <si>
    <t>蘿蔔燒肉</t>
    <phoneticPr fontId="20" type="noConversion"/>
  </si>
  <si>
    <t>烤雞胸肉</t>
    <phoneticPr fontId="20" type="noConversion"/>
  </si>
  <si>
    <t>香滷里肌排</t>
    <phoneticPr fontId="20" type="noConversion"/>
  </si>
  <si>
    <t>芝麻雞腿</t>
    <phoneticPr fontId="20" type="noConversion"/>
  </si>
  <si>
    <t>起司豬排(加)(炸)</t>
    <phoneticPr fontId="20" type="noConversion"/>
  </si>
  <si>
    <t>三杯雞</t>
    <phoneticPr fontId="20" type="noConversion"/>
  </si>
  <si>
    <t>蝦仁炒飯(海)</t>
  </si>
  <si>
    <t>鮮蔬蒸煮麵</t>
    <phoneticPr fontId="20" type="noConversion"/>
  </si>
  <si>
    <t>4月24 日(五)</t>
    <phoneticPr fontId="20" type="noConversion"/>
  </si>
  <si>
    <t>4月 23日(四)*</t>
    <phoneticPr fontId="20" type="noConversion"/>
  </si>
  <si>
    <t>4月22 日(三)*</t>
    <phoneticPr fontId="20" type="noConversion"/>
  </si>
  <si>
    <t>4月21 日(二)</t>
    <phoneticPr fontId="20" type="noConversion"/>
  </si>
  <si>
    <t>4月 20日(一)*</t>
    <phoneticPr fontId="20" type="noConversion"/>
  </si>
  <si>
    <t>芹香黃瓜湯</t>
    <phoneticPr fontId="20" type="noConversion"/>
  </si>
  <si>
    <t>海芽豆腐湯(豆)</t>
    <phoneticPr fontId="20" type="noConversion"/>
  </si>
  <si>
    <t>土瓶蒸湯</t>
    <phoneticPr fontId="20" type="noConversion"/>
  </si>
  <si>
    <t>玉米蛋花湯</t>
    <phoneticPr fontId="20" type="noConversion"/>
  </si>
  <si>
    <t>椒鹽魷魚圈(加)(海)(炸)</t>
    <phoneticPr fontId="20" type="noConversion"/>
  </si>
  <si>
    <t>紅燒獅子頭(加)</t>
    <phoneticPr fontId="20" type="noConversion"/>
  </si>
  <si>
    <t>芹香豆干(豆)</t>
    <phoneticPr fontId="20" type="noConversion"/>
  </si>
  <si>
    <t>蔥花蛋</t>
    <phoneticPr fontId="20" type="noConversion"/>
  </si>
  <si>
    <t>鮮菇羹(芡)</t>
    <phoneticPr fontId="20" type="noConversion"/>
  </si>
  <si>
    <t>青花雞柳</t>
    <phoneticPr fontId="20" type="noConversion"/>
  </si>
  <si>
    <t>高麗菜炒冬粉</t>
    <phoneticPr fontId="20" type="noConversion"/>
  </si>
  <si>
    <t>日式燉肉</t>
  </si>
  <si>
    <t>杏菇米血雞丁</t>
    <phoneticPr fontId="20" type="noConversion"/>
  </si>
  <si>
    <t>燒烤雞排</t>
    <phoneticPr fontId="20" type="noConversion"/>
  </si>
  <si>
    <t>豬肉鐵板燒</t>
    <phoneticPr fontId="20" type="noConversion"/>
  </si>
  <si>
    <t>醬爆雞丁</t>
    <phoneticPr fontId="20" type="noConversion"/>
  </si>
  <si>
    <t>椒鹽炸雞翅(炸)</t>
    <phoneticPr fontId="20" type="noConversion"/>
  </si>
  <si>
    <t>蘑菇醬豬排</t>
    <phoneticPr fontId="20" type="noConversion"/>
  </si>
  <si>
    <t>什錦炒飯</t>
    <phoneticPr fontId="20" type="noConversion"/>
  </si>
  <si>
    <t>4月17 日(五)</t>
    <phoneticPr fontId="20" type="noConversion"/>
  </si>
  <si>
    <t>4月16 日(四)*</t>
    <phoneticPr fontId="20" type="noConversion"/>
  </si>
  <si>
    <t>4月15日(三)</t>
    <phoneticPr fontId="20" type="noConversion"/>
  </si>
  <si>
    <t>4月 14日(二)*</t>
    <phoneticPr fontId="20" type="noConversion"/>
  </si>
  <si>
    <t>4月13 日(一)*</t>
    <phoneticPr fontId="20" type="noConversion"/>
  </si>
  <si>
    <t>蘿蔔排骨湯</t>
    <phoneticPr fontId="20" type="noConversion"/>
  </si>
  <si>
    <t>筍絲肉絲湯</t>
    <phoneticPr fontId="20" type="noConversion"/>
  </si>
  <si>
    <t>紫菜玉米湯</t>
    <phoneticPr fontId="20" type="noConversion"/>
  </si>
  <si>
    <t>冬菜冬粉湯(醃)</t>
    <phoneticPr fontId="20" type="noConversion"/>
  </si>
  <si>
    <t>港式燒賣(加)</t>
    <phoneticPr fontId="20" type="noConversion"/>
  </si>
  <si>
    <t>香烤翅小腿</t>
    <phoneticPr fontId="20" type="noConversion"/>
  </si>
  <si>
    <t>芹香甜不辣(炸)(加)</t>
    <phoneticPr fontId="20" type="noConversion"/>
  </si>
  <si>
    <t>刺瓜燴菇</t>
    <phoneticPr fontId="20" type="noConversion"/>
  </si>
  <si>
    <t>茶碗蒸</t>
    <phoneticPr fontId="20" type="noConversion"/>
  </si>
  <si>
    <t>番茄炒蛋</t>
    <phoneticPr fontId="20" type="noConversion"/>
  </si>
  <si>
    <t>蒜香洋蔥豬柳</t>
    <phoneticPr fontId="20" type="noConversion"/>
  </si>
  <si>
    <t>白醬青花雞柳</t>
    <phoneticPr fontId="20" type="noConversion"/>
  </si>
  <si>
    <t>麥脆雞丁(炸)</t>
    <phoneticPr fontId="20" type="noConversion"/>
  </si>
  <si>
    <t>五香雞腿</t>
    <phoneticPr fontId="20" type="noConversion"/>
  </si>
  <si>
    <t>蔥爆豬肉片</t>
    <phoneticPr fontId="20" type="noConversion"/>
  </si>
  <si>
    <t>蘑菇肉醬麵</t>
    <phoneticPr fontId="20" type="noConversion"/>
  </si>
  <si>
    <t>4月10日(五)</t>
    <phoneticPr fontId="20" type="noConversion"/>
  </si>
  <si>
    <t>4月9日(四)</t>
    <phoneticPr fontId="20" type="noConversion"/>
  </si>
  <si>
    <t>4月8 日(三)*</t>
    <phoneticPr fontId="20" type="noConversion"/>
  </si>
  <si>
    <t>4月7 日(二)*</t>
    <phoneticPr fontId="20" type="noConversion"/>
  </si>
  <si>
    <t>4月 6日(一)*</t>
    <phoneticPr fontId="20" type="noConversion"/>
  </si>
  <si>
    <t>白菜貢丸片(加)</t>
    <phoneticPr fontId="20" type="noConversion"/>
  </si>
  <si>
    <t>咖哩豬</t>
    <phoneticPr fontId="20" type="noConversion"/>
  </si>
  <si>
    <t>芝麻雞翅</t>
    <phoneticPr fontId="20" type="noConversion"/>
  </si>
  <si>
    <t>4月1日(三)</t>
    <phoneticPr fontId="20" type="noConversion"/>
  </si>
  <si>
    <t>菜單設計者:鄒芸玲</t>
    <phoneticPr fontId="20" type="noConversion"/>
  </si>
  <si>
    <t>永靖國小-王子便當廠商菜單</t>
    <phoneticPr fontId="20" type="noConversion"/>
  </si>
  <si>
    <t>K</t>
    <phoneticPr fontId="20" type="noConversion"/>
  </si>
  <si>
    <t>餐數</t>
    <phoneticPr fontId="20" type="noConversion"/>
  </si>
  <si>
    <t>水果</t>
    <phoneticPr fontId="20" type="noConversion"/>
  </si>
  <si>
    <t>奶類</t>
  </si>
  <si>
    <t>g</t>
    <phoneticPr fontId="20" type="noConversion"/>
  </si>
  <si>
    <t xml:space="preserve"> </t>
    <phoneticPr fontId="20" type="noConversion"/>
  </si>
  <si>
    <t>油</t>
    <phoneticPr fontId="20" type="noConversion"/>
  </si>
  <si>
    <t>水果類</t>
  </si>
  <si>
    <t>星期五</t>
    <phoneticPr fontId="20" type="noConversion"/>
  </si>
  <si>
    <t>菜</t>
    <phoneticPr fontId="20" type="noConversion"/>
  </si>
  <si>
    <t>油脂類</t>
  </si>
  <si>
    <t>肉</t>
    <phoneticPr fontId="20" type="noConversion"/>
  </si>
  <si>
    <t>蔬菜類</t>
  </si>
  <si>
    <t>主食</t>
    <phoneticPr fontId="20" type="noConversion"/>
  </si>
  <si>
    <t>豆魚肉蛋類</t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</si>
  <si>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</si>
  <si>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</si>
  <si>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</si>
  <si>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</si>
  <si>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主食類</t>
  </si>
  <si>
    <t>星期四</t>
    <phoneticPr fontId="20" type="noConversion"/>
  </si>
  <si>
    <t>720.0K</t>
    <phoneticPr fontId="20" type="noConversion"/>
  </si>
  <si>
    <t>27.0g</t>
    <phoneticPr fontId="20" type="noConversion"/>
  </si>
  <si>
    <t>星期三</t>
    <phoneticPr fontId="20" type="noConversion"/>
  </si>
  <si>
    <t>24.0g</t>
    <phoneticPr fontId="20" type="noConversion"/>
  </si>
  <si>
    <t>紅蘿蔔</t>
    <phoneticPr fontId="20" type="noConversion"/>
  </si>
  <si>
    <t>貢丸片</t>
    <phoneticPr fontId="20" type="noConversion"/>
  </si>
  <si>
    <t>生鮮雞豬肉</t>
    <phoneticPr fontId="20" type="noConversion"/>
  </si>
  <si>
    <t>雞蛋</t>
    <phoneticPr fontId="20" type="noConversion"/>
  </si>
  <si>
    <t>芝麻</t>
    <phoneticPr fontId="20" type="noConversion"/>
  </si>
  <si>
    <t>99.0g</t>
    <phoneticPr fontId="20" type="noConversion"/>
  </si>
  <si>
    <t>非基改玉米</t>
    <phoneticPr fontId="20" type="noConversion"/>
  </si>
  <si>
    <t>深色青菜</t>
    <phoneticPr fontId="20" type="noConversion"/>
  </si>
  <si>
    <t>包心菜</t>
    <phoneticPr fontId="20" type="noConversion"/>
  </si>
  <si>
    <t>洋芋</t>
    <phoneticPr fontId="20" type="noConversion"/>
  </si>
  <si>
    <t>生鮮雞翅</t>
    <phoneticPr fontId="20" type="noConversion"/>
  </si>
  <si>
    <t>白米</t>
  </si>
  <si>
    <t>煮</t>
    <phoneticPr fontId="20" type="noConversion"/>
  </si>
  <si>
    <t>川燙</t>
    <phoneticPr fontId="20" type="noConversion"/>
  </si>
  <si>
    <t>滷</t>
    <phoneticPr fontId="20" type="noConversion"/>
  </si>
  <si>
    <t>蒸</t>
    <phoneticPr fontId="20" type="noConversion"/>
  </si>
  <si>
    <t>星期二</t>
    <phoneticPr fontId="20" type="noConversion"/>
  </si>
  <si>
    <t>星期一</t>
    <phoneticPr fontId="20" type="noConversion"/>
  </si>
  <si>
    <t>份數</t>
    <phoneticPr fontId="20" type="noConversion"/>
  </si>
  <si>
    <t>食物類別</t>
    <phoneticPr fontId="20" type="noConversion"/>
  </si>
  <si>
    <t>水果/乳品</t>
    <phoneticPr fontId="20" type="noConversion"/>
  </si>
  <si>
    <t>備註</t>
    <phoneticPr fontId="20" type="noConversion"/>
  </si>
  <si>
    <t>食材以可食量標示</t>
    <phoneticPr fontId="20" type="noConversion"/>
  </si>
  <si>
    <t>4月第一週菜單明細(永靖國小-王子便當廠商)</t>
    <phoneticPr fontId="20" type="noConversion"/>
  </si>
  <si>
    <t>720.6K</t>
    <phoneticPr fontId="20" type="noConversion"/>
  </si>
  <si>
    <t>24.5g</t>
    <phoneticPr fontId="20" type="noConversion"/>
  </si>
  <si>
    <t>蔥</t>
    <phoneticPr fontId="20" type="noConversion"/>
  </si>
  <si>
    <t>24.2g</t>
    <phoneticPr fontId="20" type="noConversion"/>
  </si>
  <si>
    <t>生鮮豬排骨</t>
    <phoneticPr fontId="20" type="noConversion"/>
  </si>
  <si>
    <t>花生</t>
    <phoneticPr fontId="20" type="noConversion"/>
  </si>
  <si>
    <t>洋蔥</t>
    <phoneticPr fontId="20" type="noConversion"/>
  </si>
  <si>
    <t>芹菜</t>
    <phoneticPr fontId="20" type="noConversion"/>
  </si>
  <si>
    <t>小魚乾</t>
    <phoneticPr fontId="20" type="noConversion"/>
  </si>
  <si>
    <t>生鮮豬絞肉</t>
    <phoneticPr fontId="20" type="noConversion"/>
  </si>
  <si>
    <t>99.1g</t>
    <phoneticPr fontId="20" type="noConversion"/>
  </si>
  <si>
    <t>蘿蔔</t>
    <phoneticPr fontId="20" type="noConversion"/>
  </si>
  <si>
    <t>燒賣</t>
    <phoneticPr fontId="20" type="noConversion"/>
  </si>
  <si>
    <t>非基改豆乾</t>
    <phoneticPr fontId="20" type="noConversion"/>
  </si>
  <si>
    <t>生鮮雞丁</t>
    <phoneticPr fontId="20" type="noConversion"/>
  </si>
  <si>
    <t>麵條</t>
    <phoneticPr fontId="20" type="noConversion"/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</si>
  <si>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</si>
  <si>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</si>
  <si>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</si>
  <si>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</si>
  <si>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炒</t>
    <phoneticPr fontId="20" type="noConversion"/>
  </si>
  <si>
    <t>炸</t>
    <phoneticPr fontId="20" type="noConversion"/>
  </si>
  <si>
    <t>729.6K</t>
    <phoneticPr fontId="20" type="noConversion"/>
  </si>
  <si>
    <t>26.0g</t>
    <phoneticPr fontId="20" type="noConversion"/>
  </si>
  <si>
    <t>生鮮豬肉絲</t>
    <phoneticPr fontId="20" type="noConversion"/>
  </si>
  <si>
    <t>地瓜</t>
  </si>
  <si>
    <t>主食</t>
    <phoneticPr fontId="20" type="noConversion"/>
  </si>
  <si>
    <t>99.7g</t>
    <phoneticPr fontId="20" type="noConversion"/>
  </si>
  <si>
    <t>生鮮筍絲</t>
    <phoneticPr fontId="20" type="noConversion"/>
  </si>
  <si>
    <t>淺色青菜</t>
    <phoneticPr fontId="20" type="noConversion"/>
  </si>
  <si>
    <t>生鮮翅小腿</t>
    <phoneticPr fontId="20" type="noConversion"/>
  </si>
  <si>
    <t>番茄</t>
    <phoneticPr fontId="20" type="noConversion"/>
  </si>
  <si>
    <t>生鮮里肌排</t>
    <phoneticPr fontId="20" type="noConversion"/>
  </si>
  <si>
    <t>煮</t>
    <phoneticPr fontId="20" type="noConversion"/>
  </si>
  <si>
    <t>川燙</t>
    <phoneticPr fontId="20" type="noConversion"/>
  </si>
  <si>
    <t>烤</t>
    <phoneticPr fontId="20" type="noConversion"/>
  </si>
  <si>
    <t>炒</t>
    <phoneticPr fontId="20" type="noConversion"/>
  </si>
  <si>
    <t>滷</t>
    <phoneticPr fontId="20" type="noConversion"/>
  </si>
  <si>
    <t>蒸</t>
    <phoneticPr fontId="20" type="noConversion"/>
  </si>
  <si>
    <t>717.8K</t>
    <phoneticPr fontId="20" type="noConversion"/>
  </si>
  <si>
    <t>餐數</t>
    <phoneticPr fontId="20" type="noConversion"/>
  </si>
  <si>
    <t>水果</t>
    <phoneticPr fontId="20" type="noConversion"/>
  </si>
  <si>
    <t>26.8g</t>
    <phoneticPr fontId="20" type="noConversion"/>
  </si>
  <si>
    <t xml:space="preserve"> </t>
    <phoneticPr fontId="20" type="noConversion"/>
  </si>
  <si>
    <t>油</t>
    <phoneticPr fontId="20" type="noConversion"/>
  </si>
  <si>
    <t>蒜頭</t>
    <phoneticPr fontId="20" type="noConversion"/>
  </si>
  <si>
    <t>星期三</t>
    <phoneticPr fontId="20" type="noConversion"/>
  </si>
  <si>
    <t>菜</t>
    <phoneticPr fontId="20" type="noConversion"/>
  </si>
  <si>
    <t>24.6g</t>
    <phoneticPr fontId="20" type="noConversion"/>
  </si>
  <si>
    <t>紅蘿蔔</t>
    <phoneticPr fontId="20" type="noConversion"/>
  </si>
  <si>
    <t>肉</t>
    <phoneticPr fontId="20" type="noConversion"/>
  </si>
  <si>
    <t>味噌</t>
    <phoneticPr fontId="20" type="noConversion"/>
  </si>
  <si>
    <t>芹菜</t>
    <phoneticPr fontId="20" type="noConversion"/>
  </si>
  <si>
    <t>生鮮豬肉絲</t>
    <phoneticPr fontId="20" type="noConversion"/>
  </si>
  <si>
    <t>97.3g</t>
    <phoneticPr fontId="20" type="noConversion"/>
  </si>
  <si>
    <t>非基改豆腐</t>
    <phoneticPr fontId="20" type="noConversion"/>
  </si>
  <si>
    <t>深色青菜</t>
    <phoneticPr fontId="20" type="noConversion"/>
  </si>
  <si>
    <t>甜不辣</t>
    <phoneticPr fontId="20" type="noConversion"/>
  </si>
  <si>
    <t>洋蔥</t>
    <phoneticPr fontId="20" type="noConversion"/>
  </si>
  <si>
    <t>生鮮雞丁</t>
    <phoneticPr fontId="20" type="noConversion"/>
  </si>
  <si>
    <t>炸</t>
    <phoneticPr fontId="20" type="noConversion"/>
  </si>
  <si>
    <t>711.9K</t>
    <phoneticPr fontId="20" type="noConversion"/>
  </si>
  <si>
    <t>星期二</t>
    <phoneticPr fontId="20" type="noConversion"/>
  </si>
  <si>
    <t>23.5g</t>
    <phoneticPr fontId="20" type="noConversion"/>
  </si>
  <si>
    <t>木耳</t>
    <phoneticPr fontId="20" type="noConversion"/>
  </si>
  <si>
    <t>非基改玉米</t>
    <phoneticPr fontId="20" type="noConversion"/>
  </si>
  <si>
    <t>杏鮑菇</t>
    <phoneticPr fontId="20" type="noConversion"/>
  </si>
  <si>
    <t>生鮮豬肉丁</t>
    <phoneticPr fontId="20" type="noConversion"/>
  </si>
  <si>
    <t>五穀米</t>
  </si>
  <si>
    <t>98.3g</t>
    <phoneticPr fontId="20" type="noConversion"/>
  </si>
  <si>
    <t>紫菜</t>
    <phoneticPr fontId="20" type="noConversion"/>
  </si>
  <si>
    <t>大黃瓜</t>
    <phoneticPr fontId="20" type="noConversion"/>
  </si>
  <si>
    <t>蘿蔔</t>
    <phoneticPr fontId="20" type="noConversion"/>
  </si>
  <si>
    <t>生鮮雞腿</t>
    <phoneticPr fontId="20" type="noConversion"/>
  </si>
  <si>
    <t>煮</t>
  </si>
  <si>
    <t>川燙</t>
  </si>
  <si>
    <t>蒸</t>
  </si>
  <si>
    <t>720.6K</t>
    <phoneticPr fontId="20" type="noConversion"/>
  </si>
  <si>
    <t>24.5g</t>
    <phoneticPr fontId="20" type="noConversion"/>
  </si>
  <si>
    <t>星期一</t>
    <phoneticPr fontId="20" type="noConversion"/>
  </si>
  <si>
    <t>24.2g</t>
    <phoneticPr fontId="20" type="noConversion"/>
  </si>
  <si>
    <t>冬粉</t>
  </si>
  <si>
    <t>生鮮雞柳</t>
    <phoneticPr fontId="20" type="noConversion"/>
  </si>
  <si>
    <t>蔥</t>
    <phoneticPr fontId="20" type="noConversion"/>
  </si>
  <si>
    <t>99.1g</t>
    <phoneticPr fontId="20" type="noConversion"/>
  </si>
  <si>
    <t>冬菜</t>
  </si>
  <si>
    <t>雞蛋</t>
    <phoneticPr fontId="20" type="noConversion"/>
  </si>
  <si>
    <t>青花菜</t>
    <phoneticPr fontId="20" type="noConversion"/>
  </si>
  <si>
    <t>生鮮豬肉片</t>
    <phoneticPr fontId="20" type="noConversion"/>
  </si>
  <si>
    <t>份數</t>
    <phoneticPr fontId="20" type="noConversion"/>
  </si>
  <si>
    <t>食物類別</t>
    <phoneticPr fontId="20" type="noConversion"/>
  </si>
  <si>
    <t>水果/乳品</t>
    <phoneticPr fontId="20" type="noConversion"/>
  </si>
  <si>
    <t>備註</t>
    <phoneticPr fontId="20" type="noConversion"/>
  </si>
  <si>
    <t>食材以可食量標示</t>
    <phoneticPr fontId="20" type="noConversion"/>
  </si>
  <si>
    <t>4月第二週菜單明細(永靖國小-王子便當廠商)</t>
    <phoneticPr fontId="20" type="noConversion"/>
  </si>
  <si>
    <t>729.6K</t>
  </si>
  <si>
    <t>26.0g</t>
  </si>
  <si>
    <t>木耳</t>
    <phoneticPr fontId="20" type="noConversion"/>
  </si>
  <si>
    <t>24.2g</t>
  </si>
  <si>
    <t>蛤蠣</t>
    <phoneticPr fontId="20" type="noConversion"/>
  </si>
  <si>
    <t>生鮮筍絲</t>
    <phoneticPr fontId="20" type="noConversion"/>
  </si>
  <si>
    <t>三色豆</t>
    <phoneticPr fontId="20" type="noConversion"/>
  </si>
  <si>
    <t>薑絲</t>
    <phoneticPr fontId="20" type="noConversion"/>
  </si>
  <si>
    <t>金針菇</t>
    <phoneticPr fontId="20" type="noConversion"/>
  </si>
  <si>
    <t>99.7g</t>
  </si>
  <si>
    <t>冬瓜</t>
    <phoneticPr fontId="20" type="noConversion"/>
  </si>
  <si>
    <t>香菇</t>
    <phoneticPr fontId="20" type="noConversion"/>
  </si>
  <si>
    <t>生鮮雞排</t>
    <phoneticPr fontId="20" type="noConversion"/>
  </si>
  <si>
    <t xml:space="preserve">煮 </t>
    <phoneticPr fontId="20" type="noConversion"/>
  </si>
  <si>
    <t>烤</t>
    <phoneticPr fontId="20" type="noConversion"/>
  </si>
  <si>
    <t>719.5K</t>
  </si>
  <si>
    <t>25.9g</t>
  </si>
  <si>
    <t>24.3g</t>
  </si>
  <si>
    <t>生鮮雞柳</t>
    <phoneticPr fontId="20" type="noConversion"/>
  </si>
  <si>
    <t>99.3g</t>
  </si>
  <si>
    <t>大黃瓜</t>
    <phoneticPr fontId="20" type="noConversion"/>
  </si>
  <si>
    <t>淺色青菜</t>
    <phoneticPr fontId="20" type="noConversion"/>
  </si>
  <si>
    <t>魷魚圈</t>
    <phoneticPr fontId="20" type="noConversion"/>
  </si>
  <si>
    <t>青花菜</t>
    <phoneticPr fontId="20" type="noConversion"/>
  </si>
  <si>
    <t>生鮮豬肉片</t>
    <phoneticPr fontId="20" type="noConversion"/>
  </si>
  <si>
    <t>721.2K</t>
  </si>
  <si>
    <t>24.8g</t>
  </si>
  <si>
    <t>非基改豆腐</t>
    <phoneticPr fontId="20" type="noConversion"/>
  </si>
  <si>
    <t>冬粉</t>
    <phoneticPr fontId="20" type="noConversion"/>
  </si>
  <si>
    <t>98.6g</t>
  </si>
  <si>
    <t>海芽</t>
    <phoneticPr fontId="20" type="noConversion"/>
  </si>
  <si>
    <t>獅子頭</t>
    <phoneticPr fontId="20" type="noConversion"/>
  </si>
  <si>
    <t>高麗菜</t>
    <phoneticPr fontId="20" type="noConversion"/>
  </si>
  <si>
    <t>生鮮豬肉</t>
    <phoneticPr fontId="20" type="noConversion"/>
  </si>
  <si>
    <t>香菇</t>
    <phoneticPr fontId="20" type="noConversion"/>
  </si>
  <si>
    <t>非基改豆干</t>
    <phoneticPr fontId="20" type="noConversion"/>
  </si>
  <si>
    <t>洋芋</t>
    <phoneticPr fontId="20" type="noConversion"/>
  </si>
  <si>
    <t>生鮮雞翅</t>
    <phoneticPr fontId="20" type="noConversion"/>
  </si>
  <si>
    <t>711.9K</t>
  </si>
  <si>
    <t>26.8g</t>
  </si>
  <si>
    <t>23.5g</t>
  </si>
  <si>
    <t>米血</t>
    <phoneticPr fontId="20" type="noConversion"/>
  </si>
  <si>
    <t>98.3g</t>
  </si>
  <si>
    <t>生鮮豬排</t>
    <phoneticPr fontId="20" type="noConversion"/>
  </si>
  <si>
    <t>個人量(克)</t>
    <phoneticPr fontId="20" type="noConversion"/>
  </si>
  <si>
    <t>4月第三週菜單明細(永靖國小-王子便當廠商)</t>
    <phoneticPr fontId="20" type="noConversion"/>
  </si>
  <si>
    <t>717.8K</t>
    <phoneticPr fontId="20" type="noConversion"/>
  </si>
  <si>
    <t>26.8g</t>
    <phoneticPr fontId="20" type="noConversion"/>
  </si>
  <si>
    <t>24.6g</t>
    <phoneticPr fontId="20" type="noConversion"/>
  </si>
  <si>
    <t>生鮮豬肉丁</t>
    <phoneticPr fontId="20" type="noConversion"/>
  </si>
  <si>
    <t>四季豆</t>
    <phoneticPr fontId="20" type="noConversion"/>
  </si>
  <si>
    <t>97.3g</t>
    <phoneticPr fontId="20" type="noConversion"/>
  </si>
  <si>
    <t>紫菜</t>
    <phoneticPr fontId="20" type="noConversion"/>
  </si>
  <si>
    <t>柳葉魚</t>
    <phoneticPr fontId="20" type="noConversion"/>
  </si>
  <si>
    <t>719.5K</t>
    <phoneticPr fontId="20" type="noConversion"/>
  </si>
  <si>
    <t>25.9g</t>
    <phoneticPr fontId="20" type="noConversion"/>
  </si>
  <si>
    <t>24.3g</t>
    <phoneticPr fontId="20" type="noConversion"/>
  </si>
  <si>
    <t>味噌</t>
    <phoneticPr fontId="20" type="noConversion"/>
  </si>
  <si>
    <t>小黃瓜</t>
    <phoneticPr fontId="20" type="noConversion"/>
  </si>
  <si>
    <t>99.3g</t>
    <phoneticPr fontId="20" type="noConversion"/>
  </si>
  <si>
    <t>黑輪</t>
    <phoneticPr fontId="20" type="noConversion"/>
  </si>
  <si>
    <t>鳳梨</t>
    <phoneticPr fontId="20" type="noConversion"/>
  </si>
  <si>
    <t>生鮮豬排</t>
    <phoneticPr fontId="20" type="noConversion"/>
  </si>
  <si>
    <t>生鮮豬肉</t>
    <phoneticPr fontId="20" type="noConversion"/>
  </si>
  <si>
    <t>杏鮑菇</t>
    <phoneticPr fontId="20" type="noConversion"/>
  </si>
  <si>
    <t>99.7g</t>
    <phoneticPr fontId="20" type="noConversion"/>
  </si>
  <si>
    <t>721.2K</t>
    <phoneticPr fontId="20" type="noConversion"/>
  </si>
  <si>
    <t>24.8g</t>
    <phoneticPr fontId="20" type="noConversion"/>
  </si>
  <si>
    <t>98.6g</t>
    <phoneticPr fontId="20" type="noConversion"/>
  </si>
  <si>
    <t>生鮮豬里肌</t>
    <phoneticPr fontId="20" type="noConversion"/>
  </si>
  <si>
    <t>個人量(克)</t>
    <phoneticPr fontId="20" type="noConversion"/>
  </si>
  <si>
    <t>4月第五週菜單明細(永靖國小-王子便當廠商)</t>
    <phoneticPr fontId="20" type="noConversion"/>
  </si>
  <si>
    <t>高麗菜</t>
    <phoneticPr fontId="20" type="noConversion"/>
  </si>
  <si>
    <t>饅頭</t>
    <phoneticPr fontId="20" type="noConversion"/>
  </si>
  <si>
    <t>生鮮雞胸肉</t>
    <phoneticPr fontId="20" type="noConversion"/>
  </si>
  <si>
    <t>蒸煮麵</t>
    <phoneticPr fontId="20" type="noConversion"/>
  </si>
  <si>
    <t>薑</t>
    <phoneticPr fontId="20" type="noConversion"/>
  </si>
  <si>
    <t>起司</t>
    <phoneticPr fontId="20" type="noConversion"/>
  </si>
  <si>
    <t>生鮮鴨丁</t>
    <phoneticPr fontId="20" type="noConversion"/>
  </si>
  <si>
    <t>生鮮里肌排</t>
    <phoneticPr fontId="20" type="noConversion"/>
  </si>
  <si>
    <t>小魚干</t>
    <phoneticPr fontId="20" type="noConversion"/>
  </si>
  <si>
    <t>生鮮筍片</t>
    <phoneticPr fontId="20" type="noConversion"/>
  </si>
  <si>
    <t>非基改豆干</t>
    <phoneticPr fontId="20" type="noConversion"/>
  </si>
  <si>
    <t>生鮮雞腿</t>
    <phoneticPr fontId="20" type="noConversion"/>
  </si>
  <si>
    <t>海帶根</t>
    <phoneticPr fontId="20" type="noConversion"/>
  </si>
  <si>
    <t>起司豬排</t>
    <phoneticPr fontId="20" type="noConversion"/>
  </si>
  <si>
    <t>711.9K</t>
    <phoneticPr fontId="20" type="noConversion"/>
  </si>
  <si>
    <t>23.5g</t>
    <phoneticPr fontId="20" type="noConversion"/>
  </si>
  <si>
    <t>九層塔</t>
    <phoneticPr fontId="20" type="noConversion"/>
  </si>
  <si>
    <t>98.3g</t>
    <phoneticPr fontId="20" type="noConversion"/>
  </si>
  <si>
    <t>麵線</t>
    <phoneticPr fontId="20" type="noConversion"/>
  </si>
  <si>
    <t>4月第四週菜單明細(永靖國小-王子便當廠商)</t>
    <phoneticPr fontId="20" type="noConversion"/>
  </si>
  <si>
    <t>蛋白質:</t>
  </si>
  <si>
    <t>醣類:</t>
  </si>
  <si>
    <t>27.1g</t>
  </si>
  <si>
    <t>108g</t>
  </si>
  <si>
    <t>105g</t>
  </si>
  <si>
    <t>27.3g</t>
  </si>
  <si>
    <t>99g</t>
  </si>
  <si>
    <t>28.4g</t>
  </si>
  <si>
    <t>101g</t>
  </si>
  <si>
    <t>脂肪:</t>
  </si>
  <si>
    <t>熱量:</t>
  </si>
  <si>
    <t>752大卡</t>
  </si>
  <si>
    <t>25g</t>
  </si>
  <si>
    <t>27g</t>
  </si>
  <si>
    <t>748大卡</t>
  </si>
  <si>
    <t>743大卡</t>
  </si>
  <si>
    <t>味噌豆腐湯(豆)</t>
  </si>
  <si>
    <t>芹香菜頭湯</t>
  </si>
  <si>
    <t>榨菜肉絲湯(醃)</t>
  </si>
  <si>
    <t>南瓜濃湯(芡)</t>
  </si>
  <si>
    <t>深色蔬菜</t>
  </si>
  <si>
    <t>淺色蔬菜</t>
  </si>
  <si>
    <t>香香甜不辣(加炸)</t>
    <phoneticPr fontId="79" type="noConversion"/>
  </si>
  <si>
    <t>干丁炒毛豆(豆)</t>
  </si>
  <si>
    <r>
      <t>貢丸片燴炒蝦仁黃瓜</t>
    </r>
    <r>
      <rPr>
        <sz val="18"/>
        <rFont val="華康中圓體(P)"/>
        <family val="2"/>
      </rPr>
      <t>(加)(海)</t>
    </r>
    <phoneticPr fontId="79" type="noConversion"/>
  </si>
  <si>
    <t>蒜香海帶根</t>
  </si>
  <si>
    <t>刺瓜混炒(海)</t>
  </si>
  <si>
    <t>馬鈴薯燉肉丁</t>
  </si>
  <si>
    <t>蜜汁翅小腿</t>
  </si>
  <si>
    <t>甜麵醬燒豬(豆)</t>
  </si>
  <si>
    <t>蔥爆松板豬</t>
  </si>
  <si>
    <t>香雞排(炸)</t>
  </si>
  <si>
    <t>壽喜燒肉片</t>
  </si>
  <si>
    <t>嫩烤雞翅</t>
  </si>
  <si>
    <t>白米飯</t>
  </si>
  <si>
    <t>4月30日(四)</t>
  </si>
  <si>
    <t>4月29日(三)</t>
  </si>
  <si>
    <t>4月28日(二)</t>
  </si>
  <si>
    <t>4月27日(一)</t>
  </si>
  <si>
    <t>27.8g</t>
  </si>
  <si>
    <t>25.1g</t>
  </si>
  <si>
    <t>103.5g</t>
  </si>
  <si>
    <t>26g</t>
  </si>
  <si>
    <t>104.5g</t>
  </si>
  <si>
    <t>25.3g</t>
  </si>
  <si>
    <t>99.5g</t>
  </si>
  <si>
    <t>26.2g</t>
  </si>
  <si>
    <t>97.5g</t>
  </si>
  <si>
    <t>24g</t>
  </si>
  <si>
    <t>747大卡</t>
  </si>
  <si>
    <t>739大卡</t>
  </si>
  <si>
    <t>24.6g</t>
  </si>
  <si>
    <t>25.5g</t>
  </si>
  <si>
    <t>729大卡</t>
  </si>
  <si>
    <t>24.5g</t>
  </si>
  <si>
    <t>715大卡</t>
  </si>
  <si>
    <t>金針豆皮湯(豆)</t>
  </si>
  <si>
    <t>薑絲冬瓜湯</t>
  </si>
  <si>
    <t>紫菜湯</t>
  </si>
  <si>
    <t>味噌鮮魚豆腐鍋(豆)(海)</t>
  </si>
  <si>
    <t>烤香腸(加)</t>
  </si>
  <si>
    <t>銀芽肉絲</t>
  </si>
  <si>
    <t>紅燒豬肉</t>
  </si>
  <si>
    <t>炒花椰</t>
  </si>
  <si>
    <t>蔥花吉拿棒(冷)</t>
  </si>
  <si>
    <t>高麗燒肉片</t>
  </si>
  <si>
    <t>嫩香魚條(海炸)</t>
    <phoneticPr fontId="79" type="noConversion"/>
  </si>
  <si>
    <t>什錦關東煮(豆)(加)</t>
  </si>
  <si>
    <t>吉野家燒肉</t>
  </si>
  <si>
    <t>咖哩雞</t>
  </si>
  <si>
    <t>招牌香嫩雞腿</t>
  </si>
  <si>
    <t>三杯雞</t>
  </si>
  <si>
    <t>鹽酥雞丁(炸)</t>
  </si>
  <si>
    <t>蒲燒鯛魚片(海)</t>
  </si>
  <si>
    <t>鐵板豬排</t>
  </si>
  <si>
    <t>義大利麵</t>
  </si>
  <si>
    <t>4月24日(五)</t>
  </si>
  <si>
    <t>4月23日(四)</t>
  </si>
  <si>
    <t>4月22日(三)</t>
  </si>
  <si>
    <t>4月21日(二)</t>
  </si>
  <si>
    <t>4月20日(一)</t>
  </si>
  <si>
    <t>25.4g</t>
  </si>
  <si>
    <t>109.5g</t>
  </si>
  <si>
    <t>102.5g</t>
  </si>
  <si>
    <t>28g</t>
  </si>
  <si>
    <t>101.5g</t>
  </si>
  <si>
    <t>102g</t>
  </si>
  <si>
    <t>22g</t>
  </si>
  <si>
    <t>738大卡</t>
  </si>
  <si>
    <t>760大卡</t>
  </si>
  <si>
    <t>761大卡</t>
  </si>
  <si>
    <t>712大卡</t>
  </si>
  <si>
    <t>鮮蔬豆腐湯(豆)</t>
  </si>
  <si>
    <t>小丸子湯(加)*切片</t>
    <phoneticPr fontId="79" type="noConversion"/>
  </si>
  <si>
    <t>菜頭腐皮湯(豆)</t>
  </si>
  <si>
    <t>柴魚豆腐湯(豆)</t>
  </si>
  <si>
    <t>筍絲湯</t>
  </si>
  <si>
    <t>烤饅頭(冷)</t>
  </si>
  <si>
    <t>白菜滷</t>
  </si>
  <si>
    <t>五味魷魚(海豆)</t>
  </si>
  <si>
    <t>鍋貼(加)</t>
  </si>
  <si>
    <t>白醬焗汁玉米</t>
  </si>
  <si>
    <t>白花川朵</t>
  </si>
  <si>
    <t>海陸拼盤(海炸)</t>
  </si>
  <si>
    <t>筍干扣肉(醃)</t>
  </si>
  <si>
    <t>奶油番茄魔菇燒</t>
  </si>
  <si>
    <t>鮮蔬鍋(豆)</t>
  </si>
  <si>
    <t>可樂雞翅</t>
  </si>
  <si>
    <t>招牌嫩炸雞腿(炸)</t>
  </si>
  <si>
    <t>法式百里香燉豬肉</t>
  </si>
  <si>
    <t>菲力雞排</t>
  </si>
  <si>
    <t>茄汁蛋蓋飯</t>
  </si>
  <si>
    <t>4月17日(五)</t>
  </si>
  <si>
    <t>4月16日(四)</t>
  </si>
  <si>
    <t>4月15日(三)</t>
  </si>
  <si>
    <t>4月14日(二)</t>
  </si>
  <si>
    <t>4月13日(一)</t>
  </si>
  <si>
    <t>96g</t>
  </si>
  <si>
    <t>26.6g</t>
  </si>
  <si>
    <t>100.5g</t>
  </si>
  <si>
    <t>26.3g</t>
  </si>
  <si>
    <t>27.6g</t>
  </si>
  <si>
    <t>27.5g</t>
  </si>
  <si>
    <t>720大卡</t>
  </si>
  <si>
    <t>759大卡</t>
  </si>
  <si>
    <t>746大卡</t>
  </si>
  <si>
    <t>冬瓜湯</t>
  </si>
  <si>
    <t>白玉蘿蔔湯</t>
  </si>
  <si>
    <t>丸片刺瓜湯(加)*切片</t>
    <phoneticPr fontId="79" type="noConversion"/>
  </si>
  <si>
    <t>海芽湯</t>
  </si>
  <si>
    <t>玉米濃湯(芡)</t>
  </si>
  <si>
    <t>三絲馬鈴薯</t>
  </si>
  <si>
    <t>鮮蔬豚片</t>
  </si>
  <si>
    <t>瓜仔肉(醃)(豆)</t>
  </si>
  <si>
    <t>咖哩洋芋肉片</t>
  </si>
  <si>
    <t>家常小菜</t>
  </si>
  <si>
    <t>香滷蛋</t>
  </si>
  <si>
    <t>樂樂雞(炸)</t>
    <phoneticPr fontId="79" type="noConversion"/>
  </si>
  <si>
    <t>木須炒筍絲</t>
  </si>
  <si>
    <t>客家小炒(豆)(海)</t>
  </si>
  <si>
    <t>麻婆豆腐(豆)</t>
  </si>
  <si>
    <t>味噌嫩雞排</t>
  </si>
  <si>
    <t>冬瓜燒鴨</t>
  </si>
  <si>
    <t>卡滋炸豬排(炸)</t>
  </si>
  <si>
    <t>檸檬雞翅</t>
  </si>
  <si>
    <t>香蒜豬排</t>
  </si>
  <si>
    <t>肉燥麵</t>
  </si>
  <si>
    <t>4月10日(五)</t>
  </si>
  <si>
    <t>4月9日(四)</t>
  </si>
  <si>
    <t>4月8日(三)</t>
  </si>
  <si>
    <t>4月7日(二)</t>
  </si>
  <si>
    <t>4月6日(一)</t>
  </si>
  <si>
    <t>30g</t>
  </si>
  <si>
    <t>740大卡</t>
  </si>
  <si>
    <t>淺色蔬菜(海)</t>
  </si>
  <si>
    <t>菜脯炒蛋(醃)</t>
  </si>
  <si>
    <t>關東煮(豆)</t>
  </si>
  <si>
    <t>雞米花(炸)</t>
  </si>
  <si>
    <t>4月1日(三)</t>
  </si>
  <si>
    <t>電子信箱:a8350451@yahoo.com.tw</t>
  </si>
  <si>
    <t>專線：04-8350451</t>
  </si>
  <si>
    <t>永靖國小-</t>
  </si>
  <si>
    <t>餐數</t>
  </si>
  <si>
    <t>豆</t>
  </si>
  <si>
    <t>大黑干</t>
  </si>
  <si>
    <t>星期三</t>
  </si>
  <si>
    <t>海</t>
    <phoneticPr fontId="79" type="noConversion"/>
  </si>
  <si>
    <t>蝦皮</t>
  </si>
  <si>
    <t xml:space="preserve"> </t>
  </si>
  <si>
    <t>白蘿蔔</t>
  </si>
  <si>
    <t>薑絲</t>
  </si>
  <si>
    <t>紅蘿蔔</t>
  </si>
  <si>
    <t>醃</t>
  </si>
  <si>
    <t>菜脯</t>
  </si>
  <si>
    <t>冬瓜</t>
  </si>
  <si>
    <t>淺色青菜</t>
  </si>
  <si>
    <t>雞蛋</t>
  </si>
  <si>
    <t>玉米</t>
  </si>
  <si>
    <t>生鮮雞肉</t>
  </si>
  <si>
    <t>炒</t>
  </si>
  <si>
    <t>炸</t>
  </si>
  <si>
    <t>份數</t>
  </si>
  <si>
    <t>食物類別</t>
  </si>
  <si>
    <t>水果 / 乳品</t>
  </si>
  <si>
    <t>備註</t>
  </si>
  <si>
    <t>食材以可食量標示</t>
  </si>
  <si>
    <t>4月第一週菜單明細(永靖國小-正惠心便當工廠)</t>
  </si>
  <si>
    <t>蒜</t>
  </si>
  <si>
    <t>油蔥</t>
  </si>
  <si>
    <t>星期五</t>
  </si>
  <si>
    <t>洋蔥</t>
  </si>
  <si>
    <t>味噌</t>
  </si>
  <si>
    <t>生鮮豬絞肉</t>
  </si>
  <si>
    <t>青菜</t>
  </si>
  <si>
    <t>馬鈴薯</t>
  </si>
  <si>
    <t>生鮮雞排</t>
  </si>
  <si>
    <t>麵</t>
  </si>
  <si>
    <t>滷</t>
  </si>
  <si>
    <t>燒</t>
  </si>
  <si>
    <t>拌</t>
  </si>
  <si>
    <t>生鮮豬肉</t>
  </si>
  <si>
    <t>星期四</t>
  </si>
  <si>
    <t>毛豆</t>
  </si>
  <si>
    <t>米血</t>
  </si>
  <si>
    <t>生鮮鴨肉</t>
  </si>
  <si>
    <t>高麗菜</t>
  </si>
  <si>
    <t>炸</t>
    <phoneticPr fontId="79" type="noConversion"/>
  </si>
  <si>
    <t>樂樂雞</t>
  </si>
  <si>
    <t>*切片</t>
    <phoneticPr fontId="79" type="noConversion"/>
  </si>
  <si>
    <t>豆干丁</t>
  </si>
  <si>
    <t>刺瓜</t>
  </si>
  <si>
    <t>木耳</t>
  </si>
  <si>
    <t xml:space="preserve">加 </t>
  </si>
  <si>
    <t>貢丸片</t>
    <phoneticPr fontId="79" type="noConversion"/>
  </si>
  <si>
    <t xml:space="preserve">醃 </t>
  </si>
  <si>
    <t>碎瓜</t>
  </si>
  <si>
    <t>鮮筍</t>
  </si>
  <si>
    <t>丸片刺瓜湯(加)</t>
    <phoneticPr fontId="79" type="noConversion"/>
  </si>
  <si>
    <t xml:space="preserve">咖哩粉
</t>
  </si>
  <si>
    <t>星期二</t>
  </si>
  <si>
    <t>豆干</t>
  </si>
  <si>
    <t>海</t>
  </si>
  <si>
    <t>生鮮魷魚</t>
  </si>
  <si>
    <t>海帶芽</t>
  </si>
  <si>
    <t>生鮮雞翅</t>
  </si>
  <si>
    <t>烤</t>
  </si>
  <si>
    <t>洋芋</t>
  </si>
  <si>
    <t>星期一</t>
  </si>
  <si>
    <t>芹菜</t>
  </si>
  <si>
    <t>海帶絲</t>
  </si>
  <si>
    <t>豆腐</t>
  </si>
  <si>
    <t>4月第二週菜單明細(永靖國小-正惠心便當工廠)</t>
  </si>
  <si>
    <t>番茄醬</t>
  </si>
  <si>
    <t>青豆</t>
  </si>
  <si>
    <t xml:space="preserve">豆 </t>
  </si>
  <si>
    <t>凍豆腐</t>
  </si>
  <si>
    <t xml:space="preserve"> 冷</t>
  </si>
  <si>
    <t>饅頭</t>
  </si>
  <si>
    <t>白花椰</t>
  </si>
  <si>
    <t>凸皮</t>
  </si>
  <si>
    <t>加</t>
  </si>
  <si>
    <t>小貢丸</t>
  </si>
  <si>
    <t>大白菜</t>
  </si>
  <si>
    <t>生鮮魚肉</t>
  </si>
  <si>
    <t>小丸子湯(加)</t>
  </si>
  <si>
    <t>白芝麻</t>
  </si>
  <si>
    <t>生鮮豆皮</t>
  </si>
  <si>
    <t xml:space="preserve"> 醃</t>
  </si>
  <si>
    <t>筍干</t>
  </si>
  <si>
    <t>生鮮雞腿</t>
  </si>
  <si>
    <t>起司粉</t>
  </si>
  <si>
    <t>九層塔</t>
  </si>
  <si>
    <t>番茄</t>
  </si>
  <si>
    <t>柴魚</t>
  </si>
  <si>
    <t>鍋貼</t>
  </si>
  <si>
    <t>鮮菇</t>
  </si>
  <si>
    <t>玉米粒</t>
  </si>
  <si>
    <t>4月第三週菜單明細(永靖國小-正惠心便當工廠)</t>
  </si>
  <si>
    <t>生鮮豬肉片</t>
  </si>
  <si>
    <t>金針菇</t>
  </si>
  <si>
    <t>加</t>
    <phoneticPr fontId="79" type="noConversion"/>
  </si>
  <si>
    <t>香腸</t>
  </si>
  <si>
    <t>豆芽菜</t>
  </si>
  <si>
    <t xml:space="preserve">海 </t>
  </si>
  <si>
    <t>嫩香魚條(海)</t>
  </si>
  <si>
    <t>鳥蛋</t>
  </si>
  <si>
    <t>海帶結</t>
  </si>
  <si>
    <t>菜頭</t>
  </si>
  <si>
    <t>紫菜</t>
  </si>
  <si>
    <t>火鍋料</t>
  </si>
  <si>
    <t>柴魚片</t>
  </si>
  <si>
    <t>花椰菜</t>
  </si>
  <si>
    <t>生鮮鯛魚肉</t>
  </si>
  <si>
    <t>冷</t>
  </si>
  <si>
    <t>蔥花棒</t>
  </si>
  <si>
    <t>4月第四週菜單明細(永靖國小-正惠心便當工廠)</t>
  </si>
  <si>
    <t>青蔥</t>
  </si>
  <si>
    <t>黑木耳</t>
  </si>
  <si>
    <t>甜不辣</t>
  </si>
  <si>
    <t>大黃瓜</t>
  </si>
  <si>
    <t>香香甜不辣(加)</t>
    <phoneticPr fontId="79" type="noConversion"/>
  </si>
  <si>
    <t>干丁</t>
  </si>
  <si>
    <t>生鮮蝦仁</t>
  </si>
  <si>
    <t>貢丸片</t>
  </si>
  <si>
    <t>榨菜</t>
  </si>
  <si>
    <t>生鮮翅小腿</t>
  </si>
  <si>
    <t>貢丸片燴炒蝦仁黃瓜(加)(海)</t>
  </si>
  <si>
    <t>甜麵醬</t>
  </si>
  <si>
    <t>南瓜</t>
  </si>
  <si>
    <t>海帶根</t>
  </si>
  <si>
    <t>4月第五週菜單明細(永靖國小-正惠心便當工廠)</t>
  </si>
  <si>
    <t>熱量:</t>
    <phoneticPr fontId="20" type="noConversion"/>
  </si>
  <si>
    <t>熱量:</t>
    <phoneticPr fontId="20" type="noConversion"/>
  </si>
  <si>
    <t>味噌豆腐湯(豆)</t>
    <phoneticPr fontId="20" type="noConversion"/>
  </si>
  <si>
    <t>紫菜蛋花湯</t>
    <phoneticPr fontId="20" type="noConversion"/>
  </si>
  <si>
    <t>菜頭湯</t>
    <phoneticPr fontId="20" type="noConversion"/>
  </si>
  <si>
    <t>空心菜</t>
    <phoneticPr fontId="20" type="noConversion"/>
  </si>
  <si>
    <t>高麗菜</t>
    <phoneticPr fontId="20" type="noConversion"/>
  </si>
  <si>
    <t>青江菜</t>
    <phoneticPr fontId="20" type="noConversion"/>
  </si>
  <si>
    <t>油菜</t>
    <phoneticPr fontId="20" type="noConversion"/>
  </si>
  <si>
    <t>營養字第004498號</t>
    <phoneticPr fontId="20" type="noConversion"/>
  </si>
  <si>
    <t>螞蟻上樹</t>
    <phoneticPr fontId="20" type="noConversion"/>
  </si>
  <si>
    <t>炭烤地瓜片</t>
    <phoneticPr fontId="20" type="noConversion"/>
  </si>
  <si>
    <t>番茄炒蛋</t>
    <phoneticPr fontId="20" type="noConversion"/>
  </si>
  <si>
    <t>香酥杏鮑菇</t>
    <phoneticPr fontId="20" type="noConversion"/>
  </si>
  <si>
    <t>電子信箱:epi.food@msa.hinet.net</t>
    <phoneticPr fontId="20" type="noConversion"/>
  </si>
  <si>
    <t>洋蔥豬柳</t>
    <phoneticPr fontId="20" type="noConversion"/>
  </si>
  <si>
    <t>關東煮（加）</t>
    <phoneticPr fontId="20" type="noConversion"/>
  </si>
  <si>
    <t>三色玉米</t>
    <phoneticPr fontId="20" type="noConversion"/>
  </si>
  <si>
    <t>海鮮焗烤蝦仁</t>
    <phoneticPr fontId="20" type="noConversion"/>
  </si>
  <si>
    <t>專線：04-8221261</t>
    <phoneticPr fontId="20" type="noConversion"/>
  </si>
  <si>
    <t>香烤起士豬排</t>
    <phoneticPr fontId="20" type="noConversion"/>
  </si>
  <si>
    <t>卡啦雞腿（炸）</t>
    <phoneticPr fontId="20" type="noConversion"/>
  </si>
  <si>
    <t>洋蔥豬肉</t>
    <phoneticPr fontId="20" type="noConversion"/>
  </si>
  <si>
    <t>勁辣烤雞腿</t>
    <phoneticPr fontId="20" type="noConversion"/>
  </si>
  <si>
    <t>營養師：黃毓晴</t>
    <phoneticPr fontId="20" type="noConversion"/>
  </si>
  <si>
    <t>地瓜飯</t>
    <phoneticPr fontId="20" type="noConversion"/>
  </si>
  <si>
    <t>QQ白飯</t>
    <phoneticPr fontId="20" type="noConversion"/>
  </si>
  <si>
    <t>五穀飯</t>
    <phoneticPr fontId="20" type="noConversion"/>
  </si>
  <si>
    <t>什錦鮮蔬湯</t>
    <phoneticPr fontId="20" type="noConversion"/>
  </si>
  <si>
    <t>大黃瓜湯</t>
    <phoneticPr fontId="20" type="noConversion"/>
  </si>
  <si>
    <t>海帶玉米湯</t>
    <phoneticPr fontId="20" type="noConversion"/>
  </si>
  <si>
    <t>味噌豆腐湯</t>
    <phoneticPr fontId="20" type="noConversion"/>
  </si>
  <si>
    <t>南瓜濃湯(芡)</t>
    <phoneticPr fontId="20" type="noConversion"/>
  </si>
  <si>
    <t>大白菜</t>
    <phoneticPr fontId="20" type="noConversion"/>
  </si>
  <si>
    <t>大陸妹</t>
    <phoneticPr fontId="20" type="noConversion"/>
  </si>
  <si>
    <t>高麗菜</t>
    <phoneticPr fontId="20" type="noConversion"/>
  </si>
  <si>
    <t>青江菜</t>
    <phoneticPr fontId="20" type="noConversion"/>
  </si>
  <si>
    <t>油菜</t>
    <phoneticPr fontId="20" type="noConversion"/>
  </si>
  <si>
    <t>芹香甜不辣(加)</t>
    <phoneticPr fontId="20" type="noConversion"/>
  </si>
  <si>
    <t>椒鹽魷魚(海)(炸)</t>
    <phoneticPr fontId="20" type="noConversion"/>
  </si>
  <si>
    <t>什錦炒肉片</t>
    <phoneticPr fontId="20" type="noConversion"/>
  </si>
  <si>
    <t>酸菜白肉鍋(醃)</t>
    <phoneticPr fontId="20" type="noConversion"/>
  </si>
  <si>
    <t>滿漢香腸(加)</t>
    <phoneticPr fontId="20" type="noConversion"/>
  </si>
  <si>
    <t>日式鐵板燒肉</t>
    <phoneticPr fontId="20" type="noConversion"/>
  </si>
  <si>
    <t>咖哩雞</t>
    <phoneticPr fontId="20" type="noConversion"/>
  </si>
  <si>
    <t>香烤薯餅(加)</t>
    <phoneticPr fontId="20" type="noConversion"/>
  </si>
  <si>
    <t>海鮮炒烏龍麵(海)</t>
    <phoneticPr fontId="20" type="noConversion"/>
  </si>
  <si>
    <t>起士焗烤烘蛋</t>
    <phoneticPr fontId="20" type="noConversion"/>
  </si>
  <si>
    <t>檸檬雞翅</t>
    <phoneticPr fontId="20" type="noConversion"/>
  </si>
  <si>
    <t>日式豬排</t>
    <phoneticPr fontId="20" type="noConversion"/>
  </si>
  <si>
    <t>卡啦雞腿堡(成)(炸)</t>
    <phoneticPr fontId="20" type="noConversion"/>
  </si>
  <si>
    <t>沙茶肉片</t>
    <phoneticPr fontId="20" type="noConversion"/>
  </si>
  <si>
    <t>脆皮烤鴨</t>
    <phoneticPr fontId="20" type="noConversion"/>
  </si>
  <si>
    <t>肉醬義大利麵</t>
    <phoneticPr fontId="20" type="noConversion"/>
  </si>
  <si>
    <t>玉米濃湯(芡)</t>
    <phoneticPr fontId="20" type="noConversion"/>
  </si>
  <si>
    <t>冬瓜薑絲湯</t>
    <phoneticPr fontId="20" type="noConversion"/>
  </si>
  <si>
    <t>味噌豆腐湯(豆)</t>
    <phoneticPr fontId="20" type="noConversion"/>
  </si>
  <si>
    <t>紫菜蛋花湯</t>
    <phoneticPr fontId="20" type="noConversion"/>
  </si>
  <si>
    <t>芥藍菜</t>
    <phoneticPr fontId="20" type="noConversion"/>
  </si>
  <si>
    <t>海苔花枝丸切片(海)(加)</t>
    <phoneticPr fontId="20" type="noConversion"/>
  </si>
  <si>
    <t>滷味(豆)</t>
    <phoneticPr fontId="20" type="noConversion"/>
  </si>
  <si>
    <t>椒鹽魷魚條(海)(炸)</t>
    <phoneticPr fontId="20" type="noConversion"/>
  </si>
  <si>
    <t>椒鹽杏鮑菇</t>
    <phoneticPr fontId="20" type="noConversion"/>
  </si>
  <si>
    <t>豬肉泡菜鍋(醃)</t>
    <phoneticPr fontId="20" type="noConversion"/>
  </si>
  <si>
    <t>麻婆豆腐(豆)</t>
    <phoneticPr fontId="20" type="noConversion"/>
  </si>
  <si>
    <t>香煎蘿蔔糕(冷)</t>
    <phoneticPr fontId="20" type="noConversion"/>
  </si>
  <si>
    <t>番茄炒蛋</t>
    <phoneticPr fontId="20" type="noConversion"/>
  </si>
  <si>
    <t>鮮蔬公仔麵</t>
    <phoneticPr fontId="20" type="noConversion"/>
  </si>
  <si>
    <t>鐵路排骨</t>
    <phoneticPr fontId="20" type="noConversion"/>
  </si>
  <si>
    <t>鐵板肉片</t>
    <phoneticPr fontId="20" type="noConversion"/>
  </si>
  <si>
    <t>夜市大雞排(炸)</t>
    <phoneticPr fontId="20" type="noConversion"/>
  </si>
  <si>
    <t>日式豬里肌</t>
    <phoneticPr fontId="20" type="noConversion"/>
  </si>
  <si>
    <t>芝麻雞腿</t>
    <phoneticPr fontId="20" type="noConversion"/>
  </si>
  <si>
    <t>炸醬麵</t>
    <phoneticPr fontId="20" type="noConversion"/>
  </si>
  <si>
    <t>地瓜飯</t>
    <phoneticPr fontId="20" type="noConversion"/>
  </si>
  <si>
    <t>QQ白飯</t>
    <phoneticPr fontId="20" type="noConversion"/>
  </si>
  <si>
    <t>五穀飯</t>
    <phoneticPr fontId="20" type="noConversion"/>
  </si>
  <si>
    <t>熱量:</t>
    <phoneticPr fontId="20" type="noConversion"/>
  </si>
  <si>
    <t>什錦鮮蔬湯(豆)</t>
    <phoneticPr fontId="20" type="noConversion"/>
  </si>
  <si>
    <t>味噌海芽湯</t>
    <phoneticPr fontId="20" type="noConversion"/>
  </si>
  <si>
    <t>冬瓜薑絲湯</t>
    <phoneticPr fontId="20" type="noConversion"/>
  </si>
  <si>
    <t>南瓜濃湯(芡)</t>
    <phoneticPr fontId="20" type="noConversion"/>
  </si>
  <si>
    <t>大白菜</t>
    <phoneticPr fontId="20" type="noConversion"/>
  </si>
  <si>
    <t>菠菜</t>
    <phoneticPr fontId="20" type="noConversion"/>
  </si>
  <si>
    <t>柴魚蒸蛋</t>
    <phoneticPr fontId="20" type="noConversion"/>
  </si>
  <si>
    <t>咖哩雞</t>
    <phoneticPr fontId="20" type="noConversion"/>
  </si>
  <si>
    <t xml:space="preserve"> 絞肉豆腐(豆)</t>
    <phoneticPr fontId="20" type="noConversion"/>
  </si>
  <si>
    <t>炸花枝條(海)</t>
    <phoneticPr fontId="20" type="noConversion"/>
  </si>
  <si>
    <t>香菇滷蛋</t>
    <phoneticPr fontId="20" type="noConversion"/>
  </si>
  <si>
    <t>黑胡椒豬柳</t>
    <phoneticPr fontId="20" type="noConversion"/>
  </si>
  <si>
    <t>香烤魚塊(海)</t>
    <phoneticPr fontId="20" type="noConversion"/>
  </si>
  <si>
    <t>酸菜白肉(醃)</t>
    <phoneticPr fontId="20" type="noConversion"/>
  </si>
  <si>
    <t>混炒烏龍麵</t>
    <phoneticPr fontId="20" type="noConversion"/>
  </si>
  <si>
    <t>勁辣雞排</t>
    <phoneticPr fontId="20" type="noConversion"/>
  </si>
  <si>
    <t>無骨里肌肉</t>
    <phoneticPr fontId="20" type="noConversion"/>
  </si>
  <si>
    <t>塔香鹹酥雞丁(炸)</t>
    <phoneticPr fontId="20" type="noConversion"/>
  </si>
  <si>
    <t>菲力雞胸肉</t>
    <phoneticPr fontId="20" type="noConversion"/>
  </si>
  <si>
    <t>勁辣雞胸塊</t>
    <phoneticPr fontId="20" type="noConversion"/>
  </si>
  <si>
    <t>什錦蛋炒飯</t>
    <phoneticPr fontId="20" type="noConversion"/>
  </si>
  <si>
    <t>醬油荷包蛋</t>
    <phoneticPr fontId="20" type="noConversion"/>
  </si>
  <si>
    <t>椒鹽魷魚條(海)</t>
    <phoneticPr fontId="20" type="noConversion"/>
  </si>
  <si>
    <t xml:space="preserve"> 卡啦雞腿(炸)</t>
    <phoneticPr fontId="20" type="noConversion"/>
  </si>
  <si>
    <t>請張貼在班上佈告欄</t>
    <phoneticPr fontId="20" type="noConversion"/>
  </si>
  <si>
    <t>109年4月份</t>
    <phoneticPr fontId="20" type="noConversion"/>
  </si>
  <si>
    <t>永靖國小  -家嘉菜單</t>
    <phoneticPr fontId="20" type="noConversion"/>
  </si>
  <si>
    <t>水果</t>
    <phoneticPr fontId="20" type="noConversion"/>
  </si>
  <si>
    <t xml:space="preserve"> </t>
    <phoneticPr fontId="20" type="noConversion"/>
  </si>
  <si>
    <t>667kcal</t>
    <phoneticPr fontId="20" type="noConversion"/>
  </si>
  <si>
    <t>28g</t>
    <phoneticPr fontId="20" type="noConversion"/>
  </si>
  <si>
    <t>23g</t>
    <phoneticPr fontId="20" type="noConversion"/>
  </si>
  <si>
    <t>100g</t>
    <phoneticPr fontId="20" type="noConversion"/>
  </si>
  <si>
    <t>新鮮魷魚</t>
    <phoneticPr fontId="20" type="noConversion"/>
  </si>
  <si>
    <t>生鮮雞腿</t>
    <phoneticPr fontId="20" type="noConversion"/>
  </si>
  <si>
    <t>米</t>
    <phoneticPr fontId="20" type="noConversion"/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</si>
  <si>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</si>
  <si>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</si>
  <si>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</si>
  <si>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</si>
  <si>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主食類</t>
    <phoneticPr fontId="20" type="noConversion"/>
  </si>
  <si>
    <t>個人量(克)</t>
    <phoneticPr fontId="20" type="noConversion"/>
  </si>
  <si>
    <t>煮</t>
    <phoneticPr fontId="20" type="noConversion"/>
  </si>
  <si>
    <t>川燙</t>
    <phoneticPr fontId="20" type="noConversion"/>
  </si>
  <si>
    <t>煎</t>
    <phoneticPr fontId="20" type="noConversion"/>
  </si>
  <si>
    <t>炒</t>
    <phoneticPr fontId="20" type="noConversion"/>
  </si>
  <si>
    <t>炸</t>
    <phoneticPr fontId="20" type="noConversion"/>
  </si>
  <si>
    <t>蒸</t>
    <phoneticPr fontId="20" type="noConversion"/>
  </si>
  <si>
    <t>696kcal</t>
    <phoneticPr fontId="20" type="noConversion"/>
  </si>
  <si>
    <t>餐數</t>
    <phoneticPr fontId="20" type="noConversion"/>
  </si>
  <si>
    <t>水果</t>
    <phoneticPr fontId="20" type="noConversion"/>
  </si>
  <si>
    <t>奶類</t>
    <phoneticPr fontId="20" type="noConversion"/>
  </si>
  <si>
    <t xml:space="preserve"> </t>
    <phoneticPr fontId="20" type="noConversion"/>
  </si>
  <si>
    <t>油</t>
    <phoneticPr fontId="20" type="noConversion"/>
  </si>
  <si>
    <t>水果類</t>
    <phoneticPr fontId="20" type="noConversion"/>
  </si>
  <si>
    <t>星期二</t>
    <phoneticPr fontId="20" type="noConversion"/>
  </si>
  <si>
    <t>菜</t>
    <phoneticPr fontId="20" type="noConversion"/>
  </si>
  <si>
    <t>油脂類</t>
    <phoneticPr fontId="20" type="noConversion"/>
  </si>
  <si>
    <t>日</t>
    <phoneticPr fontId="20" type="noConversion"/>
  </si>
  <si>
    <t>肉</t>
    <phoneticPr fontId="20" type="noConversion"/>
  </si>
  <si>
    <t>蔬菜類</t>
    <phoneticPr fontId="20" type="noConversion"/>
  </si>
  <si>
    <t>主食</t>
    <phoneticPr fontId="20" type="noConversion"/>
  </si>
  <si>
    <t>豆魚肉蛋類</t>
    <phoneticPr fontId="20" type="noConversion"/>
  </si>
  <si>
    <t>滷</t>
    <phoneticPr fontId="20" type="noConversion"/>
  </si>
  <si>
    <t>686kcal</t>
    <phoneticPr fontId="20" type="noConversion"/>
  </si>
  <si>
    <t>星期一</t>
    <phoneticPr fontId="20" type="noConversion"/>
  </si>
  <si>
    <t>份數</t>
    <phoneticPr fontId="20" type="noConversion"/>
  </si>
  <si>
    <t>食物類別</t>
    <phoneticPr fontId="20" type="noConversion"/>
  </si>
  <si>
    <t>營養分析(g)</t>
    <phoneticPr fontId="20" type="noConversion"/>
  </si>
  <si>
    <t>水果</t>
  </si>
  <si>
    <t>備註</t>
    <phoneticPr fontId="20" type="noConversion"/>
  </si>
  <si>
    <t>食材以可食量標示</t>
    <phoneticPr fontId="20" type="noConversion"/>
  </si>
  <si>
    <t>4月第一週菜單明細</t>
    <phoneticPr fontId="20" type="noConversion"/>
  </si>
  <si>
    <t>665kcal</t>
    <phoneticPr fontId="20" type="noConversion"/>
  </si>
  <si>
    <t>豆</t>
    <phoneticPr fontId="20" type="noConversion"/>
  </si>
  <si>
    <t>生豆皮</t>
    <phoneticPr fontId="20" type="noConversion"/>
  </si>
  <si>
    <t>青豆仁</t>
    <phoneticPr fontId="20" type="noConversion"/>
  </si>
  <si>
    <t>星期五</t>
    <phoneticPr fontId="20" type="noConversion"/>
  </si>
  <si>
    <t>木耳</t>
    <phoneticPr fontId="20" type="noConversion"/>
  </si>
  <si>
    <t>肉絲</t>
    <phoneticPr fontId="20" type="noConversion"/>
  </si>
  <si>
    <t>蕃茄</t>
    <phoneticPr fontId="20" type="noConversion"/>
  </si>
  <si>
    <t>柴魚</t>
    <phoneticPr fontId="20" type="noConversion"/>
  </si>
  <si>
    <t>洋蔥</t>
    <phoneticPr fontId="20" type="noConversion"/>
  </si>
  <si>
    <t>玉米粒</t>
    <phoneticPr fontId="20" type="noConversion"/>
  </si>
  <si>
    <t>雞蛋</t>
    <phoneticPr fontId="20" type="noConversion"/>
  </si>
  <si>
    <t>生鮮豬肉條</t>
    <phoneticPr fontId="20" type="noConversion"/>
  </si>
  <si>
    <t>生鮮雞胸塊</t>
    <phoneticPr fontId="20" type="noConversion"/>
  </si>
  <si>
    <t>紅蘿蔔丁</t>
    <phoneticPr fontId="20" type="noConversion"/>
  </si>
  <si>
    <t>星期四</t>
    <phoneticPr fontId="20" type="noConversion"/>
  </si>
  <si>
    <t>生鮮雞丁</t>
    <phoneticPr fontId="20" type="noConversion"/>
  </si>
  <si>
    <t>地瓜</t>
    <phoneticPr fontId="20" type="noConversion"/>
  </si>
  <si>
    <t>海帶芽</t>
    <phoneticPr fontId="20" type="noConversion"/>
  </si>
  <si>
    <t>馬鈴薯</t>
    <phoneticPr fontId="20" type="noConversion"/>
  </si>
  <si>
    <t>生鮮豬里肌</t>
    <phoneticPr fontId="20" type="noConversion"/>
  </si>
  <si>
    <t>燒</t>
    <phoneticPr fontId="20" type="noConversion"/>
  </si>
  <si>
    <t>697kcal</t>
    <phoneticPr fontId="20" type="noConversion"/>
  </si>
  <si>
    <t>豆腐</t>
    <phoneticPr fontId="20" type="noConversion"/>
  </si>
  <si>
    <t>星期三</t>
    <phoneticPr fontId="20" type="noConversion"/>
  </si>
  <si>
    <t>蔥</t>
    <phoneticPr fontId="20" type="noConversion"/>
  </si>
  <si>
    <t>薑絲</t>
    <phoneticPr fontId="20" type="noConversion"/>
  </si>
  <si>
    <t>香菇</t>
    <phoneticPr fontId="20" type="noConversion"/>
  </si>
  <si>
    <t>冬瓜</t>
    <phoneticPr fontId="20" type="noConversion"/>
  </si>
  <si>
    <t>生鮮絞肉</t>
    <phoneticPr fontId="20" type="noConversion"/>
  </si>
  <si>
    <t>海</t>
    <phoneticPr fontId="20" type="noConversion"/>
  </si>
  <si>
    <t>生鮮魚塊</t>
    <phoneticPr fontId="20" type="noConversion"/>
  </si>
  <si>
    <t>烤</t>
    <phoneticPr fontId="20" type="noConversion"/>
  </si>
  <si>
    <t>685kcal</t>
    <phoneticPr fontId="20" type="noConversion"/>
  </si>
  <si>
    <t>生鮮豬肉</t>
    <phoneticPr fontId="20" type="noConversion"/>
  </si>
  <si>
    <t>綠豆</t>
    <phoneticPr fontId="20" type="noConversion"/>
  </si>
  <si>
    <t>糙米</t>
    <phoneticPr fontId="20" type="noConversion"/>
  </si>
  <si>
    <t>黑糯米</t>
    <phoneticPr fontId="20" type="noConversion"/>
  </si>
  <si>
    <t>調理花枝條</t>
    <phoneticPr fontId="20" type="noConversion"/>
  </si>
  <si>
    <t>酸白菜</t>
    <phoneticPr fontId="20" type="noConversion"/>
  </si>
  <si>
    <t>生鮮雞胸肉</t>
    <phoneticPr fontId="20" type="noConversion"/>
  </si>
  <si>
    <t>681kacl</t>
    <phoneticPr fontId="20" type="noConversion"/>
  </si>
  <si>
    <t>水煮蛋</t>
    <phoneticPr fontId="20" type="noConversion"/>
  </si>
  <si>
    <t>南瓜</t>
    <phoneticPr fontId="20" type="noConversion"/>
  </si>
  <si>
    <t>烏龍麵</t>
    <phoneticPr fontId="20" type="noConversion"/>
  </si>
  <si>
    <t>4月第二週菜單明細</t>
    <phoneticPr fontId="20" type="noConversion"/>
  </si>
  <si>
    <t>677kcal</t>
    <phoneticPr fontId="20" type="noConversion"/>
  </si>
  <si>
    <t>豆干丁</t>
    <phoneticPr fontId="20" type="noConversion"/>
  </si>
  <si>
    <t>紅蘿蔔</t>
    <phoneticPr fontId="20" type="noConversion"/>
  </si>
  <si>
    <t>芹菜</t>
    <phoneticPr fontId="20" type="noConversion"/>
  </si>
  <si>
    <t>豬肉</t>
    <phoneticPr fontId="20" type="noConversion"/>
  </si>
  <si>
    <t>成</t>
    <phoneticPr fontId="20" type="noConversion"/>
  </si>
  <si>
    <t>甜不辣</t>
    <phoneticPr fontId="20" type="noConversion"/>
  </si>
  <si>
    <t>泡菜</t>
    <phoneticPr fontId="20" type="noConversion"/>
  </si>
  <si>
    <t>新鮮排骨</t>
    <phoneticPr fontId="20" type="noConversion"/>
  </si>
  <si>
    <t>麵條</t>
    <phoneticPr fontId="20" type="noConversion"/>
  </si>
  <si>
    <t>海苔</t>
    <phoneticPr fontId="20" type="noConversion"/>
  </si>
  <si>
    <t>生鮮豬絞肉</t>
    <phoneticPr fontId="20" type="noConversion"/>
  </si>
  <si>
    <t>玉米</t>
    <phoneticPr fontId="20" type="noConversion"/>
  </si>
  <si>
    <t>芥藍菜</t>
    <phoneticPr fontId="20" type="noConversion"/>
  </si>
  <si>
    <t>花枝丸(海)</t>
    <phoneticPr fontId="20" type="noConversion"/>
  </si>
  <si>
    <t>683kcal</t>
    <phoneticPr fontId="20" type="noConversion"/>
  </si>
  <si>
    <t>玉米塊</t>
    <phoneticPr fontId="20" type="noConversion"/>
  </si>
  <si>
    <t>海帶結</t>
    <phoneticPr fontId="20" type="noConversion"/>
  </si>
  <si>
    <t>豬血</t>
    <phoneticPr fontId="20" type="noConversion"/>
  </si>
  <si>
    <t>蘿蔔</t>
    <phoneticPr fontId="20" type="noConversion"/>
  </si>
  <si>
    <t>蘿蔔糕</t>
    <phoneticPr fontId="20" type="noConversion"/>
  </si>
  <si>
    <t>對切帶骨雞排</t>
    <phoneticPr fontId="20" type="noConversion"/>
  </si>
  <si>
    <t>718kcal</t>
    <phoneticPr fontId="20" type="noConversion"/>
  </si>
  <si>
    <t>29g</t>
    <phoneticPr fontId="20" type="noConversion"/>
  </si>
  <si>
    <t>20g</t>
    <phoneticPr fontId="20" type="noConversion"/>
  </si>
  <si>
    <t>101g</t>
    <phoneticPr fontId="20" type="noConversion"/>
  </si>
  <si>
    <t>調理魷魚</t>
    <phoneticPr fontId="20" type="noConversion"/>
  </si>
  <si>
    <t>660kcal</t>
    <phoneticPr fontId="20" type="noConversion"/>
  </si>
  <si>
    <t>紫菜</t>
    <phoneticPr fontId="20" type="noConversion"/>
  </si>
  <si>
    <t>九層塔</t>
    <phoneticPr fontId="20" type="noConversion"/>
  </si>
  <si>
    <t>杏鮑菇</t>
    <phoneticPr fontId="20" type="noConversion"/>
  </si>
  <si>
    <t>乾麵</t>
    <phoneticPr fontId="20" type="noConversion"/>
  </si>
  <si>
    <t>4月第三週菜單明細</t>
    <phoneticPr fontId="20" type="noConversion"/>
  </si>
  <si>
    <t>776kcal</t>
    <phoneticPr fontId="20" type="noConversion"/>
  </si>
  <si>
    <t>28g</t>
    <phoneticPr fontId="20" type="noConversion"/>
  </si>
  <si>
    <t>大黃瓜片</t>
    <phoneticPr fontId="20" type="noConversion"/>
  </si>
  <si>
    <t>洋蔥絲</t>
    <phoneticPr fontId="20" type="noConversion"/>
  </si>
  <si>
    <t>22g</t>
    <phoneticPr fontId="20" type="noConversion"/>
  </si>
  <si>
    <t>紅蘿蔔絲</t>
    <phoneticPr fontId="20" type="noConversion"/>
  </si>
  <si>
    <t>蕃茄丁</t>
    <phoneticPr fontId="20" type="noConversion"/>
  </si>
  <si>
    <t>108g</t>
    <phoneticPr fontId="20" type="noConversion"/>
  </si>
  <si>
    <t>筍絲</t>
    <phoneticPr fontId="20" type="noConversion"/>
  </si>
  <si>
    <t>加</t>
    <phoneticPr fontId="20" type="noConversion"/>
  </si>
  <si>
    <t>新鮮豬肉</t>
    <phoneticPr fontId="20" type="noConversion"/>
  </si>
  <si>
    <t>新鮮雞翅</t>
    <phoneticPr fontId="20" type="noConversion"/>
  </si>
  <si>
    <t>新鮮豬絞肉</t>
    <phoneticPr fontId="20" type="noConversion"/>
  </si>
  <si>
    <t>燙</t>
    <phoneticPr fontId="20" type="noConversion"/>
  </si>
  <si>
    <t>705kcal</t>
    <phoneticPr fontId="20" type="noConversion"/>
  </si>
  <si>
    <t>大黃瓜</t>
    <phoneticPr fontId="20" type="noConversion"/>
  </si>
  <si>
    <t>大陸妹</t>
    <phoneticPr fontId="20" type="noConversion"/>
  </si>
  <si>
    <t>24g</t>
    <phoneticPr fontId="20" type="noConversion"/>
  </si>
  <si>
    <t>筍片</t>
    <phoneticPr fontId="20" type="noConversion"/>
  </si>
  <si>
    <t>小黃瓜</t>
    <phoneticPr fontId="20" type="noConversion"/>
  </si>
  <si>
    <t>海帶</t>
    <phoneticPr fontId="20" type="noConversion"/>
  </si>
  <si>
    <t>生鮮豬肉片</t>
    <phoneticPr fontId="20" type="noConversion"/>
  </si>
  <si>
    <t>薯餅</t>
    <phoneticPr fontId="20" type="noConversion"/>
  </si>
  <si>
    <t>雞腿堡</t>
    <phoneticPr fontId="20" type="noConversion"/>
  </si>
  <si>
    <t>708kcal</t>
    <phoneticPr fontId="20" type="noConversion"/>
  </si>
  <si>
    <t>魷魚</t>
    <phoneticPr fontId="20" type="noConversion"/>
  </si>
  <si>
    <t>102g</t>
    <phoneticPr fontId="20" type="noConversion"/>
  </si>
  <si>
    <t>醃</t>
    <phoneticPr fontId="20" type="noConversion"/>
  </si>
  <si>
    <t>起士絲</t>
    <phoneticPr fontId="20" type="noConversion"/>
  </si>
  <si>
    <t>香腸</t>
    <phoneticPr fontId="20" type="noConversion"/>
  </si>
  <si>
    <t>生鮮鴨肉</t>
    <phoneticPr fontId="20" type="noConversion"/>
  </si>
  <si>
    <t>4月第四週菜單明細</t>
    <phoneticPr fontId="20" type="noConversion"/>
  </si>
  <si>
    <t>672kcal</t>
    <phoneticPr fontId="20" type="noConversion"/>
  </si>
  <si>
    <t>25g</t>
    <phoneticPr fontId="20" type="noConversion"/>
  </si>
  <si>
    <t>木耳絲</t>
    <phoneticPr fontId="20" type="noConversion"/>
  </si>
  <si>
    <t>高麗菜絲</t>
    <phoneticPr fontId="20" type="noConversion"/>
  </si>
  <si>
    <t>起士焗烤絲</t>
    <phoneticPr fontId="20" type="noConversion"/>
  </si>
  <si>
    <t>97g</t>
    <phoneticPr fontId="20" type="noConversion"/>
  </si>
  <si>
    <t>冬粉</t>
    <phoneticPr fontId="20" type="noConversion"/>
  </si>
  <si>
    <t>27g</t>
    <phoneticPr fontId="20" type="noConversion"/>
  </si>
  <si>
    <t>米血</t>
    <phoneticPr fontId="20" type="noConversion"/>
  </si>
  <si>
    <t>19g</t>
    <phoneticPr fontId="20" type="noConversion"/>
  </si>
  <si>
    <t>鳥蛋</t>
    <phoneticPr fontId="20" type="noConversion"/>
  </si>
  <si>
    <t>調理地瓜切片</t>
    <phoneticPr fontId="20" type="noConversion"/>
  </si>
  <si>
    <t>魚板</t>
    <phoneticPr fontId="20" type="noConversion"/>
  </si>
  <si>
    <t>26g</t>
    <phoneticPr fontId="20" type="noConversion"/>
  </si>
  <si>
    <t>98g</t>
    <phoneticPr fontId="20" type="noConversion"/>
  </si>
  <si>
    <t>白蘿蔔</t>
    <phoneticPr fontId="20" type="noConversion"/>
  </si>
  <si>
    <t>毛豆仁</t>
    <phoneticPr fontId="20" type="noConversion"/>
  </si>
  <si>
    <t>新鮮蝦仁</t>
    <phoneticPr fontId="20" type="noConversion"/>
  </si>
  <si>
    <t>新鮮雞腿</t>
    <phoneticPr fontId="20" type="noConversion"/>
  </si>
  <si>
    <t>4月第五週菜單明細</t>
    <phoneticPr fontId="20" type="noConversion"/>
  </si>
  <si>
    <t>熱量:</t>
    <phoneticPr fontId="20" type="noConversion"/>
  </si>
  <si>
    <r>
      <t>4</t>
    </r>
    <r>
      <rPr>
        <sz val="16"/>
        <rFont val="細明體"/>
        <family val="3"/>
        <charset val="136"/>
      </rPr>
      <t>月30日(四)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</si>
  <si>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月29日(三)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</si>
  <si>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月28日(二)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</si>
  <si>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月27日(一)</t>
    </r>
    <phoneticPr fontId="108" type="noConversion"/>
  </si>
  <si>
    <t>熱量:</t>
    <phoneticPr fontId="20" type="noConversion"/>
  </si>
  <si>
    <r>
      <t>4</t>
    </r>
    <r>
      <rPr>
        <sz val="16"/>
        <rFont val="細明體"/>
        <family val="3"/>
        <charset val="136"/>
      </rPr>
      <t>月24日(五)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</si>
  <si>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月23日(四)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</si>
  <si>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月22日(三)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</si>
  <si>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月21日(二)</t>
    </r>
    <r>
      <rPr>
        <sz val="12"/>
        <rFont val="新細明體"/>
        <family val="1"/>
        <charset val="136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</si>
  <si>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月20日(一)</t>
    </r>
    <phoneticPr fontId="108" type="noConversion"/>
  </si>
  <si>
    <t>熱量:</t>
    <phoneticPr fontId="20" type="noConversion"/>
  </si>
  <si>
    <r>
      <rPr>
        <sz val="16"/>
        <rFont val="細明體"/>
        <family val="3"/>
        <charset val="136"/>
      </rPr>
      <t>4月17日(五)</t>
    </r>
    <r>
      <rPr>
        <sz val="10"/>
        <rFont val="Arial"/>
        <family val="2"/>
      </rPr>
      <t/>
    </r>
    <phoneticPr fontId="108" type="noConversion"/>
  </si>
  <si>
    <r>
      <rPr>
        <sz val="16"/>
        <rFont val="細明體"/>
        <family val="3"/>
        <charset val="136"/>
      </rPr>
      <t>4月16日(四)</t>
    </r>
    <r>
      <rPr>
        <sz val="10"/>
        <rFont val="Arial"/>
        <family val="2"/>
      </rPr>
      <t/>
    </r>
    <phoneticPr fontId="108" type="noConversion"/>
  </si>
  <si>
    <r>
      <rPr>
        <sz val="16"/>
        <rFont val="細明體"/>
        <family val="3"/>
        <charset val="136"/>
      </rPr>
      <t>4月15日(三)</t>
    </r>
    <r>
      <rPr>
        <sz val="10"/>
        <rFont val="Arial"/>
        <family val="2"/>
      </rPr>
      <t/>
    </r>
    <phoneticPr fontId="108" type="noConversion"/>
  </si>
  <si>
    <r>
      <rPr>
        <sz val="16"/>
        <rFont val="細明體"/>
        <family val="3"/>
        <charset val="136"/>
      </rPr>
      <t>4月14日(二)</t>
    </r>
    <r>
      <rPr>
        <sz val="10"/>
        <rFont val="Arial"/>
        <family val="2"/>
      </rPr>
      <t/>
    </r>
    <phoneticPr fontId="108" type="noConversion"/>
  </si>
  <si>
    <r>
      <rPr>
        <sz val="16"/>
        <rFont val="細明體"/>
        <family val="3"/>
        <charset val="136"/>
      </rPr>
      <t>4月13日</t>
    </r>
    <r>
      <rPr>
        <sz val="16"/>
        <rFont val="Arial"/>
        <family val="2"/>
      </rPr>
      <t>(</t>
    </r>
    <r>
      <rPr>
        <sz val="16"/>
        <rFont val="細明體"/>
        <family val="3"/>
        <charset val="136"/>
      </rPr>
      <t>一</t>
    </r>
    <r>
      <rPr>
        <sz val="16"/>
        <rFont val="Arial"/>
        <family val="2"/>
      </rPr>
      <t>)</t>
    </r>
    <phoneticPr fontId="20" type="noConversion"/>
  </si>
  <si>
    <r>
      <t>4</t>
    </r>
    <r>
      <rPr>
        <sz val="16"/>
        <rFont val="細明體"/>
        <family val="3"/>
        <charset val="136"/>
      </rPr>
      <t>月10日(五)</t>
    </r>
    <r>
      <rPr>
        <sz val="10"/>
        <rFont val="Arial"/>
        <family val="2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</si>
  <si>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月9日(四)</t>
    </r>
    <r>
      <rPr>
        <sz val="10"/>
        <rFont val="Arial"/>
        <family val="2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</si>
  <si>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月8日(三)</t>
    </r>
    <r>
      <rPr>
        <sz val="10"/>
        <rFont val="Arial"/>
        <family val="2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</si>
  <si>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月7日(二)</t>
    </r>
    <r>
      <rPr>
        <sz val="10"/>
        <rFont val="Arial"/>
        <family val="2"/>
      </rPr>
      <t/>
    </r>
    <phoneticPr fontId="108" type="noConversion"/>
  </si>
  <si>
    <r>
      <t>4</t>
    </r>
    <r>
      <rPr>
        <sz val="16"/>
        <rFont val="細明體"/>
        <family val="3"/>
        <charset val="136"/>
      </rPr>
      <t>月6日</t>
    </r>
    <r>
      <rPr>
        <sz val="16"/>
        <rFont val="Arial"/>
        <family val="2"/>
      </rPr>
      <t>(</t>
    </r>
    <r>
      <rPr>
        <sz val="16"/>
        <rFont val="細明體"/>
        <family val="3"/>
        <charset val="136"/>
      </rPr>
      <t>一</t>
    </r>
    <r>
      <rPr>
        <sz val="16"/>
        <rFont val="Arial"/>
        <family val="2"/>
      </rPr>
      <t>)</t>
    </r>
    <phoneticPr fontId="20" type="noConversion"/>
  </si>
  <si>
    <t>清明連假</t>
    <phoneticPr fontId="108" type="noConversion"/>
  </si>
  <si>
    <r>
      <t>4</t>
    </r>
    <r>
      <rPr>
        <sz val="16"/>
        <rFont val="細明體"/>
        <family val="3"/>
        <charset val="136"/>
      </rPr>
      <t>月</t>
    </r>
    <r>
      <rPr>
        <sz val="16"/>
        <rFont val="Arial"/>
        <family val="2"/>
      </rPr>
      <t>3</t>
    </r>
    <r>
      <rPr>
        <sz val="16"/>
        <rFont val="細明體"/>
        <family val="3"/>
        <charset val="136"/>
      </rPr>
      <t>日</t>
    </r>
    <r>
      <rPr>
        <sz val="16"/>
        <rFont val="Arial"/>
        <family val="2"/>
      </rPr>
      <t>(</t>
    </r>
    <r>
      <rPr>
        <sz val="16"/>
        <rFont val="細明體"/>
        <family val="3"/>
        <charset val="136"/>
      </rPr>
      <t>五</t>
    </r>
    <r>
      <rPr>
        <sz val="16"/>
        <rFont val="Arial"/>
        <family val="2"/>
      </rPr>
      <t>)</t>
    </r>
    <phoneticPr fontId="108" type="noConversion"/>
  </si>
  <si>
    <r>
      <t>4</t>
    </r>
    <r>
      <rPr>
        <sz val="16"/>
        <rFont val="細明體"/>
        <family val="3"/>
        <charset val="136"/>
      </rPr>
      <t>月</t>
    </r>
    <r>
      <rPr>
        <sz val="16"/>
        <rFont val="Arial"/>
        <family val="2"/>
      </rPr>
      <t>2</t>
    </r>
    <r>
      <rPr>
        <sz val="16"/>
        <rFont val="細明體"/>
        <family val="3"/>
        <charset val="136"/>
      </rPr>
      <t>日</t>
    </r>
    <r>
      <rPr>
        <sz val="16"/>
        <rFont val="Arial"/>
        <family val="2"/>
      </rPr>
      <t>(</t>
    </r>
    <r>
      <rPr>
        <sz val="16"/>
        <rFont val="細明體"/>
        <family val="3"/>
        <charset val="136"/>
      </rPr>
      <t>四</t>
    </r>
    <r>
      <rPr>
        <sz val="16"/>
        <rFont val="Arial"/>
        <family val="2"/>
      </rPr>
      <t>)</t>
    </r>
    <phoneticPr fontId="108" type="noConversion"/>
  </si>
  <si>
    <r>
      <t>4</t>
    </r>
    <r>
      <rPr>
        <sz val="16"/>
        <rFont val="細明體"/>
        <family val="3"/>
        <charset val="136"/>
      </rPr>
      <t>月</t>
    </r>
    <r>
      <rPr>
        <sz val="16"/>
        <rFont val="Arial"/>
        <family val="2"/>
      </rPr>
      <t>1</t>
    </r>
    <r>
      <rPr>
        <sz val="16"/>
        <rFont val="細明體"/>
        <family val="3"/>
        <charset val="136"/>
      </rPr>
      <t>日</t>
    </r>
    <r>
      <rPr>
        <sz val="16"/>
        <rFont val="Arial"/>
        <family val="2"/>
      </rPr>
      <t>(</t>
    </r>
    <r>
      <rPr>
        <sz val="16"/>
        <rFont val="細明體"/>
        <family val="3"/>
        <charset val="136"/>
      </rPr>
      <t>三</t>
    </r>
    <r>
      <rPr>
        <sz val="16"/>
        <rFont val="Arial"/>
        <family val="2"/>
      </rPr>
      <t>)</t>
    </r>
    <phoneticPr fontId="108" type="noConversion"/>
  </si>
  <si>
    <t>菜單設計者:江宗烺</t>
    <phoneticPr fontId="20" type="noConversion"/>
  </si>
  <si>
    <r>
      <rPr>
        <b/>
        <sz val="16"/>
        <rFont val="細明體"/>
        <family val="3"/>
        <charset val="136"/>
      </rPr>
      <t>永靖國小</t>
    </r>
    <r>
      <rPr>
        <b/>
        <sz val="16"/>
        <rFont val="Arial"/>
        <family val="2"/>
      </rPr>
      <t>-</t>
    </r>
    <r>
      <rPr>
        <b/>
        <sz val="16"/>
        <rFont val="細明體"/>
        <family val="3"/>
        <charset val="136"/>
      </rPr>
      <t>豐成食品工廠109年4月菜單</t>
    </r>
    <phoneticPr fontId="20" type="noConversion"/>
  </si>
  <si>
    <t>熱量：</t>
    <phoneticPr fontId="20" type="noConversion"/>
  </si>
  <si>
    <t>餐數</t>
    <phoneticPr fontId="20" type="noConversion"/>
  </si>
  <si>
    <t>水果</t>
    <phoneticPr fontId="20" type="noConversion"/>
  </si>
  <si>
    <t>奶類</t>
    <phoneticPr fontId="20" type="noConversion"/>
  </si>
  <si>
    <t xml:space="preserve"> </t>
    <phoneticPr fontId="20" type="noConversion"/>
  </si>
  <si>
    <t>油</t>
    <phoneticPr fontId="20" type="noConversion"/>
  </si>
  <si>
    <t>水果類</t>
    <phoneticPr fontId="20" type="noConversion"/>
  </si>
  <si>
    <t>星期五</t>
    <phoneticPr fontId="20" type="noConversion"/>
  </si>
  <si>
    <t xml:space="preserve"> </t>
    <phoneticPr fontId="20" type="noConversion"/>
  </si>
  <si>
    <t>菜</t>
    <phoneticPr fontId="20" type="noConversion"/>
  </si>
  <si>
    <t>油脂類</t>
    <phoneticPr fontId="20" type="noConversion"/>
  </si>
  <si>
    <t>肉</t>
    <phoneticPr fontId="20" type="noConversion"/>
  </si>
  <si>
    <t>蔬菜類</t>
    <phoneticPr fontId="20" type="noConversion"/>
  </si>
  <si>
    <t>主食</t>
    <phoneticPr fontId="20" type="noConversion"/>
  </si>
  <si>
    <t>豆魚肉蛋類</t>
    <phoneticPr fontId="20" type="noConversion"/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</si>
  <si>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</si>
  <si>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</si>
  <si>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</si>
  <si>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</si>
  <si>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主食類</t>
    <phoneticPr fontId="20" type="noConversion"/>
  </si>
  <si>
    <t>個人量(克)</t>
    <phoneticPr fontId="20" type="noConversion"/>
  </si>
  <si>
    <t>熱量：</t>
    <phoneticPr fontId="20" type="noConversion"/>
  </si>
  <si>
    <t>餐數</t>
    <phoneticPr fontId="20" type="noConversion"/>
  </si>
  <si>
    <t>水果</t>
    <phoneticPr fontId="20" type="noConversion"/>
  </si>
  <si>
    <t>奶類</t>
    <phoneticPr fontId="20" type="noConversion"/>
  </si>
  <si>
    <t>油</t>
    <phoneticPr fontId="20" type="noConversion"/>
  </si>
  <si>
    <t>星期四</t>
    <phoneticPr fontId="20" type="noConversion"/>
  </si>
  <si>
    <t xml:space="preserve"> </t>
    <phoneticPr fontId="20" type="noConversion"/>
  </si>
  <si>
    <t>菜</t>
    <phoneticPr fontId="20" type="noConversion"/>
  </si>
  <si>
    <t>油脂類</t>
    <phoneticPr fontId="20" type="noConversion"/>
  </si>
  <si>
    <t>肉</t>
    <phoneticPr fontId="20" type="noConversion"/>
  </si>
  <si>
    <t>蔬菜類</t>
    <phoneticPr fontId="20" type="noConversion"/>
  </si>
  <si>
    <t>主食</t>
    <phoneticPr fontId="20" type="noConversion"/>
  </si>
  <si>
    <t>豆魚肉蛋類</t>
    <phoneticPr fontId="20" type="noConversion"/>
  </si>
  <si>
    <t>熱量</t>
    <phoneticPr fontId="20" type="noConversion"/>
  </si>
  <si>
    <t>脂肪</t>
    <phoneticPr fontId="20" type="noConversion"/>
  </si>
  <si>
    <t>蛋白質</t>
    <phoneticPr fontId="20" type="noConversion"/>
  </si>
  <si>
    <t>主食類</t>
    <phoneticPr fontId="20" type="noConversion"/>
  </si>
  <si>
    <t>個人量(克)</t>
    <phoneticPr fontId="20" type="noConversion"/>
  </si>
  <si>
    <t>熱量：</t>
    <phoneticPr fontId="20" type="noConversion"/>
  </si>
  <si>
    <t>餐數</t>
    <phoneticPr fontId="20" type="noConversion"/>
  </si>
  <si>
    <t>水果</t>
    <phoneticPr fontId="20" type="noConversion"/>
  </si>
  <si>
    <t>奶類</t>
    <phoneticPr fontId="20" type="noConversion"/>
  </si>
  <si>
    <t>油</t>
    <phoneticPr fontId="20" type="noConversion"/>
  </si>
  <si>
    <t>水果類</t>
    <phoneticPr fontId="20" type="noConversion"/>
  </si>
  <si>
    <t>海</t>
    <phoneticPr fontId="108" type="noConversion"/>
  </si>
  <si>
    <t>小魚乾</t>
    <phoneticPr fontId="108" type="noConversion"/>
  </si>
  <si>
    <t>米血</t>
    <phoneticPr fontId="108" type="noConversion"/>
  </si>
  <si>
    <t>星期三</t>
    <phoneticPr fontId="20" type="noConversion"/>
  </si>
  <si>
    <t>豆</t>
    <phoneticPr fontId="108" type="noConversion"/>
  </si>
  <si>
    <t>豆腐</t>
    <phoneticPr fontId="108" type="noConversion"/>
  </si>
  <si>
    <t>紅蘿蔔</t>
    <phoneticPr fontId="108" type="noConversion"/>
  </si>
  <si>
    <t>日</t>
    <phoneticPr fontId="20" type="noConversion"/>
  </si>
  <si>
    <t>海帶芽</t>
    <phoneticPr fontId="108" type="noConversion"/>
  </si>
  <si>
    <t>海帶</t>
    <phoneticPr fontId="108" type="noConversion"/>
  </si>
  <si>
    <t>新鮮雞肉</t>
    <phoneticPr fontId="108" type="noConversion"/>
  </si>
  <si>
    <t>豆豉</t>
    <phoneticPr fontId="108" type="noConversion"/>
  </si>
  <si>
    <t>味噌</t>
    <phoneticPr fontId="108" type="noConversion"/>
  </si>
  <si>
    <t>黑豆干片</t>
    <phoneticPr fontId="108" type="noConversion"/>
  </si>
  <si>
    <t>白蘿蔔</t>
    <phoneticPr fontId="108" type="noConversion"/>
  </si>
  <si>
    <t>新鮮豬排</t>
    <phoneticPr fontId="20" type="noConversion"/>
  </si>
  <si>
    <t>白米</t>
    <phoneticPr fontId="20" type="noConversion"/>
  </si>
  <si>
    <t>醣類</t>
    <phoneticPr fontId="20" type="noConversion"/>
  </si>
  <si>
    <t>煮</t>
    <phoneticPr fontId="108" type="noConversion"/>
  </si>
  <si>
    <t>味噌海芽湯(海豆)</t>
  </si>
  <si>
    <t>川燙</t>
    <phoneticPr fontId="108" type="noConversion"/>
  </si>
  <si>
    <t>滷</t>
    <phoneticPr fontId="108" type="noConversion"/>
  </si>
  <si>
    <t>大溪豆干(豆)</t>
  </si>
  <si>
    <t>白玉燒雞</t>
  </si>
  <si>
    <t>豉汁豬排</t>
  </si>
  <si>
    <t>蒸</t>
    <phoneticPr fontId="108" type="noConversion"/>
  </si>
  <si>
    <t>寶島白飯</t>
  </si>
  <si>
    <t>星期二</t>
    <phoneticPr fontId="20" type="noConversion"/>
  </si>
  <si>
    <t>星期一</t>
    <phoneticPr fontId="20" type="noConversion"/>
  </si>
  <si>
    <t>份數</t>
    <phoneticPr fontId="20" type="noConversion"/>
  </si>
  <si>
    <t>食物類別</t>
    <phoneticPr fontId="20" type="noConversion"/>
  </si>
  <si>
    <t>水果/乳品</t>
    <phoneticPr fontId="20" type="noConversion"/>
  </si>
  <si>
    <t>備註</t>
    <phoneticPr fontId="20" type="noConversion"/>
  </si>
  <si>
    <t>食材以可食量標示</t>
    <phoneticPr fontId="20" type="noConversion"/>
  </si>
  <si>
    <t>4月第一週菜單明細(永靖國小-豐成食品工廠)</t>
    <phoneticPr fontId="20" type="noConversion"/>
  </si>
  <si>
    <t>咖哩粉</t>
  </si>
  <si>
    <t>新鮮豬肉</t>
  </si>
  <si>
    <t>星期五</t>
    <phoneticPr fontId="20" type="noConversion"/>
  </si>
  <si>
    <t>新鮮豬大骨</t>
  </si>
  <si>
    <t>新鮮筍絲</t>
  </si>
  <si>
    <t>海加</t>
  </si>
  <si>
    <t>海鮮卷</t>
  </si>
  <si>
    <t>新鮮雞蛋</t>
  </si>
  <si>
    <t>新鮮雞肉</t>
  </si>
  <si>
    <t>個人量(克)</t>
  </si>
  <si>
    <t>筍絲大骨湯</t>
  </si>
  <si>
    <t>招牌海鮮卷(海加)</t>
  </si>
  <si>
    <t>古味滷蛋</t>
  </si>
  <si>
    <t>脆皮雞米花(炸)</t>
  </si>
  <si>
    <t>咖哩肉絲炒麵</t>
  </si>
  <si>
    <t>星期四</t>
    <phoneticPr fontId="20" type="noConversion"/>
  </si>
  <si>
    <t>小魚乾</t>
  </si>
  <si>
    <t>三色豆</t>
  </si>
  <si>
    <t>甜椒</t>
  </si>
  <si>
    <t>鳳梨</t>
  </si>
  <si>
    <t>小米</t>
  </si>
  <si>
    <t>小黃瓜</t>
  </si>
  <si>
    <t>薑絲海芽湯(海)</t>
  </si>
  <si>
    <t>小瓜炒貢丸(加)</t>
  </si>
  <si>
    <t>鳳梨豬柳條</t>
  </si>
  <si>
    <t>小米飯</t>
  </si>
  <si>
    <t>蝦米</t>
  </si>
  <si>
    <t>菇類</t>
  </si>
  <si>
    <t>四季豆</t>
  </si>
  <si>
    <t>新鮮鴨肉</t>
  </si>
  <si>
    <t>新鮮雞腿</t>
  </si>
  <si>
    <t>青菜豆腐湯(豆)</t>
  </si>
  <si>
    <t>四季豆炒菇(海)</t>
  </si>
  <si>
    <t>藥膳鴨寶鍋</t>
  </si>
  <si>
    <t>普羅旺斯雞腿</t>
  </si>
  <si>
    <t>薑片</t>
  </si>
  <si>
    <t>新鮮豬排</t>
  </si>
  <si>
    <t>味噌湯(豆)</t>
  </si>
  <si>
    <t>鮮蔬炒蛋</t>
  </si>
  <si>
    <t>塔香三杯雞</t>
  </si>
  <si>
    <t>鐵路便當排骨</t>
  </si>
  <si>
    <t>鵪鶉蛋</t>
  </si>
  <si>
    <t>脆瓜</t>
  </si>
  <si>
    <t>新鮮雞翅</t>
  </si>
  <si>
    <t>白菜滷什錦</t>
  </si>
  <si>
    <t>鴿蛋肉燥(醃)</t>
  </si>
  <si>
    <t>芝香雞翅</t>
  </si>
  <si>
    <t>水果/乳品</t>
    <phoneticPr fontId="20" type="noConversion"/>
  </si>
  <si>
    <t>備註</t>
    <phoneticPr fontId="20" type="noConversion"/>
  </si>
  <si>
    <t>4月第二週菜單明細(永靖國小-豐成食品工廠)</t>
    <phoneticPr fontId="20" type="noConversion"/>
  </si>
  <si>
    <t>新鮮豬排骨</t>
  </si>
  <si>
    <t>雞柳條</t>
  </si>
  <si>
    <t>白玉上排湯</t>
  </si>
  <si>
    <t>客家小炒(海豆)</t>
  </si>
  <si>
    <t>檸檬雞柳條(加)</t>
  </si>
  <si>
    <t>法式風味豬排</t>
  </si>
  <si>
    <t>夏威夷炒飯</t>
  </si>
  <si>
    <t>新鮮翅小腿</t>
  </si>
  <si>
    <t>金菇肉絲湯</t>
  </si>
  <si>
    <t>古味菜脯蛋(醃)</t>
  </si>
  <si>
    <t>南洋咖哩豬</t>
  </si>
  <si>
    <t>煙燻翅小腿</t>
  </si>
  <si>
    <t>香菇</t>
  </si>
  <si>
    <t>雞塊</t>
  </si>
  <si>
    <t>玉米蛋花湯</t>
  </si>
  <si>
    <t>麥克雞塊*2(加炸)</t>
  </si>
  <si>
    <t>香菇嫩雞</t>
  </si>
  <si>
    <t>新鮮雞排</t>
  </si>
  <si>
    <t>柴魚豆腐湯(海豆)</t>
  </si>
  <si>
    <t>刺瓜什錦</t>
  </si>
  <si>
    <t>泰式打拋豬(醃)</t>
  </si>
  <si>
    <t>碳烤香雞排</t>
  </si>
  <si>
    <t>米粉</t>
  </si>
  <si>
    <t>新鮮筍片</t>
  </si>
  <si>
    <t>豬血</t>
  </si>
  <si>
    <t>豆皮角</t>
  </si>
  <si>
    <t>螞蟻上樹</t>
  </si>
  <si>
    <t>台式滷味(豆)</t>
  </si>
  <si>
    <t>日式黃金豬(炸)</t>
  </si>
  <si>
    <t>4月第三週菜單明細(永靖國小-豐成食品工廠)</t>
    <phoneticPr fontId="20" type="noConversion"/>
  </si>
  <si>
    <t>柳葉魚</t>
  </si>
  <si>
    <t>日式味噌湯(海豆)</t>
  </si>
  <si>
    <t>手工蒸肉丸子</t>
  </si>
  <si>
    <t>香酥喜相逢(海加炸)</t>
  </si>
  <si>
    <t>醬香滷雞腿</t>
  </si>
  <si>
    <t>黑胡椒鐵板麵</t>
  </si>
  <si>
    <t>刺瓜湯</t>
  </si>
  <si>
    <t>鮮菇燴花椰</t>
  </si>
  <si>
    <t>番茄炒蛋(豆)</t>
  </si>
  <si>
    <t>椒鹽豬柳條(炸)</t>
  </si>
  <si>
    <t>肉羹</t>
  </si>
  <si>
    <t>蒲瓜</t>
  </si>
  <si>
    <t>鹹豬肉</t>
  </si>
  <si>
    <t>金絲蛋花湯</t>
  </si>
  <si>
    <t>蒲瓜鮮燴(海加)</t>
  </si>
  <si>
    <t>洋蔥鹹豬肉(醃)</t>
  </si>
  <si>
    <t>煙燻雞翅</t>
  </si>
  <si>
    <t>酸菜</t>
  </si>
  <si>
    <t>玉米穗</t>
  </si>
  <si>
    <t>日式豚骨湯</t>
  </si>
  <si>
    <t>四季滷味(豆醃)</t>
  </si>
  <si>
    <t>印度咖哩雞</t>
  </si>
  <si>
    <t>和風照燒豬排</t>
  </si>
  <si>
    <t>新鮮雞腿排</t>
  </si>
  <si>
    <t>酸辣湯(豆芡)</t>
  </si>
  <si>
    <t>日式茶碗蒸</t>
  </si>
  <si>
    <t>麻油鮮蔬豬肉鍋</t>
  </si>
  <si>
    <t>板烤雞腿排</t>
  </si>
  <si>
    <t>4月第四週菜單明細(永靖國小-豐成食品工廠)</t>
    <phoneticPr fontId="20" type="noConversion"/>
  </si>
  <si>
    <t>水果類</t>
    <phoneticPr fontId="20" type="noConversion"/>
  </si>
  <si>
    <t>星期五</t>
    <phoneticPr fontId="20" type="noConversion"/>
  </si>
  <si>
    <t>菜</t>
    <phoneticPr fontId="20" type="noConversion"/>
  </si>
  <si>
    <t>油脂類</t>
    <phoneticPr fontId="20" type="noConversion"/>
  </si>
  <si>
    <t>肉</t>
    <phoneticPr fontId="20" type="noConversion"/>
  </si>
  <si>
    <t>蔬菜類</t>
    <phoneticPr fontId="20" type="noConversion"/>
  </si>
  <si>
    <t>主食</t>
    <phoneticPr fontId="20" type="noConversion"/>
  </si>
  <si>
    <t>豆魚肉蛋類</t>
    <phoneticPr fontId="20" type="noConversion"/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</si>
  <si>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</si>
  <si>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</si>
  <si>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</si>
  <si>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</si>
  <si>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主食類</t>
    <phoneticPr fontId="20" type="noConversion"/>
  </si>
  <si>
    <t>星期四</t>
    <phoneticPr fontId="20" type="noConversion"/>
  </si>
  <si>
    <t>海結滷蛋</t>
  </si>
  <si>
    <t>蔥爆豬柳</t>
  </si>
  <si>
    <t>星期三</t>
    <phoneticPr fontId="20" type="noConversion"/>
  </si>
  <si>
    <t>日</t>
    <phoneticPr fontId="20" type="noConversion"/>
  </si>
  <si>
    <t>極品佛跳牆</t>
  </si>
  <si>
    <t>日式豚肉燒</t>
  </si>
  <si>
    <t>星期二</t>
    <phoneticPr fontId="20" type="noConversion"/>
  </si>
  <si>
    <t>芹香甜不辣(加)</t>
  </si>
  <si>
    <t>筍乾扣肉(醃)</t>
  </si>
  <si>
    <t>轟炸大雞腿(炸)</t>
  </si>
  <si>
    <t>吻仔魚</t>
  </si>
  <si>
    <t>星期一</t>
    <phoneticPr fontId="20" type="noConversion"/>
  </si>
  <si>
    <t>吻魚玉米蛋(海)</t>
  </si>
  <si>
    <t>日式照燒豬排</t>
  </si>
  <si>
    <t>份數</t>
    <phoneticPr fontId="20" type="noConversion"/>
  </si>
  <si>
    <t>食物類別</t>
    <phoneticPr fontId="20" type="noConversion"/>
  </si>
  <si>
    <t>水果/乳品</t>
    <phoneticPr fontId="20" type="noConversion"/>
  </si>
  <si>
    <t>備註</t>
    <phoneticPr fontId="20" type="noConversion"/>
  </si>
  <si>
    <t>食材以可食量標示</t>
    <phoneticPr fontId="20" type="noConversion"/>
  </si>
  <si>
    <t>4月第五週菜單明細(永靖國小-豐成食品工廠)</t>
    <phoneticPr fontId="20" type="noConversion"/>
  </si>
  <si>
    <t>醣類：</t>
    <phoneticPr fontId="20" type="noConversion"/>
  </si>
  <si>
    <t>味噌海芽湯</t>
  </si>
  <si>
    <t>蘿蔔玉米湯</t>
    <phoneticPr fontId="20" type="noConversion"/>
  </si>
  <si>
    <t>香菇冬瓜湯</t>
    <phoneticPr fontId="20" type="noConversion"/>
  </si>
  <si>
    <t>淺色蔬菜</t>
    <phoneticPr fontId="20" type="noConversion"/>
  </si>
  <si>
    <t>深色蔬菜</t>
    <phoneticPr fontId="20" type="noConversion"/>
  </si>
  <si>
    <t>客家小炒(海豆)</t>
    <phoneticPr fontId="20" type="noConversion"/>
  </si>
  <si>
    <t>椰菜鍋貼(加)</t>
    <phoneticPr fontId="20" type="noConversion"/>
  </si>
  <si>
    <t>大雞堡肉(加)</t>
  </si>
  <si>
    <t>親子豬肉丼</t>
  </si>
  <si>
    <t>砂鍋白菜鍋</t>
  </si>
  <si>
    <t>洋芋肉醬</t>
    <phoneticPr fontId="20" type="noConversion"/>
  </si>
  <si>
    <t>鮮蔬炒蛋</t>
    <phoneticPr fontId="20" type="noConversion"/>
  </si>
  <si>
    <t>芙蓉豆腐(豆)</t>
    <phoneticPr fontId="20" type="noConversion"/>
  </si>
  <si>
    <t>懷舊豬里肌</t>
    <phoneticPr fontId="20" type="noConversion"/>
  </si>
  <si>
    <t>炸雞腿(炸)</t>
    <phoneticPr fontId="20" type="noConversion"/>
  </si>
  <si>
    <t>鮮筍燉肉</t>
    <phoneticPr fontId="20" type="noConversion"/>
  </si>
  <si>
    <t>普羅旺斯雞排</t>
    <phoneticPr fontId="20" type="noConversion"/>
  </si>
  <si>
    <t>地瓜飯</t>
    <phoneticPr fontId="20" type="noConversion"/>
  </si>
  <si>
    <t>燕麥飯</t>
  </si>
  <si>
    <t>脂肪：</t>
    <phoneticPr fontId="20" type="noConversion"/>
  </si>
  <si>
    <t>白卜肉絲湯</t>
    <phoneticPr fontId="20" type="noConversion"/>
  </si>
  <si>
    <t>三絲湯</t>
    <phoneticPr fontId="20" type="noConversion"/>
  </si>
  <si>
    <t>味噌海芽湯</t>
    <phoneticPr fontId="20" type="noConversion"/>
  </si>
  <si>
    <t>玉米蛋花湯</t>
    <phoneticPr fontId="20" type="noConversion"/>
  </si>
  <si>
    <t>筍片湯</t>
  </si>
  <si>
    <t>蔥花捲(冷)</t>
  </si>
  <si>
    <t>檸檬翅小腿</t>
  </si>
  <si>
    <t>鮮筍雙鮮(豆)</t>
    <phoneticPr fontId="20" type="noConversion"/>
  </si>
  <si>
    <t>小黃瓜豆腐(豆)</t>
  </si>
  <si>
    <t>芙蓉蒸蛋</t>
    <phoneticPr fontId="20" type="noConversion"/>
  </si>
  <si>
    <t>炸魚條拚杏鮑菇(海炸)</t>
    <phoneticPr fontId="20" type="noConversion"/>
  </si>
  <si>
    <t>鮮蔬貢丸片(加)</t>
    <phoneticPr fontId="20" type="noConversion"/>
  </si>
  <si>
    <t>干丁肉醬(豆)</t>
    <phoneticPr fontId="20" type="noConversion"/>
  </si>
  <si>
    <t>手工香蒸肉</t>
  </si>
  <si>
    <t>咖哩雞丁</t>
  </si>
  <si>
    <t>檸檬烤雞腿</t>
  </si>
  <si>
    <t>蘑菇肉片</t>
  </si>
  <si>
    <t>豪大炸雞排(炸)</t>
  </si>
  <si>
    <t>糖醋雞丁</t>
  </si>
  <si>
    <t>元氣豬排</t>
    <phoneticPr fontId="20" type="noConversion"/>
  </si>
  <si>
    <t>油蔥酥拌飯</t>
  </si>
  <si>
    <t>紫米飯</t>
  </si>
  <si>
    <t>26.8g</t>
    <phoneticPr fontId="20" type="noConversion"/>
  </si>
  <si>
    <t>22.5g</t>
    <phoneticPr fontId="20" type="noConversion"/>
  </si>
  <si>
    <t>鮮菇湯</t>
    <phoneticPr fontId="20" type="noConversion"/>
  </si>
  <si>
    <t>日式味噌湯(海)</t>
    <phoneticPr fontId="20" type="noConversion"/>
  </si>
  <si>
    <t>酸辣湯(豆)</t>
  </si>
  <si>
    <t>蘿蔔湯</t>
  </si>
  <si>
    <t>烤饅頭(冷)</t>
    <phoneticPr fontId="20" type="noConversion"/>
  </si>
  <si>
    <t>越南河粉</t>
  </si>
  <si>
    <t>黃瓜什錦</t>
  </si>
  <si>
    <t>夜市滷米血糕(冷)</t>
    <phoneticPr fontId="20" type="noConversion"/>
  </si>
  <si>
    <t>白菜滷(豆)</t>
    <phoneticPr fontId="20" type="noConversion"/>
  </si>
  <si>
    <t>炸魚米花拼洋蔥圈(海炸加)</t>
    <phoneticPr fontId="20" type="noConversion"/>
  </si>
  <si>
    <t>沙茶筍片</t>
    <phoneticPr fontId="20" type="noConversion"/>
  </si>
  <si>
    <t>客家炒鹹豬肉</t>
  </si>
  <si>
    <t>蒲燒鯛魚(海加)</t>
    <phoneticPr fontId="20" type="noConversion"/>
  </si>
  <si>
    <t>甜心唐揚雞丁</t>
  </si>
  <si>
    <t>板烤雞排</t>
    <phoneticPr fontId="20" type="noConversion"/>
  </si>
  <si>
    <t>京醬燒肉</t>
    <phoneticPr fontId="20" type="noConversion"/>
  </si>
  <si>
    <t>鹽酥雞(炸)</t>
  </si>
  <si>
    <t>匈牙利燉肉</t>
  </si>
  <si>
    <t>蔥燒里肌肉</t>
  </si>
  <si>
    <t>義式鐵板麵</t>
    <phoneticPr fontId="20" type="noConversion"/>
  </si>
  <si>
    <t>五穀飯</t>
    <phoneticPr fontId="20" type="noConversion"/>
  </si>
  <si>
    <t>書次</t>
    <phoneticPr fontId="20" type="noConversion"/>
  </si>
  <si>
    <t>蛋花湯</t>
    <phoneticPr fontId="20" type="noConversion"/>
  </si>
  <si>
    <t>白玉鮮菇湯</t>
    <phoneticPr fontId="20" type="noConversion"/>
  </si>
  <si>
    <t>薑絲海芽湯</t>
  </si>
  <si>
    <t>茄汁甜不辣(加)</t>
  </si>
  <si>
    <t>蝦仁焗起司(海)</t>
    <phoneticPr fontId="20" type="noConversion"/>
  </si>
  <si>
    <t>鳥蛋三鮮</t>
  </si>
  <si>
    <t>海苔大阪燒</t>
  </si>
  <si>
    <t>日式關東煮(豆)</t>
  </si>
  <si>
    <t>炸蔬菜天婦羅(炸)</t>
  </si>
  <si>
    <t>洋蔥炒蛋</t>
    <phoneticPr fontId="20" type="noConversion"/>
  </si>
  <si>
    <t>紅蔥肉醬</t>
    <phoneticPr fontId="20" type="noConversion"/>
  </si>
  <si>
    <t>烤地瓜條</t>
  </si>
  <si>
    <t>香Q滷蛋</t>
  </si>
  <si>
    <t>日式照燒雞翅</t>
  </si>
  <si>
    <t>東坡滷肉</t>
    <phoneticPr fontId="20" type="noConversion"/>
  </si>
  <si>
    <t>卡啦雞腿排(炸)</t>
  </si>
  <si>
    <t>壽喜豬肉</t>
  </si>
  <si>
    <t>燒烤香雞排</t>
    <phoneticPr fontId="20" type="noConversion"/>
  </si>
  <si>
    <t>小當家蛋炒飯</t>
    <phoneticPr fontId="20" type="noConversion"/>
  </si>
  <si>
    <t>糙米飯</t>
    <phoneticPr fontId="20" type="noConversion"/>
  </si>
  <si>
    <t xml:space="preserve"> </t>
    <phoneticPr fontId="20" type="noConversion"/>
  </si>
  <si>
    <t>蛋白質：</t>
    <phoneticPr fontId="20" type="noConversion"/>
  </si>
  <si>
    <t>日式豆腐湯(豆)</t>
    <phoneticPr fontId="20" type="noConversion"/>
  </si>
  <si>
    <t>番茄魚丁(海)</t>
    <phoneticPr fontId="20" type="noConversion"/>
  </si>
  <si>
    <t>連假四天</t>
    <phoneticPr fontId="20" type="noConversion"/>
  </si>
  <si>
    <t>瓜仔肉燥(醃)</t>
  </si>
  <si>
    <t>脆皮炸雞腿(炸)</t>
    <phoneticPr fontId="20" type="noConversion"/>
  </si>
  <si>
    <t>衛管人員：王紘彣</t>
    <phoneticPr fontId="20" type="noConversion"/>
  </si>
  <si>
    <t>營養師:林菁薇</t>
    <phoneticPr fontId="20" type="noConversion"/>
  </si>
  <si>
    <t>永靖國小-冠成4月菜單</t>
    <phoneticPr fontId="20" type="noConversion"/>
  </si>
  <si>
    <t>餐數</t>
    <phoneticPr fontId="20" type="noConversion"/>
  </si>
  <si>
    <t xml:space="preserve"> </t>
    <phoneticPr fontId="20" type="noConversion"/>
  </si>
  <si>
    <t>水果類</t>
    <phoneticPr fontId="20" type="noConversion"/>
  </si>
  <si>
    <t>星期五</t>
    <phoneticPr fontId="20" type="noConversion"/>
  </si>
  <si>
    <t xml:space="preserve"> </t>
    <phoneticPr fontId="20" type="noConversion"/>
  </si>
  <si>
    <t>菜</t>
    <phoneticPr fontId="20" type="noConversion"/>
  </si>
  <si>
    <t>油脂類</t>
    <phoneticPr fontId="20" type="noConversion"/>
  </si>
  <si>
    <t>肉</t>
    <phoneticPr fontId="20" type="noConversion"/>
  </si>
  <si>
    <t>蔬菜類</t>
    <phoneticPr fontId="20" type="noConversion"/>
  </si>
  <si>
    <t>主食</t>
    <phoneticPr fontId="20" type="noConversion"/>
  </si>
  <si>
    <t>豆魚肉蛋類</t>
    <phoneticPr fontId="20" type="noConversion"/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</si>
  <si>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</si>
  <si>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</si>
  <si>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</si>
  <si>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</si>
  <si>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主食類</t>
    <phoneticPr fontId="20" type="noConversion"/>
  </si>
  <si>
    <t>個人量(克)</t>
    <phoneticPr fontId="20" type="noConversion"/>
  </si>
  <si>
    <t>炸</t>
    <phoneticPr fontId="20" type="noConversion"/>
  </si>
  <si>
    <t>餐數</t>
    <phoneticPr fontId="20" type="noConversion"/>
  </si>
  <si>
    <t>水果</t>
    <phoneticPr fontId="20" type="noConversion"/>
  </si>
  <si>
    <t>奶類</t>
    <phoneticPr fontId="20" type="noConversion"/>
  </si>
  <si>
    <t>油</t>
    <phoneticPr fontId="20" type="noConversion"/>
  </si>
  <si>
    <t>星期四</t>
    <phoneticPr fontId="20" type="noConversion"/>
  </si>
  <si>
    <t>日</t>
    <phoneticPr fontId="20" type="noConversion"/>
  </si>
  <si>
    <t>新鮮魚丁</t>
    <phoneticPr fontId="20" type="noConversion"/>
  </si>
  <si>
    <t>非基改豆腐</t>
  </si>
  <si>
    <t>青菜</t>
    <phoneticPr fontId="20" type="noConversion"/>
  </si>
  <si>
    <t>新鮮豬絞肉</t>
  </si>
  <si>
    <t>白米</t>
    <phoneticPr fontId="20" type="noConversion"/>
  </si>
  <si>
    <t>醣類：</t>
    <phoneticPr fontId="20" type="noConversion"/>
  </si>
  <si>
    <t>個人量(克)</t>
    <phoneticPr fontId="20" type="noConversion"/>
  </si>
  <si>
    <t>燒烤香雞排(TS5)</t>
    <phoneticPr fontId="20" type="noConversion"/>
  </si>
  <si>
    <t>4月第一週菜單明細(永靖國小-冠成廠商)</t>
    <phoneticPr fontId="20" type="noConversion"/>
  </si>
  <si>
    <t>柴魚</t>
    <phoneticPr fontId="20" type="noConversion"/>
  </si>
  <si>
    <t>餐數</t>
    <phoneticPr fontId="20" type="noConversion"/>
  </si>
  <si>
    <t>水果</t>
    <phoneticPr fontId="20" type="noConversion"/>
  </si>
  <si>
    <t>奶類</t>
    <phoneticPr fontId="20" type="noConversion"/>
  </si>
  <si>
    <t>海苔</t>
    <phoneticPr fontId="20" type="noConversion"/>
  </si>
  <si>
    <t>油</t>
    <phoneticPr fontId="20" type="noConversion"/>
  </si>
  <si>
    <t>水果類</t>
    <phoneticPr fontId="20" type="noConversion"/>
  </si>
  <si>
    <t>星期五</t>
    <phoneticPr fontId="20" type="noConversion"/>
  </si>
  <si>
    <t>菜</t>
    <phoneticPr fontId="20" type="noConversion"/>
  </si>
  <si>
    <t>油脂類</t>
    <phoneticPr fontId="20" type="noConversion"/>
  </si>
  <si>
    <t>紅蘿蔔</t>
    <phoneticPr fontId="20" type="noConversion"/>
  </si>
  <si>
    <t>肉</t>
    <phoneticPr fontId="20" type="noConversion"/>
  </si>
  <si>
    <t>蔬菜類</t>
    <phoneticPr fontId="20" type="noConversion"/>
  </si>
  <si>
    <t>雞蛋</t>
    <phoneticPr fontId="20" type="noConversion"/>
  </si>
  <si>
    <t>適量</t>
  </si>
  <si>
    <t>新鮮豬肉</t>
    <phoneticPr fontId="20" type="noConversion"/>
  </si>
  <si>
    <t>主食</t>
    <phoneticPr fontId="20" type="noConversion"/>
  </si>
  <si>
    <t>豆魚肉蛋類</t>
    <phoneticPr fontId="20" type="noConversion"/>
  </si>
  <si>
    <t>大白菜</t>
    <phoneticPr fontId="20" type="noConversion"/>
  </si>
  <si>
    <t>青菜</t>
    <phoneticPr fontId="20" type="noConversion"/>
  </si>
  <si>
    <t>杏鮑菇</t>
  </si>
  <si>
    <t>新鮮雞翅</t>
    <phoneticPr fontId="20" type="noConversion"/>
  </si>
  <si>
    <t>熱量</t>
    <phoneticPr fontId="20" type="noConversion"/>
  </si>
  <si>
    <t>醣類</t>
    <phoneticPr fontId="20" type="noConversion"/>
  </si>
  <si>
    <t>脂肪</t>
    <phoneticPr fontId="20" type="noConversion"/>
  </si>
  <si>
    <t>蛋白質</t>
    <phoneticPr fontId="20" type="noConversion"/>
  </si>
  <si>
    <t>主食類</t>
    <phoneticPr fontId="20" type="noConversion"/>
  </si>
  <si>
    <t>個人量(克)</t>
    <phoneticPr fontId="20" type="noConversion"/>
  </si>
  <si>
    <t>煮</t>
    <phoneticPr fontId="20" type="noConversion"/>
  </si>
  <si>
    <t>川燙</t>
    <phoneticPr fontId="20" type="noConversion"/>
  </si>
  <si>
    <t>炒</t>
    <phoneticPr fontId="20" type="noConversion"/>
  </si>
  <si>
    <t>炸</t>
    <phoneticPr fontId="20" type="noConversion"/>
  </si>
  <si>
    <t>烤</t>
    <phoneticPr fontId="20" type="noConversion"/>
  </si>
  <si>
    <t>起司</t>
  </si>
  <si>
    <t>星期四</t>
    <phoneticPr fontId="20" type="noConversion"/>
  </si>
  <si>
    <t>蝦仁</t>
    <phoneticPr fontId="20" type="noConversion"/>
  </si>
  <si>
    <t>蛋</t>
  </si>
  <si>
    <t>白蘿蔔</t>
    <phoneticPr fontId="20" type="noConversion"/>
  </si>
  <si>
    <t>地瓜</t>
    <phoneticPr fontId="20" type="noConversion"/>
  </si>
  <si>
    <t>生鮮豬肉丁</t>
    <phoneticPr fontId="20" type="noConversion"/>
  </si>
  <si>
    <t>白米</t>
    <phoneticPr fontId="20" type="noConversion"/>
  </si>
  <si>
    <t>滷</t>
    <phoneticPr fontId="20" type="noConversion"/>
  </si>
  <si>
    <t>蒸</t>
    <phoneticPr fontId="20" type="noConversion"/>
  </si>
  <si>
    <t>星期三</t>
    <phoneticPr fontId="20" type="noConversion"/>
  </si>
  <si>
    <t xml:space="preserve">紅蘿蔔 </t>
    <phoneticPr fontId="20" type="noConversion"/>
  </si>
  <si>
    <t>紅蔥頭</t>
  </si>
  <si>
    <t>鳥蛋</t>
    <phoneticPr fontId="20" type="noConversion"/>
  </si>
  <si>
    <t>非基改玉米</t>
    <phoneticPr fontId="20" type="noConversion"/>
  </si>
  <si>
    <t>生鮮筍子</t>
    <phoneticPr fontId="20" type="noConversion"/>
  </si>
  <si>
    <t>新鮮雞排</t>
    <phoneticPr fontId="20" type="noConversion"/>
  </si>
  <si>
    <t>月</t>
    <phoneticPr fontId="20" type="noConversion"/>
  </si>
  <si>
    <t>海苔</t>
  </si>
  <si>
    <t>沙拉</t>
  </si>
  <si>
    <t>星期二</t>
    <phoneticPr fontId="20" type="noConversion"/>
  </si>
  <si>
    <t>燒烤香雞排(TS5)</t>
    <phoneticPr fontId="20" type="noConversion"/>
  </si>
  <si>
    <t>香菇</t>
    <phoneticPr fontId="20" type="noConversion"/>
  </si>
  <si>
    <t>糙米</t>
  </si>
  <si>
    <t>新鮮地瓜</t>
  </si>
  <si>
    <t>金針菇</t>
    <phoneticPr fontId="20" type="noConversion"/>
  </si>
  <si>
    <t>非基改凍豆腐</t>
    <phoneticPr fontId="20" type="noConversion"/>
  </si>
  <si>
    <t>星期一</t>
    <phoneticPr fontId="20" type="noConversion"/>
  </si>
  <si>
    <t>海芽</t>
  </si>
  <si>
    <t>新鮮雞蛋</t>
    <phoneticPr fontId="20" type="noConversion"/>
  </si>
  <si>
    <t>份數</t>
    <phoneticPr fontId="20" type="noConversion"/>
  </si>
  <si>
    <t>食物類別</t>
    <phoneticPr fontId="20" type="noConversion"/>
  </si>
  <si>
    <t>水果/乳品/饅頭</t>
    <phoneticPr fontId="20" type="noConversion"/>
  </si>
  <si>
    <t>備註</t>
    <phoneticPr fontId="20" type="noConversion"/>
  </si>
  <si>
    <t>食材以可食量標示</t>
    <phoneticPr fontId="20" type="noConversion"/>
  </si>
  <si>
    <t>4月第二週菜單明細(永靖國小-冠成廠商)</t>
    <phoneticPr fontId="20" type="noConversion"/>
  </si>
  <si>
    <t>適量</t>
    <phoneticPr fontId="20" type="noConversion"/>
  </si>
  <si>
    <t>番茄醬</t>
    <phoneticPr fontId="20" type="noConversion"/>
  </si>
  <si>
    <t>青豆仁</t>
    <phoneticPr fontId="20" type="noConversion"/>
  </si>
  <si>
    <t>加</t>
    <phoneticPr fontId="20" type="noConversion"/>
  </si>
  <si>
    <t>洋蔥圈</t>
    <phoneticPr fontId="20" type="noConversion"/>
  </si>
  <si>
    <t>非基改玉米粒</t>
    <phoneticPr fontId="20" type="noConversion"/>
  </si>
  <si>
    <t>饅頭</t>
    <phoneticPr fontId="20" type="noConversion"/>
  </si>
  <si>
    <t>新鮮魚肉</t>
    <phoneticPr fontId="20" type="noConversion"/>
  </si>
  <si>
    <t>麵條</t>
    <phoneticPr fontId="20" type="noConversion"/>
  </si>
  <si>
    <t>小魚乾</t>
    <phoneticPr fontId="20" type="noConversion"/>
  </si>
  <si>
    <t>河粉</t>
  </si>
  <si>
    <t>味噌</t>
    <phoneticPr fontId="20" type="noConversion"/>
  </si>
  <si>
    <t>新鮮筍子</t>
  </si>
  <si>
    <t>生鮮豬肉</t>
    <phoneticPr fontId="20" type="noConversion"/>
  </si>
  <si>
    <t>新鮮豬肉絲</t>
  </si>
  <si>
    <t>新鮮豬肉片</t>
  </si>
  <si>
    <t>生鮮雞肉</t>
    <phoneticPr fontId="20" type="noConversion"/>
  </si>
  <si>
    <t>花生粉</t>
  </si>
  <si>
    <t>洋芋</t>
    <phoneticPr fontId="20" type="noConversion"/>
  </si>
  <si>
    <t>五穀米</t>
    <phoneticPr fontId="20" type="noConversion"/>
  </si>
  <si>
    <t>蒲燒鯛魚</t>
    <phoneticPr fontId="20" type="noConversion"/>
  </si>
  <si>
    <t>豆</t>
    <phoneticPr fontId="20" type="noConversion"/>
  </si>
  <si>
    <t>豆腐</t>
    <phoneticPr fontId="20" type="noConversion"/>
  </si>
  <si>
    <t>芹菜</t>
    <phoneticPr fontId="20" type="noConversion"/>
  </si>
  <si>
    <t>新鮮雞丁</t>
  </si>
  <si>
    <t>蘿蔔</t>
  </si>
  <si>
    <t>洋芋</t>
    <phoneticPr fontId="20" type="noConversion"/>
  </si>
  <si>
    <t>新鮮豬里肌</t>
  </si>
  <si>
    <t>白米</t>
    <phoneticPr fontId="20" type="noConversion"/>
  </si>
  <si>
    <t>煮</t>
    <phoneticPr fontId="20" type="noConversion"/>
  </si>
  <si>
    <t>川燙</t>
    <phoneticPr fontId="20" type="noConversion"/>
  </si>
  <si>
    <t>蒸</t>
    <phoneticPr fontId="20" type="noConversion"/>
  </si>
  <si>
    <t>份數</t>
    <phoneticPr fontId="20" type="noConversion"/>
  </si>
  <si>
    <t>食物類別</t>
    <phoneticPr fontId="20" type="noConversion"/>
  </si>
  <si>
    <t>水果/乳品/饅頭</t>
    <phoneticPr fontId="20" type="noConversion"/>
  </si>
  <si>
    <t>食材以可食量標示</t>
    <phoneticPr fontId="20" type="noConversion"/>
  </si>
  <si>
    <t>4月第三週菜單明細(永靖國小-冠成廠商)</t>
    <phoneticPr fontId="20" type="noConversion"/>
  </si>
  <si>
    <t>青豆仁</t>
  </si>
  <si>
    <t>九層塔</t>
    <phoneticPr fontId="20" type="noConversion"/>
  </si>
  <si>
    <t>新鮮魚條</t>
    <phoneticPr fontId="20" type="noConversion"/>
  </si>
  <si>
    <t>檸檬汁</t>
  </si>
  <si>
    <t>油蔥酥</t>
  </si>
  <si>
    <t>蔥花捲</t>
    <phoneticPr fontId="20" type="noConversion"/>
  </si>
  <si>
    <t>杏鮑菇</t>
    <phoneticPr fontId="20" type="noConversion"/>
  </si>
  <si>
    <t>木耳絲</t>
  </si>
  <si>
    <t>蘑菇醬</t>
    <phoneticPr fontId="20" type="noConversion"/>
  </si>
  <si>
    <t>新鮮筍絲</t>
    <phoneticPr fontId="20" type="noConversion"/>
  </si>
  <si>
    <t>貢丸片</t>
    <phoneticPr fontId="20" type="noConversion"/>
  </si>
  <si>
    <t>白蘿蔔</t>
    <phoneticPr fontId="20" type="noConversion"/>
  </si>
  <si>
    <t>地瓜</t>
    <phoneticPr fontId="20" type="noConversion"/>
  </si>
  <si>
    <t>青菜</t>
    <phoneticPr fontId="20" type="noConversion"/>
  </si>
  <si>
    <t>新鮮翅小腿</t>
    <phoneticPr fontId="20" type="noConversion"/>
  </si>
  <si>
    <t>高麗菜</t>
    <phoneticPr fontId="20" type="noConversion"/>
  </si>
  <si>
    <t>新鮮豬肉片</t>
    <phoneticPr fontId="20" type="noConversion"/>
  </si>
  <si>
    <t>煮</t>
    <phoneticPr fontId="20" type="noConversion"/>
  </si>
  <si>
    <t>川燙</t>
    <phoneticPr fontId="20" type="noConversion"/>
  </si>
  <si>
    <t>炒</t>
    <phoneticPr fontId="20" type="noConversion"/>
  </si>
  <si>
    <t>蒸</t>
    <phoneticPr fontId="20" type="noConversion"/>
  </si>
  <si>
    <t>豆</t>
    <phoneticPr fontId="20" type="noConversion"/>
  </si>
  <si>
    <t>豆皮</t>
    <phoneticPr fontId="20" type="noConversion"/>
  </si>
  <si>
    <t>金針菇</t>
    <phoneticPr fontId="20" type="noConversion"/>
  </si>
  <si>
    <t>紅蘿蔔</t>
    <phoneticPr fontId="20" type="noConversion"/>
  </si>
  <si>
    <t>非基改豆干</t>
  </si>
  <si>
    <t>新鮮雞排</t>
    <phoneticPr fontId="20" type="noConversion"/>
  </si>
  <si>
    <t>醣類：</t>
    <phoneticPr fontId="20" type="noConversion"/>
  </si>
  <si>
    <t>小黃瓜</t>
    <phoneticPr fontId="20" type="noConversion"/>
  </si>
  <si>
    <t>彩椒</t>
  </si>
  <si>
    <t>紫米</t>
    <phoneticPr fontId="20" type="noConversion"/>
  </si>
  <si>
    <t>玉米粒</t>
    <phoneticPr fontId="20" type="noConversion"/>
  </si>
  <si>
    <t>非基改豆腐</t>
    <phoneticPr fontId="20" type="noConversion"/>
  </si>
  <si>
    <t>青蔥</t>
    <phoneticPr fontId="20" type="noConversion"/>
  </si>
  <si>
    <t>新鮮豬排</t>
    <phoneticPr fontId="20" type="noConversion"/>
  </si>
  <si>
    <t>3月第四週菜單明細(永靖國小 -冠成廠商)</t>
    <phoneticPr fontId="20" type="noConversion"/>
  </si>
  <si>
    <t>豆皮</t>
    <phoneticPr fontId="20" type="noConversion"/>
  </si>
  <si>
    <t>新鮮筍子</t>
    <phoneticPr fontId="20" type="noConversion"/>
  </si>
  <si>
    <t>魷魚</t>
    <phoneticPr fontId="20" type="noConversion"/>
  </si>
  <si>
    <t>新鮮豬里肌</t>
    <phoneticPr fontId="20" type="noConversion"/>
  </si>
  <si>
    <t>鍋貼</t>
    <phoneticPr fontId="20" type="noConversion"/>
  </si>
  <si>
    <t>新鮮雞腿</t>
    <phoneticPr fontId="20" type="noConversion"/>
  </si>
  <si>
    <t>玉米</t>
    <phoneticPr fontId="20" type="noConversion"/>
  </si>
  <si>
    <t xml:space="preserve">新鮮筍子 </t>
    <phoneticPr fontId="20" type="noConversion"/>
  </si>
  <si>
    <t>燕麥</t>
  </si>
  <si>
    <t>雞堡肉</t>
    <phoneticPr fontId="20" type="noConversion"/>
  </si>
  <si>
    <t>義式香料</t>
  </si>
  <si>
    <t>冬瓜</t>
    <phoneticPr fontId="20" type="noConversion"/>
  </si>
  <si>
    <t>4月第五週菜單明細(永靖國小-冠成廠商)</t>
    <phoneticPr fontId="20" type="noConversion"/>
  </si>
  <si>
    <t>豆腐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</si>
</sst>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&quot;$&quot;* #,##0.00_-;\-&quot;$&quot;* #,##0.00_-;_-&quot;$&quot;* &quot;-&quot;??_-;_-@_-"/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  <numFmt numFmtId="181" formatCode="&quot;4月&quot;\ #\ &quot;日（五）&quot;"/>
    <numFmt numFmtId="182" formatCode="&quot;12 月&quot;\ #\ &quot;日（四）&quot;"/>
    <numFmt numFmtId="183" formatCode="&quot;12月&quot;\ #\ &quot;日（三）&quot;"/>
    <numFmt numFmtId="184" formatCode="&quot;12月&quot;\ #\ &quot;日（二）&quot;"/>
    <numFmt numFmtId="185" formatCode="&quot;4 月&quot;\ #\ &quot;日（四）&quot;"/>
    <numFmt numFmtId="186" formatCode="&quot;4月&quot;\ #\ &quot;日（三）&quot;"/>
    <numFmt numFmtId="187" formatCode="&quot;4月&quot;\ #\ &quot;日（二）&quot;"/>
    <numFmt numFmtId="188" formatCode="&quot;4 月&quot;\ #\ &quot;日（一）&quot;"/>
    <numFmt numFmtId="189" formatCode="&quot;9 月&quot;\ #\ &quot;日（一）&quot;"/>
    <numFmt numFmtId="190" formatCode="0.0\K"/>
    <numFmt numFmtId="191" formatCode="0.0&quot;g&quot;"/>
  </numFmts>
  <fonts count="136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name val="標楷體"/>
      <family val="4"/>
      <charset val="136"/>
    </font>
    <font>
      <sz val="26"/>
      <name val="標楷體"/>
      <family val="4"/>
      <charset val="136"/>
    </font>
    <font>
      <sz val="18"/>
      <name val="標楷體"/>
      <family val="4"/>
      <charset val="136"/>
    </font>
    <font>
      <sz val="16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b/>
      <sz val="20"/>
      <color rgb="FF009999"/>
      <name val="標楷體"/>
      <family val="4"/>
      <charset val="136"/>
    </font>
    <font>
      <sz val="22"/>
      <name val="標楷體"/>
      <family val="4"/>
      <charset val="136"/>
    </font>
    <font>
      <sz val="18"/>
      <name val="新細明體"/>
      <family val="1"/>
      <charset val="136"/>
    </font>
    <font>
      <sz val="21.5"/>
      <name val="標楷體"/>
      <family val="4"/>
      <charset val="136"/>
    </font>
    <font>
      <b/>
      <sz val="21.5"/>
      <name val="標楷體"/>
      <family val="4"/>
      <charset val="136"/>
    </font>
    <font>
      <b/>
      <sz val="18"/>
      <name val="標楷體"/>
      <family val="4"/>
      <charset val="136"/>
    </font>
    <font>
      <b/>
      <sz val="21.5"/>
      <name val="華康墨字體"/>
      <family val="5"/>
      <charset val="136"/>
    </font>
    <font>
      <b/>
      <sz val="21.5"/>
      <name val="華康棒棒體W5"/>
      <family val="5"/>
      <charset val="136"/>
    </font>
    <font>
      <b/>
      <sz val="21.5"/>
      <name val="華康流隸體(P)"/>
      <family val="4"/>
      <charset val="136"/>
    </font>
    <font>
      <b/>
      <sz val="21.5"/>
      <name val="華康墨字體(P)"/>
      <family val="5"/>
      <charset val="136"/>
    </font>
    <font>
      <b/>
      <sz val="20"/>
      <name val="華康棒棒體W5"/>
      <family val="5"/>
      <charset val="136"/>
    </font>
    <font>
      <b/>
      <sz val="20"/>
      <name val="標楷體"/>
      <family val="4"/>
      <charset val="136"/>
    </font>
    <font>
      <sz val="12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24"/>
      <name val="標楷體"/>
      <family val="4"/>
      <charset val="136"/>
    </font>
    <font>
      <b/>
      <sz val="36"/>
      <color theme="1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1"/>
      <color indexed="8"/>
      <name val="Calibri"/>
      <family val="2"/>
    </font>
    <font>
      <sz val="15"/>
      <name val="新細明體"/>
      <family val="1"/>
      <charset val="136"/>
      <scheme val="minor"/>
    </font>
    <font>
      <sz val="20"/>
      <color rgb="FFFF0000"/>
      <name val="新細明體"/>
      <family val="1"/>
      <charset val="136"/>
    </font>
    <font>
      <sz val="20"/>
      <name val="新細明體"/>
      <family val="1"/>
      <charset val="136"/>
      <scheme val="minor"/>
    </font>
    <font>
      <sz val="20"/>
      <color indexed="8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4"/>
      <color indexed="8"/>
      <name val="新細明體"/>
      <family val="1"/>
      <charset val="136"/>
    </font>
    <font>
      <sz val="15"/>
      <color indexed="8"/>
      <name val="新細明體"/>
      <family val="1"/>
      <charset val="136"/>
      <scheme val="minor"/>
    </font>
    <font>
      <sz val="24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11"/>
      <name val="華康中圓體(P)"/>
      <family val="2"/>
    </font>
    <font>
      <sz val="16"/>
      <name val="華康中圓體(P)"/>
      <family val="2"/>
    </font>
    <font>
      <sz val="25"/>
      <name val="華康中圓體(P)"/>
      <family val="2"/>
    </font>
    <font>
      <sz val="35"/>
      <name val="華康中圓體(P)"/>
      <family val="2"/>
    </font>
    <font>
      <sz val="20"/>
      <name val="華康中圓體(P)"/>
      <family val="2"/>
    </font>
    <font>
      <sz val="9"/>
      <name val="細明體"/>
      <family val="3"/>
      <charset val="136"/>
    </font>
    <font>
      <sz val="18"/>
      <name val="華康中圓體(P)"/>
      <family val="2"/>
    </font>
    <font>
      <b/>
      <sz val="35"/>
      <name val="華康中圓體(P)"/>
      <family val="2"/>
    </font>
    <font>
      <sz val="30"/>
      <name val="華康中圓體(P)"/>
      <family val="2"/>
    </font>
    <font>
      <b/>
      <sz val="26"/>
      <name val="華康中圓體(P)"/>
      <family val="2"/>
    </font>
    <font>
      <b/>
      <sz val="65"/>
      <name val="華康中圓體(P)"/>
      <family val="2"/>
    </font>
    <font>
      <b/>
      <sz val="40"/>
      <name val="華康中圓體(P)"/>
      <family val="2"/>
    </font>
    <font>
      <sz val="15"/>
      <color indexed="8"/>
      <name val="華康中圓體(P)"/>
      <family val="2"/>
    </font>
    <font>
      <sz val="20"/>
      <color indexed="8"/>
      <name val="華康中圓體(P)"/>
      <family val="2"/>
    </font>
    <font>
      <sz val="12"/>
      <color indexed="8"/>
      <name val="華康中圓體(P)"/>
      <family val="2"/>
    </font>
    <font>
      <sz val="11"/>
      <color indexed="8"/>
      <name val="華康中圓體(P)"/>
      <family val="2"/>
    </font>
    <font>
      <sz val="14"/>
      <color indexed="8"/>
      <name val="華康中圓體(P)"/>
      <family val="2"/>
    </font>
    <font>
      <sz val="16"/>
      <color indexed="8"/>
      <name val="華康中圓體(P)"/>
      <family val="2"/>
    </font>
    <font>
      <b/>
      <sz val="18"/>
      <color indexed="8"/>
      <name val="華康中圓體(P)"/>
      <family val="2"/>
    </font>
    <font>
      <sz val="28"/>
      <color indexed="8"/>
      <name val="標楷體"/>
      <family val="4"/>
      <charset val="136"/>
    </font>
    <font>
      <sz val="10"/>
      <color indexed="8"/>
      <name val="華康中圓體(P)"/>
      <family val="2"/>
    </font>
    <font>
      <sz val="7"/>
      <color indexed="8"/>
      <name val="華康中圓體(P)"/>
      <family val="2"/>
    </font>
    <font>
      <sz val="7.5"/>
      <color indexed="8"/>
      <name val="華康中圓體(P)"/>
      <family val="2"/>
    </font>
    <font>
      <sz val="12"/>
      <color theme="1"/>
      <name val="華康中圓體"/>
      <family val="3"/>
      <charset val="136"/>
    </font>
    <font>
      <sz val="10"/>
      <color theme="1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9"/>
      <color theme="1"/>
      <name val="華康中圓體"/>
      <family val="3"/>
      <charset val="136"/>
    </font>
    <font>
      <sz val="9"/>
      <color theme="1"/>
      <name val="華康中圓體(P)"/>
      <family val="2"/>
      <charset val="136"/>
    </font>
    <font>
      <sz val="9"/>
      <color theme="1"/>
      <name val="標楷體"/>
      <family val="4"/>
      <charset val="136"/>
    </font>
    <font>
      <b/>
      <sz val="20"/>
      <color theme="1"/>
      <name val="華康中圓體"/>
      <family val="3"/>
      <charset val="136"/>
    </font>
    <font>
      <sz val="16"/>
      <name val="華康少女文字W3"/>
      <family val="3"/>
      <charset val="136"/>
    </font>
    <font>
      <sz val="16"/>
      <name val="華康POP1體W7"/>
      <family val="1"/>
      <charset val="136"/>
    </font>
    <font>
      <sz val="16"/>
      <name val="Arial"/>
      <family val="2"/>
    </font>
    <font>
      <sz val="16"/>
      <name val="細明體"/>
      <family val="3"/>
      <charset val="136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sz val="16"/>
      <name val="新細明體"/>
      <family val="1"/>
      <charset val="136"/>
      <scheme val="major"/>
    </font>
    <font>
      <b/>
      <sz val="16"/>
      <name val="Arial"/>
      <family val="2"/>
    </font>
    <font>
      <b/>
      <sz val="16"/>
      <name val="細明體"/>
      <family val="3"/>
      <charset val="136"/>
    </font>
    <font>
      <b/>
      <sz val="26"/>
      <color theme="1"/>
      <name val="標楷體"/>
      <family val="4"/>
      <charset val="136"/>
    </font>
    <font>
      <b/>
      <sz val="20"/>
      <color rgb="FFFF0000"/>
      <name val="新細明體"/>
      <family val="1"/>
      <charset val="136"/>
    </font>
    <font>
      <sz val="11"/>
      <color rgb="FF6B7788"/>
      <name val="Arial"/>
      <family val="2"/>
    </font>
    <font>
      <sz val="12"/>
      <color rgb="FFFF0000"/>
      <name val="新細明體"/>
      <family val="1"/>
      <charset val="136"/>
    </font>
    <font>
      <sz val="24"/>
      <color rgb="FFFF0000"/>
      <name val="新細明體"/>
      <family val="1"/>
      <charset val="136"/>
    </font>
    <font>
      <b/>
      <sz val="26"/>
      <color rgb="FFFF0000"/>
      <name val="新細明體"/>
      <family val="1"/>
      <charset val="136"/>
    </font>
    <font>
      <b/>
      <sz val="20"/>
      <name val="新細明體"/>
      <family val="1"/>
      <charset val="136"/>
    </font>
    <font>
      <sz val="36"/>
      <name val="新細明體"/>
      <family val="1"/>
      <charset val="136"/>
    </font>
    <font>
      <sz val="36"/>
      <color theme="1"/>
      <name val="新細明體"/>
      <family val="1"/>
      <charset val="136"/>
    </font>
    <font>
      <b/>
      <sz val="36"/>
      <color theme="1"/>
      <name val="新細明體"/>
      <family val="1"/>
      <charset val="136"/>
    </font>
    <font>
      <b/>
      <sz val="36"/>
      <color theme="1"/>
      <name val="王漢宗綜藝體繁"/>
      <family val="1"/>
      <charset val="136"/>
    </font>
    <font>
      <b/>
      <sz val="36"/>
      <name val="微軟正黑體"/>
      <family val="2"/>
      <charset val="136"/>
    </font>
    <font>
      <b/>
      <sz val="36"/>
      <name val="標楷體"/>
      <family val="4"/>
      <charset val="136"/>
    </font>
    <font>
      <sz val="36"/>
      <name val="微軟正黑體"/>
      <family val="2"/>
      <charset val="136"/>
    </font>
    <font>
      <sz val="36"/>
      <color theme="1"/>
      <name val="華康少女文字W3"/>
      <family val="3"/>
      <charset val="136"/>
    </font>
    <font>
      <sz val="12"/>
      <color theme="1"/>
      <name val="新細明體"/>
      <family val="1"/>
      <charset val="136"/>
    </font>
    <font>
      <sz val="26"/>
      <color theme="1"/>
      <name val="新細明體"/>
      <family val="1"/>
      <charset val="136"/>
    </font>
    <font>
      <sz val="20"/>
      <color indexed="10"/>
      <name val="新細明體"/>
      <family val="1"/>
      <charset val="136"/>
    </font>
    <font>
      <b/>
      <sz val="20"/>
      <color indexed="8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20"/>
      <color indexed="17"/>
      <name val="新細明體"/>
      <family val="1"/>
      <charset val="136"/>
    </font>
    <font>
      <sz val="20"/>
      <color theme="1"/>
      <name val="新細明體"/>
      <family val="1"/>
      <charset val="136"/>
    </font>
    <font>
      <sz val="26"/>
      <name val="新細明體"/>
      <family val="1"/>
      <charset val="136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indexed="16"/>
        <bgColor indexed="8"/>
      </patternFill>
    </fill>
    <fill>
      <patternFill patternType="solid">
        <fgColor rgb="FFFF99CC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</fills>
  <borders count="160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64"/>
      </right>
      <top style="thin">
        <color indexed="59"/>
      </top>
      <bottom/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thin">
        <color indexed="59"/>
      </left>
      <right/>
      <top/>
      <bottom style="medium">
        <color indexed="59"/>
      </bottom>
      <diagonal/>
    </border>
    <border>
      <left/>
      <right style="medium">
        <color indexed="59"/>
      </right>
      <top/>
      <bottom/>
      <diagonal/>
    </border>
    <border>
      <left/>
      <right style="medium">
        <color indexed="59"/>
      </right>
      <top style="thin">
        <color indexed="59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/>
      <right/>
      <top/>
      <bottom style="medium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</borders>
  <cellStyleXfs count="97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0" borderId="0"/>
    <xf numFmtId="0" fontId="5" fillId="16" borderId="0" applyNumberFormat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17" borderId="2" applyNumberForma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4" fillId="18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2" applyNumberFormat="0" applyAlignment="0" applyProtection="0">
      <alignment vertical="center"/>
    </xf>
    <xf numFmtId="0" fontId="16" fillId="17" borderId="8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0" fontId="4" fillId="0" borderId="0"/>
    <xf numFmtId="0" fontId="63" fillId="0" borderId="0">
      <alignment vertical="center"/>
    </xf>
    <xf numFmtId="0" fontId="64" fillId="0" borderId="0" applyFill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5" fillId="16" borderId="0" applyNumberFormat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17" borderId="2" applyNumberForma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4" fillId="18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7" borderId="2" applyNumberFormat="0" applyAlignment="0" applyProtection="0">
      <alignment vertical="center"/>
    </xf>
    <xf numFmtId="0" fontId="16" fillId="17" borderId="8" applyNumberFormat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1196">
    <xf numFmtId="0" fontId="0" fillId="0" borderId="0" xfId="0">
      <alignment vertical="center"/>
    </xf>
    <xf numFmtId="0" fontId="23" fillId="24" borderId="16" xfId="0" applyFont="1" applyFill="1" applyBorder="1" applyAlignment="1">
      <alignment horizontal="center" vertical="center" wrapText="1" shrinkToFit="1"/>
    </xf>
    <xf numFmtId="0" fontId="24" fillId="0" borderId="20" xfId="0" applyFont="1" applyBorder="1" applyAlignment="1">
      <alignment horizontal="left" vertical="center" shrinkToFit="1"/>
    </xf>
    <xf numFmtId="0" fontId="24" fillId="0" borderId="20" xfId="0" applyFont="1" applyFill="1" applyBorder="1" applyAlignment="1">
      <alignment horizontal="left" vertical="center" shrinkToFit="1"/>
    </xf>
    <xf numFmtId="0" fontId="24" fillId="0" borderId="25" xfId="0" applyFont="1" applyBorder="1" applyAlignment="1">
      <alignment horizontal="left" vertical="center" shrinkToFit="1"/>
    </xf>
    <xf numFmtId="0" fontId="21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shrinkToFit="1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left" shrinkToFit="1"/>
    </xf>
    <xf numFmtId="0" fontId="27" fillId="0" borderId="0" xfId="0" applyFont="1" applyFill="1" applyBorder="1" applyAlignment="1">
      <alignment horizontal="center" shrinkToFit="1"/>
    </xf>
    <xf numFmtId="0" fontId="29" fillId="0" borderId="0" xfId="0" applyFont="1" applyBorder="1" applyAlignment="1">
      <alignment horizontal="center" shrinkToFit="1"/>
    </xf>
    <xf numFmtId="0" fontId="29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 shrinkToFit="1"/>
    </xf>
    <xf numFmtId="0" fontId="28" fillId="0" borderId="0" xfId="0" applyFont="1" applyFill="1" applyBorder="1" applyAlignment="1">
      <alignment horizontal="center" shrinkToFit="1"/>
    </xf>
    <xf numFmtId="0" fontId="29" fillId="0" borderId="0" xfId="0" applyFont="1" applyBorder="1" applyAlignment="1">
      <alignment horizontal="right"/>
    </xf>
    <xf numFmtId="0" fontId="29" fillId="0" borderId="0" xfId="0" applyFont="1" applyBorder="1" applyAlignment="1">
      <alignment horizontal="left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right"/>
    </xf>
    <xf numFmtId="0" fontId="30" fillId="0" borderId="0" xfId="0" applyFont="1" applyBorder="1">
      <alignment vertical="center"/>
    </xf>
    <xf numFmtId="0" fontId="30" fillId="0" borderId="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textRotation="255"/>
    </xf>
    <xf numFmtId="0" fontId="23" fillId="0" borderId="11" xfId="0" applyFont="1" applyBorder="1" applyAlignment="1">
      <alignment vertical="center" textRotation="255"/>
    </xf>
    <xf numFmtId="0" fontId="23" fillId="0" borderId="12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 shrinkToFi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>
      <alignment vertical="center"/>
    </xf>
    <xf numFmtId="0" fontId="23" fillId="0" borderId="0" xfId="0" applyFont="1">
      <alignment vertical="center"/>
    </xf>
    <xf numFmtId="0" fontId="29" fillId="0" borderId="15" xfId="0" applyFont="1" applyBorder="1" applyAlignment="1">
      <alignment horizontal="center"/>
    </xf>
    <xf numFmtId="0" fontId="24" fillId="24" borderId="16" xfId="0" applyFont="1" applyFill="1" applyBorder="1" applyAlignment="1">
      <alignment horizontal="center" vertical="center" shrinkToFit="1"/>
    </xf>
    <xf numFmtId="0" fontId="29" fillId="0" borderId="17" xfId="0" applyFont="1" applyBorder="1">
      <alignment vertical="center"/>
    </xf>
    <xf numFmtId="0" fontId="29" fillId="0" borderId="30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29" fillId="0" borderId="19" xfId="0" applyFont="1" applyBorder="1" applyAlignment="1">
      <alignment horizontal="center"/>
    </xf>
    <xf numFmtId="0" fontId="29" fillId="0" borderId="20" xfId="0" applyFont="1" applyBorder="1" applyAlignment="1">
      <alignment horizontal="center" vertical="center" shrinkToFit="1"/>
    </xf>
    <xf numFmtId="0" fontId="29" fillId="0" borderId="22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>
      <alignment vertical="center"/>
    </xf>
    <xf numFmtId="0" fontId="29" fillId="0" borderId="21" xfId="0" applyFont="1" applyBorder="1">
      <alignment vertical="center"/>
    </xf>
    <xf numFmtId="0" fontId="29" fillId="0" borderId="2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 wrapText="1"/>
    </xf>
    <xf numFmtId="176" fontId="30" fillId="0" borderId="0" xfId="0" applyNumberFormat="1" applyFont="1" applyBorder="1" applyAlignment="1">
      <alignment horizontal="center" vertical="center"/>
    </xf>
    <xf numFmtId="177" fontId="30" fillId="0" borderId="0" xfId="0" applyNumberFormat="1" applyFont="1" applyBorder="1" applyAlignment="1">
      <alignment horizontal="center" vertical="center"/>
    </xf>
    <xf numFmtId="0" fontId="24" fillId="0" borderId="20" xfId="0" applyFont="1" applyFill="1" applyBorder="1" applyAlignment="1">
      <alignment vertical="center" textRotation="180" shrinkToFit="1"/>
    </xf>
    <xf numFmtId="0" fontId="29" fillId="0" borderId="22" xfId="0" applyFont="1" applyBorder="1" applyAlignment="1">
      <alignment horizontal="center"/>
    </xf>
    <xf numFmtId="0" fontId="30" fillId="0" borderId="15" xfId="0" applyFont="1" applyFill="1" applyBorder="1" applyAlignment="1">
      <alignment horizontal="center" vertical="center" shrinkToFit="1"/>
    </xf>
    <xf numFmtId="0" fontId="30" fillId="0" borderId="23" xfId="0" applyFont="1" applyBorder="1">
      <alignment vertical="center"/>
    </xf>
    <xf numFmtId="0" fontId="29" fillId="0" borderId="20" xfId="0" applyFont="1" applyBorder="1" applyAlignment="1">
      <alignment horizontal="left" vertical="center"/>
    </xf>
    <xf numFmtId="0" fontId="30" fillId="0" borderId="19" xfId="0" applyFont="1" applyFill="1" applyBorder="1" applyAlignment="1">
      <alignment horizontal="center" vertical="center" shrinkToFit="1"/>
    </xf>
    <xf numFmtId="0" fontId="30" fillId="0" borderId="24" xfId="0" applyFont="1" applyBorder="1" applyAlignment="1">
      <alignment horizontal="right"/>
    </xf>
    <xf numFmtId="9" fontId="30" fillId="0" borderId="0" xfId="0" applyNumberFormat="1" applyFont="1" applyBorder="1">
      <alignment vertical="center"/>
    </xf>
    <xf numFmtId="0" fontId="30" fillId="0" borderId="31" xfId="0" applyFont="1" applyBorder="1" applyAlignment="1">
      <alignment horizontal="right"/>
    </xf>
    <xf numFmtId="0" fontId="24" fillId="0" borderId="25" xfId="0" applyFont="1" applyFill="1" applyBorder="1" applyAlignment="1">
      <alignment vertical="center" textRotation="180" shrinkToFit="1"/>
    </xf>
    <xf numFmtId="0" fontId="29" fillId="0" borderId="25" xfId="0" applyFont="1" applyBorder="1" applyAlignment="1">
      <alignment horizontal="left"/>
    </xf>
    <xf numFmtId="0" fontId="29" fillId="0" borderId="33" xfId="0" applyFont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0" fontId="29" fillId="0" borderId="19" xfId="0" applyFont="1" applyFill="1" applyBorder="1" applyAlignment="1">
      <alignment horizontal="center"/>
    </xf>
    <xf numFmtId="0" fontId="24" fillId="0" borderId="0" xfId="0" applyFont="1" applyBorder="1" applyAlignment="1">
      <alignment horizontal="right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4" fillId="0" borderId="0" xfId="0" applyFont="1">
      <alignment vertical="center"/>
    </xf>
    <xf numFmtId="0" fontId="24" fillId="0" borderId="0" xfId="0" applyFont="1" applyBorder="1">
      <alignment vertical="center"/>
    </xf>
    <xf numFmtId="0" fontId="25" fillId="0" borderId="0" xfId="0" applyFont="1" applyFill="1" applyBorder="1" applyAlignment="1">
      <alignment horizontal="left" vertical="center" wrapText="1"/>
    </xf>
    <xf numFmtId="176" fontId="25" fillId="0" borderId="0" xfId="0" applyNumberFormat="1" applyFont="1" applyBorder="1" applyAlignment="1">
      <alignment horizontal="center" vertical="center"/>
    </xf>
    <xf numFmtId="177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>
      <alignment vertical="center"/>
    </xf>
    <xf numFmtId="0" fontId="24" fillId="0" borderId="20" xfId="0" applyFont="1" applyBorder="1" applyAlignment="1">
      <alignment horizontal="left" vertical="center" wrapText="1" shrinkToFit="1"/>
    </xf>
    <xf numFmtId="0" fontId="25" fillId="0" borderId="15" xfId="0" applyFont="1" applyFill="1" applyBorder="1" applyAlignment="1">
      <alignment horizontal="center" vertical="center" shrinkToFit="1"/>
    </xf>
    <xf numFmtId="0" fontId="24" fillId="0" borderId="23" xfId="0" applyFont="1" applyBorder="1">
      <alignment vertical="center"/>
    </xf>
    <xf numFmtId="0" fontId="25" fillId="0" borderId="26" xfId="0" applyFont="1" applyBorder="1" applyAlignment="1">
      <alignment horizontal="center" vertical="center" shrinkToFit="1"/>
    </xf>
    <xf numFmtId="0" fontId="24" fillId="0" borderId="27" xfId="0" applyFont="1" applyBorder="1">
      <alignment vertical="center"/>
    </xf>
    <xf numFmtId="0" fontId="24" fillId="0" borderId="0" xfId="0" applyFont="1" applyBorder="1" applyAlignment="1">
      <alignment horizontal="center" vertical="center"/>
    </xf>
    <xf numFmtId="9" fontId="25" fillId="0" borderId="0" xfId="0" applyNumberFormat="1" applyFont="1" applyBorder="1">
      <alignment vertical="center"/>
    </xf>
    <xf numFmtId="0" fontId="30" fillId="0" borderId="28" xfId="0" applyFont="1" applyFill="1" applyBorder="1" applyAlignment="1">
      <alignment horizontal="center" vertical="center" shrinkToFit="1"/>
    </xf>
    <xf numFmtId="0" fontId="24" fillId="0" borderId="29" xfId="0" applyFont="1" applyFill="1" applyBorder="1" applyAlignment="1">
      <alignment vertical="center" textRotation="180" shrinkToFit="1"/>
    </xf>
    <xf numFmtId="0" fontId="24" fillId="0" borderId="29" xfId="0" applyFont="1" applyBorder="1" applyAlignment="1">
      <alignment horizontal="left" vertical="center" shrinkToFi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 shrinkToFit="1"/>
    </xf>
    <xf numFmtId="0" fontId="25" fillId="0" borderId="0" xfId="0" applyFont="1" applyBorder="1" applyAlignment="1">
      <alignment horizontal="right" vertical="top"/>
    </xf>
    <xf numFmtId="0" fontId="25" fillId="0" borderId="0" xfId="0" applyFont="1">
      <alignment vertical="center"/>
    </xf>
    <xf numFmtId="0" fontId="30" fillId="0" borderId="0" xfId="0" applyFont="1" applyBorder="1" applyAlignment="1">
      <alignment horizontal="left" vertical="center" shrinkToFit="1"/>
    </xf>
    <xf numFmtId="0" fontId="30" fillId="0" borderId="0" xfId="0" applyFont="1" applyFill="1" applyBorder="1">
      <alignment vertical="center"/>
    </xf>
    <xf numFmtId="0" fontId="29" fillId="0" borderId="0" xfId="0" applyFo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0" fontId="25" fillId="0" borderId="20" xfId="0" applyFont="1" applyBorder="1" applyAlignment="1">
      <alignment horizontal="left" vertical="center" shrinkToFit="1"/>
    </xf>
    <xf numFmtId="0" fontId="29" fillId="0" borderId="20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33" fillId="0" borderId="0" xfId="0" applyFont="1" applyBorder="1" applyAlignment="1">
      <alignment horizontal="center" shrinkToFit="1"/>
    </xf>
    <xf numFmtId="0" fontId="4" fillId="0" borderId="0" xfId="19"/>
    <xf numFmtId="0" fontId="34" fillId="0" borderId="11" xfId="0" applyFont="1" applyFill="1" applyBorder="1" applyAlignment="1">
      <alignment horizontal="center" vertical="center" textRotation="255"/>
    </xf>
    <xf numFmtId="0" fontId="35" fillId="0" borderId="0" xfId="19" applyFont="1"/>
    <xf numFmtId="0" fontId="24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4" fillId="0" borderId="20" xfId="0" applyFont="1" applyFill="1" applyBorder="1" applyAlignment="1">
      <alignment vertical="center" shrinkToFit="1"/>
    </xf>
    <xf numFmtId="0" fontId="29" fillId="0" borderId="0" xfId="0" applyFont="1" applyBorder="1" applyAlignment="1">
      <alignment horizontal="left" vertical="center"/>
    </xf>
    <xf numFmtId="179" fontId="29" fillId="0" borderId="21" xfId="0" applyNumberFormat="1" applyFont="1" applyBorder="1" applyAlignment="1">
      <alignment horizontal="right"/>
    </xf>
    <xf numFmtId="180" fontId="29" fillId="0" borderId="32" xfId="0" applyNumberFormat="1" applyFont="1" applyBorder="1" applyAlignment="1">
      <alignment horizontal="right"/>
    </xf>
    <xf numFmtId="0" fontId="23" fillId="0" borderId="0" xfId="0" applyFont="1" applyBorder="1">
      <alignment vertical="center"/>
    </xf>
    <xf numFmtId="0" fontId="29" fillId="0" borderId="0" xfId="0" applyFont="1" applyBorder="1">
      <alignment vertical="center"/>
    </xf>
    <xf numFmtId="0" fontId="31" fillId="0" borderId="0" xfId="0" applyFont="1" applyBorder="1">
      <alignment vertical="center"/>
    </xf>
    <xf numFmtId="179" fontId="29" fillId="0" borderId="0" xfId="0" applyNumberFormat="1" applyFont="1" applyBorder="1" applyAlignment="1">
      <alignment horizontal="right"/>
    </xf>
    <xf numFmtId="0" fontId="29" fillId="0" borderId="0" xfId="0" applyFont="1" applyBorder="1" applyAlignment="1">
      <alignment horizontal="center" vertical="center" shrinkToFit="1"/>
    </xf>
    <xf numFmtId="0" fontId="0" fillId="0" borderId="0" xfId="0" applyFont="1" applyBorder="1">
      <alignment vertical="center"/>
    </xf>
    <xf numFmtId="180" fontId="29" fillId="0" borderId="0" xfId="0" applyNumberFormat="1" applyFont="1" applyBorder="1" applyAlignment="1">
      <alignment horizontal="right"/>
    </xf>
    <xf numFmtId="0" fontId="24" fillId="24" borderId="16" xfId="0" quotePrefix="1" applyFont="1" applyFill="1" applyBorder="1" applyAlignment="1">
      <alignment horizontal="center" vertical="center" shrinkToFit="1"/>
    </xf>
    <xf numFmtId="0" fontId="35" fillId="0" borderId="0" xfId="19" applyFont="1" applyBorder="1" applyAlignment="1"/>
    <xf numFmtId="0" fontId="39" fillId="0" borderId="0" xfId="19" applyFont="1"/>
    <xf numFmtId="0" fontId="38" fillId="0" borderId="35" xfId="19" applyFont="1" applyBorder="1"/>
    <xf numFmtId="180" fontId="38" fillId="0" borderId="36" xfId="19" applyNumberFormat="1" applyFont="1" applyBorder="1"/>
    <xf numFmtId="0" fontId="38" fillId="0" borderId="36" xfId="19" applyFont="1" applyBorder="1"/>
    <xf numFmtId="179" fontId="38" fillId="0" borderId="36" xfId="19" applyNumberFormat="1" applyFont="1" applyBorder="1"/>
    <xf numFmtId="179" fontId="38" fillId="0" borderId="37" xfId="19" applyNumberFormat="1" applyFont="1" applyBorder="1"/>
    <xf numFmtId="0" fontId="38" fillId="0" borderId="38" xfId="19" applyFont="1" applyBorder="1"/>
    <xf numFmtId="179" fontId="38" fillId="0" borderId="39" xfId="19" applyNumberFormat="1" applyFont="1" applyBorder="1"/>
    <xf numFmtId="0" fontId="38" fillId="0" borderId="39" xfId="19" applyFont="1" applyBorder="1"/>
    <xf numFmtId="179" fontId="38" fillId="0" borderId="40" xfId="19" applyNumberFormat="1" applyFont="1" applyBorder="1"/>
    <xf numFmtId="179" fontId="38" fillId="0" borderId="41" xfId="19" applyNumberFormat="1" applyFont="1" applyBorder="1"/>
    <xf numFmtId="179" fontId="38" fillId="0" borderId="42" xfId="19" applyNumberFormat="1" applyFont="1" applyBorder="1"/>
    <xf numFmtId="0" fontId="36" fillId="0" borderId="34" xfId="19" applyFont="1" applyBorder="1" applyAlignment="1"/>
    <xf numFmtId="180" fontId="38" fillId="0" borderId="53" xfId="19" applyNumberFormat="1" applyFont="1" applyBorder="1"/>
    <xf numFmtId="0" fontId="38" fillId="0" borderId="53" xfId="19" applyFont="1" applyBorder="1"/>
    <xf numFmtId="179" fontId="38" fillId="0" borderId="53" xfId="19" applyNumberFormat="1" applyFont="1" applyBorder="1"/>
    <xf numFmtId="0" fontId="24" fillId="0" borderId="0" xfId="19" applyFont="1"/>
    <xf numFmtId="0" fontId="24" fillId="0" borderId="0" xfId="0" applyFont="1" applyBorder="1" applyAlignment="1">
      <alignment horizontal="left" shrinkToFit="1"/>
    </xf>
    <xf numFmtId="0" fontId="45" fillId="24" borderId="16" xfId="0" applyFont="1" applyFill="1" applyBorder="1" applyAlignment="1">
      <alignment horizontal="center" vertical="center" shrinkToFit="1"/>
    </xf>
    <xf numFmtId="0" fontId="45" fillId="0" borderId="20" xfId="0" applyFont="1" applyBorder="1" applyAlignment="1">
      <alignment horizontal="left" vertical="center" shrinkToFit="1"/>
    </xf>
    <xf numFmtId="0" fontId="45" fillId="0" borderId="20" xfId="0" applyFont="1" applyFill="1" applyBorder="1" applyAlignment="1">
      <alignment vertical="center" textRotation="180" shrinkToFit="1"/>
    </xf>
    <xf numFmtId="0" fontId="45" fillId="0" borderId="20" xfId="0" applyFont="1" applyFill="1" applyBorder="1" applyAlignment="1">
      <alignment horizontal="left" vertical="center" shrinkToFit="1"/>
    </xf>
    <xf numFmtId="0" fontId="45" fillId="0" borderId="20" xfId="0" applyFont="1" applyBorder="1" applyAlignment="1">
      <alignment horizontal="left" vertical="center" wrapText="1" shrinkToFit="1"/>
    </xf>
    <xf numFmtId="0" fontId="4" fillId="0" borderId="15" xfId="0" applyFont="1" applyFill="1" applyBorder="1" applyAlignment="1">
      <alignment horizontal="center" vertical="center" shrinkToFit="1"/>
    </xf>
    <xf numFmtId="0" fontId="45" fillId="0" borderId="23" xfId="0" applyFont="1" applyBorder="1">
      <alignment vertical="center"/>
    </xf>
    <xf numFmtId="0" fontId="2" fillId="0" borderId="19" xfId="0" applyFont="1" applyFill="1" applyBorder="1" applyAlignment="1">
      <alignment horizontal="center" vertical="center" shrinkToFit="1"/>
    </xf>
    <xf numFmtId="0" fontId="45" fillId="0" borderId="27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 applyAlignment="1">
      <alignment horizontal="right"/>
    </xf>
    <xf numFmtId="0" fontId="24" fillId="0" borderId="0" xfId="0" applyFont="1" applyAlignment="1">
      <alignment horizontal="left" vertical="center"/>
    </xf>
    <xf numFmtId="0" fontId="24" fillId="0" borderId="70" xfId="0" applyFont="1" applyBorder="1" applyAlignment="1">
      <alignment vertical="center" shrinkToFit="1"/>
    </xf>
    <xf numFmtId="0" fontId="24" fillId="0" borderId="21" xfId="0" applyFont="1" applyBorder="1" applyAlignment="1">
      <alignment horizontal="left" vertical="center" shrinkToFit="1"/>
    </xf>
    <xf numFmtId="0" fontId="24" fillId="0" borderId="24" xfId="0" applyFont="1" applyBorder="1" applyAlignment="1">
      <alignment horizontal="left" vertical="center" shrinkToFit="1"/>
    </xf>
    <xf numFmtId="0" fontId="24" fillId="0" borderId="61" xfId="0" applyFont="1" applyBorder="1" applyAlignment="1">
      <alignment vertical="center" shrinkToFit="1"/>
    </xf>
    <xf numFmtId="0" fontId="24" fillId="0" borderId="61" xfId="0" applyFont="1" applyBorder="1" applyAlignment="1">
      <alignment horizontal="left" vertical="center" shrinkToFit="1"/>
    </xf>
    <xf numFmtId="0" fontId="24" fillId="0" borderId="0" xfId="0" applyFont="1" applyBorder="1" applyAlignment="1">
      <alignment horizontal="left" shrinkToFit="1"/>
    </xf>
    <xf numFmtId="0" fontId="36" fillId="0" borderId="0" xfId="19" applyFont="1" applyBorder="1" applyAlignment="1"/>
    <xf numFmtId="0" fontId="4" fillId="0" borderId="0" xfId="19" applyFont="1"/>
    <xf numFmtId="0" fontId="48" fillId="0" borderId="0" xfId="19" applyFont="1"/>
    <xf numFmtId="0" fontId="38" fillId="0" borderId="0" xfId="19" applyFont="1" applyBorder="1"/>
    <xf numFmtId="180" fontId="38" fillId="0" borderId="0" xfId="19" applyNumberFormat="1" applyFont="1" applyBorder="1"/>
    <xf numFmtId="179" fontId="38" fillId="0" borderId="0" xfId="19" applyNumberFormat="1" applyFont="1" applyBorder="1"/>
    <xf numFmtId="0" fontId="38" fillId="0" borderId="71" xfId="19" applyFont="1" applyBorder="1"/>
    <xf numFmtId="179" fontId="38" fillId="0" borderId="34" xfId="19" applyNumberFormat="1" applyFont="1" applyBorder="1"/>
    <xf numFmtId="0" fontId="38" fillId="0" borderId="34" xfId="19" applyFont="1" applyBorder="1"/>
    <xf numFmtId="179" fontId="38" fillId="0" borderId="54" xfId="19" applyNumberFormat="1" applyFont="1" applyBorder="1"/>
    <xf numFmtId="0" fontId="38" fillId="0" borderId="72" xfId="19" applyFont="1" applyBorder="1"/>
    <xf numFmtId="179" fontId="38" fillId="0" borderId="75" xfId="19" applyNumberFormat="1" applyFont="1" applyBorder="1"/>
    <xf numFmtId="179" fontId="38" fillId="0" borderId="72" xfId="19" applyNumberFormat="1" applyFont="1" applyBorder="1"/>
    <xf numFmtId="0" fontId="38" fillId="0" borderId="68" xfId="19" applyFont="1" applyBorder="1"/>
    <xf numFmtId="0" fontId="38" fillId="0" borderId="41" xfId="19" applyFont="1" applyBorder="1"/>
    <xf numFmtId="0" fontId="0" fillId="0" borderId="0" xfId="0" applyFont="1">
      <alignment vertical="center"/>
    </xf>
    <xf numFmtId="0" fontId="21" fillId="0" borderId="15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45" fillId="0" borderId="20" xfId="0" applyFont="1" applyFill="1" applyBorder="1" applyAlignment="1">
      <alignment vertical="center" textRotation="255" shrinkToFit="1"/>
    </xf>
    <xf numFmtId="0" fontId="30" fillId="0" borderId="61" xfId="0" applyFont="1" applyBorder="1" applyAlignment="1">
      <alignment vertical="center" shrinkToFit="1"/>
    </xf>
    <xf numFmtId="0" fontId="24" fillId="0" borderId="78" xfId="0" applyFont="1" applyFill="1" applyBorder="1" applyAlignment="1">
      <alignment vertical="center" textRotation="180" shrinkToFit="1"/>
    </xf>
    <xf numFmtId="0" fontId="24" fillId="0" borderId="77" xfId="0" applyFont="1" applyBorder="1" applyAlignment="1">
      <alignment horizontal="left" vertical="center"/>
    </xf>
    <xf numFmtId="0" fontId="24" fillId="0" borderId="78" xfId="0" applyFont="1" applyBorder="1" applyAlignment="1">
      <alignment horizontal="left" vertical="center"/>
    </xf>
    <xf numFmtId="0" fontId="24" fillId="0" borderId="58" xfId="0" applyFont="1" applyBorder="1" applyAlignment="1">
      <alignment vertical="center" shrinkToFit="1"/>
    </xf>
    <xf numFmtId="0" fontId="24" fillId="0" borderId="0" xfId="0" applyFont="1" applyFill="1" applyBorder="1" applyAlignment="1">
      <alignment horizontal="left" vertical="center" shrinkToFit="1"/>
    </xf>
    <xf numFmtId="0" fontId="24" fillId="0" borderId="0" xfId="0" applyFont="1" applyBorder="1" applyAlignment="1">
      <alignment horizontal="left" vertical="center" shrinkToFit="1"/>
    </xf>
    <xf numFmtId="0" fontId="38" fillId="0" borderId="52" xfId="19" applyFont="1" applyBorder="1"/>
    <xf numFmtId="0" fontId="45" fillId="24" borderId="83" xfId="0" applyFont="1" applyFill="1" applyBorder="1" applyAlignment="1">
      <alignment horizontal="center" vertical="center" shrinkToFit="1"/>
    </xf>
    <xf numFmtId="0" fontId="45" fillId="24" borderId="82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horizontal="right"/>
    </xf>
    <xf numFmtId="0" fontId="48" fillId="0" borderId="0" xfId="0" applyFont="1">
      <alignment vertical="center"/>
    </xf>
    <xf numFmtId="0" fontId="30" fillId="0" borderId="84" xfId="0" applyFont="1" applyFill="1" applyBorder="1" applyAlignment="1">
      <alignment horizontal="center" vertical="center" shrinkToFit="1"/>
    </xf>
    <xf numFmtId="179" fontId="38" fillId="0" borderId="56" xfId="19" applyNumberFormat="1" applyFont="1" applyBorder="1"/>
    <xf numFmtId="0" fontId="45" fillId="0" borderId="20" xfId="0" applyFont="1" applyFill="1" applyBorder="1" applyAlignment="1">
      <alignment vertical="center" shrinkToFit="1"/>
    </xf>
    <xf numFmtId="0" fontId="24" fillId="0" borderId="70" xfId="0" applyFont="1" applyBorder="1" applyAlignment="1">
      <alignment horizontal="left" vertical="center" shrinkToFit="1"/>
    </xf>
    <xf numFmtId="179" fontId="38" fillId="0" borderId="57" xfId="19" applyNumberFormat="1" applyFont="1" applyBorder="1"/>
    <xf numFmtId="179" fontId="38" fillId="0" borderId="76" xfId="19" applyNumberFormat="1" applyFont="1" applyBorder="1"/>
    <xf numFmtId="0" fontId="24" fillId="0" borderId="0" xfId="19" applyFont="1" applyAlignment="1">
      <alignment horizontal="center" vertical="center"/>
    </xf>
    <xf numFmtId="0" fontId="24" fillId="0" borderId="87" xfId="0" applyFont="1" applyFill="1" applyBorder="1" applyAlignment="1">
      <alignment vertical="center" textRotation="180" shrinkToFit="1"/>
    </xf>
    <xf numFmtId="0" fontId="38" fillId="0" borderId="49" xfId="19" applyFont="1" applyBorder="1"/>
    <xf numFmtId="0" fontId="38" fillId="0" borderId="58" xfId="19" applyFont="1" applyBorder="1"/>
    <xf numFmtId="0" fontId="38" fillId="0" borderId="51" xfId="19" applyFont="1" applyBorder="1"/>
    <xf numFmtId="179" fontId="38" fillId="0" borderId="51" xfId="19" applyNumberFormat="1" applyFont="1" applyBorder="1"/>
    <xf numFmtId="179" fontId="38" fillId="0" borderId="69" xfId="19" applyNumberFormat="1" applyFont="1" applyBorder="1"/>
    <xf numFmtId="0" fontId="2" fillId="0" borderId="84" xfId="0" applyFont="1" applyFill="1" applyBorder="1" applyAlignment="1">
      <alignment horizontal="center" vertical="center" shrinkToFit="1"/>
    </xf>
    <xf numFmtId="0" fontId="2" fillId="0" borderId="88" xfId="0" applyFont="1" applyBorder="1" applyAlignment="1">
      <alignment horizontal="right"/>
    </xf>
    <xf numFmtId="0" fontId="24" fillId="0" borderId="89" xfId="0" applyFont="1" applyFill="1" applyBorder="1" applyAlignment="1">
      <alignment vertical="center" textRotation="180" shrinkToFit="1"/>
    </xf>
    <xf numFmtId="0" fontId="24" fillId="0" borderId="89" xfId="0" applyFont="1" applyBorder="1" applyAlignment="1">
      <alignment horizontal="left" vertical="center" shrinkToFit="1"/>
    </xf>
    <xf numFmtId="0" fontId="24" fillId="0" borderId="0" xfId="0" applyFont="1" applyFill="1" applyBorder="1" applyAlignment="1">
      <alignment vertical="center" textRotation="180" shrinkToFit="1"/>
    </xf>
    <xf numFmtId="0" fontId="24" fillId="0" borderId="61" xfId="0" applyFont="1" applyBorder="1">
      <alignment vertical="center"/>
    </xf>
    <xf numFmtId="0" fontId="45" fillId="0" borderId="0" xfId="0" applyFont="1" applyBorder="1" applyAlignment="1">
      <alignment horizontal="left" vertical="center" shrinkToFit="1"/>
    </xf>
    <xf numFmtId="0" fontId="45" fillId="0" borderId="0" xfId="0" applyFont="1" applyFill="1" applyBorder="1" applyAlignment="1">
      <alignment vertical="center" textRotation="180" shrinkToFit="1"/>
    </xf>
    <xf numFmtId="0" fontId="45" fillId="0" borderId="0" xfId="0" applyFont="1" applyFill="1" applyBorder="1" applyAlignment="1">
      <alignment vertical="center" shrinkToFit="1"/>
    </xf>
    <xf numFmtId="0" fontId="45" fillId="0" borderId="24" xfId="0" applyFont="1" applyBorder="1" applyAlignment="1">
      <alignment horizontal="left" vertical="center" shrinkToFit="1"/>
    </xf>
    <xf numFmtId="0" fontId="45" fillId="0" borderId="21" xfId="0" applyFont="1" applyBorder="1" applyAlignment="1">
      <alignment horizontal="left" vertical="center" shrinkToFit="1"/>
    </xf>
    <xf numFmtId="0" fontId="45" fillId="0" borderId="70" xfId="0" applyFont="1" applyBorder="1" applyAlignment="1">
      <alignment horizontal="left" vertical="center" shrinkToFit="1"/>
    </xf>
    <xf numFmtId="0" fontId="24" fillId="0" borderId="0" xfId="0" applyFont="1" applyBorder="1" applyAlignment="1">
      <alignment horizontal="left" vertical="center"/>
    </xf>
    <xf numFmtId="0" fontId="24" fillId="24" borderId="25" xfId="0" applyFont="1" applyFill="1" applyBorder="1" applyAlignment="1">
      <alignment horizontal="center" vertical="center" shrinkToFit="1"/>
    </xf>
    <xf numFmtId="0" fontId="48" fillId="0" borderId="17" xfId="0" applyFont="1" applyBorder="1">
      <alignment vertical="center"/>
    </xf>
    <xf numFmtId="0" fontId="48" fillId="0" borderId="21" xfId="0" applyFont="1" applyBorder="1">
      <alignment vertical="center"/>
    </xf>
    <xf numFmtId="0" fontId="24" fillId="0" borderId="90" xfId="0" applyFont="1" applyBorder="1" applyAlignment="1">
      <alignment horizontal="left" vertical="center" shrinkToFit="1"/>
    </xf>
    <xf numFmtId="0" fontId="24" fillId="0" borderId="90" xfId="0" applyFont="1" applyFill="1" applyBorder="1" applyAlignment="1">
      <alignment vertical="center" textRotation="180" shrinkToFit="1"/>
    </xf>
    <xf numFmtId="0" fontId="24" fillId="0" borderId="0" xfId="0" applyFont="1" applyBorder="1" applyAlignment="1">
      <alignment horizontal="left" shrinkToFit="1"/>
    </xf>
    <xf numFmtId="0" fontId="24" fillId="0" borderId="0" xfId="0" applyFont="1" applyBorder="1" applyAlignment="1">
      <alignment horizontal="left" shrinkToFit="1"/>
    </xf>
    <xf numFmtId="0" fontId="58" fillId="0" borderId="0" xfId="19" applyFont="1"/>
    <xf numFmtId="0" fontId="58" fillId="0" borderId="76" xfId="19" applyFont="1" applyBorder="1"/>
    <xf numFmtId="0" fontId="58" fillId="0" borderId="34" xfId="19" applyFont="1" applyBorder="1"/>
    <xf numFmtId="0" fontId="58" fillId="0" borderId="34" xfId="19" applyFont="1" applyBorder="1" applyAlignment="1">
      <alignment horizontal="left"/>
    </xf>
    <xf numFmtId="0" fontId="58" fillId="0" borderId="91" xfId="19" applyFont="1" applyBorder="1"/>
    <xf numFmtId="0" fontId="58" fillId="0" borderId="75" xfId="19" applyFont="1" applyBorder="1"/>
    <xf numFmtId="0" fontId="58" fillId="0" borderId="92" xfId="19" applyFont="1" applyBorder="1"/>
    <xf numFmtId="0" fontId="58" fillId="0" borderId="42" xfId="19" applyFont="1" applyBorder="1"/>
    <xf numFmtId="0" fontId="58" fillId="0" borderId="39" xfId="19" applyFont="1" applyBorder="1"/>
    <xf numFmtId="0" fontId="58" fillId="0" borderId="38" xfId="19" applyFont="1" applyBorder="1"/>
    <xf numFmtId="0" fontId="58" fillId="0" borderId="57" xfId="19" applyFont="1" applyBorder="1"/>
    <xf numFmtId="0" fontId="58" fillId="0" borderId="0" xfId="19" applyFont="1" applyBorder="1"/>
    <xf numFmtId="0" fontId="58" fillId="0" borderId="0" xfId="19" applyFont="1" applyBorder="1" applyAlignment="1">
      <alignment horizontal="left"/>
    </xf>
    <xf numFmtId="0" fontId="58" fillId="0" borderId="93" xfId="19" applyFont="1" applyBorder="1"/>
    <xf numFmtId="0" fontId="58" fillId="0" borderId="94" xfId="19" applyFont="1" applyBorder="1"/>
    <xf numFmtId="0" fontId="58" fillId="0" borderId="95" xfId="19" applyFont="1" applyBorder="1"/>
    <xf numFmtId="0" fontId="58" fillId="0" borderId="54" xfId="19" applyFont="1" applyBorder="1"/>
    <xf numFmtId="0" fontId="58" fillId="0" borderId="53" xfId="19" applyFont="1" applyBorder="1"/>
    <xf numFmtId="0" fontId="58" fillId="0" borderId="52" xfId="19" applyFont="1" applyBorder="1"/>
    <xf numFmtId="0" fontId="59" fillId="0" borderId="0" xfId="19" applyFont="1"/>
    <xf numFmtId="0" fontId="58" fillId="0" borderId="69" xfId="19" applyFont="1" applyBorder="1"/>
    <xf numFmtId="0" fontId="58" fillId="0" borderId="51" xfId="19" applyFont="1" applyBorder="1"/>
    <xf numFmtId="0" fontId="58" fillId="0" borderId="56" xfId="19" applyFont="1" applyBorder="1"/>
    <xf numFmtId="0" fontId="58" fillId="0" borderId="65" xfId="19" applyFont="1" applyBorder="1"/>
    <xf numFmtId="0" fontId="58" fillId="0" borderId="40" xfId="19" applyFont="1" applyBorder="1"/>
    <xf numFmtId="0" fontId="58" fillId="0" borderId="99" xfId="19" applyFont="1" applyBorder="1"/>
    <xf numFmtId="0" fontId="58" fillId="0" borderId="71" xfId="19" applyFont="1" applyBorder="1"/>
    <xf numFmtId="0" fontId="58" fillId="0" borderId="45" xfId="19" applyFont="1" applyBorder="1"/>
    <xf numFmtId="0" fontId="58" fillId="0" borderId="44" xfId="19" applyFont="1" applyBorder="1"/>
    <xf numFmtId="0" fontId="58" fillId="0" borderId="50" xfId="19" applyFont="1" applyBorder="1"/>
    <xf numFmtId="0" fontId="58" fillId="0" borderId="49" xfId="19" applyFont="1" applyBorder="1"/>
    <xf numFmtId="0" fontId="62" fillId="0" borderId="0" xfId="0" applyFont="1" applyBorder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 applyAlignment="1">
      <alignment horizontal="left" vertical="center" shrinkToFit="1"/>
    </xf>
    <xf numFmtId="0" fontId="4" fillId="0" borderId="0" xfId="0" applyFont="1" applyBorder="1" applyAlignment="1">
      <alignment horizontal="right" vertical="top"/>
    </xf>
    <xf numFmtId="9" fontId="4" fillId="0" borderId="0" xfId="0" applyNumberFormat="1" applyFont="1" applyBorder="1">
      <alignment vertical="center"/>
    </xf>
    <xf numFmtId="0" fontId="4" fillId="0" borderId="0" xfId="0" applyFont="1" applyBorder="1" applyAlignment="1">
      <alignment horizontal="right"/>
    </xf>
    <xf numFmtId="0" fontId="29" fillId="0" borderId="21" xfId="0" applyFont="1" applyBorder="1" applyAlignment="1">
      <alignment horizontal="right"/>
    </xf>
    <xf numFmtId="0" fontId="4" fillId="0" borderId="24" xfId="0" applyFont="1" applyBorder="1" applyAlignment="1">
      <alignment horizontal="right"/>
    </xf>
    <xf numFmtId="0" fontId="4" fillId="0" borderId="28" xfId="0" applyFont="1" applyFill="1" applyBorder="1" applyAlignment="1">
      <alignment horizontal="center" vertical="center" shrinkToFit="1"/>
    </xf>
    <xf numFmtId="0" fontId="4" fillId="0" borderId="23" xfId="0" applyFont="1" applyBorder="1">
      <alignment vertical="center"/>
    </xf>
    <xf numFmtId="177" fontId="4" fillId="0" borderId="0" xfId="0" applyNumberFormat="1" applyFont="1" applyBorder="1" applyAlignment="1">
      <alignment horizontal="center" vertical="center"/>
    </xf>
    <xf numFmtId="176" fontId="4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0" fontId="24" fillId="0" borderId="30" xfId="0" applyFont="1" applyBorder="1" applyAlignment="1">
      <alignment horizontal="left" vertical="center" shrinkToFit="1"/>
    </xf>
    <xf numFmtId="0" fontId="24" fillId="0" borderId="51" xfId="0" applyFont="1" applyBorder="1" applyAlignment="1">
      <alignment horizontal="left"/>
    </xf>
    <xf numFmtId="0" fontId="24" fillId="0" borderId="21" xfId="0" applyFont="1" applyFill="1" applyBorder="1" applyAlignment="1">
      <alignment horizontal="left" vertical="center" shrinkToFit="1"/>
    </xf>
    <xf numFmtId="0" fontId="4" fillId="0" borderId="19" xfId="0" applyFont="1" applyFill="1" applyBorder="1" applyAlignment="1">
      <alignment horizontal="center" vertical="center" shrinkToFit="1"/>
    </xf>
    <xf numFmtId="0" fontId="65" fillId="0" borderId="22" xfId="0" applyFont="1" applyBorder="1" applyAlignment="1">
      <alignment horizontal="center" vertical="center"/>
    </xf>
    <xf numFmtId="0" fontId="65" fillId="0" borderId="25" xfId="0" applyFont="1" applyBorder="1" applyAlignment="1">
      <alignment horizontal="left"/>
    </xf>
    <xf numFmtId="0" fontId="65" fillId="0" borderId="21" xfId="0" applyFont="1" applyBorder="1" applyAlignment="1">
      <alignment horizontal="right"/>
    </xf>
    <xf numFmtId="0" fontId="24" fillId="0" borderId="53" xfId="0" applyFont="1" applyFill="1" applyBorder="1" applyAlignment="1">
      <alignment vertical="center" textRotation="180" shrinkToFit="1"/>
    </xf>
    <xf numFmtId="0" fontId="4" fillId="0" borderId="26" xfId="0" applyFont="1" applyBorder="1" applyAlignment="1">
      <alignment horizontal="center" vertical="center" shrinkToFit="1"/>
    </xf>
    <xf numFmtId="0" fontId="65" fillId="0" borderId="20" xfId="0" applyFont="1" applyBorder="1" applyAlignment="1">
      <alignment horizontal="left" vertical="center"/>
    </xf>
    <xf numFmtId="0" fontId="65" fillId="0" borderId="21" xfId="0" applyFont="1" applyBorder="1">
      <alignment vertical="center"/>
    </xf>
    <xf numFmtId="0" fontId="65" fillId="0" borderId="20" xfId="0" applyFont="1" applyBorder="1" applyAlignment="1">
      <alignment horizontal="center"/>
    </xf>
    <xf numFmtId="0" fontId="65" fillId="0" borderId="20" xfId="0" applyFont="1" applyBorder="1" applyAlignment="1">
      <alignment horizontal="center" vertical="center"/>
    </xf>
    <xf numFmtId="0" fontId="65" fillId="0" borderId="20" xfId="0" applyFont="1" applyBorder="1" applyAlignment="1">
      <alignment horizontal="center" vertical="center" shrinkToFit="1"/>
    </xf>
    <xf numFmtId="0" fontId="24" fillId="25" borderId="20" xfId="0" applyFont="1" applyFill="1" applyBorder="1" applyAlignment="1">
      <alignment horizontal="left" vertical="center" shrinkToFit="1"/>
    </xf>
    <xf numFmtId="0" fontId="24" fillId="0" borderId="51" xfId="0" applyFont="1" applyBorder="1" applyAlignment="1">
      <alignment horizontal="left" vertical="center" shrinkToFit="1"/>
    </xf>
    <xf numFmtId="0" fontId="65" fillId="0" borderId="18" xfId="0" applyFont="1" applyBorder="1" applyAlignment="1">
      <alignment horizontal="center" vertical="center"/>
    </xf>
    <xf numFmtId="0" fontId="65" fillId="0" borderId="30" xfId="0" applyFont="1" applyBorder="1" applyAlignment="1">
      <alignment horizontal="center" vertical="center"/>
    </xf>
    <xf numFmtId="0" fontId="65" fillId="0" borderId="17" xfId="0" applyFont="1" applyBorder="1">
      <alignment vertical="center"/>
    </xf>
    <xf numFmtId="0" fontId="66" fillId="0" borderId="20" xfId="0" applyFont="1" applyBorder="1" applyAlignment="1">
      <alignment horizontal="left" vertical="center" shrinkToFit="1"/>
    </xf>
    <xf numFmtId="0" fontId="67" fillId="0" borderId="20" xfId="0" applyFont="1" applyBorder="1" applyAlignment="1">
      <alignment horizontal="left" vertical="center" shrinkToFit="1"/>
    </xf>
    <xf numFmtId="0" fontId="67" fillId="0" borderId="20" xfId="0" applyFont="1" applyFill="1" applyBorder="1" applyAlignment="1">
      <alignment vertical="center" textRotation="180" shrinkToFit="1"/>
    </xf>
    <xf numFmtId="0" fontId="67" fillId="0" borderId="20" xfId="0" applyFont="1" applyFill="1" applyBorder="1" applyAlignment="1">
      <alignment horizontal="left" vertical="center" shrinkToFit="1"/>
    </xf>
    <xf numFmtId="0" fontId="68" fillId="0" borderId="20" xfId="0" applyFont="1" applyFill="1" applyBorder="1" applyAlignment="1">
      <alignment horizontal="left" vertical="center" shrinkToFit="1"/>
    </xf>
    <xf numFmtId="0" fontId="4" fillId="0" borderId="31" xfId="0" applyFont="1" applyBorder="1" applyAlignment="1">
      <alignment horizontal="right"/>
    </xf>
    <xf numFmtId="0" fontId="4" fillId="0" borderId="10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shrinkToFit="1"/>
    </xf>
    <xf numFmtId="0" fontId="4" fillId="0" borderId="0" xfId="0" applyFont="1" applyBorder="1" applyAlignment="1">
      <alignment horizontal="center" shrinkToFit="1"/>
    </xf>
    <xf numFmtId="0" fontId="65" fillId="0" borderId="57" xfId="0" applyFont="1" applyBorder="1" applyAlignment="1">
      <alignment horizontal="center" vertical="center"/>
    </xf>
    <xf numFmtId="0" fontId="69" fillId="0" borderId="53" xfId="0" applyFont="1" applyBorder="1">
      <alignment vertical="center"/>
    </xf>
    <xf numFmtId="0" fontId="65" fillId="0" borderId="61" xfId="0" applyFont="1" applyBorder="1" applyAlignment="1">
      <alignment horizontal="left" vertical="center"/>
    </xf>
    <xf numFmtId="0" fontId="69" fillId="0" borderId="61" xfId="0" applyFont="1" applyBorder="1">
      <alignment vertical="center"/>
    </xf>
    <xf numFmtId="0" fontId="24" fillId="0" borderId="61" xfId="0" applyFont="1" applyFill="1" applyBorder="1" applyAlignment="1">
      <alignment vertical="center" textRotation="180" shrinkToFit="1"/>
    </xf>
    <xf numFmtId="0" fontId="65" fillId="0" borderId="61" xfId="0" applyFont="1" applyBorder="1" applyAlignment="1">
      <alignment horizontal="center" vertical="center"/>
    </xf>
    <xf numFmtId="0" fontId="65" fillId="0" borderId="61" xfId="0" applyFont="1" applyBorder="1" applyAlignment="1">
      <alignment horizontal="center" vertical="center" shrinkToFit="1"/>
    </xf>
    <xf numFmtId="0" fontId="65" fillId="0" borderId="101" xfId="0" applyFont="1" applyBorder="1" applyAlignment="1">
      <alignment horizontal="center" vertical="center"/>
    </xf>
    <xf numFmtId="0" fontId="65" fillId="0" borderId="51" xfId="0" applyFont="1" applyBorder="1" applyAlignment="1">
      <alignment horizontal="center" vertical="center"/>
    </xf>
    <xf numFmtId="0" fontId="65" fillId="0" borderId="57" xfId="0" applyFont="1" applyBorder="1" applyAlignment="1">
      <alignment horizontal="center"/>
    </xf>
    <xf numFmtId="0" fontId="65" fillId="0" borderId="53" xfId="0" applyFont="1" applyBorder="1" applyAlignment="1">
      <alignment horizontal="left"/>
    </xf>
    <xf numFmtId="0" fontId="45" fillId="25" borderId="20" xfId="0" applyFont="1" applyFill="1" applyBorder="1" applyAlignment="1">
      <alignment horizontal="left" vertical="center" shrinkToFit="1"/>
    </xf>
    <xf numFmtId="0" fontId="24" fillId="0" borderId="61" xfId="0" applyFont="1" applyFill="1" applyBorder="1" applyAlignment="1">
      <alignment horizontal="left" vertical="center" shrinkToFit="1"/>
    </xf>
    <xf numFmtId="0" fontId="4" fillId="0" borderId="0" xfId="0" applyFont="1" applyBorder="1" applyAlignment="1">
      <alignment horizontal="left"/>
    </xf>
    <xf numFmtId="0" fontId="29" fillId="0" borderId="102" xfId="0" applyFont="1" applyBorder="1" applyAlignment="1">
      <alignment horizontal="center" vertical="center"/>
    </xf>
    <xf numFmtId="0" fontId="29" fillId="0" borderId="29" xfId="0" applyFont="1" applyBorder="1" applyAlignment="1">
      <alignment horizontal="left" vertical="center"/>
    </xf>
    <xf numFmtId="0" fontId="29" fillId="0" borderId="103" xfId="0" applyFont="1" applyBorder="1" applyAlignment="1">
      <alignment horizontal="right"/>
    </xf>
    <xf numFmtId="0" fontId="29" fillId="0" borderId="104" xfId="0" applyFont="1" applyBorder="1" applyAlignment="1">
      <alignment horizontal="center" vertical="center"/>
    </xf>
    <xf numFmtId="0" fontId="29" fillId="0" borderId="105" xfId="0" applyFont="1" applyBorder="1" applyAlignment="1">
      <alignment horizontal="center" vertical="top"/>
    </xf>
    <xf numFmtId="0" fontId="29" fillId="0" borderId="20" xfId="0" applyFont="1" applyBorder="1" applyAlignment="1">
      <alignment horizontal="left"/>
    </xf>
    <xf numFmtId="0" fontId="4" fillId="0" borderId="20" xfId="0" applyFont="1" applyBorder="1" applyAlignment="1">
      <alignment horizontal="left" vertical="center" shrinkToFit="1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left" vertical="center" shrinkToFit="1"/>
    </xf>
    <xf numFmtId="0" fontId="2" fillId="0" borderId="0" xfId="0" applyFont="1" applyBorder="1" applyAlignment="1">
      <alignment horizontal="right" vertical="top"/>
    </xf>
    <xf numFmtId="9" fontId="2" fillId="0" borderId="0" xfId="0" applyNumberFormat="1" applyFont="1" applyBorder="1">
      <alignment vertical="center"/>
    </xf>
    <xf numFmtId="0" fontId="2" fillId="0" borderId="0" xfId="0" applyFont="1" applyBorder="1" applyAlignment="1">
      <alignment horizontal="right"/>
    </xf>
    <xf numFmtId="0" fontId="45" fillId="0" borderId="29" xfId="0" applyFont="1" applyBorder="1" applyAlignment="1">
      <alignment horizontal="left" vertical="center" shrinkToFit="1"/>
    </xf>
    <xf numFmtId="0" fontId="45" fillId="0" borderId="29" xfId="0" applyFont="1" applyFill="1" applyBorder="1" applyAlignment="1">
      <alignment vertical="center" textRotation="180" shrinkToFit="1"/>
    </xf>
    <xf numFmtId="0" fontId="2" fillId="0" borderId="28" xfId="0" applyFont="1" applyFill="1" applyBorder="1" applyAlignment="1">
      <alignment horizontal="center" vertical="center" shrinkToFit="1"/>
    </xf>
    <xf numFmtId="0" fontId="21" fillId="0" borderId="19" xfId="0" applyFont="1" applyBorder="1" applyAlignment="1">
      <alignment horizontal="center"/>
    </xf>
    <xf numFmtId="177" fontId="2" fillId="0" borderId="0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70" fillId="0" borderId="0" xfId="0" applyFont="1">
      <alignment vertical="center"/>
    </xf>
    <xf numFmtId="0" fontId="21" fillId="0" borderId="15" xfId="0" applyFont="1" applyBorder="1" applyAlignment="1">
      <alignment horizontal="center"/>
    </xf>
    <xf numFmtId="0" fontId="71" fillId="0" borderId="22" xfId="0" applyFont="1" applyBorder="1" applyAlignment="1">
      <alignment horizontal="center" vertical="center"/>
    </xf>
    <xf numFmtId="0" fontId="65" fillId="0" borderId="29" xfId="0" applyFont="1" applyBorder="1" applyAlignment="1">
      <alignment horizontal="left" vertical="center"/>
    </xf>
    <xf numFmtId="0" fontId="71" fillId="0" borderId="18" xfId="0" applyFont="1" applyBorder="1" applyAlignment="1">
      <alignment horizontal="center" vertical="center"/>
    </xf>
    <xf numFmtId="0" fontId="45" fillId="0" borderId="0" xfId="0" applyFo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right"/>
    </xf>
    <xf numFmtId="0" fontId="69" fillId="0" borderId="34" xfId="0" applyFont="1" applyBorder="1" applyAlignment="1">
      <alignment horizontal="right" vertical="center"/>
    </xf>
    <xf numFmtId="0" fontId="2" fillId="0" borderId="26" xfId="0" applyFont="1" applyBorder="1" applyAlignment="1">
      <alignment horizontal="center" vertical="center" shrinkToFit="1"/>
    </xf>
    <xf numFmtId="0" fontId="66" fillId="25" borderId="61" xfId="0" applyFont="1" applyFill="1" applyBorder="1" applyAlignment="1">
      <alignment horizontal="left" vertical="center" shrinkToFit="1"/>
    </xf>
    <xf numFmtId="0" fontId="67" fillId="25" borderId="49" xfId="48" applyFont="1" applyFill="1" applyBorder="1" applyAlignment="1">
      <alignment horizontal="left" vertical="center" shrinkToFit="1"/>
    </xf>
    <xf numFmtId="0" fontId="71" fillId="0" borderId="22" xfId="0" applyFont="1" applyBorder="1" applyAlignment="1">
      <alignment horizontal="center"/>
    </xf>
    <xf numFmtId="0" fontId="65" fillId="0" borderId="20" xfId="0" applyFont="1" applyBorder="1" applyAlignment="1">
      <alignment horizontal="left"/>
    </xf>
    <xf numFmtId="0" fontId="65" fillId="0" borderId="103" xfId="0" applyFont="1" applyBorder="1" applyAlignment="1">
      <alignment horizontal="right"/>
    </xf>
    <xf numFmtId="0" fontId="66" fillId="0" borderId="20" xfId="0" applyFont="1" applyFill="1" applyBorder="1" applyAlignment="1">
      <alignment horizontal="left" vertical="center" shrinkToFit="1"/>
    </xf>
    <xf numFmtId="0" fontId="45" fillId="25" borderId="20" xfId="0" applyFont="1" applyFill="1" applyBorder="1" applyAlignment="1">
      <alignment vertical="center" textRotation="180" shrinkToFit="1"/>
    </xf>
    <xf numFmtId="0" fontId="66" fillId="25" borderId="20" xfId="0" applyFont="1" applyFill="1" applyBorder="1" applyAlignment="1">
      <alignment horizontal="left" vertical="center" shrinkToFit="1"/>
    </xf>
    <xf numFmtId="0" fontId="44" fillId="0" borderId="0" xfId="0" applyFont="1">
      <alignment vertical="center"/>
    </xf>
    <xf numFmtId="0" fontId="70" fillId="0" borderId="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44" fillId="0" borderId="12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 vertical="center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1" xfId="0" applyFont="1" applyBorder="1" applyAlignment="1">
      <alignment vertical="center" textRotation="255"/>
    </xf>
    <xf numFmtId="0" fontId="21" fillId="0" borderId="10" xfId="0" applyFont="1" applyBorder="1" applyAlignment="1">
      <alignment horizontal="center" vertical="center" textRotation="255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2" fillId="0" borderId="0" xfId="0" applyFont="1" applyFill="1" applyBorder="1" applyAlignment="1">
      <alignment horizontal="center" shrinkToFit="1"/>
    </xf>
    <xf numFmtId="0" fontId="2" fillId="0" borderId="0" xfId="0" applyFont="1" applyBorder="1" applyAlignment="1">
      <alignment horizontal="center" shrinkToFit="1"/>
    </xf>
    <xf numFmtId="0" fontId="2" fillId="0" borderId="0" xfId="0" applyFont="1" applyBorder="1" applyAlignment="1">
      <alignment horizontal="left"/>
    </xf>
    <xf numFmtId="0" fontId="72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center" shrinkToFit="1"/>
    </xf>
    <xf numFmtId="0" fontId="72" fillId="0" borderId="0" xfId="0" applyFont="1" applyFill="1" applyBorder="1" applyAlignment="1">
      <alignment horizontal="center" shrinkToFit="1"/>
    </xf>
    <xf numFmtId="0" fontId="45" fillId="0" borderId="0" xfId="0" applyFont="1" applyBorder="1" applyAlignment="1">
      <alignment horizontal="left" shrinkToFit="1"/>
    </xf>
    <xf numFmtId="0" fontId="45" fillId="0" borderId="0" xfId="0" applyFont="1" applyBorder="1" applyAlignment="1">
      <alignment horizontal="left" shrinkToFit="1"/>
    </xf>
    <xf numFmtId="0" fontId="69" fillId="0" borderId="76" xfId="0" applyFont="1" applyBorder="1">
      <alignment vertical="center"/>
    </xf>
    <xf numFmtId="0" fontId="69" fillId="0" borderId="75" xfId="0" applyFont="1" applyBorder="1">
      <alignment vertical="center"/>
    </xf>
    <xf numFmtId="0" fontId="69" fillId="0" borderId="57" xfId="0" applyFont="1" applyBorder="1">
      <alignment vertical="center"/>
    </xf>
    <xf numFmtId="0" fontId="69" fillId="0" borderId="57" xfId="0" applyFont="1" applyBorder="1" applyAlignment="1">
      <alignment horizontal="center" vertical="center"/>
    </xf>
    <xf numFmtId="0" fontId="24" fillId="0" borderId="61" xfId="0" applyFont="1" applyBorder="1" applyAlignment="1">
      <alignment horizontal="left"/>
    </xf>
    <xf numFmtId="0" fontId="45" fillId="24" borderId="25" xfId="0" applyFont="1" applyFill="1" applyBorder="1" applyAlignment="1">
      <alignment horizontal="center" vertical="center" shrinkToFit="1"/>
    </xf>
    <xf numFmtId="0" fontId="45" fillId="0" borderId="53" xfId="0" applyFont="1" applyBorder="1" applyAlignment="1">
      <alignment horizontal="left" vertical="center" shrinkToFit="1"/>
    </xf>
    <xf numFmtId="0" fontId="45" fillId="0" borderId="53" xfId="0" applyFont="1" applyFill="1" applyBorder="1" applyAlignment="1">
      <alignment vertical="center" textRotation="180" shrinkToFit="1"/>
    </xf>
    <xf numFmtId="0" fontId="45" fillId="0" borderId="21" xfId="0" applyFont="1" applyFill="1" applyBorder="1" applyAlignment="1">
      <alignment vertical="center" textRotation="180" shrinkToFit="1"/>
    </xf>
    <xf numFmtId="0" fontId="45" fillId="0" borderId="61" xfId="0" applyFont="1" applyFill="1" applyBorder="1" applyAlignment="1">
      <alignment horizontal="left" vertical="center" shrinkToFit="1"/>
    </xf>
    <xf numFmtId="0" fontId="45" fillId="0" borderId="61" xfId="0" applyFont="1" applyFill="1" applyBorder="1" applyAlignment="1">
      <alignment vertical="center" textRotation="180" shrinkToFit="1"/>
    </xf>
    <xf numFmtId="0" fontId="45" fillId="0" borderId="21" xfId="0" applyFont="1" applyFill="1" applyBorder="1" applyAlignment="1">
      <alignment horizontal="left" vertical="center" shrinkToFit="1"/>
    </xf>
    <xf numFmtId="0" fontId="2" fillId="0" borderId="61" xfId="0" applyFont="1" applyBorder="1">
      <alignment vertical="center"/>
    </xf>
    <xf numFmtId="0" fontId="2" fillId="0" borderId="61" xfId="0" applyFont="1" applyBorder="1" applyAlignment="1">
      <alignment vertical="center" shrinkToFit="1"/>
    </xf>
    <xf numFmtId="0" fontId="24" fillId="0" borderId="51" xfId="0" applyFont="1" applyFill="1" applyBorder="1" applyAlignment="1">
      <alignment horizontal="left" vertical="center" shrinkToFit="1"/>
    </xf>
    <xf numFmtId="0" fontId="23" fillId="24" borderId="30" xfId="0" applyFont="1" applyFill="1" applyBorder="1" applyAlignment="1">
      <alignment horizontal="center" vertical="center" wrapText="1" shrinkToFit="1"/>
    </xf>
    <xf numFmtId="0" fontId="45" fillId="24" borderId="30" xfId="0" applyFont="1" applyFill="1" applyBorder="1" applyAlignment="1">
      <alignment horizontal="center" vertical="center" shrinkToFit="1"/>
    </xf>
    <xf numFmtId="0" fontId="64" fillId="0" borderId="0" xfId="46" applyFill="1" applyProtection="1"/>
    <xf numFmtId="0" fontId="74" fillId="0" borderId="106" xfId="46" applyFont="1" applyFill="1" applyBorder="1" applyAlignment="1" applyProtection="1">
      <alignment vertical="center"/>
    </xf>
    <xf numFmtId="0" fontId="75" fillId="0" borderId="107" xfId="46" applyFont="1" applyFill="1" applyBorder="1" applyAlignment="1" applyProtection="1">
      <alignment vertical="center"/>
    </xf>
    <xf numFmtId="0" fontId="74" fillId="0" borderId="107" xfId="46" applyFont="1" applyFill="1" applyBorder="1" applyAlignment="1" applyProtection="1">
      <alignment vertical="center"/>
    </xf>
    <xf numFmtId="0" fontId="74" fillId="0" borderId="107" xfId="46" applyFont="1" applyFill="1" applyBorder="1" applyAlignment="1" applyProtection="1">
      <alignment horizontal="center" vertical="center"/>
    </xf>
    <xf numFmtId="0" fontId="74" fillId="0" borderId="108" xfId="46" applyFont="1" applyFill="1" applyBorder="1" applyAlignment="1" applyProtection="1">
      <alignment vertical="center"/>
    </xf>
    <xf numFmtId="0" fontId="75" fillId="0" borderId="109" xfId="46" applyFont="1" applyFill="1" applyBorder="1" applyAlignment="1" applyProtection="1">
      <alignment vertical="center"/>
    </xf>
    <xf numFmtId="0" fontId="74" fillId="0" borderId="109" xfId="46" applyFont="1" applyFill="1" applyBorder="1" applyAlignment="1" applyProtection="1">
      <alignment vertical="center"/>
    </xf>
    <xf numFmtId="0" fontId="74" fillId="0" borderId="109" xfId="46" applyFont="1" applyFill="1" applyBorder="1" applyAlignment="1" applyProtection="1">
      <alignment horizontal="center" vertical="center"/>
    </xf>
    <xf numFmtId="0" fontId="74" fillId="0" borderId="106" xfId="46" applyFont="1" applyFill="1" applyBorder="1" applyAlignment="1" applyProtection="1">
      <alignment horizontal="center" vertical="center"/>
    </xf>
    <xf numFmtId="0" fontId="74" fillId="0" borderId="108" xfId="46" applyFont="1" applyFill="1" applyBorder="1" applyAlignment="1" applyProtection="1">
      <alignment horizontal="center" vertical="center"/>
    </xf>
    <xf numFmtId="0" fontId="74" fillId="0" borderId="0" xfId="46" applyFont="1" applyFill="1" applyAlignment="1" applyProtection="1">
      <alignment vertical="center"/>
    </xf>
    <xf numFmtId="0" fontId="82" fillId="0" borderId="0" xfId="46" applyFont="1" applyFill="1" applyAlignment="1" applyProtection="1">
      <alignment vertical="center"/>
    </xf>
    <xf numFmtId="0" fontId="64" fillId="0" borderId="0" xfId="46" applyFill="1" applyAlignment="1" applyProtection="1">
      <alignment vertical="center"/>
    </xf>
    <xf numFmtId="0" fontId="86" fillId="0" borderId="118" xfId="46" applyFont="1" applyFill="1" applyBorder="1" applyAlignment="1" applyProtection="1">
      <alignment horizontal="center"/>
    </xf>
    <xf numFmtId="0" fontId="64" fillId="0" borderId="119" xfId="46" applyFill="1" applyBorder="1" applyAlignment="1" applyProtection="1">
      <alignment horizontal="center"/>
    </xf>
    <xf numFmtId="0" fontId="86" fillId="0" borderId="119" xfId="46" applyFont="1" applyFill="1" applyBorder="1" applyProtection="1"/>
    <xf numFmtId="0" fontId="87" fillId="0" borderId="119" xfId="46" applyFont="1" applyFill="1" applyBorder="1" applyAlignment="1" applyProtection="1">
      <alignment vertical="center"/>
    </xf>
    <xf numFmtId="0" fontId="64" fillId="0" borderId="120" xfId="46" applyFill="1" applyBorder="1" applyAlignment="1" applyProtection="1">
      <alignment vertical="center"/>
    </xf>
    <xf numFmtId="0" fontId="64" fillId="0" borderId="121" xfId="46" applyFill="1" applyBorder="1" applyAlignment="1" applyProtection="1">
      <alignment horizontal="center" vertical="center"/>
    </xf>
    <xf numFmtId="0" fontId="86" fillId="0" borderId="113" xfId="46" applyFont="1" applyFill="1" applyBorder="1" applyAlignment="1" applyProtection="1">
      <alignment horizontal="center"/>
    </xf>
    <xf numFmtId="0" fontId="64" fillId="0" borderId="122" xfId="46" applyFill="1" applyBorder="1" applyAlignment="1" applyProtection="1">
      <alignment horizontal="center"/>
    </xf>
    <xf numFmtId="0" fontId="86" fillId="0" borderId="122" xfId="46" applyFont="1" applyFill="1" applyBorder="1" applyProtection="1"/>
    <xf numFmtId="0" fontId="87" fillId="0" borderId="122" xfId="46" applyFont="1" applyFill="1" applyBorder="1" applyAlignment="1" applyProtection="1">
      <alignment vertical="center"/>
    </xf>
    <xf numFmtId="0" fontId="88" fillId="0" borderId="123" xfId="46" applyFont="1" applyFill="1" applyBorder="1" applyAlignment="1" applyProtection="1">
      <alignment horizontal="center" vertical="center"/>
    </xf>
    <xf numFmtId="0" fontId="86" fillId="0" borderId="122" xfId="46" applyFont="1" applyFill="1" applyBorder="1" applyAlignment="1" applyProtection="1">
      <alignment horizontal="center"/>
    </xf>
    <xf numFmtId="0" fontId="86" fillId="0" borderId="124" xfId="46" applyFont="1" applyFill="1" applyBorder="1" applyAlignment="1" applyProtection="1">
      <alignment horizontal="center" vertical="center"/>
    </xf>
    <xf numFmtId="0" fontId="64" fillId="0" borderId="124" xfId="46" applyFill="1" applyBorder="1" applyAlignment="1" applyProtection="1">
      <alignment horizontal="center" vertical="center"/>
    </xf>
    <xf numFmtId="0" fontId="89" fillId="0" borderId="122" xfId="46" applyFont="1" applyFill="1" applyBorder="1" applyAlignment="1" applyProtection="1">
      <alignment horizontal="center"/>
    </xf>
    <xf numFmtId="0" fontId="86" fillId="0" borderId="125" xfId="46" applyFont="1" applyFill="1" applyBorder="1" applyAlignment="1" applyProtection="1">
      <alignment horizontal="center"/>
    </xf>
    <xf numFmtId="0" fontId="86" fillId="0" borderId="126" xfId="46" applyFont="1" applyFill="1" applyBorder="1" applyAlignment="1" applyProtection="1">
      <alignment horizontal="center"/>
    </xf>
    <xf numFmtId="0" fontId="86" fillId="0" borderId="126" xfId="46" applyFont="1" applyFill="1" applyBorder="1" applyProtection="1"/>
    <xf numFmtId="0" fontId="87" fillId="26" borderId="127" xfId="46" applyFont="1" applyFill="1" applyBorder="1" applyAlignment="1" applyProtection="1">
      <alignment horizontal="center" vertical="center"/>
    </xf>
    <xf numFmtId="0" fontId="64" fillId="0" borderId="123" xfId="46" applyFill="1" applyBorder="1" applyAlignment="1" applyProtection="1">
      <alignment horizontal="center" vertical="center"/>
    </xf>
    <xf numFmtId="0" fontId="86" fillId="0" borderId="122" xfId="46" applyFont="1" applyFill="1" applyBorder="1" applyAlignment="1" applyProtection="1">
      <alignment horizontal="right"/>
    </xf>
    <xf numFmtId="0" fontId="87" fillId="0" borderId="122" xfId="46" applyFont="1" applyFill="1" applyBorder="1" applyAlignment="1" applyProtection="1">
      <alignment horizontal="left" vertical="center"/>
    </xf>
    <xf numFmtId="0" fontId="91" fillId="26" borderId="127" xfId="46" applyFont="1" applyFill="1" applyBorder="1" applyAlignment="1" applyProtection="1">
      <alignment horizontal="center" vertical="center"/>
    </xf>
    <xf numFmtId="0" fontId="90" fillId="26" borderId="127" xfId="46" applyFont="1" applyFill="1" applyBorder="1" applyAlignment="1" applyProtection="1">
      <alignment horizontal="center" vertical="center"/>
    </xf>
    <xf numFmtId="0" fontId="86" fillId="0" borderId="128" xfId="46" applyFont="1" applyFill="1" applyBorder="1" applyAlignment="1" applyProtection="1">
      <alignment horizontal="center"/>
    </xf>
    <xf numFmtId="0" fontId="86" fillId="0" borderId="129" xfId="46" applyFont="1" applyFill="1" applyBorder="1" applyAlignment="1" applyProtection="1">
      <alignment horizontal="center"/>
    </xf>
    <xf numFmtId="0" fontId="86" fillId="0" borderId="129" xfId="46" applyFont="1" applyFill="1" applyBorder="1" applyProtection="1"/>
    <xf numFmtId="0" fontId="90" fillId="0" borderId="129" xfId="46" applyFont="1" applyFill="1" applyBorder="1" applyAlignment="1" applyProtection="1">
      <alignment horizontal="center" vertical="center" wrapText="1"/>
    </xf>
    <xf numFmtId="0" fontId="64" fillId="0" borderId="129" xfId="46" applyFill="1" applyBorder="1" applyAlignment="1" applyProtection="1">
      <alignment horizontal="center" vertical="center"/>
    </xf>
    <xf numFmtId="0" fontId="90" fillId="0" borderId="129" xfId="46" applyFont="1" applyFill="1" applyBorder="1" applyAlignment="1" applyProtection="1">
      <alignment horizontal="center" vertical="center"/>
    </xf>
    <xf numFmtId="0" fontId="91" fillId="0" borderId="129" xfId="46" applyFont="1" applyFill="1" applyBorder="1" applyAlignment="1" applyProtection="1">
      <alignment horizontal="center" vertical="center"/>
    </xf>
    <xf numFmtId="0" fontId="64" fillId="0" borderId="130" xfId="46" applyFill="1" applyBorder="1" applyAlignment="1" applyProtection="1">
      <alignment vertical="center"/>
    </xf>
    <xf numFmtId="0" fontId="86" fillId="0" borderId="131" xfId="46" applyFont="1" applyFill="1" applyBorder="1" applyAlignment="1" applyProtection="1">
      <alignment horizontal="center" vertical="center" wrapText="1"/>
    </xf>
    <xf numFmtId="0" fontId="92" fillId="0" borderId="0" xfId="46" applyFont="1" applyFill="1" applyAlignment="1" applyProtection="1">
      <alignment vertical="center"/>
    </xf>
    <xf numFmtId="0" fontId="86" fillId="0" borderId="119" xfId="46" applyFont="1" applyFill="1" applyBorder="1" applyAlignment="1" applyProtection="1">
      <alignment horizontal="right"/>
    </xf>
    <xf numFmtId="0" fontId="94" fillId="26" borderId="127" xfId="46" applyFont="1" applyFill="1" applyBorder="1" applyAlignment="1" applyProtection="1">
      <alignment horizontal="center" vertical="center"/>
    </xf>
    <xf numFmtId="0" fontId="88" fillId="26" borderId="127" xfId="46" applyFont="1" applyFill="1" applyBorder="1" applyAlignment="1" applyProtection="1">
      <alignment horizontal="center" vertical="center"/>
    </xf>
    <xf numFmtId="0" fontId="64" fillId="0" borderId="0" xfId="46" applyFill="1" applyAlignment="1" applyProtection="1">
      <alignment horizontal="left" vertical="center"/>
    </xf>
    <xf numFmtId="0" fontId="87" fillId="0" borderId="119" xfId="46" applyFont="1" applyFill="1" applyBorder="1" applyAlignment="1" applyProtection="1">
      <alignment horizontal="left" vertical="center"/>
    </xf>
    <xf numFmtId="0" fontId="95" fillId="26" borderId="127" xfId="46" applyFont="1" applyFill="1" applyBorder="1" applyAlignment="1" applyProtection="1">
      <alignment horizontal="center" vertical="center"/>
    </xf>
    <xf numFmtId="0" fontId="96" fillId="26" borderId="127" xfId="46" applyFont="1" applyFill="1" applyBorder="1" applyAlignment="1" applyProtection="1">
      <alignment horizontal="center" vertical="center"/>
    </xf>
    <xf numFmtId="0" fontId="97" fillId="25" borderId="0" xfId="0" applyFont="1" applyFill="1" applyAlignment="1">
      <alignment horizontal="center" vertical="center"/>
    </xf>
    <xf numFmtId="0" fontId="97" fillId="25" borderId="0" xfId="0" applyFont="1" applyFill="1" applyBorder="1" applyAlignment="1">
      <alignment horizontal="center" vertical="center"/>
    </xf>
    <xf numFmtId="0" fontId="98" fillId="25" borderId="0" xfId="19" applyFont="1" applyFill="1" applyBorder="1"/>
    <xf numFmtId="0" fontId="99" fillId="25" borderId="0" xfId="0" applyFont="1" applyFill="1" applyBorder="1" applyAlignment="1">
      <alignment horizontal="center" vertical="center" wrapText="1"/>
    </xf>
    <xf numFmtId="0" fontId="99" fillId="25" borderId="0" xfId="0" applyFont="1" applyFill="1" applyBorder="1" applyAlignment="1">
      <alignment horizontal="center" wrapText="1"/>
    </xf>
    <xf numFmtId="0" fontId="99" fillId="25" borderId="0" xfId="0" applyFont="1" applyFill="1" applyBorder="1" applyAlignment="1">
      <alignment horizontal="center" shrinkToFit="1"/>
    </xf>
    <xf numFmtId="0" fontId="99" fillId="25" borderId="0" xfId="0" applyFont="1" applyFill="1" applyBorder="1" applyAlignment="1">
      <alignment horizontal="center"/>
    </xf>
    <xf numFmtId="184" fontId="99" fillId="25" borderId="80" xfId="0" applyNumberFormat="1" applyFont="1" applyFill="1" applyBorder="1" applyAlignment="1">
      <alignment horizontal="center" wrapText="1"/>
    </xf>
    <xf numFmtId="0" fontId="98" fillId="25" borderId="0" xfId="0" applyFont="1" applyFill="1" applyAlignment="1">
      <alignment horizontal="center" vertical="center"/>
    </xf>
    <xf numFmtId="0" fontId="98" fillId="25" borderId="0" xfId="0" applyFont="1" applyFill="1" applyBorder="1" applyAlignment="1">
      <alignment horizontal="center" vertical="center"/>
    </xf>
    <xf numFmtId="0" fontId="98" fillId="25" borderId="40" xfId="19" applyFont="1" applyFill="1" applyBorder="1"/>
    <xf numFmtId="0" fontId="98" fillId="25" borderId="39" xfId="19" applyFont="1" applyFill="1" applyBorder="1"/>
    <xf numFmtId="0" fontId="98" fillId="25" borderId="38" xfId="19" applyFont="1" applyFill="1" applyBorder="1"/>
    <xf numFmtId="0" fontId="98" fillId="25" borderId="53" xfId="19" applyFont="1" applyFill="1" applyBorder="1"/>
    <xf numFmtId="0" fontId="98" fillId="25" borderId="56" xfId="19" applyFont="1" applyFill="1" applyBorder="1"/>
    <xf numFmtId="0" fontId="98" fillId="25" borderId="42" xfId="19" applyFont="1" applyFill="1" applyBorder="1"/>
    <xf numFmtId="0" fontId="98" fillId="25" borderId="99" xfId="19" applyFont="1" applyFill="1" applyBorder="1"/>
    <xf numFmtId="0" fontId="98" fillId="25" borderId="57" xfId="0" applyFont="1" applyFill="1" applyBorder="1" applyAlignment="1">
      <alignment horizontal="center" vertical="center"/>
    </xf>
    <xf numFmtId="0" fontId="98" fillId="25" borderId="52" xfId="19" applyFont="1" applyFill="1" applyBorder="1"/>
    <xf numFmtId="0" fontId="98" fillId="25" borderId="55" xfId="19" applyFont="1" applyFill="1" applyBorder="1"/>
    <xf numFmtId="0" fontId="98" fillId="25" borderId="37" xfId="19" applyFont="1" applyFill="1" applyBorder="1"/>
    <xf numFmtId="0" fontId="99" fillId="25" borderId="0" xfId="0" applyFont="1" applyFill="1" applyAlignment="1">
      <alignment horizontal="center"/>
    </xf>
    <xf numFmtId="0" fontId="97" fillId="25" borderId="57" xfId="0" applyFont="1" applyFill="1" applyBorder="1" applyAlignment="1">
      <alignment horizontal="center" vertical="center"/>
    </xf>
    <xf numFmtId="0" fontId="99" fillId="25" borderId="57" xfId="0" applyFont="1" applyFill="1" applyBorder="1" applyAlignment="1">
      <alignment horizontal="center"/>
    </xf>
    <xf numFmtId="0" fontId="100" fillId="25" borderId="57" xfId="0" applyFont="1" applyFill="1" applyBorder="1" applyAlignment="1">
      <alignment horizontal="center" shrinkToFit="1"/>
    </xf>
    <xf numFmtId="0" fontId="100" fillId="25" borderId="0" xfId="0" applyFont="1" applyFill="1" applyBorder="1" applyAlignment="1">
      <alignment horizontal="center" shrinkToFit="1"/>
    </xf>
    <xf numFmtId="0" fontId="101" fillId="25" borderId="0" xfId="0" applyFont="1" applyFill="1" applyBorder="1" applyAlignment="1">
      <alignment horizontal="left" vertical="center"/>
    </xf>
    <xf numFmtId="0" fontId="100" fillId="25" borderId="57" xfId="0" applyFont="1" applyFill="1" applyBorder="1" applyAlignment="1">
      <alignment horizontal="center" wrapText="1"/>
    </xf>
    <xf numFmtId="0" fontId="102" fillId="25" borderId="0" xfId="0" applyFont="1" applyFill="1" applyAlignment="1">
      <alignment vertical="center"/>
    </xf>
    <xf numFmtId="0" fontId="102" fillId="25" borderId="0" xfId="0" applyFont="1" applyFill="1" applyBorder="1" applyAlignment="1">
      <alignment vertical="center"/>
    </xf>
    <xf numFmtId="0" fontId="100" fillId="25" borderId="57" xfId="0" applyFont="1" applyFill="1" applyBorder="1" applyAlignment="1">
      <alignment horizontal="center"/>
    </xf>
    <xf numFmtId="0" fontId="102" fillId="25" borderId="0" xfId="0" applyFont="1" applyFill="1" applyAlignment="1">
      <alignment horizontal="left" vertical="center"/>
    </xf>
    <xf numFmtId="0" fontId="102" fillId="25" borderId="0" xfId="0" applyFont="1" applyFill="1" applyBorder="1" applyAlignment="1">
      <alignment horizontal="left" vertical="center"/>
    </xf>
    <xf numFmtId="0" fontId="100" fillId="25" borderId="132" xfId="0" applyFont="1" applyFill="1" applyBorder="1" applyAlignment="1">
      <alignment horizontal="center"/>
    </xf>
    <xf numFmtId="0" fontId="97" fillId="25" borderId="49" xfId="0" applyFont="1" applyFill="1" applyBorder="1" applyAlignment="1">
      <alignment horizontal="center" vertical="center"/>
    </xf>
    <xf numFmtId="0" fontId="98" fillId="25" borderId="36" xfId="19" applyFont="1" applyFill="1" applyBorder="1"/>
    <xf numFmtId="0" fontId="98" fillId="25" borderId="35" xfId="19" applyFont="1" applyFill="1" applyBorder="1"/>
    <xf numFmtId="0" fontId="98" fillId="25" borderId="141" xfId="19" applyFont="1" applyFill="1" applyBorder="1"/>
    <xf numFmtId="0" fontId="99" fillId="25" borderId="0" xfId="0" applyFont="1" applyFill="1" applyAlignment="1">
      <alignment horizontal="center" vertical="center"/>
    </xf>
    <xf numFmtId="0" fontId="99" fillId="25" borderId="57" xfId="0" applyFont="1" applyFill="1" applyBorder="1" applyAlignment="1">
      <alignment horizontal="center" vertical="center"/>
    </xf>
    <xf numFmtId="0" fontId="98" fillId="25" borderId="0" xfId="0" applyFont="1" applyFill="1" applyBorder="1" applyAlignment="1">
      <alignment horizontal="center" vertical="center" wrapText="1"/>
    </xf>
    <xf numFmtId="9" fontId="98" fillId="25" borderId="53" xfId="19" applyNumberFormat="1" applyFont="1" applyFill="1" applyBorder="1"/>
    <xf numFmtId="0" fontId="99" fillId="25" borderId="62" xfId="0" applyFont="1" applyFill="1" applyBorder="1" applyAlignment="1">
      <alignment horizontal="center" wrapText="1"/>
    </xf>
    <xf numFmtId="0" fontId="99" fillId="25" borderId="62" xfId="0" applyFont="1" applyFill="1" applyBorder="1" applyAlignment="1">
      <alignment horizontal="center" shrinkToFit="1"/>
    </xf>
    <xf numFmtId="0" fontId="99" fillId="25" borderId="142" xfId="0" applyFont="1" applyFill="1" applyBorder="1" applyAlignment="1">
      <alignment horizontal="center"/>
    </xf>
    <xf numFmtId="0" fontId="99" fillId="25" borderId="49" xfId="0" applyFont="1" applyFill="1" applyBorder="1" applyAlignment="1">
      <alignment horizontal="center"/>
    </xf>
    <xf numFmtId="0" fontId="99" fillId="25" borderId="133" xfId="0" applyFont="1" applyFill="1" applyBorder="1" applyAlignment="1">
      <alignment horizontal="center" shrinkToFit="1"/>
    </xf>
    <xf numFmtId="0" fontId="99" fillId="25" borderId="136" xfId="0" applyFont="1" applyFill="1" applyBorder="1" applyAlignment="1">
      <alignment horizontal="center" shrinkToFit="1"/>
    </xf>
    <xf numFmtId="189" fontId="99" fillId="25" borderId="143" xfId="0" applyNumberFormat="1" applyFont="1" applyFill="1" applyBorder="1" applyAlignment="1">
      <alignment horizontal="center" wrapText="1"/>
    </xf>
    <xf numFmtId="0" fontId="98" fillId="25" borderId="49" xfId="0" applyFont="1" applyFill="1" applyBorder="1" applyAlignment="1">
      <alignment horizontal="center" vertical="center"/>
    </xf>
    <xf numFmtId="0" fontId="103" fillId="25" borderId="34" xfId="0" applyFont="1" applyFill="1" applyBorder="1" applyAlignment="1">
      <alignment vertical="center"/>
    </xf>
    <xf numFmtId="0" fontId="103" fillId="25" borderId="34" xfId="0" applyFont="1" applyFill="1" applyBorder="1" applyAlignment="1">
      <alignment horizontal="center" vertical="center"/>
    </xf>
    <xf numFmtId="0" fontId="103" fillId="25" borderId="0" xfId="0" applyFont="1" applyFill="1" applyBorder="1" applyAlignment="1">
      <alignment horizontal="center" vertical="center"/>
    </xf>
    <xf numFmtId="0" fontId="97" fillId="25" borderId="0" xfId="0" applyFont="1" applyFill="1" applyAlignment="1">
      <alignment horizontal="left" vertical="center"/>
    </xf>
    <xf numFmtId="0" fontId="21" fillId="0" borderId="103" xfId="0" applyFont="1" applyBorder="1" applyAlignment="1">
      <alignment horizontal="right"/>
    </xf>
    <xf numFmtId="0" fontId="21" fillId="0" borderId="21" xfId="0" applyFont="1" applyBorder="1">
      <alignment vertical="center"/>
    </xf>
    <xf numFmtId="0" fontId="21" fillId="0" borderId="21" xfId="0" applyFont="1" applyBorder="1" applyAlignment="1">
      <alignment horizontal="right"/>
    </xf>
    <xf numFmtId="0" fontId="21" fillId="0" borderId="17" xfId="0" applyFont="1" applyBorder="1">
      <alignment vertical="center"/>
    </xf>
    <xf numFmtId="0" fontId="29" fillId="0" borderId="105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textRotation="255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/>
    </xf>
    <xf numFmtId="0" fontId="45" fillId="24" borderId="147" xfId="0" applyFont="1" applyFill="1" applyBorder="1" applyAlignment="1">
      <alignment horizontal="center" vertical="center" shrinkToFit="1"/>
    </xf>
    <xf numFmtId="0" fontId="23" fillId="24" borderId="148" xfId="0" applyFont="1" applyFill="1" applyBorder="1" applyAlignment="1">
      <alignment horizontal="center" vertical="center" wrapText="1" shrinkToFit="1"/>
    </xf>
    <xf numFmtId="0" fontId="45" fillId="24" borderId="149" xfId="0" applyFont="1" applyFill="1" applyBorder="1" applyAlignment="1">
      <alignment horizontal="center" vertical="center" shrinkToFit="1"/>
    </xf>
    <xf numFmtId="0" fontId="45" fillId="24" borderId="150" xfId="0" applyFont="1" applyFill="1" applyBorder="1" applyAlignment="1">
      <alignment horizontal="center" vertical="center" shrinkToFit="1"/>
    </xf>
    <xf numFmtId="0" fontId="23" fillId="24" borderId="83" xfId="0" applyFont="1" applyFill="1" applyBorder="1" applyAlignment="1">
      <alignment horizontal="center" vertical="center" wrapText="1" shrinkToFit="1"/>
    </xf>
    <xf numFmtId="0" fontId="29" fillId="0" borderId="32" xfId="0" applyFont="1" applyBorder="1" applyAlignment="1">
      <alignment horizontal="right"/>
    </xf>
    <xf numFmtId="0" fontId="29" fillId="0" borderId="151" xfId="0" applyFont="1" applyBorder="1" applyAlignment="1">
      <alignment horizontal="center"/>
    </xf>
    <xf numFmtId="0" fontId="29" fillId="0" borderId="89" xfId="0" applyFont="1" applyBorder="1" applyAlignment="1">
      <alignment horizontal="left"/>
    </xf>
    <xf numFmtId="0" fontId="29" fillId="0" borderId="152" xfId="0" applyFont="1" applyBorder="1" applyAlignment="1">
      <alignment horizontal="right"/>
    </xf>
    <xf numFmtId="0" fontId="23" fillId="24" borderId="25" xfId="0" applyFont="1" applyFill="1" applyBorder="1" applyAlignment="1">
      <alignment horizontal="center" vertical="center" wrapText="1" shrinkToFit="1"/>
    </xf>
    <xf numFmtId="0" fontId="2" fillId="0" borderId="57" xfId="0" applyFont="1" applyBorder="1">
      <alignment vertical="center"/>
    </xf>
    <xf numFmtId="0" fontId="45" fillId="0" borderId="90" xfId="0" applyFont="1" applyBorder="1" applyAlignment="1">
      <alignment horizontal="left" vertical="center" shrinkToFit="1"/>
    </xf>
    <xf numFmtId="0" fontId="45" fillId="0" borderId="90" xfId="0" applyFont="1" applyFill="1" applyBorder="1" applyAlignment="1">
      <alignment vertical="center" textRotation="180" shrinkToFit="1"/>
    </xf>
    <xf numFmtId="0" fontId="2" fillId="0" borderId="34" xfId="0" applyFont="1" applyBorder="1" applyAlignment="1">
      <alignment horizontal="center" shrinkToFit="1"/>
    </xf>
    <xf numFmtId="0" fontId="2" fillId="0" borderId="34" xfId="0" applyFont="1" applyBorder="1">
      <alignment vertical="center"/>
    </xf>
    <xf numFmtId="0" fontId="24" fillId="0" borderId="0" xfId="0" applyFont="1" applyBorder="1" applyAlignment="1">
      <alignment horizontal="left" shrinkToFit="1"/>
    </xf>
    <xf numFmtId="0" fontId="45" fillId="0" borderId="0" xfId="0" applyFont="1" applyBorder="1" applyAlignment="1">
      <alignment horizontal="left" shrinkToFit="1"/>
    </xf>
    <xf numFmtId="0" fontId="23" fillId="25" borderId="0" xfId="19" applyFont="1" applyFill="1"/>
    <xf numFmtId="0" fontId="23" fillId="0" borderId="0" xfId="19" applyFont="1" applyFill="1"/>
    <xf numFmtId="0" fontId="23" fillId="0" borderId="40" xfId="19" applyFont="1" applyFill="1" applyBorder="1"/>
    <xf numFmtId="0" fontId="23" fillId="0" borderId="39" xfId="19" applyFont="1" applyFill="1" applyBorder="1"/>
    <xf numFmtId="0" fontId="23" fillId="0" borderId="99" xfId="19" applyFont="1" applyFill="1" applyBorder="1"/>
    <xf numFmtId="0" fontId="23" fillId="0" borderId="38" xfId="19" applyFont="1" applyFill="1" applyBorder="1"/>
    <xf numFmtId="0" fontId="23" fillId="0" borderId="42" xfId="19" applyFont="1" applyFill="1" applyBorder="1"/>
    <xf numFmtId="0" fontId="23" fillId="25" borderId="37" xfId="19" applyFont="1" applyFill="1" applyBorder="1"/>
    <xf numFmtId="0" fontId="23" fillId="25" borderId="36" xfId="19" applyFont="1" applyFill="1" applyBorder="1"/>
    <xf numFmtId="0" fontId="23" fillId="25" borderId="141" xfId="19" applyFont="1" applyFill="1" applyBorder="1"/>
    <xf numFmtId="0" fontId="23" fillId="25" borderId="35" xfId="19" applyFont="1" applyFill="1" applyBorder="1"/>
    <xf numFmtId="0" fontId="23" fillId="25" borderId="41" xfId="19" applyFont="1" applyFill="1" applyBorder="1"/>
    <xf numFmtId="0" fontId="23" fillId="0" borderId="37" xfId="19" applyFont="1" applyFill="1" applyBorder="1"/>
    <xf numFmtId="0" fontId="23" fillId="0" borderId="36" xfId="19" applyFont="1" applyFill="1" applyBorder="1"/>
    <xf numFmtId="0" fontId="23" fillId="0" borderId="141" xfId="19" applyFont="1" applyFill="1" applyBorder="1"/>
    <xf numFmtId="0" fontId="23" fillId="0" borderId="35" xfId="19" applyFont="1" applyFill="1" applyBorder="1"/>
    <xf numFmtId="0" fontId="23" fillId="0" borderId="41" xfId="19" applyFont="1" applyFill="1" applyBorder="1"/>
    <xf numFmtId="0" fontId="110" fillId="25" borderId="0" xfId="19" applyFont="1" applyFill="1"/>
    <xf numFmtId="0" fontId="23" fillId="25" borderId="0" xfId="19" applyFont="1" applyFill="1" applyAlignment="1"/>
    <xf numFmtId="0" fontId="2" fillId="25" borderId="0" xfId="50" applyFont="1" applyFill="1">
      <alignment vertical="center"/>
    </xf>
    <xf numFmtId="0" fontId="2" fillId="25" borderId="0" xfId="50" applyFont="1" applyFill="1" applyBorder="1">
      <alignment vertical="center"/>
    </xf>
    <xf numFmtId="0" fontId="2" fillId="25" borderId="0" xfId="50" applyFont="1" applyFill="1" applyBorder="1" applyAlignment="1">
      <alignment horizontal="center" vertical="center"/>
    </xf>
    <xf numFmtId="0" fontId="21" fillId="25" borderId="0" xfId="50" applyFont="1" applyFill="1" applyAlignment="1">
      <alignment horizontal="center" vertical="center"/>
    </xf>
    <xf numFmtId="0" fontId="29" fillId="25" borderId="0" xfId="50" applyFont="1" applyFill="1" applyAlignment="1">
      <alignment horizontal="left" vertical="center"/>
    </xf>
    <xf numFmtId="0" fontId="21" fillId="25" borderId="0" xfId="50" applyFont="1" applyFill="1">
      <alignment vertical="center"/>
    </xf>
    <xf numFmtId="0" fontId="2" fillId="25" borderId="0" xfId="50" applyFont="1" applyFill="1" applyAlignment="1">
      <alignment vertical="center" shrinkToFit="1"/>
    </xf>
    <xf numFmtId="0" fontId="2" fillId="25" borderId="0" xfId="50" applyFont="1" applyFill="1" applyAlignment="1">
      <alignment horizontal="center" vertical="center"/>
    </xf>
    <xf numFmtId="0" fontId="21" fillId="25" borderId="0" xfId="50" applyFont="1" applyFill="1" applyBorder="1" applyAlignment="1">
      <alignment horizontal="center" vertical="center"/>
    </xf>
    <xf numFmtId="0" fontId="2" fillId="25" borderId="0" xfId="50" applyFont="1" applyFill="1" applyBorder="1" applyAlignment="1">
      <alignment horizontal="left" vertical="center" shrinkToFit="1"/>
    </xf>
    <xf numFmtId="0" fontId="2" fillId="25" borderId="0" xfId="50" applyFont="1" applyFill="1" applyBorder="1" applyAlignment="1">
      <alignment horizontal="right" vertical="top"/>
    </xf>
    <xf numFmtId="9" fontId="2" fillId="25" borderId="0" xfId="50" applyNumberFormat="1" applyFont="1" applyFill="1" applyBorder="1">
      <alignment vertical="center"/>
    </xf>
    <xf numFmtId="0" fontId="2" fillId="25" borderId="0" xfId="50" applyFont="1" applyFill="1" applyBorder="1" applyAlignment="1">
      <alignment horizontal="right"/>
    </xf>
    <xf numFmtId="0" fontId="21" fillId="25" borderId="102" xfId="51" applyFont="1" applyFill="1" applyBorder="1" applyAlignment="1">
      <alignment horizontal="center" vertical="center"/>
    </xf>
    <xf numFmtId="0" fontId="29" fillId="25" borderId="29" xfId="51" applyFont="1" applyFill="1" applyBorder="1" applyAlignment="1">
      <alignment horizontal="left" vertical="center"/>
    </xf>
    <xf numFmtId="190" fontId="21" fillId="25" borderId="21" xfId="51" applyNumberFormat="1" applyFont="1" applyFill="1" applyBorder="1" applyAlignment="1">
      <alignment horizontal="right"/>
    </xf>
    <xf numFmtId="0" fontId="45" fillId="25" borderId="29" xfId="50" applyFont="1" applyFill="1" applyBorder="1" applyAlignment="1">
      <alignment horizontal="left" vertical="center" shrinkToFit="1"/>
    </xf>
    <xf numFmtId="0" fontId="45" fillId="25" borderId="29" xfId="50" applyFont="1" applyFill="1" applyBorder="1" applyAlignment="1">
      <alignment vertical="center" textRotation="180" shrinkToFit="1"/>
    </xf>
    <xf numFmtId="0" fontId="24" fillId="25" borderId="20" xfId="50" applyFont="1" applyFill="1" applyBorder="1" applyAlignment="1">
      <alignment horizontal="left" vertical="center" shrinkToFit="1"/>
    </xf>
    <xf numFmtId="0" fontId="24" fillId="25" borderId="20" xfId="50" applyFont="1" applyFill="1" applyBorder="1" applyAlignment="1">
      <alignment vertical="center" shrinkToFit="1"/>
    </xf>
    <xf numFmtId="0" fontId="2" fillId="25" borderId="24" xfId="50" applyFont="1" applyFill="1" applyBorder="1" applyAlignment="1">
      <alignment horizontal="right"/>
    </xf>
    <xf numFmtId="0" fontId="2" fillId="25" borderId="28" xfId="50" applyFont="1" applyFill="1" applyBorder="1" applyAlignment="1">
      <alignment horizontal="center" vertical="center" shrinkToFit="1"/>
    </xf>
    <xf numFmtId="0" fontId="21" fillId="25" borderId="104" xfId="51" applyFont="1" applyFill="1" applyBorder="1" applyAlignment="1">
      <alignment horizontal="center" vertical="center"/>
    </xf>
    <xf numFmtId="0" fontId="29" fillId="25" borderId="20" xfId="51" applyFont="1" applyFill="1" applyBorder="1" applyAlignment="1">
      <alignment horizontal="left" vertical="center"/>
    </xf>
    <xf numFmtId="0" fontId="21" fillId="25" borderId="21" xfId="51" applyFont="1" applyFill="1" applyBorder="1">
      <alignment vertical="center"/>
    </xf>
    <xf numFmtId="0" fontId="45" fillId="25" borderId="20" xfId="51" applyFont="1" applyFill="1" applyBorder="1" applyAlignment="1">
      <alignment horizontal="left" vertical="center" shrinkToFit="1"/>
    </xf>
    <xf numFmtId="0" fontId="45" fillId="25" borderId="20" xfId="51" applyFont="1" applyFill="1" applyBorder="1" applyAlignment="1">
      <alignment vertical="center" textRotation="180" shrinkToFit="1"/>
    </xf>
    <xf numFmtId="0" fontId="24" fillId="25" borderId="20" xfId="51" applyFont="1" applyFill="1" applyBorder="1" applyAlignment="1">
      <alignment horizontal="left" vertical="center" shrinkToFit="1"/>
    </xf>
    <xf numFmtId="0" fontId="24" fillId="25" borderId="20" xfId="51" applyFont="1" applyFill="1" applyBorder="1" applyAlignment="1">
      <alignment vertical="center" textRotation="180" shrinkToFit="1"/>
    </xf>
    <xf numFmtId="0" fontId="114" fillId="25" borderId="20" xfId="51" applyFont="1" applyFill="1" applyBorder="1" applyAlignment="1">
      <alignment horizontal="left" vertical="center" shrinkToFit="1"/>
    </xf>
    <xf numFmtId="0" fontId="24" fillId="25" borderId="20" xfId="51" applyFont="1" applyFill="1" applyBorder="1" applyAlignment="1">
      <alignment vertical="center" shrinkToFit="1"/>
    </xf>
    <xf numFmtId="0" fontId="114" fillId="25" borderId="20" xfId="51" applyFont="1" applyFill="1" applyBorder="1" applyAlignment="1">
      <alignment vertical="center" shrinkToFit="1"/>
    </xf>
    <xf numFmtId="0" fontId="2" fillId="25" borderId="23" xfId="50" applyFont="1" applyFill="1" applyBorder="1">
      <alignment vertical="center"/>
    </xf>
    <xf numFmtId="0" fontId="4" fillId="25" borderId="15" xfId="50" applyFont="1" applyFill="1" applyBorder="1" applyAlignment="1">
      <alignment horizontal="center" vertical="center" shrinkToFit="1"/>
    </xf>
    <xf numFmtId="0" fontId="29" fillId="25" borderId="22" xfId="51" applyFont="1" applyFill="1" applyBorder="1" applyAlignment="1">
      <alignment horizontal="center" vertical="center"/>
    </xf>
    <xf numFmtId="0" fontId="29" fillId="25" borderId="20" xfId="51" applyFont="1" applyFill="1" applyBorder="1" applyAlignment="1">
      <alignment horizontal="center"/>
    </xf>
    <xf numFmtId="191" fontId="21" fillId="25" borderId="21" xfId="51" applyNumberFormat="1" applyFont="1" applyFill="1" applyBorder="1" applyAlignment="1">
      <alignment horizontal="right"/>
    </xf>
    <xf numFmtId="0" fontId="29" fillId="25" borderId="20" xfId="51" applyFont="1" applyFill="1" applyBorder="1" applyAlignment="1">
      <alignment horizontal="center" vertical="center"/>
    </xf>
    <xf numFmtId="0" fontId="45" fillId="25" borderId="20" xfId="51" applyFont="1" applyFill="1" applyBorder="1" applyAlignment="1">
      <alignment vertical="center" shrinkToFit="1"/>
    </xf>
    <xf numFmtId="0" fontId="21" fillId="25" borderId="19" xfId="50" applyFont="1" applyFill="1" applyBorder="1" applyAlignment="1">
      <alignment horizontal="center"/>
    </xf>
    <xf numFmtId="177" fontId="2" fillId="25" borderId="0" xfId="50" applyNumberFormat="1" applyFont="1" applyFill="1" applyBorder="1" applyAlignment="1">
      <alignment horizontal="center" vertical="center"/>
    </xf>
    <xf numFmtId="176" fontId="2" fillId="25" borderId="0" xfId="50" applyNumberFormat="1" applyFont="1" applyFill="1" applyBorder="1" applyAlignment="1">
      <alignment horizontal="center" vertical="center"/>
    </xf>
    <xf numFmtId="0" fontId="2" fillId="25" borderId="0" xfId="50" applyFont="1" applyFill="1" applyBorder="1" applyAlignment="1">
      <alignment horizontal="left" vertical="center" wrapText="1"/>
    </xf>
    <xf numFmtId="0" fontId="29" fillId="25" borderId="20" xfId="51" applyFont="1" applyFill="1" applyBorder="1" applyAlignment="1">
      <alignment horizontal="center" vertical="center" shrinkToFit="1"/>
    </xf>
    <xf numFmtId="0" fontId="70" fillId="25" borderId="0" xfId="50" applyFont="1" applyFill="1">
      <alignment vertical="center"/>
    </xf>
    <xf numFmtId="0" fontId="29" fillId="25" borderId="18" xfId="51" applyFont="1" applyFill="1" applyBorder="1" applyAlignment="1">
      <alignment horizontal="center" vertical="center"/>
    </xf>
    <xf numFmtId="0" fontId="29" fillId="25" borderId="30" xfId="51" applyFont="1" applyFill="1" applyBorder="1" applyAlignment="1">
      <alignment horizontal="center" vertical="center"/>
    </xf>
    <xf numFmtId="0" fontId="21" fillId="25" borderId="17" xfId="51" applyFont="1" applyFill="1" applyBorder="1">
      <alignment vertical="center"/>
    </xf>
    <xf numFmtId="0" fontId="23" fillId="27" borderId="16" xfId="50" applyFont="1" applyFill="1" applyBorder="1" applyAlignment="1">
      <alignment horizontal="center" vertical="center" wrapText="1" shrinkToFit="1"/>
    </xf>
    <xf numFmtId="0" fontId="24" fillId="27" borderId="16" xfId="50" applyFont="1" applyFill="1" applyBorder="1" applyAlignment="1">
      <alignment horizontal="center" vertical="center" shrinkToFit="1"/>
    </xf>
    <xf numFmtId="0" fontId="45" fillId="27" borderId="16" xfId="50" applyFont="1" applyFill="1" applyBorder="1" applyAlignment="1">
      <alignment horizontal="center" vertical="center" shrinkToFit="1"/>
    </xf>
    <xf numFmtId="14" fontId="24" fillId="27" borderId="16" xfId="50" applyNumberFormat="1" applyFont="1" applyFill="1" applyBorder="1" applyAlignment="1">
      <alignment horizontal="center" vertical="center" shrinkToFit="1"/>
    </xf>
    <xf numFmtId="0" fontId="45" fillId="27" borderId="155" xfId="50" applyFont="1" applyFill="1" applyBorder="1" applyAlignment="1">
      <alignment horizontal="center" vertical="center" shrinkToFit="1"/>
    </xf>
    <xf numFmtId="14" fontId="45" fillId="27" borderId="155" xfId="50" applyNumberFormat="1" applyFont="1" applyFill="1" applyBorder="1" applyAlignment="1">
      <alignment horizontal="center" vertical="center" shrinkToFit="1"/>
    </xf>
    <xf numFmtId="0" fontId="21" fillId="25" borderId="15" xfId="50" applyFont="1" applyFill="1" applyBorder="1" applyAlignment="1">
      <alignment horizontal="center"/>
    </xf>
    <xf numFmtId="0" fontId="21" fillId="25" borderId="22" xfId="51" applyFont="1" applyFill="1" applyBorder="1" applyAlignment="1">
      <alignment horizontal="center" vertical="center"/>
    </xf>
    <xf numFmtId="0" fontId="29" fillId="25" borderId="20" xfId="50" applyFont="1" applyFill="1" applyBorder="1" applyAlignment="1">
      <alignment horizontal="left"/>
    </xf>
    <xf numFmtId="190" fontId="21" fillId="25" borderId="21" xfId="50" applyNumberFormat="1" applyFont="1" applyFill="1" applyBorder="1" applyAlignment="1">
      <alignment horizontal="right"/>
    </xf>
    <xf numFmtId="0" fontId="45" fillId="25" borderId="20" xfId="50" applyFont="1" applyFill="1" applyBorder="1" applyAlignment="1">
      <alignment horizontal="left" vertical="center" shrinkToFit="1"/>
    </xf>
    <xf numFmtId="0" fontId="45" fillId="25" borderId="20" xfId="50" applyFont="1" applyFill="1" applyBorder="1" applyAlignment="1">
      <alignment vertical="center" textRotation="180" shrinkToFit="1"/>
    </xf>
    <xf numFmtId="0" fontId="24" fillId="25" borderId="20" xfId="50" applyFont="1" applyFill="1" applyBorder="1" applyAlignment="1">
      <alignment vertical="center" textRotation="180" shrinkToFit="1"/>
    </xf>
    <xf numFmtId="0" fontId="45" fillId="25" borderId="20" xfId="50" applyFont="1" applyFill="1" applyBorder="1" applyAlignment="1">
      <alignment vertical="center" shrinkToFit="1"/>
    </xf>
    <xf numFmtId="0" fontId="2" fillId="25" borderId="19" xfId="50" applyFont="1" applyFill="1" applyBorder="1" applyAlignment="1">
      <alignment horizontal="center" vertical="center" shrinkToFit="1"/>
    </xf>
    <xf numFmtId="0" fontId="29" fillId="25" borderId="20" xfId="50" applyFont="1" applyFill="1" applyBorder="1" applyAlignment="1">
      <alignment horizontal="left" vertical="center"/>
    </xf>
    <xf numFmtId="0" fontId="21" fillId="25" borderId="21" xfId="50" applyFont="1" applyFill="1" applyBorder="1">
      <alignment vertical="center"/>
    </xf>
    <xf numFmtId="0" fontId="66" fillId="25" borderId="20" xfId="51" applyFont="1" applyFill="1" applyBorder="1" applyAlignment="1">
      <alignment horizontal="left" vertical="center" shrinkToFit="1"/>
    </xf>
    <xf numFmtId="0" fontId="21" fillId="25" borderId="22" xfId="51" applyFont="1" applyFill="1" applyBorder="1" applyAlignment="1">
      <alignment horizontal="center"/>
    </xf>
    <xf numFmtId="0" fontId="29" fillId="25" borderId="20" xfId="50" applyFont="1" applyFill="1" applyBorder="1" applyAlignment="1">
      <alignment horizontal="center"/>
    </xf>
    <xf numFmtId="191" fontId="21" fillId="25" borderId="21" xfId="50" applyNumberFormat="1" applyFont="1" applyFill="1" applyBorder="1" applyAlignment="1">
      <alignment horizontal="right"/>
    </xf>
    <xf numFmtId="0" fontId="29" fillId="25" borderId="20" xfId="50" applyFont="1" applyFill="1" applyBorder="1" applyAlignment="1">
      <alignment horizontal="center" vertical="center"/>
    </xf>
    <xf numFmtId="0" fontId="24" fillId="25" borderId="61" xfId="51" applyFont="1" applyFill="1" applyBorder="1" applyAlignment="1">
      <alignment horizontal="left" vertical="center"/>
    </xf>
    <xf numFmtId="0" fontId="24" fillId="25" borderId="0" xfId="51" applyFont="1" applyFill="1">
      <alignment vertical="center"/>
    </xf>
    <xf numFmtId="0" fontId="24" fillId="25" borderId="156" xfId="51" applyFont="1" applyFill="1" applyBorder="1">
      <alignment vertical="center"/>
    </xf>
    <xf numFmtId="0" fontId="29" fillId="25" borderId="20" xfId="50" applyFont="1" applyFill="1" applyBorder="1" applyAlignment="1">
      <alignment horizontal="center" vertical="center" shrinkToFit="1"/>
    </xf>
    <xf numFmtId="0" fontId="21" fillId="25" borderId="18" xfId="51" applyFont="1" applyFill="1" applyBorder="1" applyAlignment="1">
      <alignment horizontal="center" vertical="center"/>
    </xf>
    <xf numFmtId="0" fontId="29" fillId="25" borderId="30" xfId="50" applyFont="1" applyFill="1" applyBorder="1" applyAlignment="1">
      <alignment horizontal="center" vertical="center"/>
    </xf>
    <xf numFmtId="0" fontId="21" fillId="25" borderId="17" xfId="50" applyFont="1" applyFill="1" applyBorder="1">
      <alignment vertical="center"/>
    </xf>
    <xf numFmtId="0" fontId="45" fillId="25" borderId="0" xfId="50" applyFont="1" applyFill="1">
      <alignment vertical="center"/>
    </xf>
    <xf numFmtId="0" fontId="45" fillId="25" borderId="0" xfId="50" applyFont="1" applyFill="1" applyBorder="1">
      <alignment vertical="center"/>
    </xf>
    <xf numFmtId="0" fontId="45" fillId="25" borderId="0" xfId="50" applyFont="1" applyFill="1" applyBorder="1" applyAlignment="1">
      <alignment horizontal="center" vertical="center"/>
    </xf>
    <xf numFmtId="0" fontId="45" fillId="25" borderId="0" xfId="50" applyFont="1" applyFill="1" applyBorder="1" applyAlignment="1">
      <alignment horizontal="right"/>
    </xf>
    <xf numFmtId="0" fontId="29" fillId="25" borderId="25" xfId="50" applyFont="1" applyFill="1" applyBorder="1" applyAlignment="1">
      <alignment horizontal="left"/>
    </xf>
    <xf numFmtId="0" fontId="45" fillId="25" borderId="27" xfId="50" applyFont="1" applyFill="1" applyBorder="1">
      <alignment vertical="center"/>
    </xf>
    <xf numFmtId="0" fontId="2" fillId="25" borderId="26" xfId="50" applyFont="1" applyFill="1" applyBorder="1" applyAlignment="1">
      <alignment horizontal="center" vertical="center" shrinkToFit="1"/>
    </xf>
    <xf numFmtId="0" fontId="66" fillId="25" borderId="20" xfId="50" applyFont="1" applyFill="1" applyBorder="1" applyAlignment="1">
      <alignment horizontal="left" vertical="center" shrinkToFit="1"/>
    </xf>
    <xf numFmtId="0" fontId="45" fillId="25" borderId="23" xfId="50" applyFont="1" applyFill="1" applyBorder="1">
      <alignment vertical="center"/>
    </xf>
    <xf numFmtId="0" fontId="29" fillId="25" borderId="104" xfId="51" applyFont="1" applyFill="1" applyBorder="1" applyAlignment="1">
      <alignment horizontal="center" vertical="center"/>
    </xf>
    <xf numFmtId="0" fontId="45" fillId="25" borderId="20" xfId="51" applyFont="1" applyFill="1" applyBorder="1" applyAlignment="1">
      <alignment horizontal="left" vertical="center" wrapText="1" shrinkToFit="1"/>
    </xf>
    <xf numFmtId="0" fontId="45" fillId="0" borderId="20" xfId="51" applyFont="1" applyFill="1" applyBorder="1" applyAlignment="1">
      <alignment horizontal="left" vertical="center" shrinkToFit="1"/>
    </xf>
    <xf numFmtId="0" fontId="24" fillId="0" borderId="20" xfId="51" applyFont="1" applyFill="1" applyBorder="1" applyAlignment="1">
      <alignment horizontal="left" vertical="center" shrinkToFit="1"/>
    </xf>
    <xf numFmtId="0" fontId="29" fillId="25" borderId="105" xfId="51" applyFont="1" applyFill="1" applyBorder="1" applyAlignment="1">
      <alignment horizontal="center" vertical="center"/>
    </xf>
    <xf numFmtId="14" fontId="45" fillId="27" borderId="16" xfId="50" applyNumberFormat="1" applyFont="1" applyFill="1" applyBorder="1" applyAlignment="1">
      <alignment horizontal="center" vertical="center" shrinkToFit="1"/>
    </xf>
    <xf numFmtId="0" fontId="115" fillId="25" borderId="0" xfId="51" applyFont="1" applyFill="1">
      <alignment vertical="center"/>
    </xf>
    <xf numFmtId="0" fontId="24" fillId="25" borderId="0" xfId="50" applyFont="1" applyFill="1" applyBorder="1" applyAlignment="1">
      <alignment horizontal="left" vertical="center" shrinkToFit="1"/>
    </xf>
    <xf numFmtId="0" fontId="24" fillId="25" borderId="0" xfId="50" applyFont="1" applyFill="1" applyBorder="1" applyAlignment="1">
      <alignment vertical="center" textRotation="180" shrinkToFit="1"/>
    </xf>
    <xf numFmtId="0" fontId="45" fillId="25" borderId="20" xfId="51" applyFont="1" applyFill="1" applyBorder="1" applyAlignment="1">
      <alignment vertical="center" textRotation="255" shrinkToFit="1"/>
    </xf>
    <xf numFmtId="0" fontId="24" fillId="25" borderId="30" xfId="51" applyFont="1" applyFill="1" applyBorder="1" applyAlignment="1">
      <alignment horizontal="left" vertical="center" shrinkToFit="1"/>
    </xf>
    <xf numFmtId="0" fontId="44" fillId="25" borderId="0" xfId="50" applyFont="1" applyFill="1">
      <alignment vertical="center"/>
    </xf>
    <xf numFmtId="0" fontId="70" fillId="25" borderId="0" xfId="50" applyFont="1" applyFill="1" applyBorder="1" applyAlignment="1">
      <alignment horizontal="center" vertical="center"/>
    </xf>
    <xf numFmtId="0" fontId="21" fillId="25" borderId="14" xfId="50" applyFont="1" applyFill="1" applyBorder="1" applyAlignment="1">
      <alignment horizontal="center" vertical="center"/>
    </xf>
    <xf numFmtId="0" fontId="29" fillId="25" borderId="12" xfId="50" applyFont="1" applyFill="1" applyBorder="1" applyAlignment="1">
      <alignment horizontal="center" vertical="center"/>
    </xf>
    <xf numFmtId="0" fontId="21" fillId="25" borderId="13" xfId="50" applyFont="1" applyFill="1" applyBorder="1" applyAlignment="1">
      <alignment horizontal="center" vertical="center"/>
    </xf>
    <xf numFmtId="0" fontId="34" fillId="25" borderId="11" xfId="50" applyFont="1" applyFill="1" applyBorder="1" applyAlignment="1">
      <alignment horizontal="center" vertical="center" textRotation="255"/>
    </xf>
    <xf numFmtId="0" fontId="44" fillId="25" borderId="12" xfId="50" applyFont="1" applyFill="1" applyBorder="1" applyAlignment="1">
      <alignment horizontal="center" vertical="center"/>
    </xf>
    <xf numFmtId="0" fontId="23" fillId="25" borderId="12" xfId="50" applyFont="1" applyFill="1" applyBorder="1" applyAlignment="1">
      <alignment horizontal="center" vertical="center" shrinkToFit="1"/>
    </xf>
    <xf numFmtId="0" fontId="44" fillId="25" borderId="11" xfId="50" applyFont="1" applyFill="1" applyBorder="1" applyAlignment="1">
      <alignment horizontal="center" vertical="center"/>
    </xf>
    <xf numFmtId="0" fontId="44" fillId="25" borderId="12" xfId="50" applyFont="1" applyFill="1" applyBorder="1" applyAlignment="1">
      <alignment horizontal="center" vertical="center" wrapText="1"/>
    </xf>
    <xf numFmtId="0" fontId="44" fillId="25" borderId="11" xfId="50" applyFont="1" applyFill="1" applyBorder="1" applyAlignment="1">
      <alignment vertical="center" textRotation="255"/>
    </xf>
    <xf numFmtId="0" fontId="21" fillId="25" borderId="10" xfId="50" applyFont="1" applyFill="1" applyBorder="1" applyAlignment="1">
      <alignment horizontal="center" vertical="center" textRotation="255"/>
    </xf>
    <xf numFmtId="0" fontId="2" fillId="25" borderId="0" xfId="50" applyFont="1" applyFill="1" applyBorder="1" applyAlignment="1">
      <alignment horizontal="center" shrinkToFit="1"/>
    </xf>
    <xf numFmtId="0" fontId="2" fillId="25" borderId="0" xfId="50" applyFont="1" applyFill="1" applyBorder="1" applyAlignment="1">
      <alignment horizontal="left"/>
    </xf>
    <xf numFmtId="0" fontId="33" fillId="25" borderId="0" xfId="50" applyFont="1" applyFill="1" applyBorder="1" applyAlignment="1">
      <alignment horizontal="left"/>
    </xf>
    <xf numFmtId="0" fontId="72" fillId="25" borderId="0" xfId="50" applyFont="1" applyFill="1" applyBorder="1" applyAlignment="1">
      <alignment horizontal="center" shrinkToFit="1"/>
    </xf>
    <xf numFmtId="0" fontId="45" fillId="25" borderId="0" xfId="50" applyFont="1" applyFill="1" applyBorder="1" applyAlignment="1">
      <alignment horizontal="left" shrinkToFit="1"/>
    </xf>
    <xf numFmtId="0" fontId="21" fillId="25" borderId="151" xfId="51" applyFont="1" applyFill="1" applyBorder="1" applyAlignment="1">
      <alignment horizontal="center" vertical="center"/>
    </xf>
    <xf numFmtId="0" fontId="29" fillId="25" borderId="89" xfId="50" applyFont="1" applyFill="1" applyBorder="1" applyAlignment="1">
      <alignment horizontal="left" vertical="center"/>
    </xf>
    <xf numFmtId="190" fontId="21" fillId="25" borderId="152" xfId="50" applyNumberFormat="1" applyFont="1" applyFill="1" applyBorder="1" applyAlignment="1">
      <alignment horizontal="right"/>
    </xf>
    <xf numFmtId="0" fontId="45" fillId="25" borderId="89" xfId="51" applyFont="1" applyFill="1" applyBorder="1" applyAlignment="1">
      <alignment horizontal="left" vertical="center" shrinkToFit="1"/>
    </xf>
    <xf numFmtId="0" fontId="45" fillId="25" borderId="89" xfId="51" applyFont="1" applyFill="1" applyBorder="1" applyAlignment="1">
      <alignment vertical="center" textRotation="180" shrinkToFit="1"/>
    </xf>
    <xf numFmtId="0" fontId="24" fillId="25" borderId="89" xfId="51" applyFont="1" applyFill="1" applyBorder="1" applyAlignment="1">
      <alignment horizontal="left" vertical="center" shrinkToFit="1"/>
    </xf>
    <xf numFmtId="0" fontId="24" fillId="25" borderId="89" xfId="51" applyFont="1" applyFill="1" applyBorder="1" applyAlignment="1">
      <alignment vertical="center" shrinkToFit="1"/>
    </xf>
    <xf numFmtId="0" fontId="2" fillId="25" borderId="88" xfId="50" applyFont="1" applyFill="1" applyBorder="1" applyAlignment="1">
      <alignment horizontal="right"/>
    </xf>
    <xf numFmtId="0" fontId="2" fillId="25" borderId="84" xfId="50" applyFont="1" applyFill="1" applyBorder="1" applyAlignment="1">
      <alignment horizontal="center" vertical="center" shrinkToFit="1"/>
    </xf>
    <xf numFmtId="0" fontId="24" fillId="25" borderId="24" xfId="51" applyFont="1" applyFill="1" applyBorder="1" applyAlignment="1">
      <alignment horizontal="left" vertical="center" shrinkToFit="1"/>
    </xf>
    <xf numFmtId="0" fontId="24" fillId="25" borderId="61" xfId="51" applyFont="1" applyFill="1" applyBorder="1" applyAlignment="1">
      <alignment vertical="center" textRotation="180" shrinkToFit="1"/>
    </xf>
    <xf numFmtId="0" fontId="24" fillId="25" borderId="21" xfId="51" applyFont="1" applyFill="1" applyBorder="1" applyAlignment="1">
      <alignment horizontal="left" vertical="center" shrinkToFit="1"/>
    </xf>
    <xf numFmtId="0" fontId="29" fillId="25" borderId="19" xfId="50" applyFont="1" applyFill="1" applyBorder="1" applyAlignment="1">
      <alignment horizontal="center"/>
    </xf>
    <xf numFmtId="0" fontId="29" fillId="25" borderId="15" xfId="50" applyFont="1" applyFill="1" applyBorder="1" applyAlignment="1">
      <alignment horizontal="center"/>
    </xf>
    <xf numFmtId="0" fontId="45" fillId="25" borderId="20" xfId="51" applyFont="1" applyFill="1" applyBorder="1" applyAlignment="1">
      <alignment horizontal="center" vertical="center" shrinkToFit="1"/>
    </xf>
    <xf numFmtId="0" fontId="45" fillId="25" borderId="30" xfId="51" applyFont="1" applyFill="1" applyBorder="1" applyAlignment="1">
      <alignment horizontal="center" vertical="center" shrinkToFit="1"/>
    </xf>
    <xf numFmtId="0" fontId="21" fillId="25" borderId="102" xfId="50" applyFont="1" applyFill="1" applyBorder="1" applyAlignment="1">
      <alignment horizontal="center" vertical="center"/>
    </xf>
    <xf numFmtId="0" fontId="29" fillId="25" borderId="29" xfId="50" applyFont="1" applyFill="1" applyBorder="1" applyAlignment="1">
      <alignment horizontal="left" vertical="center"/>
    </xf>
    <xf numFmtId="0" fontId="45" fillId="25" borderId="29" xfId="51" applyFont="1" applyFill="1" applyBorder="1" applyAlignment="1">
      <alignment horizontal="left" vertical="center" shrinkToFit="1"/>
    </xf>
    <xf numFmtId="0" fontId="45" fillId="25" borderId="29" xfId="51" applyFont="1" applyFill="1" applyBorder="1" applyAlignment="1">
      <alignment vertical="center" textRotation="180" shrinkToFit="1"/>
    </xf>
    <xf numFmtId="0" fontId="4" fillId="25" borderId="0" xfId="51" applyFont="1" applyFill="1" applyAlignment="1">
      <alignment vertical="center" shrinkToFit="1"/>
    </xf>
    <xf numFmtId="0" fontId="21" fillId="25" borderId="104" xfId="50" applyFont="1" applyFill="1" applyBorder="1" applyAlignment="1">
      <alignment horizontal="center" vertical="center"/>
    </xf>
    <xf numFmtId="0" fontId="29" fillId="25" borderId="22" xfId="50" applyFont="1" applyFill="1" applyBorder="1" applyAlignment="1">
      <alignment horizontal="center" vertical="center"/>
    </xf>
    <xf numFmtId="0" fontId="29" fillId="25" borderId="18" xfId="50" applyFont="1" applyFill="1" applyBorder="1" applyAlignment="1">
      <alignment horizontal="center" vertical="center"/>
    </xf>
    <xf numFmtId="0" fontId="21" fillId="25" borderId="22" xfId="50" applyFont="1" applyFill="1" applyBorder="1" applyAlignment="1">
      <alignment horizontal="center" vertical="center"/>
    </xf>
    <xf numFmtId="0" fontId="21" fillId="25" borderId="22" xfId="50" applyFont="1" applyFill="1" applyBorder="1" applyAlignment="1">
      <alignment horizontal="center"/>
    </xf>
    <xf numFmtId="57" fontId="45" fillId="25" borderId="20" xfId="51" applyNumberFormat="1" applyFont="1" applyFill="1" applyBorder="1" applyAlignment="1">
      <alignment horizontal="left" vertical="center" shrinkToFit="1"/>
    </xf>
    <xf numFmtId="0" fontId="21" fillId="25" borderId="18" xfId="50" applyFont="1" applyFill="1" applyBorder="1" applyAlignment="1">
      <alignment horizontal="center" vertical="center"/>
    </xf>
    <xf numFmtId="57" fontId="45" fillId="27" borderId="16" xfId="50" applyNumberFormat="1" applyFont="1" applyFill="1" applyBorder="1" applyAlignment="1">
      <alignment horizontal="center" vertical="center" shrinkToFit="1"/>
    </xf>
    <xf numFmtId="0" fontId="29" fillId="25" borderId="104" xfId="50" applyFont="1" applyFill="1" applyBorder="1" applyAlignment="1">
      <alignment horizontal="center" vertical="center"/>
    </xf>
    <xf numFmtId="0" fontId="29" fillId="25" borderId="105" xfId="50" applyFont="1" applyFill="1" applyBorder="1" applyAlignment="1">
      <alignment horizontal="center" vertical="center"/>
    </xf>
    <xf numFmtId="57" fontId="24" fillId="27" borderId="16" xfId="50" applyNumberFormat="1" applyFont="1" applyFill="1" applyBorder="1" applyAlignment="1">
      <alignment horizontal="center" vertical="center" shrinkToFit="1"/>
    </xf>
    <xf numFmtId="0" fontId="24" fillId="25" borderId="20" xfId="51" applyFont="1" applyFill="1" applyBorder="1" applyAlignment="1">
      <alignment horizontal="left" vertical="center" wrapText="1" shrinkToFit="1"/>
    </xf>
    <xf numFmtId="0" fontId="119" fillId="25" borderId="20" xfId="51" applyFont="1" applyFill="1" applyBorder="1" applyAlignment="1">
      <alignment horizontal="left" vertical="center" shrinkToFit="1"/>
    </xf>
    <xf numFmtId="0" fontId="120" fillId="25" borderId="0" xfId="19" applyFont="1" applyFill="1"/>
    <xf numFmtId="0" fontId="121" fillId="25" borderId="0" xfId="19" applyFont="1" applyFill="1"/>
    <xf numFmtId="0" fontId="120" fillId="25" borderId="0" xfId="19" applyFont="1" applyFill="1" applyAlignment="1"/>
    <xf numFmtId="0" fontId="121" fillId="25" borderId="0" xfId="19" applyFont="1" applyFill="1" applyAlignment="1"/>
    <xf numFmtId="0" fontId="121" fillId="25" borderId="0" xfId="0" applyFont="1" applyFill="1">
      <alignment vertical="center"/>
    </xf>
    <xf numFmtId="0" fontId="122" fillId="25" borderId="40" xfId="19" applyFont="1" applyFill="1" applyBorder="1"/>
    <xf numFmtId="0" fontId="122" fillId="25" borderId="39" xfId="19" applyFont="1" applyFill="1" applyBorder="1"/>
    <xf numFmtId="0" fontId="122" fillId="25" borderId="38" xfId="19" applyFont="1" applyFill="1" applyBorder="1"/>
    <xf numFmtId="0" fontId="122" fillId="25" borderId="37" xfId="19" applyFont="1" applyFill="1" applyBorder="1"/>
    <xf numFmtId="0" fontId="122" fillId="25" borderId="36" xfId="19" applyFont="1" applyFill="1" applyBorder="1"/>
    <xf numFmtId="0" fontId="122" fillId="25" borderId="35" xfId="19" applyFont="1" applyFill="1" applyBorder="1"/>
    <xf numFmtId="0" fontId="123" fillId="25" borderId="76" xfId="0" applyFont="1" applyFill="1" applyBorder="1" applyAlignment="1">
      <alignment vertical="center" shrinkToFit="1"/>
    </xf>
    <xf numFmtId="0" fontId="123" fillId="25" borderId="34" xfId="0" applyFont="1" applyFill="1" applyBorder="1" applyAlignment="1">
      <alignment vertical="center" shrinkToFit="1"/>
    </xf>
    <xf numFmtId="0" fontId="123" fillId="25" borderId="71" xfId="0" applyFont="1" applyFill="1" applyBorder="1" applyAlignment="1">
      <alignment vertical="center" shrinkToFit="1"/>
    </xf>
    <xf numFmtId="0" fontId="123" fillId="25" borderId="57" xfId="0" applyFont="1" applyFill="1" applyBorder="1" applyAlignment="1">
      <alignment vertical="center" shrinkToFit="1"/>
    </xf>
    <xf numFmtId="0" fontId="123" fillId="25" borderId="0" xfId="0" applyFont="1" applyFill="1" applyBorder="1" applyAlignment="1">
      <alignment vertical="center" shrinkToFit="1"/>
    </xf>
    <xf numFmtId="0" fontId="123" fillId="25" borderId="49" xfId="0" applyFont="1" applyFill="1" applyBorder="1" applyAlignment="1">
      <alignment vertical="center" shrinkToFit="1"/>
    </xf>
    <xf numFmtId="0" fontId="123" fillId="25" borderId="57" xfId="0" applyFont="1" applyFill="1" applyBorder="1" applyAlignment="1">
      <alignment vertical="center"/>
    </xf>
    <xf numFmtId="0" fontId="123" fillId="25" borderId="0" xfId="0" applyFont="1" applyFill="1" applyBorder="1" applyAlignment="1">
      <alignment vertical="center"/>
    </xf>
    <xf numFmtId="0" fontId="123" fillId="25" borderId="49" xfId="0" applyFont="1" applyFill="1" applyBorder="1" applyAlignment="1">
      <alignment vertical="center"/>
    </xf>
    <xf numFmtId="0" fontId="124" fillId="0" borderId="40" xfId="19" applyFont="1" applyFill="1" applyBorder="1"/>
    <xf numFmtId="0" fontId="124" fillId="0" borderId="39" xfId="19" applyFont="1" applyFill="1" applyBorder="1"/>
    <xf numFmtId="0" fontId="124" fillId="0" borderId="38" xfId="19" applyFont="1" applyFill="1" applyBorder="1"/>
    <xf numFmtId="0" fontId="124" fillId="0" borderId="37" xfId="19" applyFont="1" applyFill="1" applyBorder="1"/>
    <xf numFmtId="0" fontId="124" fillId="0" borderId="44" xfId="19" applyFont="1" applyFill="1" applyBorder="1"/>
    <xf numFmtId="0" fontId="124" fillId="0" borderId="36" xfId="19" applyFont="1" applyFill="1" applyBorder="1"/>
    <xf numFmtId="0" fontId="124" fillId="0" borderId="43" xfId="19" applyFont="1" applyFill="1" applyBorder="1"/>
    <xf numFmtId="0" fontId="124" fillId="0" borderId="35" xfId="19" applyFont="1" applyFill="1" applyBorder="1"/>
    <xf numFmtId="0" fontId="124" fillId="0" borderId="81" xfId="0" applyFont="1" applyFill="1" applyBorder="1" applyAlignment="1">
      <alignment vertical="center" shrinkToFit="1"/>
    </xf>
    <xf numFmtId="0" fontId="124" fillId="0" borderId="80" xfId="0" applyFont="1" applyFill="1" applyBorder="1" applyAlignment="1">
      <alignment vertical="center" shrinkToFit="1"/>
    </xf>
    <xf numFmtId="0" fontId="124" fillId="0" borderId="79" xfId="0" applyFont="1" applyFill="1" applyBorder="1" applyAlignment="1">
      <alignment vertical="center" shrinkToFit="1"/>
    </xf>
    <xf numFmtId="0" fontId="124" fillId="0" borderId="74" xfId="0" applyFont="1" applyFill="1" applyBorder="1" applyAlignment="1">
      <alignment vertical="center" shrinkToFit="1"/>
    </xf>
    <xf numFmtId="0" fontId="124" fillId="0" borderId="73" xfId="0" applyFont="1" applyFill="1" applyBorder="1" applyAlignment="1">
      <alignment vertical="center" shrinkToFit="1"/>
    </xf>
    <xf numFmtId="0" fontId="124" fillId="0" borderId="154" xfId="0" applyFont="1" applyFill="1" applyBorder="1" applyAlignment="1">
      <alignment vertical="center" shrinkToFit="1"/>
    </xf>
    <xf numFmtId="0" fontId="124" fillId="0" borderId="93" xfId="19" applyFont="1" applyFill="1" applyBorder="1"/>
    <xf numFmtId="0" fontId="124" fillId="0" borderId="94" xfId="19" applyFont="1" applyFill="1" applyBorder="1"/>
    <xf numFmtId="0" fontId="124" fillId="0" borderId="95" xfId="19" applyFont="1" applyFill="1" applyBorder="1"/>
    <xf numFmtId="0" fontId="124" fillId="0" borderId="69" xfId="19" applyFont="1" applyFill="1" applyBorder="1"/>
    <xf numFmtId="0" fontId="124" fillId="0" borderId="51" xfId="19" applyFont="1" applyFill="1" applyBorder="1"/>
    <xf numFmtId="0" fontId="124" fillId="0" borderId="65" xfId="19" applyFont="1" applyFill="1" applyBorder="1"/>
    <xf numFmtId="0" fontId="124" fillId="0" borderId="45" xfId="19" applyFont="1" applyFill="1" applyBorder="1"/>
    <xf numFmtId="0" fontId="124" fillId="0" borderId="56" xfId="19" applyFont="1" applyFill="1" applyBorder="1"/>
    <xf numFmtId="0" fontId="124" fillId="0" borderId="53" xfId="19" applyFont="1" applyFill="1" applyBorder="1"/>
    <xf numFmtId="0" fontId="124" fillId="0" borderId="52" xfId="19" applyFont="1" applyFill="1" applyBorder="1"/>
    <xf numFmtId="178" fontId="124" fillId="0" borderId="81" xfId="0" applyNumberFormat="1" applyFont="1" applyFill="1" applyBorder="1" applyAlignment="1">
      <alignment vertical="center" wrapText="1"/>
    </xf>
    <xf numFmtId="178" fontId="124" fillId="0" borderId="80" xfId="0" applyNumberFormat="1" applyFont="1" applyFill="1" applyBorder="1" applyAlignment="1">
      <alignment vertical="center" wrapText="1"/>
    </xf>
    <xf numFmtId="178" fontId="124" fillId="0" borderId="79" xfId="0" applyNumberFormat="1" applyFont="1" applyFill="1" applyBorder="1" applyAlignment="1">
      <alignment vertical="center" wrapText="1"/>
    </xf>
    <xf numFmtId="178" fontId="124" fillId="0" borderId="96" xfId="0" applyNumberFormat="1" applyFont="1" applyFill="1" applyBorder="1" applyAlignment="1">
      <alignment vertical="center" wrapText="1"/>
    </xf>
    <xf numFmtId="178" fontId="124" fillId="0" borderId="97" xfId="0" applyNumberFormat="1" applyFont="1" applyFill="1" applyBorder="1" applyAlignment="1">
      <alignment vertical="center" wrapText="1"/>
    </xf>
    <xf numFmtId="178" fontId="124" fillId="0" borderId="98" xfId="0" applyNumberFormat="1" applyFont="1" applyFill="1" applyBorder="1" applyAlignment="1">
      <alignment vertical="center" wrapText="1"/>
    </xf>
    <xf numFmtId="178" fontId="124" fillId="0" borderId="74" xfId="0" applyNumberFormat="1" applyFont="1" applyFill="1" applyBorder="1" applyAlignment="1">
      <alignment vertical="center" wrapText="1"/>
    </xf>
    <xf numFmtId="178" fontId="124" fillId="0" borderId="73" xfId="0" applyNumberFormat="1" applyFont="1" applyFill="1" applyBorder="1" applyAlignment="1">
      <alignment vertical="center" wrapText="1"/>
    </xf>
    <xf numFmtId="178" fontId="124" fillId="0" borderId="154" xfId="0" applyNumberFormat="1" applyFont="1" applyFill="1" applyBorder="1" applyAlignment="1">
      <alignment vertical="center" wrapText="1"/>
    </xf>
    <xf numFmtId="0" fontId="121" fillId="25" borderId="0" xfId="19" applyFont="1" applyFill="1" applyBorder="1"/>
    <xf numFmtId="0" fontId="127" fillId="25" borderId="34" xfId="0" applyFont="1" applyFill="1" applyBorder="1" applyAlignment="1">
      <alignment shrinkToFit="1"/>
    </xf>
    <xf numFmtId="0" fontId="62" fillId="25" borderId="34" xfId="0" applyFont="1" applyFill="1" applyBorder="1" applyAlignment="1">
      <alignment vertical="center"/>
    </xf>
    <xf numFmtId="0" fontId="127" fillId="25" borderId="0" xfId="0" applyFont="1" applyFill="1" applyBorder="1" applyAlignment="1">
      <alignment horizontal="left" shrinkToFit="1"/>
    </xf>
    <xf numFmtId="0" fontId="127" fillId="25" borderId="0" xfId="0" applyFont="1" applyFill="1" applyBorder="1" applyAlignment="1">
      <alignment shrinkToFit="1"/>
    </xf>
    <xf numFmtId="0" fontId="62" fillId="25" borderId="0" xfId="0" applyFont="1" applyFill="1" applyBorder="1" applyAlignment="1">
      <alignment vertical="center"/>
    </xf>
    <xf numFmtId="0" fontId="29" fillId="0" borderId="21" xfId="0" applyFont="1" applyFill="1" applyBorder="1" applyAlignment="1">
      <alignment horizontal="right"/>
    </xf>
    <xf numFmtId="0" fontId="130" fillId="0" borderId="29" xfId="0" applyFont="1" applyBorder="1" applyAlignment="1">
      <alignment horizontal="left" vertical="center" shrinkToFit="1"/>
    </xf>
    <xf numFmtId="0" fontId="24" fillId="0" borderId="152" xfId="0" applyFont="1" applyFill="1" applyBorder="1">
      <alignment vertical="center"/>
    </xf>
    <xf numFmtId="0" fontId="4" fillId="0" borderId="88" xfId="0" applyFont="1" applyBorder="1" applyAlignment="1">
      <alignment horizontal="right"/>
    </xf>
    <xf numFmtId="0" fontId="4" fillId="0" borderId="84" xfId="0" applyFont="1" applyFill="1" applyBorder="1" applyAlignment="1">
      <alignment horizontal="center" vertical="center" shrinkToFit="1"/>
    </xf>
    <xf numFmtId="0" fontId="29" fillId="0" borderId="21" xfId="0" applyFont="1" applyFill="1" applyBorder="1">
      <alignment vertical="center"/>
    </xf>
    <xf numFmtId="0" fontId="45" fillId="0" borderId="20" xfId="0" applyFont="1" applyBorder="1" applyAlignment="1">
      <alignment horizontal="center" vertical="center" shrinkToFit="1"/>
    </xf>
    <xf numFmtId="0" fontId="24" fillId="0" borderId="24" xfId="0" applyFont="1" applyFill="1" applyBorder="1" applyAlignment="1">
      <alignment vertical="center" shrinkToFit="1"/>
    </xf>
    <xf numFmtId="0" fontId="130" fillId="0" borderId="20" xfId="0" applyFont="1" applyBorder="1" applyAlignment="1">
      <alignment horizontal="left" vertical="center" shrinkToFit="1"/>
    </xf>
    <xf numFmtId="0" fontId="131" fillId="0" borderId="20" xfId="0" applyFont="1" applyBorder="1" applyAlignment="1">
      <alignment horizontal="left" vertical="center" shrinkToFit="1"/>
    </xf>
    <xf numFmtId="0" fontId="29" fillId="0" borderId="17" xfId="0" applyFont="1" applyFill="1" applyBorder="1">
      <alignment vertical="center"/>
    </xf>
    <xf numFmtId="0" fontId="130" fillId="0" borderId="20" xfId="0" applyFont="1" applyFill="1" applyBorder="1" applyAlignment="1">
      <alignment horizontal="left" vertical="center" shrinkToFit="1"/>
    </xf>
    <xf numFmtId="0" fontId="29" fillId="28" borderId="21" xfId="0" applyFont="1" applyFill="1" applyBorder="1" applyAlignment="1">
      <alignment horizontal="right"/>
    </xf>
    <xf numFmtId="0" fontId="24" fillId="0" borderId="31" xfId="0" applyFont="1" applyBorder="1" applyAlignment="1">
      <alignment horizontal="left" vertical="center" shrinkToFit="1"/>
    </xf>
    <xf numFmtId="0" fontId="24" fillId="0" borderId="55" xfId="0" applyFont="1" applyFill="1" applyBorder="1" applyAlignment="1">
      <alignment horizontal="left" vertical="center" shrinkToFit="1"/>
    </xf>
    <xf numFmtId="0" fontId="24" fillId="0" borderId="53" xfId="0" applyFont="1" applyBorder="1" applyAlignment="1">
      <alignment horizontal="left" vertical="center" shrinkToFit="1"/>
    </xf>
    <xf numFmtId="0" fontId="29" fillId="28" borderId="21" xfId="0" applyFont="1" applyFill="1" applyBorder="1">
      <alignment vertical="center"/>
    </xf>
    <xf numFmtId="0" fontId="45" fillId="0" borderId="24" xfId="0" applyFont="1" applyFill="1" applyBorder="1" applyAlignment="1">
      <alignment horizontal="left" vertical="center" shrinkToFit="1"/>
    </xf>
    <xf numFmtId="0" fontId="45" fillId="0" borderId="62" xfId="0" applyFont="1" applyFill="1" applyBorder="1" applyAlignment="1">
      <alignment vertical="center" textRotation="180" shrinkToFit="1"/>
    </xf>
    <xf numFmtId="0" fontId="45" fillId="0" borderId="61" xfId="0" applyFont="1" applyBorder="1" applyAlignment="1">
      <alignment horizontal="left" vertical="center" shrinkToFit="1"/>
    </xf>
    <xf numFmtId="0" fontId="119" fillId="0" borderId="20" xfId="0" applyFont="1" applyBorder="1" applyAlignment="1">
      <alignment horizontal="left" vertical="center" shrinkToFit="1"/>
    </xf>
    <xf numFmtId="0" fontId="24" fillId="0" borderId="62" xfId="0" applyFont="1" applyBorder="1" applyAlignment="1">
      <alignment horizontal="left" vertical="center" shrinkToFit="1"/>
    </xf>
    <xf numFmtId="0" fontId="24" fillId="0" borderId="24" xfId="0" applyFont="1" applyFill="1" applyBorder="1" applyAlignment="1">
      <alignment horizontal="left" vertical="center" shrinkToFit="1"/>
    </xf>
    <xf numFmtId="0" fontId="24" fillId="0" borderId="62" xfId="0" applyFont="1" applyFill="1" applyBorder="1" applyAlignment="1">
      <alignment horizontal="left" vertical="center" shrinkToFit="1"/>
    </xf>
    <xf numFmtId="0" fontId="24" fillId="0" borderId="63" xfId="0" applyFont="1" applyFill="1" applyBorder="1" applyAlignment="1">
      <alignment horizontal="left" vertical="center" shrinkToFit="1"/>
    </xf>
    <xf numFmtId="0" fontId="23" fillId="24" borderId="147" xfId="0" applyFont="1" applyFill="1" applyBorder="1" applyAlignment="1">
      <alignment horizontal="center" vertical="center" wrapText="1" shrinkToFit="1"/>
    </xf>
    <xf numFmtId="0" fontId="24" fillId="24" borderId="158" xfId="0" applyFont="1" applyFill="1" applyBorder="1" applyAlignment="1">
      <alignment horizontal="center" vertical="center" shrinkToFit="1"/>
    </xf>
    <xf numFmtId="0" fontId="24" fillId="24" borderId="159" xfId="0" applyFont="1" applyFill="1" applyBorder="1" applyAlignment="1">
      <alignment horizontal="center" vertical="center" shrinkToFit="1"/>
    </xf>
    <xf numFmtId="0" fontId="29" fillId="0" borderId="102" xfId="0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horizontal="left" vertical="center"/>
    </xf>
    <xf numFmtId="0" fontId="29" fillId="0" borderId="104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left" vertical="center"/>
    </xf>
    <xf numFmtId="0" fontId="29" fillId="0" borderId="20" xfId="0" applyFont="1" applyFill="1" applyBorder="1" applyAlignment="1">
      <alignment horizontal="center"/>
    </xf>
    <xf numFmtId="0" fontId="66" fillId="0" borderId="20" xfId="0" applyFont="1" applyFill="1" applyBorder="1" applyAlignment="1">
      <alignment vertical="center" textRotation="180" shrinkToFit="1"/>
    </xf>
    <xf numFmtId="0" fontId="29" fillId="0" borderId="20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 shrinkToFit="1"/>
    </xf>
    <xf numFmtId="0" fontId="29" fillId="0" borderId="105" xfId="0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left"/>
    </xf>
    <xf numFmtId="0" fontId="132" fillId="0" borderId="20" xfId="0" applyFont="1" applyBorder="1" applyAlignment="1">
      <alignment horizontal="left" vertical="center" shrinkToFit="1"/>
    </xf>
    <xf numFmtId="0" fontId="45" fillId="0" borderId="24" xfId="0" applyFont="1" applyFill="1" applyBorder="1" applyAlignment="1">
      <alignment vertical="center" textRotation="180" shrinkToFit="1"/>
    </xf>
    <xf numFmtId="0" fontId="133" fillId="0" borderId="53" xfId="0" applyFont="1" applyBorder="1" applyAlignment="1">
      <alignment horizontal="left" vertical="center" shrinkToFit="1"/>
    </xf>
    <xf numFmtId="0" fontId="130" fillId="0" borderId="61" xfId="0" applyFont="1" applyBorder="1" applyAlignment="1">
      <alignment horizontal="left" vertical="center" shrinkToFit="1"/>
    </xf>
    <xf numFmtId="0" fontId="24" fillId="29" borderId="61" xfId="0" applyFont="1" applyFill="1" applyBorder="1" applyAlignment="1">
      <alignment horizontal="center" vertical="center" shrinkToFit="1"/>
    </xf>
    <xf numFmtId="0" fontId="29" fillId="0" borderId="25" xfId="0" applyFont="1" applyFill="1" applyBorder="1" applyAlignment="1">
      <alignment horizontal="left"/>
    </xf>
    <xf numFmtId="0" fontId="24" fillId="0" borderId="90" xfId="0" applyFont="1" applyFill="1" applyBorder="1" applyAlignment="1">
      <alignment horizontal="left" vertical="center" shrinkToFit="1"/>
    </xf>
    <xf numFmtId="0" fontId="24" fillId="24" borderId="30" xfId="0" applyFont="1" applyFill="1" applyBorder="1" applyAlignment="1">
      <alignment horizontal="center" vertical="center" shrinkToFit="1"/>
    </xf>
    <xf numFmtId="0" fontId="29" fillId="0" borderId="29" xfId="0" applyFont="1" applyFill="1" applyBorder="1" applyAlignment="1">
      <alignment horizontal="center" vertical="center"/>
    </xf>
    <xf numFmtId="0" fontId="87" fillId="0" borderId="122" xfId="0" applyFont="1" applyFill="1" applyBorder="1" applyAlignment="1" applyProtection="1">
      <alignment vertical="center"/>
    </xf>
    <xf numFmtId="0" fontId="31" fillId="0" borderId="0" xfId="0" applyFont="1" applyAlignment="1">
      <alignment vertical="center"/>
    </xf>
    <xf numFmtId="0" fontId="134" fillId="0" borderId="20" xfId="0" applyFont="1" applyBorder="1" applyAlignment="1">
      <alignment horizontal="left" vertical="center" shrinkToFit="1"/>
    </xf>
    <xf numFmtId="0" fontId="45" fillId="0" borderId="0" xfId="0" applyFont="1" applyFill="1">
      <alignment vertical="center"/>
    </xf>
    <xf numFmtId="0" fontId="114" fillId="0" borderId="20" xfId="0" applyFont="1" applyFill="1" applyBorder="1" applyAlignment="1">
      <alignment horizontal="left" vertical="center" shrinkToFit="1"/>
    </xf>
    <xf numFmtId="0" fontId="29" fillId="0" borderId="89" xfId="0" applyFont="1" applyFill="1" applyBorder="1" applyAlignment="1">
      <alignment horizontal="right"/>
    </xf>
    <xf numFmtId="0" fontId="66" fillId="0" borderId="89" xfId="0" applyFont="1" applyFill="1" applyBorder="1" applyAlignment="1">
      <alignment horizontal="left" vertical="center" shrinkToFit="1"/>
    </xf>
    <xf numFmtId="0" fontId="130" fillId="0" borderId="61" xfId="0" applyFont="1" applyBorder="1">
      <alignment vertical="center"/>
    </xf>
    <xf numFmtId="0" fontId="45" fillId="0" borderId="156" xfId="0" applyFont="1" applyBorder="1" applyAlignment="1">
      <alignment horizontal="left" vertical="center" shrinkToFit="1"/>
    </xf>
    <xf numFmtId="0" fontId="24" fillId="28" borderId="20" xfId="0" applyFont="1" applyFill="1" applyBorder="1" applyAlignment="1">
      <alignment horizontal="left" vertical="center" shrinkToFit="1"/>
    </xf>
    <xf numFmtId="0" fontId="24" fillId="0" borderId="61" xfId="0" applyFont="1" applyFill="1" applyBorder="1">
      <alignment vertical="center"/>
    </xf>
    <xf numFmtId="0" fontId="24" fillId="0" borderId="24" xfId="0" applyFont="1" applyFill="1" applyBorder="1" applyAlignment="1">
      <alignment vertical="center" textRotation="180" shrinkToFit="1"/>
    </xf>
    <xf numFmtId="0" fontId="45" fillId="30" borderId="16" xfId="0" applyFont="1" applyFill="1" applyBorder="1" applyAlignment="1">
      <alignment horizontal="center" vertical="center" shrinkToFit="1"/>
    </xf>
    <xf numFmtId="0" fontId="24" fillId="0" borderId="20" xfId="0" applyFont="1" applyBorder="1" applyAlignment="1">
      <alignment horizontal="center" vertical="center" shrinkToFi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ont="1" applyAlignment="1">
      <alignment vertical="center" shrinkToFit="1"/>
    </xf>
    <xf numFmtId="0" fontId="0" fillId="0" borderId="0" xfId="0" applyFont="1" applyAlignment="1">
      <alignment horizontal="center" vertical="center"/>
    </xf>
    <xf numFmtId="9" fontId="0" fillId="0" borderId="0" xfId="0" applyNumberFormat="1" applyFont="1" applyBorder="1">
      <alignment vertical="center"/>
    </xf>
    <xf numFmtId="0" fontId="0" fillId="0" borderId="24" xfId="0" applyFont="1" applyBorder="1" applyAlignment="1">
      <alignment horizontal="right"/>
    </xf>
    <xf numFmtId="0" fontId="0" fillId="0" borderId="28" xfId="0" applyFont="1" applyFill="1" applyBorder="1" applyAlignment="1">
      <alignment horizontal="center" vertical="center" shrinkToFit="1"/>
    </xf>
    <xf numFmtId="0" fontId="0" fillId="0" borderId="23" xfId="0" applyFont="1" applyBorder="1">
      <alignment vertical="center"/>
    </xf>
    <xf numFmtId="0" fontId="0" fillId="0" borderId="15" xfId="0" applyFont="1" applyFill="1" applyBorder="1" applyAlignment="1">
      <alignment horizontal="center" vertical="center" shrinkToFit="1"/>
    </xf>
    <xf numFmtId="177" fontId="0" fillId="0" borderId="0" xfId="0" applyNumberFormat="1" applyFont="1" applyBorder="1" applyAlignment="1">
      <alignment horizontal="center" vertical="center"/>
    </xf>
    <xf numFmtId="176" fontId="0" fillId="0" borderId="0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 shrinkToFit="1"/>
    </xf>
    <xf numFmtId="0" fontId="119" fillId="0" borderId="20" xfId="0" applyFont="1" applyFill="1" applyBorder="1" applyAlignment="1">
      <alignment horizontal="left" vertical="center" shrinkToFit="1"/>
    </xf>
    <xf numFmtId="0" fontId="24" fillId="30" borderId="16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shrinkToFit="1"/>
    </xf>
    <xf numFmtId="0" fontId="0" fillId="0" borderId="0" xfId="0" applyFont="1" applyBorder="1" applyAlignment="1">
      <alignment horizontal="center" shrinkToFit="1"/>
    </xf>
    <xf numFmtId="0" fontId="0" fillId="0" borderId="0" xfId="0" applyFont="1" applyBorder="1" applyAlignment="1">
      <alignment horizontal="left"/>
    </xf>
    <xf numFmtId="0" fontId="49" fillId="0" borderId="68" xfId="0" applyFont="1" applyBorder="1" applyAlignment="1">
      <alignment horizontal="center" vertical="center" shrinkToFit="1"/>
    </xf>
    <xf numFmtId="0" fontId="49" fillId="0" borderId="64" xfId="0" applyFont="1" applyBorder="1" applyAlignment="1">
      <alignment horizontal="center" vertical="center" shrinkToFit="1"/>
    </xf>
    <xf numFmtId="0" fontId="49" fillId="0" borderId="58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49" fillId="0" borderId="62" xfId="0" applyFont="1" applyBorder="1" applyAlignment="1">
      <alignment horizontal="center" vertical="center" shrinkToFit="1"/>
    </xf>
    <xf numFmtId="0" fontId="49" fillId="0" borderId="54" xfId="0" applyFont="1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1" fillId="0" borderId="58" xfId="0" applyFont="1" applyBorder="1" applyAlignment="1">
      <alignment horizontal="center" vertical="center" shrinkToFit="1"/>
    </xf>
    <xf numFmtId="0" fontId="41" fillId="0" borderId="0" xfId="0" applyFont="1" applyBorder="1" applyAlignment="1">
      <alignment horizontal="center" vertical="center" shrinkToFit="1"/>
    </xf>
    <xf numFmtId="0" fontId="41" fillId="0" borderId="57" xfId="0" applyFont="1" applyBorder="1" applyAlignment="1">
      <alignment horizontal="center" vertical="center" shrinkToFit="1"/>
    </xf>
    <xf numFmtId="0" fontId="54" fillId="0" borderId="49" xfId="0" applyFont="1" applyBorder="1" applyAlignment="1">
      <alignment horizontal="center" vertical="center" shrinkToFit="1"/>
    </xf>
    <xf numFmtId="0" fontId="54" fillId="0" borderId="0" xfId="0" applyFont="1" applyBorder="1" applyAlignment="1">
      <alignment horizontal="center" vertical="center" shrinkToFit="1"/>
    </xf>
    <xf numFmtId="0" fontId="53" fillId="0" borderId="58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62" xfId="0" applyFont="1" applyBorder="1" applyAlignment="1">
      <alignment horizontal="center" vertical="center" shrinkToFit="1"/>
    </xf>
    <xf numFmtId="0" fontId="52" fillId="0" borderId="58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52" fillId="0" borderId="62" xfId="0" applyFont="1" applyBorder="1" applyAlignment="1">
      <alignment horizontal="center" vertical="center" shrinkToFit="1"/>
    </xf>
    <xf numFmtId="0" fontId="54" fillId="0" borderId="58" xfId="0" applyFont="1" applyBorder="1" applyAlignment="1">
      <alignment horizontal="center" vertical="center" shrinkToFit="1"/>
    </xf>
    <xf numFmtId="0" fontId="49" fillId="0" borderId="49" xfId="0" applyFont="1" applyBorder="1" applyAlignment="1">
      <alignment horizontal="center" vertical="center" shrinkToFit="1"/>
    </xf>
    <xf numFmtId="0" fontId="49" fillId="0" borderId="58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49" fillId="0" borderId="62" xfId="0" applyFont="1" applyBorder="1" applyAlignment="1">
      <alignment horizontal="center" vertical="center" wrapText="1"/>
    </xf>
    <xf numFmtId="0" fontId="38" fillId="0" borderId="58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57" xfId="0" applyFont="1" applyBorder="1" applyAlignment="1">
      <alignment horizontal="center" vertical="center" wrapText="1"/>
    </xf>
    <xf numFmtId="0" fontId="53" fillId="0" borderId="49" xfId="0" applyFont="1" applyBorder="1" applyAlignment="1">
      <alignment horizontal="center" vertical="center" shrinkToFit="1"/>
    </xf>
    <xf numFmtId="0" fontId="52" fillId="0" borderId="58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62" xfId="0" applyFont="1" applyBorder="1" applyAlignment="1">
      <alignment horizontal="center" vertical="center"/>
    </xf>
    <xf numFmtId="0" fontId="54" fillId="0" borderId="58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2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57" xfId="0" applyFont="1" applyBorder="1" applyAlignment="1">
      <alignment horizontal="center" vertical="center"/>
    </xf>
    <xf numFmtId="0" fontId="52" fillId="0" borderId="49" xfId="0" applyFont="1" applyBorder="1" applyAlignment="1">
      <alignment horizontal="center" vertical="center" shrinkToFit="1"/>
    </xf>
    <xf numFmtId="0" fontId="54" fillId="0" borderId="58" xfId="0" applyFont="1" applyFill="1" applyBorder="1" applyAlignment="1">
      <alignment horizontal="center" vertical="center" shrinkToFit="1"/>
    </xf>
    <xf numFmtId="0" fontId="54" fillId="0" borderId="0" xfId="0" applyFont="1" applyFill="1" applyBorder="1" applyAlignment="1">
      <alignment horizontal="center" vertical="center" shrinkToFit="1"/>
    </xf>
    <xf numFmtId="0" fontId="54" fillId="0" borderId="62" xfId="0" applyFont="1" applyFill="1" applyBorder="1" applyAlignment="1">
      <alignment horizontal="center" vertical="center" shrinkToFit="1"/>
    </xf>
    <xf numFmtId="0" fontId="53" fillId="0" borderId="58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62" xfId="0" applyFont="1" applyBorder="1" applyAlignment="1">
      <alignment horizontal="center" vertical="center"/>
    </xf>
    <xf numFmtId="178" fontId="35" fillId="0" borderId="68" xfId="0" applyNumberFormat="1" applyFont="1" applyBorder="1" applyAlignment="1">
      <alignment horizontal="center" vertical="center" wrapText="1"/>
    </xf>
    <xf numFmtId="178" fontId="35" fillId="0" borderId="64" xfId="0" applyNumberFormat="1" applyFont="1" applyBorder="1" applyAlignment="1">
      <alignment horizontal="center" vertical="center" wrapText="1"/>
    </xf>
    <xf numFmtId="178" fontId="35" fillId="0" borderId="44" xfId="0" applyNumberFormat="1" applyFont="1" applyBorder="1" applyAlignment="1">
      <alignment horizontal="center" vertical="center" wrapText="1"/>
    </xf>
    <xf numFmtId="178" fontId="35" fillId="0" borderId="54" xfId="0" applyNumberFormat="1" applyFont="1" applyBorder="1" applyAlignment="1">
      <alignment horizontal="center" vertical="center" wrapText="1"/>
    </xf>
    <xf numFmtId="178" fontId="35" fillId="0" borderId="86" xfId="0" applyNumberFormat="1" applyFont="1" applyBorder="1" applyAlignment="1">
      <alignment horizontal="center" vertical="center" wrapText="1"/>
    </xf>
    <xf numFmtId="178" fontId="35" fillId="0" borderId="80" xfId="0" applyNumberFormat="1" applyFont="1" applyBorder="1" applyAlignment="1">
      <alignment horizontal="center" vertical="center" wrapText="1"/>
    </xf>
    <xf numFmtId="178" fontId="35" fillId="0" borderId="81" xfId="0" applyNumberFormat="1" applyFont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 shrinkToFit="1"/>
    </xf>
    <xf numFmtId="0" fontId="49" fillId="0" borderId="59" xfId="0" applyFont="1" applyBorder="1" applyAlignment="1">
      <alignment horizontal="center" vertical="center" shrinkToFit="1"/>
    </xf>
    <xf numFmtId="0" fontId="50" fillId="0" borderId="46" xfId="0" applyFont="1" applyBorder="1" applyAlignment="1">
      <alignment horizontal="center" vertical="center" shrinkToFit="1"/>
    </xf>
    <xf numFmtId="0" fontId="50" fillId="0" borderId="59" xfId="0" applyFont="1" applyBorder="1" applyAlignment="1">
      <alignment horizontal="center" vertical="center" shrinkToFit="1"/>
    </xf>
    <xf numFmtId="0" fontId="50" fillId="0" borderId="63" xfId="0" applyFont="1" applyBorder="1" applyAlignment="1">
      <alignment horizontal="center" vertical="center" shrinkToFit="1"/>
    </xf>
    <xf numFmtId="0" fontId="49" fillId="0" borderId="46" xfId="0" applyFont="1" applyBorder="1" applyAlignment="1">
      <alignment horizontal="center" vertical="center" shrinkToFit="1"/>
    </xf>
    <xf numFmtId="0" fontId="49" fillId="0" borderId="63" xfId="0" applyFont="1" applyBorder="1" applyAlignment="1">
      <alignment horizontal="center" vertical="center" shrinkToFit="1"/>
    </xf>
    <xf numFmtId="0" fontId="50" fillId="0" borderId="58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35" fillId="0" borderId="58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 shrinkToFit="1"/>
    </xf>
    <xf numFmtId="0" fontId="35" fillId="0" borderId="57" xfId="0" applyFont="1" applyBorder="1" applyAlignment="1">
      <alignment horizontal="center" vertical="center" shrinkToFit="1"/>
    </xf>
    <xf numFmtId="0" fontId="49" fillId="0" borderId="49" xfId="0" applyFont="1" applyBorder="1" applyAlignment="1">
      <alignment horizontal="center" vertical="center" wrapText="1"/>
    </xf>
    <xf numFmtId="0" fontId="49" fillId="0" borderId="61" xfId="0" applyFont="1" applyBorder="1" applyAlignment="1">
      <alignment horizontal="center" vertical="center" wrapText="1"/>
    </xf>
    <xf numFmtId="0" fontId="49" fillId="0" borderId="57" xfId="0" applyFont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shrinkToFit="1"/>
    </xf>
    <xf numFmtId="0" fontId="49" fillId="0" borderId="57" xfId="0" applyFont="1" applyBorder="1" applyAlignment="1">
      <alignment horizontal="center" vertical="center" shrinkToFit="1"/>
    </xf>
    <xf numFmtId="0" fontId="53" fillId="0" borderId="49" xfId="0" applyFont="1" applyFill="1" applyBorder="1" applyAlignment="1">
      <alignment horizontal="center" vertical="center" shrinkToFit="1"/>
    </xf>
    <xf numFmtId="0" fontId="53" fillId="0" borderId="0" xfId="0" applyFont="1" applyFill="1" applyBorder="1" applyAlignment="1">
      <alignment horizontal="center" vertical="center" shrinkToFit="1"/>
    </xf>
    <xf numFmtId="0" fontId="52" fillId="0" borderId="58" xfId="0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52" fillId="0" borderId="62" xfId="0" applyFont="1" applyFill="1" applyBorder="1" applyAlignment="1">
      <alignment horizontal="center" vertical="center" shrinkToFit="1"/>
    </xf>
    <xf numFmtId="0" fontId="54" fillId="0" borderId="62" xfId="0" applyFont="1" applyBorder="1" applyAlignment="1">
      <alignment horizontal="center" vertical="center" shrinkToFit="1"/>
    </xf>
    <xf numFmtId="0" fontId="53" fillId="0" borderId="57" xfId="0" applyFont="1" applyBorder="1" applyAlignment="1">
      <alignment horizontal="center" vertical="center"/>
    </xf>
    <xf numFmtId="44" fontId="54" fillId="0" borderId="58" xfId="43" applyFont="1" applyBorder="1" applyAlignment="1">
      <alignment horizontal="center" vertical="center" shrinkToFit="1"/>
    </xf>
    <xf numFmtId="44" fontId="54" fillId="0" borderId="0" xfId="43" applyFont="1" applyBorder="1" applyAlignment="1">
      <alignment horizontal="center" vertical="center" shrinkToFit="1"/>
    </xf>
    <xf numFmtId="44" fontId="54" fillId="0" borderId="57" xfId="43" applyFont="1" applyBorder="1" applyAlignment="1">
      <alignment horizontal="center" vertical="center" shrinkToFit="1"/>
    </xf>
    <xf numFmtId="0" fontId="50" fillId="0" borderId="62" xfId="0" applyFont="1" applyBorder="1" applyAlignment="1">
      <alignment horizontal="center" vertical="center" shrinkToFit="1"/>
    </xf>
    <xf numFmtId="0" fontId="50" fillId="0" borderId="57" xfId="0" applyFont="1" applyBorder="1" applyAlignment="1">
      <alignment horizontal="center" vertical="center" shrinkToFit="1"/>
    </xf>
    <xf numFmtId="0" fontId="52" fillId="0" borderId="49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49" fillId="0" borderId="52" xfId="0" applyFont="1" applyBorder="1" applyAlignment="1">
      <alignment horizontal="center" vertical="center" shrinkToFit="1"/>
    </xf>
    <xf numFmtId="0" fontId="49" fillId="0" borderId="66" xfId="0" applyFont="1" applyBorder="1" applyAlignment="1">
      <alignment horizontal="center" vertical="center" shrinkToFit="1"/>
    </xf>
    <xf numFmtId="178" fontId="35" fillId="0" borderId="43" xfId="0" applyNumberFormat="1" applyFont="1" applyBorder="1" applyAlignment="1">
      <alignment horizontal="center" vertical="center" wrapText="1"/>
    </xf>
    <xf numFmtId="178" fontId="35" fillId="0" borderId="47" xfId="0" applyNumberFormat="1" applyFont="1" applyBorder="1" applyAlignment="1">
      <alignment horizontal="center" vertical="center" wrapText="1"/>
    </xf>
    <xf numFmtId="178" fontId="35" fillId="0" borderId="66" xfId="0" applyNumberFormat="1" applyFont="1" applyBorder="1" applyAlignment="1">
      <alignment horizontal="center" vertical="center" wrapText="1"/>
    </xf>
    <xf numFmtId="0" fontId="54" fillId="0" borderId="60" xfId="0" applyFont="1" applyBorder="1" applyAlignment="1">
      <alignment horizontal="center" vertical="center" shrinkToFit="1"/>
    </xf>
    <xf numFmtId="0" fontId="54" fillId="0" borderId="61" xfId="0" applyFont="1" applyBorder="1" applyAlignment="1">
      <alignment horizontal="center" vertical="center" shrinkToFit="1"/>
    </xf>
    <xf numFmtId="0" fontId="53" fillId="0" borderId="58" xfId="0" applyFont="1" applyFill="1" applyBorder="1" applyAlignment="1">
      <alignment horizontal="center" vertical="center" shrinkToFit="1"/>
    </xf>
    <xf numFmtId="0" fontId="53" fillId="0" borderId="62" xfId="0" applyFont="1" applyFill="1" applyBorder="1" applyAlignment="1">
      <alignment horizontal="center" vertical="center" shrinkToFit="1"/>
    </xf>
    <xf numFmtId="0" fontId="54" fillId="0" borderId="57" xfId="0" applyFont="1" applyFill="1" applyBorder="1" applyAlignment="1">
      <alignment horizontal="center" vertical="center" shrinkToFit="1"/>
    </xf>
    <xf numFmtId="0" fontId="49" fillId="0" borderId="60" xfId="0" applyFont="1" applyBorder="1" applyAlignment="1">
      <alignment horizontal="center" vertical="center" wrapText="1"/>
    </xf>
    <xf numFmtId="0" fontId="56" fillId="0" borderId="49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 shrinkToFit="1"/>
    </xf>
    <xf numFmtId="0" fontId="52" fillId="0" borderId="61" xfId="0" applyFont="1" applyBorder="1" applyAlignment="1">
      <alignment horizontal="center" vertical="center" shrinkToFit="1"/>
    </xf>
    <xf numFmtId="0" fontId="53" fillId="0" borderId="57" xfId="0" applyFont="1" applyBorder="1" applyAlignment="1">
      <alignment horizontal="center" vertical="center" shrinkToFit="1"/>
    </xf>
    <xf numFmtId="178" fontId="35" fillId="0" borderId="52" xfId="0" applyNumberFormat="1" applyFont="1" applyBorder="1" applyAlignment="1">
      <alignment horizontal="center" vertical="center" wrapText="1"/>
    </xf>
    <xf numFmtId="178" fontId="35" fillId="0" borderId="53" xfId="0" applyNumberFormat="1" applyFont="1" applyBorder="1" applyAlignment="1">
      <alignment horizontal="center" vertical="center" wrapText="1"/>
    </xf>
    <xf numFmtId="178" fontId="35" fillId="0" borderId="50" xfId="0" applyNumberFormat="1" applyFont="1" applyBorder="1" applyAlignment="1">
      <alignment horizontal="center" vertical="center" wrapText="1"/>
    </xf>
    <xf numFmtId="178" fontId="35" fillId="0" borderId="45" xfId="0" applyNumberFormat="1" applyFont="1" applyBorder="1" applyAlignment="1">
      <alignment horizontal="center" vertical="center" wrapText="1"/>
    </xf>
    <xf numFmtId="0" fontId="49" fillId="0" borderId="65" xfId="0" applyFont="1" applyBorder="1" applyAlignment="1">
      <alignment horizontal="center" vertical="center" shrinkToFit="1"/>
    </xf>
    <xf numFmtId="0" fontId="49" fillId="0" borderId="51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 shrinkToFit="1"/>
    </xf>
    <xf numFmtId="0" fontId="50" fillId="0" borderId="51" xfId="0" applyFont="1" applyBorder="1" applyAlignment="1">
      <alignment horizontal="center" vertical="center" shrinkToFit="1"/>
    </xf>
    <xf numFmtId="0" fontId="50" fillId="0" borderId="69" xfId="0" applyFont="1" applyBorder="1" applyAlignment="1">
      <alignment horizontal="center" vertical="center" shrinkToFit="1"/>
    </xf>
    <xf numFmtId="0" fontId="43" fillId="0" borderId="49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178" fontId="35" fillId="0" borderId="61" xfId="0" applyNumberFormat="1" applyFont="1" applyBorder="1" applyAlignment="1">
      <alignment horizontal="center" vertical="center" wrapText="1"/>
    </xf>
    <xf numFmtId="178" fontId="35" fillId="0" borderId="56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shrinkToFit="1"/>
    </xf>
    <xf numFmtId="0" fontId="51" fillId="0" borderId="49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178" fontId="35" fillId="0" borderId="73" xfId="0" applyNumberFormat="1" applyFont="1" applyBorder="1" applyAlignment="1">
      <alignment horizontal="center" vertical="center" wrapText="1"/>
    </xf>
    <xf numFmtId="178" fontId="35" fillId="0" borderId="74" xfId="0" applyNumberFormat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40" fillId="0" borderId="0" xfId="19" applyFont="1" applyBorder="1" applyAlignment="1">
      <alignment horizontal="left"/>
    </xf>
    <xf numFmtId="178" fontId="35" fillId="0" borderId="79" xfId="0" applyNumberFormat="1" applyFont="1" applyBorder="1" applyAlignment="1">
      <alignment horizontal="center" vertical="center" wrapText="1"/>
    </xf>
    <xf numFmtId="178" fontId="35" fillId="0" borderId="85" xfId="0" applyNumberFormat="1" applyFont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textRotation="255" shrinkToFit="1"/>
    </xf>
    <xf numFmtId="0" fontId="23" fillId="0" borderId="16" xfId="0" applyFont="1" applyBorder="1" applyAlignment="1">
      <alignment horizontal="center" vertical="center" textRotation="180" shrinkToFit="1"/>
    </xf>
    <xf numFmtId="0" fontId="24" fillId="0" borderId="30" xfId="0" applyFont="1" applyFill="1" applyBorder="1" applyAlignment="1">
      <alignment horizontal="center" vertical="center" wrapText="1" shrinkToFit="1"/>
    </xf>
    <xf numFmtId="0" fontId="24" fillId="0" borderId="20" xfId="0" applyFont="1" applyFill="1" applyBorder="1" applyAlignment="1">
      <alignment horizontal="center" vertical="center" wrapText="1" shrinkToFit="1"/>
    </xf>
    <xf numFmtId="0" fontId="24" fillId="0" borderId="25" xfId="0" applyFont="1" applyFill="1" applyBorder="1" applyAlignment="1">
      <alignment horizontal="center" vertical="center" wrapText="1" shrinkToFit="1"/>
    </xf>
    <xf numFmtId="0" fontId="29" fillId="0" borderId="19" xfId="0" applyFont="1" applyBorder="1" applyAlignment="1">
      <alignment horizontal="center" vertical="center" textRotation="255" shrinkToFit="1"/>
    </xf>
    <xf numFmtId="0" fontId="29" fillId="0" borderId="19" xfId="0" applyFont="1" applyFill="1" applyBorder="1" applyAlignment="1">
      <alignment horizontal="center" vertical="center" textRotation="255" shrinkToFit="1"/>
    </xf>
    <xf numFmtId="0" fontId="26" fillId="0" borderId="0" xfId="0" applyFont="1" applyBorder="1" applyAlignment="1">
      <alignment horizontal="center" shrinkToFit="1"/>
    </xf>
    <xf numFmtId="0" fontId="22" fillId="0" borderId="0" xfId="0" applyFont="1" applyBorder="1" applyAlignment="1">
      <alignment horizontal="left" shrinkToFit="1"/>
    </xf>
    <xf numFmtId="0" fontId="24" fillId="0" borderId="0" xfId="0" applyFont="1" applyBorder="1" applyAlignment="1">
      <alignment horizontal="left" shrinkToFit="1"/>
    </xf>
    <xf numFmtId="0" fontId="2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44" fillId="0" borderId="16" xfId="0" applyFont="1" applyBorder="1" applyAlignment="1">
      <alignment horizontal="center" vertical="center" textRotation="180" shrinkToFit="1"/>
    </xf>
    <xf numFmtId="0" fontId="45" fillId="0" borderId="30" xfId="0" applyFont="1" applyFill="1" applyBorder="1" applyAlignment="1">
      <alignment horizontal="center" vertical="center" wrapText="1" shrinkToFit="1"/>
    </xf>
    <xf numFmtId="0" fontId="45" fillId="0" borderId="20" xfId="0" applyFont="1" applyFill="1" applyBorder="1" applyAlignment="1">
      <alignment horizontal="center" vertical="center" wrapText="1" shrinkToFit="1"/>
    </xf>
    <xf numFmtId="0" fontId="45" fillId="0" borderId="25" xfId="0" applyFont="1" applyFill="1" applyBorder="1" applyAlignment="1">
      <alignment horizontal="center" vertical="center" wrapText="1" shrinkToFit="1"/>
    </xf>
    <xf numFmtId="0" fontId="23" fillId="0" borderId="0" xfId="0" applyFont="1" applyBorder="1" applyAlignment="1">
      <alignment horizontal="right" vertical="top"/>
    </xf>
    <xf numFmtId="0" fontId="23" fillId="0" borderId="48" xfId="0" applyFont="1" applyBorder="1" applyAlignment="1">
      <alignment horizontal="right" vertical="top"/>
    </xf>
    <xf numFmtId="0" fontId="59" fillId="0" borderId="49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71" xfId="0" applyFont="1" applyBorder="1" applyAlignment="1">
      <alignment horizontal="center" vertical="center" shrinkToFit="1"/>
    </xf>
    <xf numFmtId="0" fontId="59" fillId="0" borderId="34" xfId="0" applyFont="1" applyBorder="1" applyAlignment="1">
      <alignment horizontal="center" vertical="center" shrinkToFit="1"/>
    </xf>
    <xf numFmtId="0" fontId="59" fillId="0" borderId="76" xfId="0" applyFont="1" applyBorder="1" applyAlignment="1">
      <alignment horizontal="center" vertical="center" shrinkToFit="1"/>
    </xf>
    <xf numFmtId="0" fontId="59" fillId="0" borderId="49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59" fillId="0" borderId="49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57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 shrinkToFit="1"/>
    </xf>
    <xf numFmtId="0" fontId="61" fillId="0" borderId="57" xfId="0" applyFont="1" applyBorder="1" applyAlignment="1">
      <alignment horizontal="center" vertical="center" shrinkToFit="1"/>
    </xf>
    <xf numFmtId="0" fontId="59" fillId="0" borderId="57" xfId="0" applyFont="1" applyBorder="1" applyAlignment="1">
      <alignment horizontal="center" vertical="center" shrinkToFit="1"/>
    </xf>
    <xf numFmtId="0" fontId="61" fillId="0" borderId="49" xfId="0" applyFont="1" applyBorder="1" applyAlignment="1">
      <alignment horizontal="center" vertical="center" shrinkToFit="1"/>
    </xf>
    <xf numFmtId="0" fontId="59" fillId="0" borderId="57" xfId="0" applyFont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>
      <alignment horizontal="center" vertical="center" shrinkToFit="1"/>
    </xf>
    <xf numFmtId="0" fontId="59" fillId="0" borderId="57" xfId="0" applyFont="1" applyFill="1" applyBorder="1" applyAlignment="1">
      <alignment horizontal="center" vertical="center" shrinkToFit="1"/>
    </xf>
    <xf numFmtId="178" fontId="59" fillId="0" borderId="98" xfId="0" applyNumberFormat="1" applyFont="1" applyBorder="1" applyAlignment="1">
      <alignment horizontal="center" vertical="center" wrapText="1"/>
    </xf>
    <xf numFmtId="178" fontId="59" fillId="0" borderId="97" xfId="0" applyNumberFormat="1" applyFont="1" applyBorder="1" applyAlignment="1">
      <alignment horizontal="center" vertical="center" wrapText="1"/>
    </xf>
    <xf numFmtId="178" fontId="59" fillId="0" borderId="96" xfId="0" applyNumberFormat="1" applyFont="1" applyBorder="1" applyAlignment="1">
      <alignment horizontal="center" vertical="center" wrapText="1"/>
    </xf>
    <xf numFmtId="178" fontId="59" fillId="0" borderId="80" xfId="0" applyNumberFormat="1" applyFont="1" applyBorder="1" applyAlignment="1">
      <alignment horizontal="center" vertical="center" wrapText="1"/>
    </xf>
    <xf numFmtId="178" fontId="59" fillId="0" borderId="81" xfId="0" applyNumberFormat="1" applyFont="1" applyBorder="1" applyAlignment="1">
      <alignment horizontal="center" vertical="center" wrapText="1"/>
    </xf>
    <xf numFmtId="0" fontId="59" fillId="0" borderId="79" xfId="0" applyFont="1" applyBorder="1" applyAlignment="1">
      <alignment horizontal="center" vertical="center" shrinkToFit="1"/>
    </xf>
    <xf numFmtId="0" fontId="59" fillId="0" borderId="80" xfId="0" applyFont="1" applyBorder="1" applyAlignment="1">
      <alignment horizontal="center" vertical="center" shrinkToFit="1"/>
    </xf>
    <xf numFmtId="0" fontId="59" fillId="0" borderId="81" xfId="0" applyFont="1" applyBorder="1" applyAlignment="1">
      <alignment horizontal="center" vertical="center" shrinkToFit="1"/>
    </xf>
    <xf numFmtId="0" fontId="61" fillId="0" borderId="71" xfId="0" applyFont="1" applyBorder="1" applyAlignment="1">
      <alignment horizontal="center" vertical="center" shrinkToFit="1"/>
    </xf>
    <xf numFmtId="0" fontId="61" fillId="0" borderId="34" xfId="0" applyFont="1" applyBorder="1" applyAlignment="1">
      <alignment horizontal="center" vertical="center" shrinkToFit="1"/>
    </xf>
    <xf numFmtId="0" fontId="61" fillId="0" borderId="76" xfId="0" applyFont="1" applyBorder="1" applyAlignment="1">
      <alignment horizontal="center" vertical="center" shrinkToFit="1"/>
    </xf>
    <xf numFmtId="0" fontId="61" fillId="0" borderId="49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57" xfId="0" applyFont="1" applyBorder="1" applyAlignment="1">
      <alignment horizontal="center" vertical="center"/>
    </xf>
    <xf numFmtId="178" fontId="59" fillId="0" borderId="71" xfId="0" applyNumberFormat="1" applyFont="1" applyBorder="1" applyAlignment="1">
      <alignment horizontal="center" vertical="center" wrapText="1"/>
    </xf>
    <xf numFmtId="178" fontId="59" fillId="0" borderId="34" xfId="0" applyNumberFormat="1" applyFont="1" applyBorder="1" applyAlignment="1">
      <alignment horizontal="center" vertical="center" wrapText="1"/>
    </xf>
    <xf numFmtId="178" fontId="59" fillId="0" borderId="76" xfId="0" applyNumberFormat="1" applyFont="1" applyBorder="1" applyAlignment="1">
      <alignment horizontal="center" vertical="center" wrapText="1"/>
    </xf>
    <xf numFmtId="0" fontId="59" fillId="0" borderId="49" xfId="19" applyFont="1" applyBorder="1" applyAlignment="1">
      <alignment horizontal="center"/>
    </xf>
    <xf numFmtId="0" fontId="59" fillId="0" borderId="0" xfId="19" applyFont="1" applyBorder="1" applyAlignment="1">
      <alignment horizontal="center"/>
    </xf>
    <xf numFmtId="0" fontId="59" fillId="0" borderId="57" xfId="19" applyFont="1" applyBorder="1" applyAlignment="1">
      <alignment horizontal="center"/>
    </xf>
    <xf numFmtId="178" fontId="59" fillId="0" borderId="79" xfId="0" applyNumberFormat="1" applyFont="1" applyBorder="1" applyAlignment="1">
      <alignment horizontal="center" vertical="center" wrapText="1"/>
    </xf>
    <xf numFmtId="0" fontId="60" fillId="0" borderId="0" xfId="19" applyFont="1" applyBorder="1" applyAlignment="1">
      <alignment horizontal="left"/>
    </xf>
    <xf numFmtId="0" fontId="60" fillId="0" borderId="57" xfId="19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73" fillId="0" borderId="0" xfId="0" applyFont="1" applyBorder="1" applyAlignment="1">
      <alignment horizontal="left" shrinkToFit="1"/>
    </xf>
    <xf numFmtId="0" fontId="45" fillId="0" borderId="0" xfId="0" applyFont="1" applyBorder="1" applyAlignment="1">
      <alignment horizontal="left" shrinkToFit="1"/>
    </xf>
    <xf numFmtId="0" fontId="21" fillId="0" borderId="19" xfId="0" applyFont="1" applyBorder="1" applyAlignment="1">
      <alignment horizontal="center" vertical="center" textRotation="255" shrinkToFit="1"/>
    </xf>
    <xf numFmtId="0" fontId="44" fillId="0" borderId="48" xfId="0" applyFont="1" applyBorder="1" applyAlignment="1">
      <alignment horizontal="right" vertical="top"/>
    </xf>
    <xf numFmtId="0" fontId="21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77" fillId="0" borderId="114" xfId="46" applyFont="1" applyFill="1" applyBorder="1" applyAlignment="1" applyProtection="1">
      <alignment horizontal="center" vertical="center"/>
    </xf>
    <xf numFmtId="0" fontId="74" fillId="0" borderId="0" xfId="46" applyFont="1" applyFill="1" applyAlignment="1" applyProtection="1">
      <alignment vertical="center"/>
    </xf>
    <xf numFmtId="0" fontId="74" fillId="0" borderId="113" xfId="46" applyFont="1" applyFill="1" applyBorder="1" applyAlignment="1" applyProtection="1">
      <alignment vertical="center"/>
    </xf>
    <xf numFmtId="0" fontId="77" fillId="0" borderId="0" xfId="46" applyFont="1" applyFill="1" applyAlignment="1" applyProtection="1">
      <alignment horizontal="center" vertical="center"/>
    </xf>
    <xf numFmtId="0" fontId="76" fillId="0" borderId="0" xfId="46" applyFont="1" applyFill="1" applyAlignment="1" applyProtection="1">
      <alignment horizontal="center" vertical="center"/>
    </xf>
    <xf numFmtId="0" fontId="77" fillId="0" borderId="112" xfId="46" applyFont="1" applyFill="1" applyBorder="1" applyAlignment="1" applyProtection="1">
      <alignment horizontal="center" vertical="center"/>
    </xf>
    <xf numFmtId="0" fontId="74" fillId="0" borderId="111" xfId="46" applyFont="1" applyFill="1" applyBorder="1" applyAlignment="1" applyProtection="1">
      <alignment vertical="center"/>
    </xf>
    <xf numFmtId="0" fontId="74" fillId="0" borderId="110" xfId="46" applyFont="1" applyFill="1" applyBorder="1" applyAlignment="1" applyProtection="1">
      <alignment vertical="center"/>
    </xf>
    <xf numFmtId="0" fontId="77" fillId="0" borderId="111" xfId="46" applyFont="1" applyFill="1" applyBorder="1" applyAlignment="1" applyProtection="1">
      <alignment horizontal="center" vertical="center"/>
    </xf>
    <xf numFmtId="0" fontId="76" fillId="0" borderId="111" xfId="46" applyFont="1" applyFill="1" applyBorder="1" applyAlignment="1" applyProtection="1">
      <alignment horizontal="center" vertical="center"/>
    </xf>
    <xf numFmtId="0" fontId="78" fillId="0" borderId="0" xfId="46" applyFont="1" applyFill="1" applyAlignment="1" applyProtection="1">
      <alignment horizontal="center" vertical="center"/>
    </xf>
    <xf numFmtId="0" fontId="81" fillId="0" borderId="114" xfId="46" applyFont="1" applyFill="1" applyBorder="1" applyAlignment="1" applyProtection="1">
      <alignment horizontal="center" vertical="center"/>
    </xf>
    <xf numFmtId="0" fontId="81" fillId="0" borderId="0" xfId="46" applyFont="1" applyFill="1" applyAlignment="1" applyProtection="1">
      <alignment horizontal="center" vertical="center"/>
    </xf>
    <xf numFmtId="0" fontId="82" fillId="0" borderId="117" xfId="46" applyFont="1" applyFill="1" applyBorder="1" applyAlignment="1" applyProtection="1">
      <alignment horizontal="center" vertical="center"/>
    </xf>
    <xf numFmtId="0" fontId="74" fillId="0" borderId="116" xfId="46" applyFont="1" applyFill="1" applyBorder="1" applyAlignment="1" applyProtection="1">
      <alignment vertical="center"/>
    </xf>
    <xf numFmtId="0" fontId="74" fillId="0" borderId="115" xfId="46" applyFont="1" applyFill="1" applyBorder="1" applyAlignment="1" applyProtection="1">
      <alignment vertical="center"/>
    </xf>
    <xf numFmtId="0" fontId="82" fillId="0" borderId="116" xfId="46" applyFont="1" applyFill="1" applyBorder="1" applyAlignment="1" applyProtection="1">
      <alignment horizontal="center" vertical="center"/>
    </xf>
    <xf numFmtId="0" fontId="78" fillId="0" borderId="114" xfId="46" applyFont="1" applyFill="1" applyBorder="1" applyAlignment="1" applyProtection="1">
      <alignment horizontal="center" vertical="center"/>
    </xf>
    <xf numFmtId="0" fontId="76" fillId="0" borderId="112" xfId="46" applyFont="1" applyFill="1" applyBorder="1" applyAlignment="1" applyProtection="1">
      <alignment horizontal="center" vertical="center"/>
    </xf>
    <xf numFmtId="0" fontId="85" fillId="0" borderId="0" xfId="46" applyFont="1" applyFill="1" applyAlignment="1" applyProtection="1">
      <alignment vertical="center"/>
    </xf>
    <xf numFmtId="0" fontId="84" fillId="0" borderId="0" xfId="46" applyFont="1" applyFill="1" applyAlignment="1" applyProtection="1">
      <alignment vertical="center"/>
    </xf>
    <xf numFmtId="0" fontId="83" fillId="0" borderId="0" xfId="46" applyFont="1" applyFill="1" applyAlignment="1" applyProtection="1">
      <alignment vertical="center"/>
    </xf>
    <xf numFmtId="0" fontId="82" fillId="0" borderId="116" xfId="46" applyFont="1" applyFill="1" applyBorder="1" applyAlignment="1" applyProtection="1">
      <alignment vertical="center"/>
    </xf>
    <xf numFmtId="0" fontId="82" fillId="0" borderId="115" xfId="46" applyFont="1" applyFill="1" applyBorder="1" applyAlignment="1" applyProtection="1">
      <alignment vertical="center"/>
    </xf>
    <xf numFmtId="0" fontId="76" fillId="0" borderId="114" xfId="46" applyFont="1" applyFill="1" applyBorder="1" applyAlignment="1" applyProtection="1">
      <alignment horizontal="center" vertical="center"/>
    </xf>
    <xf numFmtId="0" fontId="74" fillId="0" borderId="0" xfId="46" applyFont="1" applyFill="1" applyAlignment="1" applyProtection="1">
      <alignment horizontal="center" vertical="center"/>
    </xf>
    <xf numFmtId="0" fontId="93" fillId="0" borderId="0" xfId="46" applyFont="1" applyFill="1" applyAlignment="1" applyProtection="1">
      <alignment horizontal="center" vertical="center"/>
    </xf>
    <xf numFmtId="0" fontId="64" fillId="0" borderId="0" xfId="46" applyFill="1" applyAlignment="1" applyProtection="1">
      <alignment vertical="center"/>
    </xf>
    <xf numFmtId="0" fontId="64" fillId="0" borderId="0" xfId="46" applyFill="1" applyProtection="1"/>
    <xf numFmtId="0" fontId="64" fillId="0" borderId="124" xfId="46" applyFill="1" applyBorder="1" applyAlignment="1" applyProtection="1">
      <alignment horizontal="center" vertical="center"/>
    </xf>
    <xf numFmtId="0" fontId="90" fillId="0" borderId="124" xfId="46" applyFont="1" applyFill="1" applyBorder="1" applyAlignment="1" applyProtection="1">
      <alignment horizontal="center" vertical="center" wrapText="1"/>
    </xf>
    <xf numFmtId="0" fontId="64" fillId="0" borderId="126" xfId="46" applyFill="1" applyBorder="1" applyAlignment="1" applyProtection="1">
      <alignment horizontal="center" vertical="center"/>
    </xf>
    <xf numFmtId="0" fontId="64" fillId="0" borderId="122" xfId="46" applyFill="1" applyBorder="1" applyAlignment="1" applyProtection="1">
      <alignment horizontal="center" vertical="center"/>
    </xf>
    <xf numFmtId="0" fontId="87" fillId="0" borderId="126" xfId="46" applyFont="1" applyFill="1" applyBorder="1" applyAlignment="1" applyProtection="1">
      <alignment horizontal="center" vertical="center" wrapText="1"/>
    </xf>
    <xf numFmtId="0" fontId="64" fillId="0" borderId="119" xfId="46" applyFill="1" applyBorder="1" applyAlignment="1" applyProtection="1">
      <alignment horizontal="center" vertical="center"/>
    </xf>
    <xf numFmtId="0" fontId="99" fillId="25" borderId="49" xfId="0" applyFont="1" applyFill="1" applyBorder="1" applyAlignment="1">
      <alignment horizontal="center"/>
    </xf>
    <xf numFmtId="0" fontId="99" fillId="25" borderId="0" xfId="0" applyFont="1" applyFill="1" applyBorder="1" applyAlignment="1">
      <alignment horizontal="center"/>
    </xf>
    <xf numFmtId="0" fontId="99" fillId="25" borderId="57" xfId="0" applyFont="1" applyFill="1" applyBorder="1" applyAlignment="1">
      <alignment horizontal="center"/>
    </xf>
    <xf numFmtId="0" fontId="99" fillId="25" borderId="49" xfId="0" applyFont="1" applyFill="1" applyBorder="1" applyAlignment="1">
      <alignment horizontal="center" shrinkToFit="1"/>
    </xf>
    <xf numFmtId="0" fontId="99" fillId="25" borderId="0" xfId="0" applyFont="1" applyFill="1" applyBorder="1" applyAlignment="1">
      <alignment horizontal="center" shrinkToFit="1"/>
    </xf>
    <xf numFmtId="0" fontId="99" fillId="25" borderId="57" xfId="0" applyFont="1" applyFill="1" applyBorder="1" applyAlignment="1">
      <alignment horizontal="center" shrinkToFit="1"/>
    </xf>
    <xf numFmtId="0" fontId="99" fillId="25" borderId="137" xfId="0" applyFont="1" applyFill="1" applyBorder="1" applyAlignment="1">
      <alignment horizontal="center" shrinkToFit="1"/>
    </xf>
    <xf numFmtId="0" fontId="99" fillId="25" borderId="136" xfId="0" applyFont="1" applyFill="1" applyBorder="1" applyAlignment="1">
      <alignment horizontal="center" shrinkToFit="1"/>
    </xf>
    <xf numFmtId="0" fontId="99" fillId="25" borderId="135" xfId="0" applyFont="1" applyFill="1" applyBorder="1" applyAlignment="1">
      <alignment horizontal="center" shrinkToFit="1"/>
    </xf>
    <xf numFmtId="0" fontId="99" fillId="25" borderId="137" xfId="0" applyFont="1" applyFill="1" applyBorder="1" applyAlignment="1">
      <alignment horizontal="center"/>
    </xf>
    <xf numFmtId="0" fontId="99" fillId="25" borderId="136" xfId="0" applyFont="1" applyFill="1" applyBorder="1" applyAlignment="1">
      <alignment horizontal="center"/>
    </xf>
    <xf numFmtId="0" fontId="99" fillId="25" borderId="135" xfId="0" applyFont="1" applyFill="1" applyBorder="1" applyAlignment="1">
      <alignment horizontal="center"/>
    </xf>
    <xf numFmtId="0" fontId="99" fillId="25" borderId="68" xfId="0" applyFont="1" applyFill="1" applyBorder="1" applyAlignment="1">
      <alignment horizontal="center" wrapText="1"/>
    </xf>
    <xf numFmtId="0" fontId="99" fillId="25" borderId="64" xfId="0" applyFont="1" applyFill="1" applyBorder="1" applyAlignment="1">
      <alignment horizontal="center" wrapText="1"/>
    </xf>
    <xf numFmtId="0" fontId="99" fillId="25" borderId="66" xfId="0" applyFont="1" applyFill="1" applyBorder="1" applyAlignment="1">
      <alignment horizontal="center" wrapText="1"/>
    </xf>
    <xf numFmtId="186" fontId="99" fillId="25" borderId="145" xfId="0" applyNumberFormat="1" applyFont="1" applyFill="1" applyBorder="1" applyAlignment="1">
      <alignment horizontal="center" wrapText="1"/>
    </xf>
    <xf numFmtId="186" fontId="99" fillId="25" borderId="144" xfId="0" applyNumberFormat="1" applyFont="1" applyFill="1" applyBorder="1" applyAlignment="1">
      <alignment horizontal="center" wrapText="1"/>
    </xf>
    <xf numFmtId="186" fontId="99" fillId="25" borderId="139" xfId="0" applyNumberFormat="1" applyFont="1" applyFill="1" applyBorder="1" applyAlignment="1">
      <alignment horizontal="center" wrapText="1"/>
    </xf>
    <xf numFmtId="186" fontId="99" fillId="25" borderId="138" xfId="0" applyNumberFormat="1" applyFont="1" applyFill="1" applyBorder="1" applyAlignment="1">
      <alignment horizontal="center" wrapText="1"/>
    </xf>
    <xf numFmtId="0" fontId="99" fillId="25" borderId="49" xfId="0" applyFont="1" applyFill="1" applyBorder="1" applyAlignment="1">
      <alignment horizontal="center" wrapText="1"/>
    </xf>
    <xf numFmtId="0" fontId="99" fillId="25" borderId="0" xfId="0" applyFont="1" applyFill="1" applyBorder="1" applyAlignment="1">
      <alignment horizontal="center" wrapText="1"/>
    </xf>
    <xf numFmtId="0" fontId="99" fillId="25" borderId="57" xfId="0" applyFont="1" applyFill="1" applyBorder="1" applyAlignment="1">
      <alignment horizontal="center" wrapText="1"/>
    </xf>
    <xf numFmtId="185" fontId="99" fillId="25" borderId="139" xfId="0" applyNumberFormat="1" applyFont="1" applyFill="1" applyBorder="1" applyAlignment="1">
      <alignment horizontal="center" wrapText="1"/>
    </xf>
    <xf numFmtId="185" fontId="99" fillId="25" borderId="138" xfId="0" applyNumberFormat="1" applyFont="1" applyFill="1" applyBorder="1" applyAlignment="1">
      <alignment horizontal="center" wrapText="1"/>
    </xf>
    <xf numFmtId="0" fontId="99" fillId="25" borderId="68" xfId="0" applyFont="1" applyFill="1" applyBorder="1" applyAlignment="1">
      <alignment horizontal="center" shrinkToFit="1"/>
    </xf>
    <xf numFmtId="0" fontId="99" fillId="25" borderId="64" xfId="0" applyFont="1" applyFill="1" applyBorder="1" applyAlignment="1">
      <alignment horizontal="center" shrinkToFit="1"/>
    </xf>
    <xf numFmtId="0" fontId="99" fillId="25" borderId="66" xfId="0" applyFont="1" applyFill="1" applyBorder="1" applyAlignment="1">
      <alignment horizontal="center" shrinkToFit="1"/>
    </xf>
    <xf numFmtId="0" fontId="99" fillId="25" borderId="134" xfId="0" applyFont="1" applyFill="1" applyBorder="1" applyAlignment="1">
      <alignment horizontal="center" shrinkToFit="1"/>
    </xf>
    <xf numFmtId="0" fontId="99" fillId="25" borderId="133" xfId="0" applyFont="1" applyFill="1" applyBorder="1" applyAlignment="1">
      <alignment horizontal="center" shrinkToFit="1"/>
    </xf>
    <xf numFmtId="0" fontId="99" fillId="25" borderId="132" xfId="0" applyFont="1" applyFill="1" applyBorder="1" applyAlignment="1">
      <alignment horizontal="center" shrinkToFit="1"/>
    </xf>
    <xf numFmtId="181" fontId="99" fillId="25" borderId="140" xfId="0" applyNumberFormat="1" applyFont="1" applyFill="1" applyBorder="1" applyAlignment="1">
      <alignment horizontal="center" wrapText="1"/>
    </xf>
    <xf numFmtId="181" fontId="99" fillId="25" borderId="139" xfId="0" applyNumberFormat="1" applyFont="1" applyFill="1" applyBorder="1" applyAlignment="1">
      <alignment horizontal="center" wrapText="1"/>
    </xf>
    <xf numFmtId="181" fontId="99" fillId="25" borderId="138" xfId="0" applyNumberFormat="1" applyFont="1" applyFill="1" applyBorder="1" applyAlignment="1">
      <alignment horizontal="center" wrapText="1"/>
    </xf>
    <xf numFmtId="187" fontId="99" fillId="25" borderId="140" xfId="0" applyNumberFormat="1" applyFont="1" applyFill="1" applyBorder="1" applyAlignment="1">
      <alignment horizontal="center" wrapText="1"/>
    </xf>
    <xf numFmtId="187" fontId="99" fillId="25" borderId="139" xfId="0" applyNumberFormat="1" applyFont="1" applyFill="1" applyBorder="1" applyAlignment="1">
      <alignment horizontal="center" wrapText="1"/>
    </xf>
    <xf numFmtId="187" fontId="99" fillId="25" borderId="146" xfId="0" applyNumberFormat="1" applyFont="1" applyFill="1" applyBorder="1" applyAlignment="1">
      <alignment horizontal="center" wrapText="1"/>
    </xf>
    <xf numFmtId="188" fontId="99" fillId="25" borderId="139" xfId="0" applyNumberFormat="1" applyFont="1" applyFill="1" applyBorder="1" applyAlignment="1">
      <alignment horizontal="center" wrapText="1"/>
    </xf>
    <xf numFmtId="188" fontId="99" fillId="25" borderId="138" xfId="0" applyNumberFormat="1" applyFont="1" applyFill="1" applyBorder="1" applyAlignment="1">
      <alignment horizontal="center" wrapText="1"/>
    </xf>
    <xf numFmtId="187" fontId="99" fillId="25" borderId="138" xfId="0" applyNumberFormat="1" applyFont="1" applyFill="1" applyBorder="1" applyAlignment="1">
      <alignment horizontal="center" wrapText="1"/>
    </xf>
    <xf numFmtId="186" fontId="99" fillId="25" borderId="140" xfId="0" applyNumberFormat="1" applyFont="1" applyFill="1" applyBorder="1" applyAlignment="1">
      <alignment horizontal="center" wrapText="1"/>
    </xf>
    <xf numFmtId="0" fontId="99" fillId="25" borderId="68" xfId="0" applyFont="1" applyFill="1" applyBorder="1" applyAlignment="1">
      <alignment horizontal="center" vertical="center" wrapText="1"/>
    </xf>
    <xf numFmtId="0" fontId="99" fillId="25" borderId="64" xfId="0" applyFont="1" applyFill="1" applyBorder="1" applyAlignment="1">
      <alignment horizontal="center" vertical="center" wrapText="1"/>
    </xf>
    <xf numFmtId="0" fontId="99" fillId="25" borderId="66" xfId="0" applyFont="1" applyFill="1" applyBorder="1" applyAlignment="1">
      <alignment horizontal="center" vertical="center" wrapText="1"/>
    </xf>
    <xf numFmtId="9" fontId="99" fillId="25" borderId="0" xfId="49" applyFont="1" applyFill="1" applyBorder="1" applyAlignment="1">
      <alignment horizontal="center" shrinkToFit="1"/>
    </xf>
    <xf numFmtId="183" fontId="99" fillId="25" borderId="80" xfId="0" applyNumberFormat="1" applyFont="1" applyFill="1" applyBorder="1" applyAlignment="1">
      <alignment horizontal="center" wrapText="1"/>
    </xf>
    <xf numFmtId="181" fontId="99" fillId="25" borderId="80" xfId="0" applyNumberFormat="1" applyFont="1" applyFill="1" applyBorder="1" applyAlignment="1">
      <alignment horizontal="center" wrapText="1"/>
    </xf>
    <xf numFmtId="182" fontId="99" fillId="25" borderId="80" xfId="0" applyNumberFormat="1" applyFont="1" applyFill="1" applyBorder="1" applyAlignment="1">
      <alignment horizontal="center" wrapText="1"/>
    </xf>
    <xf numFmtId="0" fontId="103" fillId="25" borderId="0" xfId="0" applyFont="1" applyFill="1" applyBorder="1" applyAlignment="1">
      <alignment horizontal="center" vertical="center"/>
    </xf>
    <xf numFmtId="0" fontId="103" fillId="25" borderId="34" xfId="0" applyFont="1" applyFill="1" applyBorder="1" applyAlignment="1">
      <alignment horizontal="center" vertical="center"/>
    </xf>
    <xf numFmtId="0" fontId="99" fillId="25" borderId="134" xfId="0" applyFont="1" applyFill="1" applyBorder="1" applyAlignment="1">
      <alignment horizontal="center"/>
    </xf>
    <xf numFmtId="0" fontId="99" fillId="25" borderId="133" xfId="0" applyFont="1" applyFill="1" applyBorder="1" applyAlignment="1">
      <alignment horizontal="center"/>
    </xf>
    <xf numFmtId="0" fontId="99" fillId="25" borderId="132" xfId="0" applyFont="1" applyFill="1" applyBorder="1" applyAlignment="1">
      <alignment horizontal="center"/>
    </xf>
    <xf numFmtId="0" fontId="97" fillId="25" borderId="0" xfId="0" applyFont="1" applyFill="1" applyBorder="1" applyAlignment="1">
      <alignment horizontal="center" vertical="center"/>
    </xf>
    <xf numFmtId="0" fontId="97" fillId="25" borderId="34" xfId="0" applyFont="1" applyFill="1" applyBorder="1" applyAlignment="1">
      <alignment horizontal="center" vertical="center"/>
    </xf>
    <xf numFmtId="188" fontId="99" fillId="25" borderId="140" xfId="0" applyNumberFormat="1" applyFont="1" applyFill="1" applyBorder="1" applyAlignment="1">
      <alignment horizontal="center" wrapText="1"/>
    </xf>
    <xf numFmtId="0" fontId="45" fillId="0" borderId="89" xfId="0" applyFont="1" applyFill="1" applyBorder="1" applyAlignment="1">
      <alignment horizontal="center" vertical="center" wrapText="1" shrinkToFit="1"/>
    </xf>
    <xf numFmtId="178" fontId="106" fillId="25" borderId="73" xfId="50" applyNumberFormat="1" applyFont="1" applyFill="1" applyBorder="1" applyAlignment="1">
      <alignment horizontal="center" vertical="center" wrapText="1"/>
    </xf>
    <xf numFmtId="178" fontId="106" fillId="25" borderId="74" xfId="50" applyNumberFormat="1" applyFont="1" applyFill="1" applyBorder="1" applyAlignment="1">
      <alignment horizontal="center" vertical="center" wrapText="1"/>
    </xf>
    <xf numFmtId="0" fontId="104" fillId="25" borderId="49" xfId="50" applyFont="1" applyFill="1" applyBorder="1" applyAlignment="1">
      <alignment horizontal="center" vertical="center" shrinkToFit="1"/>
    </xf>
    <xf numFmtId="0" fontId="104" fillId="25" borderId="0" xfId="50" applyFont="1" applyFill="1" applyBorder="1" applyAlignment="1">
      <alignment horizontal="center" vertical="center" shrinkToFit="1"/>
    </xf>
    <xf numFmtId="0" fontId="104" fillId="25" borderId="57" xfId="50" applyFont="1" applyFill="1" applyBorder="1" applyAlignment="1">
      <alignment horizontal="center" vertical="center" shrinkToFit="1"/>
    </xf>
    <xf numFmtId="0" fontId="104" fillId="25" borderId="67" xfId="50" applyFont="1" applyFill="1" applyBorder="1" applyAlignment="1">
      <alignment horizontal="center" vertical="center" shrinkToFit="1"/>
    </xf>
    <xf numFmtId="0" fontId="104" fillId="25" borderId="59" xfId="50" applyFont="1" applyFill="1" applyBorder="1" applyAlignment="1">
      <alignment horizontal="center" vertical="center" shrinkToFit="1"/>
    </xf>
    <xf numFmtId="0" fontId="104" fillId="25" borderId="153" xfId="50" applyFont="1" applyFill="1" applyBorder="1" applyAlignment="1">
      <alignment horizontal="center" vertical="center" shrinkToFit="1"/>
    </xf>
    <xf numFmtId="14" fontId="104" fillId="25" borderId="59" xfId="50" applyNumberFormat="1" applyFont="1" applyFill="1" applyBorder="1" applyAlignment="1">
      <alignment horizontal="center" vertical="center" shrinkToFit="1"/>
    </xf>
    <xf numFmtId="14" fontId="104" fillId="25" borderId="0" xfId="50" applyNumberFormat="1" applyFont="1" applyFill="1" applyBorder="1" applyAlignment="1">
      <alignment horizontal="center" vertical="center" shrinkToFit="1"/>
    </xf>
    <xf numFmtId="0" fontId="111" fillId="25" borderId="0" xfId="50" applyFont="1" applyFill="1" applyBorder="1" applyAlignment="1">
      <alignment horizontal="center" vertical="center"/>
    </xf>
    <xf numFmtId="178" fontId="106" fillId="25" borderId="154" xfId="50" applyNumberFormat="1" applyFont="1" applyFill="1" applyBorder="1" applyAlignment="1">
      <alignment horizontal="center" vertical="center" wrapText="1"/>
    </xf>
    <xf numFmtId="14" fontId="104" fillId="0" borderId="0" xfId="50" applyNumberFormat="1" applyFont="1" applyFill="1" applyBorder="1" applyAlignment="1">
      <alignment horizontal="center" vertical="center" shrinkToFit="1"/>
    </xf>
    <xf numFmtId="178" fontId="106" fillId="25" borderId="35" xfId="50" applyNumberFormat="1" applyFont="1" applyFill="1" applyBorder="1" applyAlignment="1">
      <alignment horizontal="center" vertical="center" wrapText="1"/>
    </xf>
    <xf numFmtId="178" fontId="106" fillId="25" borderId="36" xfId="50" applyNumberFormat="1" applyFont="1" applyFill="1" applyBorder="1" applyAlignment="1">
      <alignment horizontal="center" vertical="center" wrapText="1"/>
    </xf>
    <xf numFmtId="178" fontId="106" fillId="25" borderId="37" xfId="50" applyNumberFormat="1" applyFont="1" applyFill="1" applyBorder="1" applyAlignment="1">
      <alignment horizontal="center" vertical="center" wrapText="1"/>
    </xf>
    <xf numFmtId="178" fontId="106" fillId="25" borderId="141" xfId="50" applyNumberFormat="1" applyFont="1" applyFill="1" applyBorder="1" applyAlignment="1">
      <alignment horizontal="center" vertical="center" wrapText="1"/>
    </xf>
    <xf numFmtId="178" fontId="106" fillId="25" borderId="41" xfId="50" applyNumberFormat="1" applyFont="1" applyFill="1" applyBorder="1" applyAlignment="1">
      <alignment horizontal="center" vertical="center" wrapText="1"/>
    </xf>
    <xf numFmtId="14" fontId="104" fillId="25" borderId="49" xfId="50" applyNumberFormat="1" applyFont="1" applyFill="1" applyBorder="1" applyAlignment="1">
      <alignment horizontal="center" vertical="center" shrinkToFit="1"/>
    </xf>
    <xf numFmtId="14" fontId="104" fillId="0" borderId="49" xfId="50" applyNumberFormat="1" applyFont="1" applyFill="1" applyBorder="1" applyAlignment="1">
      <alignment horizontal="center" vertical="center" shrinkToFit="1"/>
    </xf>
    <xf numFmtId="0" fontId="104" fillId="0" borderId="0" xfId="50" applyFont="1" applyFill="1" applyBorder="1" applyAlignment="1">
      <alignment horizontal="center" vertical="center" shrinkToFit="1"/>
    </xf>
    <xf numFmtId="0" fontId="104" fillId="0" borderId="57" xfId="50" applyFont="1" applyFill="1" applyBorder="1" applyAlignment="1">
      <alignment horizontal="center" vertical="center" shrinkToFit="1"/>
    </xf>
    <xf numFmtId="0" fontId="105" fillId="25" borderId="0" xfId="50" applyFont="1" applyFill="1" applyBorder="1" applyAlignment="1">
      <alignment horizontal="center" vertical="center"/>
    </xf>
    <xf numFmtId="0" fontId="105" fillId="25" borderId="57" xfId="50" applyFont="1" applyFill="1" applyBorder="1" applyAlignment="1">
      <alignment horizontal="center" vertical="center"/>
    </xf>
    <xf numFmtId="57" fontId="104" fillId="25" borderId="49" xfId="50" applyNumberFormat="1" applyFont="1" applyFill="1" applyBorder="1" applyAlignment="1">
      <alignment horizontal="center" vertical="center" shrinkToFit="1"/>
    </xf>
    <xf numFmtId="0" fontId="104" fillId="25" borderId="0" xfId="50" applyFont="1" applyFill="1" applyBorder="1" applyAlignment="1">
      <alignment horizontal="center" vertical="center" wrapText="1"/>
    </xf>
    <xf numFmtId="0" fontId="104" fillId="25" borderId="57" xfId="50" applyFont="1" applyFill="1" applyBorder="1" applyAlignment="1">
      <alignment horizontal="center" vertical="center" wrapText="1"/>
    </xf>
    <xf numFmtId="0" fontId="113" fillId="0" borderId="48" xfId="50" applyFont="1" applyFill="1" applyBorder="1" applyAlignment="1">
      <alignment horizontal="center" vertical="center"/>
    </xf>
    <xf numFmtId="0" fontId="21" fillId="25" borderId="0" xfId="50" applyFont="1" applyFill="1" applyBorder="1" applyAlignment="1">
      <alignment horizontal="left" vertical="center"/>
    </xf>
    <xf numFmtId="0" fontId="2" fillId="25" borderId="0" xfId="50" applyFont="1" applyFill="1" applyBorder="1" applyAlignment="1">
      <alignment horizontal="left" vertical="center"/>
    </xf>
    <xf numFmtId="0" fontId="44" fillId="25" borderId="16" xfId="50" applyFont="1" applyFill="1" applyBorder="1" applyAlignment="1">
      <alignment horizontal="center" vertical="center" textRotation="180" shrinkToFit="1"/>
    </xf>
    <xf numFmtId="0" fontId="24" fillId="25" borderId="30" xfId="50" applyFont="1" applyFill="1" applyBorder="1" applyAlignment="1">
      <alignment horizontal="center" vertical="center" wrapText="1" shrinkToFit="1"/>
    </xf>
    <xf numFmtId="0" fontId="24" fillId="25" borderId="20" xfId="50" applyFont="1" applyFill="1" applyBorder="1" applyAlignment="1">
      <alignment horizontal="center" vertical="center" wrapText="1" shrinkToFit="1"/>
    </xf>
    <xf numFmtId="0" fontId="24" fillId="25" borderId="25" xfId="50" applyFont="1" applyFill="1" applyBorder="1" applyAlignment="1">
      <alignment horizontal="center" vertical="center" wrapText="1" shrinkToFit="1"/>
    </xf>
    <xf numFmtId="0" fontId="21" fillId="25" borderId="19" xfId="50" applyFont="1" applyFill="1" applyBorder="1" applyAlignment="1">
      <alignment horizontal="center" vertical="center" textRotation="255" shrinkToFit="1"/>
    </xf>
    <xf numFmtId="0" fontId="45" fillId="25" borderId="30" xfId="50" applyFont="1" applyFill="1" applyBorder="1" applyAlignment="1">
      <alignment horizontal="center" vertical="center" wrapText="1" shrinkToFit="1"/>
    </xf>
    <xf numFmtId="0" fontId="45" fillId="25" borderId="20" xfId="50" applyFont="1" applyFill="1" applyBorder="1" applyAlignment="1">
      <alignment horizontal="center" vertical="center" wrapText="1" shrinkToFit="1"/>
    </xf>
    <xf numFmtId="0" fontId="45" fillId="25" borderId="25" xfId="50" applyFont="1" applyFill="1" applyBorder="1" applyAlignment="1">
      <alignment horizontal="center" vertical="center" wrapText="1" shrinkToFit="1"/>
    </xf>
    <xf numFmtId="0" fontId="26" fillId="25" borderId="0" xfId="50" applyFont="1" applyFill="1" applyBorder="1" applyAlignment="1">
      <alignment horizontal="center" shrinkToFit="1"/>
    </xf>
    <xf numFmtId="0" fontId="73" fillId="25" borderId="0" xfId="50" applyFont="1" applyFill="1" applyBorder="1" applyAlignment="1">
      <alignment horizontal="left" shrinkToFit="1"/>
    </xf>
    <xf numFmtId="0" fontId="45" fillId="25" borderId="0" xfId="50" applyFont="1" applyFill="1" applyBorder="1" applyAlignment="1">
      <alignment horizontal="left" shrinkToFit="1"/>
    </xf>
    <xf numFmtId="0" fontId="117" fillId="25" borderId="0" xfId="50" applyFont="1" applyFill="1" applyBorder="1" applyAlignment="1">
      <alignment horizontal="center" shrinkToFit="1"/>
    </xf>
    <xf numFmtId="0" fontId="116" fillId="25" borderId="0" xfId="50" applyFont="1" applyFill="1" applyAlignment="1">
      <alignment vertical="center"/>
    </xf>
    <xf numFmtId="0" fontId="116" fillId="25" borderId="157" xfId="50" applyFont="1" applyFill="1" applyBorder="1" applyAlignment="1">
      <alignment vertical="center"/>
    </xf>
    <xf numFmtId="0" fontId="118" fillId="25" borderId="0" xfId="50" applyFont="1" applyFill="1" applyBorder="1" applyAlignment="1">
      <alignment horizontal="center" vertical="center"/>
    </xf>
    <xf numFmtId="0" fontId="45" fillId="25" borderId="89" xfId="50" applyFont="1" applyFill="1" applyBorder="1" applyAlignment="1">
      <alignment horizontal="center" vertical="center" wrapText="1" shrinkToFit="1"/>
    </xf>
    <xf numFmtId="0" fontId="29" fillId="25" borderId="19" xfId="50" applyFont="1" applyFill="1" applyBorder="1" applyAlignment="1">
      <alignment horizontal="center" vertical="center" textRotation="255" shrinkToFit="1"/>
    </xf>
    <xf numFmtId="0" fontId="118" fillId="25" borderId="48" xfId="50" applyFont="1" applyFill="1" applyBorder="1" applyAlignment="1">
      <alignment horizontal="center" vertical="center"/>
    </xf>
    <xf numFmtId="0" fontId="125" fillId="0" borderId="49" xfId="0" applyFont="1" applyFill="1" applyBorder="1" applyAlignment="1">
      <alignment horizontal="center" vertical="center" shrinkToFit="1"/>
    </xf>
    <xf numFmtId="0" fontId="125" fillId="0" borderId="0" xfId="0" applyFont="1" applyFill="1" applyBorder="1" applyAlignment="1">
      <alignment horizontal="center" vertical="center" shrinkToFit="1"/>
    </xf>
    <xf numFmtId="0" fontId="125" fillId="0" borderId="57" xfId="0" applyFont="1" applyFill="1" applyBorder="1" applyAlignment="1">
      <alignment horizontal="center" vertical="center" shrinkToFit="1"/>
    </xf>
    <xf numFmtId="178" fontId="124" fillId="0" borderId="98" xfId="0" applyNumberFormat="1" applyFont="1" applyFill="1" applyBorder="1" applyAlignment="1">
      <alignment horizontal="center" vertical="center" wrapText="1"/>
    </xf>
    <xf numFmtId="178" fontId="124" fillId="0" borderId="97" xfId="0" applyNumberFormat="1" applyFont="1" applyFill="1" applyBorder="1" applyAlignment="1">
      <alignment horizontal="center" vertical="center" wrapText="1"/>
    </xf>
    <xf numFmtId="178" fontId="124" fillId="0" borderId="96" xfId="0" applyNumberFormat="1" applyFont="1" applyFill="1" applyBorder="1" applyAlignment="1">
      <alignment horizontal="center" vertical="center" wrapText="1"/>
    </xf>
    <xf numFmtId="0" fontId="125" fillId="0" borderId="79" xfId="0" applyFont="1" applyFill="1" applyBorder="1" applyAlignment="1">
      <alignment horizontal="center" vertical="center" shrinkToFit="1"/>
    </xf>
    <xf numFmtId="0" fontId="120" fillId="0" borderId="80" xfId="0" applyFont="1" applyFill="1" applyBorder="1">
      <alignment vertical="center"/>
    </xf>
    <xf numFmtId="0" fontId="120" fillId="0" borderId="81" xfId="0" applyFont="1" applyFill="1" applyBorder="1">
      <alignment vertical="center"/>
    </xf>
    <xf numFmtId="0" fontId="125" fillId="0" borderId="80" xfId="0" applyFont="1" applyFill="1" applyBorder="1" applyAlignment="1">
      <alignment horizontal="center" vertical="center" shrinkToFit="1"/>
    </xf>
    <xf numFmtId="0" fontId="125" fillId="0" borderId="81" xfId="0" applyFont="1" applyFill="1" applyBorder="1" applyAlignment="1">
      <alignment horizontal="center" vertical="center" shrinkToFit="1"/>
    </xf>
    <xf numFmtId="0" fontId="120" fillId="0" borderId="0" xfId="0" applyFont="1" applyFill="1">
      <alignment vertical="center"/>
    </xf>
    <xf numFmtId="0" fontId="120" fillId="0" borderId="57" xfId="0" applyFont="1" applyFill="1" applyBorder="1">
      <alignment vertical="center"/>
    </xf>
    <xf numFmtId="0" fontId="125" fillId="0" borderId="71" xfId="0" applyFont="1" applyFill="1" applyBorder="1" applyAlignment="1">
      <alignment horizontal="center" vertical="center" shrinkToFit="1"/>
    </xf>
    <xf numFmtId="0" fontId="120" fillId="0" borderId="34" xfId="0" applyFont="1" applyFill="1" applyBorder="1">
      <alignment vertical="center"/>
    </xf>
    <xf numFmtId="0" fontId="120" fillId="0" borderId="76" xfId="0" applyFont="1" applyFill="1" applyBorder="1">
      <alignment vertical="center"/>
    </xf>
    <xf numFmtId="0" fontId="125" fillId="0" borderId="34" xfId="0" applyFont="1" applyFill="1" applyBorder="1" applyAlignment="1">
      <alignment horizontal="center" vertical="center" shrinkToFit="1"/>
    </xf>
    <xf numFmtId="0" fontId="125" fillId="0" borderId="76" xfId="0" applyFont="1" applyFill="1" applyBorder="1" applyAlignment="1">
      <alignment horizontal="center" vertical="center" shrinkToFit="1"/>
    </xf>
    <xf numFmtId="178" fontId="126" fillId="0" borderId="98" xfId="0" applyNumberFormat="1" applyFont="1" applyFill="1" applyBorder="1" applyAlignment="1">
      <alignment horizontal="center" vertical="center" wrapText="1"/>
    </xf>
    <xf numFmtId="178" fontId="126" fillId="0" borderId="97" xfId="0" applyNumberFormat="1" applyFont="1" applyFill="1" applyBorder="1" applyAlignment="1">
      <alignment horizontal="center" vertical="center" wrapText="1"/>
    </xf>
    <xf numFmtId="178" fontId="126" fillId="0" borderId="96" xfId="0" applyNumberFormat="1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center" vertical="center"/>
    </xf>
    <xf numFmtId="0" fontId="128" fillId="0" borderId="0" xfId="0" applyFont="1" applyFill="1" applyBorder="1" applyAlignment="1">
      <alignment horizontal="center" vertical="center"/>
    </xf>
    <xf numFmtId="0" fontId="66" fillId="0" borderId="30" xfId="0" applyFont="1" applyFill="1" applyBorder="1" applyAlignment="1">
      <alignment horizontal="center" vertical="center" textRotation="180" shrinkToFit="1"/>
    </xf>
    <xf numFmtId="0" fontId="66" fillId="0" borderId="20" xfId="0" applyFont="1" applyFill="1" applyBorder="1" applyAlignment="1">
      <alignment horizontal="center" vertical="center" textRotation="180" shrinkToFit="1"/>
    </xf>
    <xf numFmtId="0" fontId="66" fillId="0" borderId="89" xfId="0" applyFont="1" applyFill="1" applyBorder="1" applyAlignment="1">
      <alignment horizontal="center" vertical="center" textRotation="180" shrinkToFit="1"/>
    </xf>
    <xf numFmtId="0" fontId="135" fillId="31" borderId="0" xfId="0" applyFont="1" applyFill="1" applyBorder="1" applyAlignment="1">
      <alignment horizontal="center" vertical="center"/>
    </xf>
    <xf numFmtId="0" fontId="0" fillId="31" borderId="0" xfId="0" applyFont="1" applyFill="1" applyBorder="1" applyAlignment="1">
      <alignment horizontal="center" vertical="center"/>
    </xf>
  </cellXfs>
  <cellStyles count="97">
    <cellStyle name="20% - 輔色1" xfId="1" builtinId="30" customBuiltin="1"/>
    <cellStyle name="20% - 輔色1 2" xfId="52"/>
    <cellStyle name="20% - 輔色2" xfId="2" builtinId="34" customBuiltin="1"/>
    <cellStyle name="20% - 輔色2 2" xfId="53"/>
    <cellStyle name="20% - 輔色3" xfId="3" builtinId="38" customBuiltin="1"/>
    <cellStyle name="20% - 輔色3 2" xfId="54"/>
    <cellStyle name="20% - 輔色4" xfId="4" builtinId="42" customBuiltin="1"/>
    <cellStyle name="20% - 輔色4 2" xfId="55"/>
    <cellStyle name="20% - 輔色5" xfId="5" builtinId="46" customBuiltin="1"/>
    <cellStyle name="20% - 輔色5 2" xfId="56"/>
    <cellStyle name="20% - 輔色6" xfId="6" builtinId="50" customBuiltin="1"/>
    <cellStyle name="20% - 輔色6 2" xfId="57"/>
    <cellStyle name="40% - 輔色1" xfId="7" builtinId="31" customBuiltin="1"/>
    <cellStyle name="40% - 輔色1 2" xfId="58"/>
    <cellStyle name="40% - 輔色2" xfId="8" builtinId="35" customBuiltin="1"/>
    <cellStyle name="40% - 輔色2 2" xfId="59"/>
    <cellStyle name="40% - 輔色3" xfId="9" builtinId="39" customBuiltin="1"/>
    <cellStyle name="40% - 輔色3 2" xfId="60"/>
    <cellStyle name="40% - 輔色4" xfId="10" builtinId="43" customBuiltin="1"/>
    <cellStyle name="40% - 輔色4 2" xfId="61"/>
    <cellStyle name="40% - 輔色5" xfId="11" builtinId="47" customBuiltin="1"/>
    <cellStyle name="40% - 輔色5 2" xfId="62"/>
    <cellStyle name="40% - 輔色6" xfId="12" builtinId="51" customBuiltin="1"/>
    <cellStyle name="40% - 輔色6 2" xfId="63"/>
    <cellStyle name="60% - 輔色1" xfId="13" builtinId="32" customBuiltin="1"/>
    <cellStyle name="60% - 輔色1 2" xfId="64"/>
    <cellStyle name="60% - 輔色2" xfId="14" builtinId="36" customBuiltin="1"/>
    <cellStyle name="60% - 輔色2 2" xfId="65"/>
    <cellStyle name="60% - 輔色3" xfId="15" builtinId="40" customBuiltin="1"/>
    <cellStyle name="60% - 輔色3 2" xfId="66"/>
    <cellStyle name="60% - 輔色4" xfId="16" builtinId="44" customBuiltin="1"/>
    <cellStyle name="60% - 輔色4 2" xfId="67"/>
    <cellStyle name="60% - 輔色5" xfId="17" builtinId="48" customBuiltin="1"/>
    <cellStyle name="60% - 輔色5 2" xfId="68"/>
    <cellStyle name="60% - 輔色6" xfId="18" builtinId="52" customBuiltin="1"/>
    <cellStyle name="60% - 輔色6 2" xfId="69"/>
    <cellStyle name="一般" xfId="0" builtinId="0"/>
    <cellStyle name="一般 2" xfId="44"/>
    <cellStyle name="一般 2 2" xfId="50"/>
    <cellStyle name="一般 2 2 2" xfId="70"/>
    <cellStyle name="一般 2 2 3" xfId="71"/>
    <cellStyle name="一般 3" xfId="45"/>
    <cellStyle name="一般 3 2" xfId="72"/>
    <cellStyle name="一般 3 3" xfId="73"/>
    <cellStyle name="一般 4" xfId="46"/>
    <cellStyle name="一般 5" xfId="47"/>
    <cellStyle name="一般 6" xfId="51"/>
    <cellStyle name="一般_93.2menu" xfId="48"/>
    <cellStyle name="一般_新增Microsoft Excel 工作表" xfId="19"/>
    <cellStyle name="中等" xfId="20" builtinId="28" customBuiltin="1"/>
    <cellStyle name="中等 2" xfId="74"/>
    <cellStyle name="合計" xfId="21" builtinId="25" customBuiltin="1"/>
    <cellStyle name="合計 2" xfId="75"/>
    <cellStyle name="好" xfId="22" builtinId="26" customBuiltin="1"/>
    <cellStyle name="好 2" xfId="76"/>
    <cellStyle name="百分比" xfId="49" builtinId="5"/>
    <cellStyle name="計算方式" xfId="23" builtinId="22" customBuiltin="1"/>
    <cellStyle name="計算方式 2" xfId="77"/>
    <cellStyle name="貨幣" xfId="43" builtinId="4"/>
    <cellStyle name="連結的儲存格" xfId="24" builtinId="24" customBuiltin="1"/>
    <cellStyle name="連結的儲存格 2" xfId="78"/>
    <cellStyle name="備註" xfId="25" builtinId="10" customBuiltin="1"/>
    <cellStyle name="備註 2" xfId="79"/>
    <cellStyle name="說明文字" xfId="26" builtinId="53" customBuiltin="1"/>
    <cellStyle name="說明文字 2" xfId="80"/>
    <cellStyle name="輔色1" xfId="27" builtinId="29" customBuiltin="1"/>
    <cellStyle name="輔色1 2" xfId="81"/>
    <cellStyle name="輔色2" xfId="28" builtinId="33" customBuiltin="1"/>
    <cellStyle name="輔色2 2" xfId="82"/>
    <cellStyle name="輔色3" xfId="29" builtinId="37" customBuiltin="1"/>
    <cellStyle name="輔色3 2" xfId="83"/>
    <cellStyle name="輔色4" xfId="30" builtinId="41" customBuiltin="1"/>
    <cellStyle name="輔色4 2" xfId="84"/>
    <cellStyle name="輔色5" xfId="31" builtinId="45" customBuiltin="1"/>
    <cellStyle name="輔色5 2" xfId="85"/>
    <cellStyle name="輔色6" xfId="32" builtinId="49" customBuiltin="1"/>
    <cellStyle name="輔色6 2" xfId="86"/>
    <cellStyle name="標題" xfId="33" builtinId="15" customBuiltin="1"/>
    <cellStyle name="標題 1" xfId="34" builtinId="16" customBuiltin="1"/>
    <cellStyle name="標題 1 2" xfId="87"/>
    <cellStyle name="標題 2" xfId="35" builtinId="17" customBuiltin="1"/>
    <cellStyle name="標題 2 2" xfId="88"/>
    <cellStyle name="標題 3" xfId="36" builtinId="18" customBuiltin="1"/>
    <cellStyle name="標題 3 2" xfId="89"/>
    <cellStyle name="標題 4" xfId="37" builtinId="19" customBuiltin="1"/>
    <cellStyle name="標題 4 2" xfId="90"/>
    <cellStyle name="標題 5" xfId="91"/>
    <cellStyle name="輸入" xfId="38" builtinId="20" customBuiltin="1"/>
    <cellStyle name="輸入 2" xfId="92"/>
    <cellStyle name="輸出" xfId="39" builtinId="21" customBuiltin="1"/>
    <cellStyle name="輸出 2" xfId="93"/>
    <cellStyle name="檢查儲存格" xfId="40" builtinId="23" customBuiltin="1"/>
    <cellStyle name="檢查儲存格 2" xfId="94"/>
    <cellStyle name="壞" xfId="41" builtinId="27" customBuiltin="1"/>
    <cellStyle name="壞 2" xfId="95"/>
    <cellStyle name="警告文字" xfId="42" builtinId="11" customBuiltin="1"/>
    <cellStyle name="警告文字 2" xfId="96"/>
  </cellStyles>
  <dxfs count="0"/>
  <tableStyles count="0" defaultTableStyle="TableStyleMedium2" defaultPivotStyle="PivotStyleLight16"/>
  <colors>
    <mruColors>
      <color rgb="FF0000FF"/>
      <color rgb="FF0066FF"/>
      <color rgb="FFFF9933"/>
      <color rgb="FF008000"/>
      <color rgb="FF009999"/>
      <color rgb="FFFF6600"/>
      <color rgb="FF6600FF"/>
      <color rgb="FFFF3399"/>
      <color rgb="FF66FF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emf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393247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8637815" y="21772"/>
          <a:ext cx="1320437" cy="37147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109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4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424544</xdr:colOff>
      <xdr:row>0</xdr:row>
      <xdr:rowOff>0</xdr:rowOff>
    </xdr:from>
    <xdr:to>
      <xdr:col>10</xdr:col>
      <xdr:colOff>77562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3122024" y="0"/>
          <a:ext cx="1664698" cy="3619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 editAs="oneCell">
    <xdr:from>
      <xdr:col>11</xdr:col>
      <xdr:colOff>239486</xdr:colOff>
      <xdr:row>0</xdr:row>
      <xdr:rowOff>32657</xdr:rowOff>
    </xdr:from>
    <xdr:to>
      <xdr:col>15</xdr:col>
      <xdr:colOff>538034</xdr:colOff>
      <xdr:row>0</xdr:row>
      <xdr:rowOff>337483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2" y="32657"/>
          <a:ext cx="3215919" cy="304826"/>
        </a:xfrm>
        <a:prstGeom prst="rect">
          <a:avLst/>
        </a:prstGeom>
      </xdr:spPr>
    </xdr:pic>
    <xdr:clientData/>
  </xdr:twoCellAnchor>
  <xdr:twoCellAnchor editAs="oneCell">
    <xdr:from>
      <xdr:col>1</xdr:col>
      <xdr:colOff>478971</xdr:colOff>
      <xdr:row>0</xdr:row>
      <xdr:rowOff>0</xdr:rowOff>
    </xdr:from>
    <xdr:to>
      <xdr:col>3</xdr:col>
      <xdr:colOff>696830</xdr:colOff>
      <xdr:row>3</xdr:row>
      <xdr:rowOff>111117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8" y="0"/>
          <a:ext cx="1676545" cy="9602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647700</xdr:colOff>
      <xdr:row>41</xdr:row>
      <xdr:rowOff>190500</xdr:rowOff>
    </xdr:from>
    <xdr:ext cx="1983922" cy="517071"/>
    <xdr:pic>
      <xdr:nvPicPr>
        <xdr:cNvPr id="2" name="圖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15182850"/>
          <a:ext cx="1983922" cy="51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981075</xdr:colOff>
      <xdr:row>43</xdr:row>
      <xdr:rowOff>104775</xdr:rowOff>
    </xdr:from>
    <xdr:ext cx="991961" cy="401411"/>
    <xdr:pic>
      <xdr:nvPicPr>
        <xdr:cNvPr id="3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5916275"/>
          <a:ext cx="991961" cy="401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123825</xdr:colOff>
      <xdr:row>43</xdr:row>
      <xdr:rowOff>95250</xdr:rowOff>
    </xdr:from>
    <xdr:ext cx="752475" cy="561975"/>
    <xdr:pic>
      <xdr:nvPicPr>
        <xdr:cNvPr id="4" name="圖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15906750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4744571" cy="1480110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0"/>
          <a:ext cx="4744571" cy="1480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0</xdr:row>
      <xdr:rowOff>0</xdr:rowOff>
    </xdr:from>
    <xdr:ext cx="7584142" cy="1480110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0"/>
          <a:ext cx="7584142" cy="1480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39</xdr:row>
      <xdr:rowOff>0</xdr:rowOff>
    </xdr:from>
    <xdr:to>
      <xdr:col>21</xdr:col>
      <xdr:colOff>0</xdr:colOff>
      <xdr:row>39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1906250" y="7029450"/>
          <a:ext cx="0" cy="0"/>
          <a:chOff x="0" y="62"/>
          <a:chExt cx="279" cy="60"/>
        </a:xfrm>
      </xdr:grpSpPr>
      <xdr:sp macro="" textlink="">
        <xdr:nvSpPr>
          <xdr:cNvPr id="3" name="Text Box 2"/>
          <xdr:cNvSpPr txBox="1">
            <a:spLocks noChangeArrowheads="1"/>
          </xdr:cNvSpPr>
        </xdr:nvSpPr>
        <xdr:spPr bwMode="auto">
          <a:xfrm>
            <a:off x="12192000" y="76069155075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FFFFFF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zh-TW" altLang="en-US" sz="2000" b="1" i="0" u="none" strike="noStrike" baseline="0">
                <a:solidFill>
                  <a:srgbClr val="993366"/>
                </a:solidFill>
                <a:latin typeface="標楷體"/>
                <a:ea typeface="標楷體"/>
              </a:rPr>
              <a:t>大同餐盒有限公司</a:t>
            </a:r>
            <a:r>
              <a:rPr lang="zh-TW" altLang="en-US" sz="20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pic>
        <xdr:nvPicPr>
          <xdr:cNvPr id="4" name="Picture 3" descr="優質飲食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71"/>
            <a:ext cx="52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17</xdr:col>
      <xdr:colOff>105642</xdr:colOff>
      <xdr:row>44</xdr:row>
      <xdr:rowOff>40897</xdr:rowOff>
    </xdr:from>
    <xdr:to>
      <xdr:col>18</xdr:col>
      <xdr:colOff>372339</xdr:colOff>
      <xdr:row>46</xdr:row>
      <xdr:rowOff>102179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8097" r="7755" b="12721"/>
        <a:stretch>
          <a:fillRect/>
        </a:stretch>
      </xdr:blipFill>
      <xdr:spPr bwMode="auto">
        <a:xfrm>
          <a:off x="11764242" y="9261097"/>
          <a:ext cx="952497" cy="480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18</xdr:col>
      <xdr:colOff>350692</xdr:colOff>
      <xdr:row>44</xdr:row>
      <xdr:rowOff>25979</xdr:rowOff>
    </xdr:from>
    <xdr:ext cx="948170" cy="485775"/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409" t="5931" r="5460" b="13577"/>
        <a:stretch>
          <a:fillRect/>
        </a:stretch>
      </xdr:blipFill>
      <xdr:spPr bwMode="auto">
        <a:xfrm>
          <a:off x="12695092" y="9246179"/>
          <a:ext cx="94817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212911"/>
    <xdr:sp macro="" textlink="">
      <xdr:nvSpPr>
        <xdr:cNvPr id="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8382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16</xdr:col>
      <xdr:colOff>273353</xdr:colOff>
      <xdr:row>0</xdr:row>
      <xdr:rowOff>48141</xdr:rowOff>
    </xdr:from>
    <xdr:ext cx="959992" cy="292954"/>
    <xdr:pic>
      <xdr:nvPicPr>
        <xdr:cNvPr id="8" name="圖片 7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11246153" y="48141"/>
          <a:ext cx="959992" cy="29295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8</xdr:row>
      <xdr:rowOff>9525</xdr:rowOff>
    </xdr:from>
    <xdr:ext cx="28575" cy="19050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13716000" y="16859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8</xdr:row>
      <xdr:rowOff>9525</xdr:rowOff>
    </xdr:from>
    <xdr:ext cx="28575" cy="19050"/>
    <xdr:pic>
      <xdr:nvPicPr>
        <xdr:cNvPr id="3" name="圖片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13716000" y="16859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5</xdr:row>
      <xdr:rowOff>9525</xdr:rowOff>
    </xdr:from>
    <xdr:ext cx="28575" cy="19050"/>
    <xdr:pic>
      <xdr:nvPicPr>
        <xdr:cNvPr id="4" name="圖片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13716000" y="105727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9</xdr:row>
      <xdr:rowOff>66675</xdr:rowOff>
    </xdr:from>
    <xdr:ext cx="1083252" cy="0"/>
    <xdr:pic>
      <xdr:nvPicPr>
        <xdr:cNvPr id="5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16000" y="1952625"/>
          <a:ext cx="108325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6" name="圖片 4"/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10287000" y="428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7" name="圖片 4"/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10287000" y="428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17</xdr:col>
      <xdr:colOff>1247775</xdr:colOff>
      <xdr:row>0</xdr:row>
      <xdr:rowOff>295275</xdr:rowOff>
    </xdr:from>
    <xdr:ext cx="2677391" cy="1042555"/>
    <xdr:pic>
      <xdr:nvPicPr>
        <xdr:cNvPr id="8" name="Picture 2050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44400" y="209550"/>
          <a:ext cx="2677391" cy="1042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9" name="圖片 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13716000" y="6286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10" name="圖片 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13716000" y="6286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11" name="圖片 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13716000" y="6286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1092777" cy="0"/>
    <xdr:pic>
      <xdr:nvPicPr>
        <xdr:cNvPr id="12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16000" y="628650"/>
          <a:ext cx="109277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1485900</xdr:colOff>
      <xdr:row>1</xdr:row>
      <xdr:rowOff>9525</xdr:rowOff>
    </xdr:from>
    <xdr:ext cx="0" cy="19050"/>
    <xdr:pic>
      <xdr:nvPicPr>
        <xdr:cNvPr id="13" name="圖片 4"/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10287000" y="2190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1485900</xdr:colOff>
      <xdr:row>1</xdr:row>
      <xdr:rowOff>9525</xdr:rowOff>
    </xdr:from>
    <xdr:ext cx="0" cy="19050"/>
    <xdr:pic>
      <xdr:nvPicPr>
        <xdr:cNvPr id="14" name="圖片 4"/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10287000" y="2190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571500</xdr:colOff>
      <xdr:row>0</xdr:row>
      <xdr:rowOff>428625</xdr:rowOff>
    </xdr:from>
    <xdr:ext cx="2348346" cy="890155"/>
    <xdr:pic>
      <xdr:nvPicPr>
        <xdr:cNvPr id="15" name="圖片 15" descr="林菁薇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44300" y="209550"/>
          <a:ext cx="2348346" cy="890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X46"/>
  <sheetViews>
    <sheetView topLeftCell="A6" zoomScale="96" zoomScaleNormal="96" workbookViewId="0">
      <selection activeCell="J7" sqref="J7:M7"/>
    </sheetView>
  </sheetViews>
  <sheetFormatPr defaultColWidth="9" defaultRowHeight="16.5"/>
  <cols>
    <col min="1" max="1" width="2.625" style="100" customWidth="1"/>
    <col min="2" max="21" width="10.625" style="102" customWidth="1"/>
    <col min="22" max="16384" width="9" style="100"/>
  </cols>
  <sheetData>
    <row r="1" spans="2:24" ht="30" customHeight="1" thickBot="1">
      <c r="B1" s="959"/>
      <c r="C1" s="959"/>
      <c r="D1" s="959"/>
      <c r="E1" s="959"/>
      <c r="F1" s="959"/>
      <c r="J1" s="960"/>
      <c r="K1" s="960"/>
      <c r="L1" s="960"/>
      <c r="M1" s="960"/>
      <c r="N1" s="960"/>
      <c r="O1" s="960"/>
      <c r="P1" s="960"/>
      <c r="Q1" s="154"/>
      <c r="R1" s="130"/>
      <c r="S1" s="130"/>
      <c r="T1" s="130"/>
      <c r="U1" s="117"/>
    </row>
    <row r="2" spans="2:24" s="104" customFormat="1" ht="15" customHeight="1">
      <c r="B2" s="961"/>
      <c r="C2" s="885"/>
      <c r="D2" s="885"/>
      <c r="E2" s="885"/>
      <c r="F2" s="885"/>
      <c r="G2" s="885"/>
      <c r="H2" s="885"/>
      <c r="I2" s="885"/>
      <c r="J2" s="884" t="s">
        <v>151</v>
      </c>
      <c r="K2" s="885"/>
      <c r="L2" s="885"/>
      <c r="M2" s="962"/>
      <c r="N2" s="921" t="s">
        <v>152</v>
      </c>
      <c r="O2" s="957"/>
      <c r="P2" s="957"/>
      <c r="Q2" s="936"/>
      <c r="R2" s="921" t="s">
        <v>153</v>
      </c>
      <c r="S2" s="957"/>
      <c r="T2" s="957"/>
      <c r="U2" s="958"/>
    </row>
    <row r="3" spans="2:24" s="155" customFormat="1" ht="21" customHeight="1">
      <c r="B3" s="946"/>
      <c r="C3" s="947"/>
      <c r="D3" s="947"/>
      <c r="E3" s="947"/>
      <c r="F3" s="953"/>
      <c r="G3" s="953"/>
      <c r="H3" s="953"/>
      <c r="I3" s="953"/>
      <c r="J3" s="892" t="s">
        <v>234</v>
      </c>
      <c r="K3" s="888"/>
      <c r="L3" s="888"/>
      <c r="M3" s="888"/>
      <c r="N3" s="894" t="s">
        <v>255</v>
      </c>
      <c r="O3" s="895"/>
      <c r="P3" s="895"/>
      <c r="Q3" s="895"/>
      <c r="R3" s="895" t="s">
        <v>256</v>
      </c>
      <c r="S3" s="895"/>
      <c r="T3" s="895"/>
      <c r="U3" s="915"/>
    </row>
    <row r="4" spans="2:24" s="134" customFormat="1" ht="21" customHeight="1">
      <c r="B4" s="952"/>
      <c r="C4" s="953"/>
      <c r="D4" s="953"/>
      <c r="E4" s="953"/>
      <c r="F4" s="955"/>
      <c r="G4" s="955"/>
      <c r="H4" s="955"/>
      <c r="I4" s="955"/>
      <c r="J4" s="864" t="s">
        <v>150</v>
      </c>
      <c r="K4" s="865"/>
      <c r="L4" s="865"/>
      <c r="M4" s="865"/>
      <c r="N4" s="849"/>
      <c r="O4" s="850"/>
      <c r="P4" s="850"/>
      <c r="Q4" s="850"/>
      <c r="R4" s="865"/>
      <c r="S4" s="865"/>
      <c r="T4" s="865"/>
      <c r="U4" s="917"/>
      <c r="V4" s="956"/>
      <c r="W4" s="956"/>
      <c r="X4" s="956"/>
    </row>
    <row r="5" spans="2:24" s="134" customFormat="1" ht="21" customHeight="1">
      <c r="B5" s="952"/>
      <c r="C5" s="953"/>
      <c r="D5" s="953"/>
      <c r="E5" s="953"/>
      <c r="F5" s="953"/>
      <c r="G5" s="953"/>
      <c r="H5" s="953"/>
      <c r="I5" s="953"/>
      <c r="J5" s="877" t="s">
        <v>257</v>
      </c>
      <c r="K5" s="878"/>
      <c r="L5" s="878"/>
      <c r="M5" s="878"/>
      <c r="N5" s="855"/>
      <c r="O5" s="848"/>
      <c r="P5" s="848"/>
      <c r="Q5" s="848"/>
      <c r="R5" s="850"/>
      <c r="S5" s="850"/>
      <c r="T5" s="850"/>
      <c r="U5" s="933"/>
      <c r="V5" s="954"/>
      <c r="W5" s="954"/>
      <c r="X5" s="954"/>
    </row>
    <row r="6" spans="2:24" s="134" customFormat="1" ht="21" customHeight="1">
      <c r="B6" s="946"/>
      <c r="C6" s="947"/>
      <c r="D6" s="947"/>
      <c r="E6" s="947"/>
      <c r="F6" s="947"/>
      <c r="G6" s="947"/>
      <c r="H6" s="947"/>
      <c r="I6" s="947"/>
      <c r="J6" s="855" t="s">
        <v>235</v>
      </c>
      <c r="K6" s="848"/>
      <c r="L6" s="848"/>
      <c r="M6" s="848"/>
      <c r="N6" s="852"/>
      <c r="O6" s="853"/>
      <c r="P6" s="853"/>
      <c r="Q6" s="853"/>
      <c r="R6" s="848"/>
      <c r="S6" s="848"/>
      <c r="T6" s="848"/>
      <c r="U6" s="943"/>
      <c r="V6" s="951"/>
      <c r="W6" s="947"/>
      <c r="X6" s="947"/>
    </row>
    <row r="7" spans="2:24" s="118" customFormat="1" ht="21" customHeight="1">
      <c r="B7" s="946"/>
      <c r="C7" s="947"/>
      <c r="D7" s="947"/>
      <c r="E7" s="947"/>
      <c r="F7" s="950"/>
      <c r="G7" s="950"/>
      <c r="H7" s="950"/>
      <c r="I7" s="950"/>
      <c r="J7" s="857" t="s">
        <v>114</v>
      </c>
      <c r="K7" s="858"/>
      <c r="L7" s="858"/>
      <c r="M7" s="858"/>
      <c r="N7" s="839"/>
      <c r="O7" s="840"/>
      <c r="P7" s="840"/>
      <c r="Q7" s="840"/>
      <c r="R7" s="858"/>
      <c r="S7" s="858"/>
      <c r="T7" s="858"/>
      <c r="U7" s="901"/>
      <c r="V7" s="861"/>
      <c r="W7" s="861"/>
      <c r="X7" s="861"/>
    </row>
    <row r="8" spans="2:24" s="156" customFormat="1" ht="21" customHeight="1">
      <c r="B8" s="946"/>
      <c r="C8" s="947"/>
      <c r="D8" s="947"/>
      <c r="E8" s="947"/>
      <c r="F8" s="947"/>
      <c r="G8" s="947"/>
      <c r="H8" s="947"/>
      <c r="I8" s="947"/>
      <c r="J8" s="842" t="s">
        <v>261</v>
      </c>
      <c r="K8" s="838"/>
      <c r="L8" s="838"/>
      <c r="M8" s="838"/>
      <c r="N8" s="839"/>
      <c r="O8" s="840"/>
      <c r="P8" s="840"/>
      <c r="Q8" s="840"/>
      <c r="R8" s="840"/>
      <c r="S8" s="840"/>
      <c r="T8" s="840"/>
      <c r="U8" s="903"/>
    </row>
    <row r="9" spans="2:24" s="118" customFormat="1" ht="12.95" customHeight="1">
      <c r="B9" s="193"/>
      <c r="C9" s="158"/>
      <c r="D9" s="157"/>
      <c r="E9" s="159"/>
      <c r="F9" s="157"/>
      <c r="G9" s="158"/>
      <c r="H9" s="157"/>
      <c r="I9" s="159"/>
      <c r="J9" s="132" t="s">
        <v>44</v>
      </c>
      <c r="K9" s="131">
        <f>承富第一週明細!W28</f>
        <v>723.6</v>
      </c>
      <c r="L9" s="132" t="s">
        <v>9</v>
      </c>
      <c r="M9" s="163">
        <f>承富第一週明細!W24</f>
        <v>24</v>
      </c>
      <c r="N9" s="194"/>
      <c r="O9" s="158"/>
      <c r="P9" s="157"/>
      <c r="Q9" s="159"/>
      <c r="R9" s="157"/>
      <c r="S9" s="158"/>
      <c r="T9" s="157"/>
      <c r="U9" s="189"/>
    </row>
    <row r="10" spans="2:24" s="118" customFormat="1" ht="12.95" customHeight="1" thickBot="1">
      <c r="B10" s="160"/>
      <c r="C10" s="161"/>
      <c r="D10" s="162"/>
      <c r="E10" s="161"/>
      <c r="F10" s="162"/>
      <c r="G10" s="161"/>
      <c r="H10" s="162"/>
      <c r="I10" s="161"/>
      <c r="J10" s="126" t="s">
        <v>7</v>
      </c>
      <c r="K10" s="125">
        <f>承富第一週明細!W22</f>
        <v>99</v>
      </c>
      <c r="L10" s="126" t="s">
        <v>11</v>
      </c>
      <c r="M10" s="129">
        <f>承富第一週明細!W26</f>
        <v>27.9</v>
      </c>
      <c r="N10" s="164"/>
      <c r="O10" s="161"/>
      <c r="P10" s="162"/>
      <c r="Q10" s="161"/>
      <c r="R10" s="162"/>
      <c r="S10" s="161"/>
      <c r="T10" s="162"/>
      <c r="U10" s="190"/>
    </row>
    <row r="11" spans="2:24" s="104" customFormat="1" ht="15" customHeight="1">
      <c r="B11" s="934" t="s">
        <v>156</v>
      </c>
      <c r="C11" s="935"/>
      <c r="D11" s="935"/>
      <c r="E11" s="883"/>
      <c r="F11" s="935" t="s">
        <v>157</v>
      </c>
      <c r="G11" s="935"/>
      <c r="H11" s="935"/>
      <c r="I11" s="935"/>
      <c r="J11" s="948" t="s">
        <v>158</v>
      </c>
      <c r="K11" s="948"/>
      <c r="L11" s="948"/>
      <c r="M11" s="948"/>
      <c r="N11" s="935" t="s">
        <v>159</v>
      </c>
      <c r="O11" s="935"/>
      <c r="P11" s="935"/>
      <c r="Q11" s="883"/>
      <c r="R11" s="935" t="s">
        <v>160</v>
      </c>
      <c r="S11" s="935"/>
      <c r="T11" s="935"/>
      <c r="U11" s="949"/>
    </row>
    <row r="12" spans="2:24" s="155" customFormat="1" ht="21" customHeight="1">
      <c r="B12" s="856" t="s">
        <v>69</v>
      </c>
      <c r="C12" s="840"/>
      <c r="D12" s="840"/>
      <c r="E12" s="840"/>
      <c r="F12" s="894" t="s">
        <v>70</v>
      </c>
      <c r="G12" s="895"/>
      <c r="H12" s="895"/>
      <c r="I12" s="914"/>
      <c r="J12" s="892" t="s">
        <v>234</v>
      </c>
      <c r="K12" s="888"/>
      <c r="L12" s="888"/>
      <c r="M12" s="893"/>
      <c r="N12" s="894" t="s">
        <v>204</v>
      </c>
      <c r="O12" s="895"/>
      <c r="P12" s="895"/>
      <c r="Q12" s="895"/>
      <c r="R12" s="944" t="s">
        <v>112</v>
      </c>
      <c r="S12" s="944"/>
      <c r="T12" s="944"/>
      <c r="U12" s="945"/>
    </row>
    <row r="13" spans="2:24" s="134" customFormat="1" ht="21" customHeight="1">
      <c r="B13" s="863" t="s">
        <v>313</v>
      </c>
      <c r="C13" s="850"/>
      <c r="D13" s="850"/>
      <c r="E13" s="850"/>
      <c r="F13" s="940" t="s">
        <v>317</v>
      </c>
      <c r="G13" s="941"/>
      <c r="H13" s="941"/>
      <c r="I13" s="942"/>
      <c r="J13" s="877" t="s">
        <v>260</v>
      </c>
      <c r="K13" s="878"/>
      <c r="L13" s="878"/>
      <c r="M13" s="879"/>
      <c r="N13" s="867" t="s">
        <v>321</v>
      </c>
      <c r="O13" s="868"/>
      <c r="P13" s="868"/>
      <c r="Q13" s="868"/>
      <c r="R13" s="864" t="s">
        <v>185</v>
      </c>
      <c r="S13" s="865"/>
      <c r="T13" s="865"/>
      <c r="U13" s="917"/>
    </row>
    <row r="14" spans="2:24" s="134" customFormat="1" ht="21" customHeight="1">
      <c r="B14" s="873" t="s">
        <v>314</v>
      </c>
      <c r="C14" s="853"/>
      <c r="D14" s="853"/>
      <c r="E14" s="853"/>
      <c r="F14" s="855" t="s">
        <v>258</v>
      </c>
      <c r="G14" s="848"/>
      <c r="H14" s="848"/>
      <c r="I14" s="909"/>
      <c r="J14" s="940" t="s">
        <v>328</v>
      </c>
      <c r="K14" s="941"/>
      <c r="L14" s="941"/>
      <c r="M14" s="942"/>
      <c r="N14" s="852" t="s">
        <v>264</v>
      </c>
      <c r="O14" s="853"/>
      <c r="P14" s="853"/>
      <c r="Q14" s="853"/>
      <c r="R14" s="849" t="s">
        <v>400</v>
      </c>
      <c r="S14" s="850"/>
      <c r="T14" s="850"/>
      <c r="U14" s="933"/>
    </row>
    <row r="15" spans="2:24" s="134" customFormat="1" ht="21" customHeight="1">
      <c r="B15" s="847" t="s">
        <v>394</v>
      </c>
      <c r="C15" s="848"/>
      <c r="D15" s="848"/>
      <c r="E15" s="848"/>
      <c r="F15" s="852" t="s">
        <v>259</v>
      </c>
      <c r="G15" s="853"/>
      <c r="H15" s="853"/>
      <c r="I15" s="854"/>
      <c r="J15" s="855" t="s">
        <v>265</v>
      </c>
      <c r="K15" s="848"/>
      <c r="L15" s="848"/>
      <c r="M15" s="909"/>
      <c r="N15" s="849" t="s">
        <v>322</v>
      </c>
      <c r="O15" s="850"/>
      <c r="P15" s="850"/>
      <c r="Q15" s="850"/>
      <c r="R15" s="855" t="s">
        <v>183</v>
      </c>
      <c r="S15" s="848"/>
      <c r="T15" s="848"/>
      <c r="U15" s="943"/>
    </row>
    <row r="16" spans="2:24" s="118" customFormat="1" ht="21" customHeight="1">
      <c r="B16" s="899" t="s">
        <v>71</v>
      </c>
      <c r="C16" s="858"/>
      <c r="D16" s="858"/>
      <c r="E16" s="858"/>
      <c r="F16" s="857" t="s">
        <v>115</v>
      </c>
      <c r="G16" s="858"/>
      <c r="H16" s="858"/>
      <c r="I16" s="859"/>
      <c r="J16" s="857" t="s">
        <v>90</v>
      </c>
      <c r="K16" s="858"/>
      <c r="L16" s="858"/>
      <c r="M16" s="859"/>
      <c r="N16" s="857" t="s">
        <v>72</v>
      </c>
      <c r="O16" s="858"/>
      <c r="P16" s="858"/>
      <c r="Q16" s="858"/>
      <c r="R16" s="857" t="s">
        <v>71</v>
      </c>
      <c r="S16" s="858"/>
      <c r="T16" s="858"/>
      <c r="U16" s="901"/>
    </row>
    <row r="17" spans="2:21" s="156" customFormat="1" ht="21" customHeight="1">
      <c r="B17" s="837" t="s">
        <v>127</v>
      </c>
      <c r="C17" s="838"/>
      <c r="D17" s="838"/>
      <c r="E17" s="843"/>
      <c r="F17" s="842" t="s">
        <v>268</v>
      </c>
      <c r="G17" s="838"/>
      <c r="H17" s="838"/>
      <c r="I17" s="843"/>
      <c r="J17" s="842" t="s">
        <v>262</v>
      </c>
      <c r="K17" s="838"/>
      <c r="L17" s="838"/>
      <c r="M17" s="843"/>
      <c r="N17" s="842" t="s">
        <v>277</v>
      </c>
      <c r="O17" s="838"/>
      <c r="P17" s="838"/>
      <c r="Q17" s="838"/>
      <c r="R17" s="842" t="s">
        <v>329</v>
      </c>
      <c r="S17" s="838"/>
      <c r="T17" s="838"/>
      <c r="U17" s="919"/>
    </row>
    <row r="18" spans="2:21" s="118" customFormat="1" ht="12.95" customHeight="1">
      <c r="B18" s="180" t="s">
        <v>44</v>
      </c>
      <c r="C18" s="131">
        <f>承富第二週明細!W12</f>
        <v>711.8</v>
      </c>
      <c r="D18" s="132" t="s">
        <v>9</v>
      </c>
      <c r="E18" s="133">
        <f>承富第二週明細!W8</f>
        <v>21</v>
      </c>
      <c r="F18" s="132" t="s">
        <v>44</v>
      </c>
      <c r="G18" s="131">
        <f>承富第二週明細!W20</f>
        <v>721</v>
      </c>
      <c r="H18" s="132" t="s">
        <v>9</v>
      </c>
      <c r="I18" s="133">
        <f>承富第二週明細!W16</f>
        <v>23</v>
      </c>
      <c r="J18" s="132" t="s">
        <v>44</v>
      </c>
      <c r="K18" s="131">
        <f>承富第二週明細!W28</f>
        <v>711.8</v>
      </c>
      <c r="L18" s="132" t="s">
        <v>9</v>
      </c>
      <c r="M18" s="133">
        <f>承富第二週明細!W24</f>
        <v>21</v>
      </c>
      <c r="N18" s="132" t="s">
        <v>44</v>
      </c>
      <c r="O18" s="131">
        <f>承富第二週明細!W36</f>
        <v>723.6</v>
      </c>
      <c r="P18" s="132" t="s">
        <v>9</v>
      </c>
      <c r="Q18" s="163">
        <f>承富第二週明細!W32</f>
        <v>24</v>
      </c>
      <c r="R18" s="121" t="s">
        <v>44</v>
      </c>
      <c r="S18" s="120">
        <f>承富第二週明細!W44</f>
        <v>706.6</v>
      </c>
      <c r="T18" s="121" t="s">
        <v>9</v>
      </c>
      <c r="U18" s="123">
        <f>承富第二週明細!W40</f>
        <v>23</v>
      </c>
    </row>
    <row r="19" spans="2:21" s="118" customFormat="1" ht="12.95" customHeight="1" thickBot="1">
      <c r="B19" s="124" t="s">
        <v>7</v>
      </c>
      <c r="C19" s="125">
        <f>承富第二週明細!W6</f>
        <v>103</v>
      </c>
      <c r="D19" s="126" t="s">
        <v>11</v>
      </c>
      <c r="E19" s="125">
        <f>承富第二週明細!W10</f>
        <v>27.7</v>
      </c>
      <c r="F19" s="126" t="s">
        <v>7</v>
      </c>
      <c r="G19" s="125">
        <f>承富第二週明細!W14</f>
        <v>101.5</v>
      </c>
      <c r="H19" s="126" t="s">
        <v>11</v>
      </c>
      <c r="I19" s="125">
        <f>承富第二週明細!W18</f>
        <v>27</v>
      </c>
      <c r="J19" s="126" t="s">
        <v>7</v>
      </c>
      <c r="K19" s="125">
        <f>承富第二週明細!W22</f>
        <v>103</v>
      </c>
      <c r="L19" s="126" t="s">
        <v>11</v>
      </c>
      <c r="M19" s="125">
        <f>承富第二週明細!W26</f>
        <v>27.7</v>
      </c>
      <c r="N19" s="126" t="s">
        <v>7</v>
      </c>
      <c r="O19" s="125">
        <f>承富第二週明細!W30</f>
        <v>99</v>
      </c>
      <c r="P19" s="126" t="s">
        <v>11</v>
      </c>
      <c r="Q19" s="129">
        <f>承富第二週明細!W34</f>
        <v>27.9</v>
      </c>
      <c r="R19" s="126" t="s">
        <v>7</v>
      </c>
      <c r="S19" s="125">
        <f>承富第二週明細!W38</f>
        <v>98.5</v>
      </c>
      <c r="T19" s="126" t="s">
        <v>11</v>
      </c>
      <c r="U19" s="127">
        <f>承富第二週明細!W42</f>
        <v>26.4</v>
      </c>
    </row>
    <row r="20" spans="2:21" s="104" customFormat="1" ht="15" customHeight="1">
      <c r="B20" s="934" t="s">
        <v>161</v>
      </c>
      <c r="C20" s="935"/>
      <c r="D20" s="935"/>
      <c r="E20" s="883"/>
      <c r="F20" s="935" t="s">
        <v>162</v>
      </c>
      <c r="G20" s="935"/>
      <c r="H20" s="935"/>
      <c r="I20" s="935"/>
      <c r="J20" s="936" t="s">
        <v>163</v>
      </c>
      <c r="K20" s="882"/>
      <c r="L20" s="882"/>
      <c r="M20" s="921"/>
      <c r="N20" s="882" t="s">
        <v>164</v>
      </c>
      <c r="O20" s="882"/>
      <c r="P20" s="882"/>
      <c r="Q20" s="921"/>
      <c r="R20" s="882" t="s">
        <v>165</v>
      </c>
      <c r="S20" s="882"/>
      <c r="T20" s="882"/>
      <c r="U20" s="937"/>
    </row>
    <row r="21" spans="2:21" s="155" customFormat="1" ht="21" customHeight="1">
      <c r="B21" s="938" t="s">
        <v>68</v>
      </c>
      <c r="C21" s="939"/>
      <c r="D21" s="939"/>
      <c r="E21" s="892"/>
      <c r="F21" s="889" t="s">
        <v>84</v>
      </c>
      <c r="G21" s="890"/>
      <c r="H21" s="890"/>
      <c r="I21" s="891"/>
      <c r="J21" s="892" t="s">
        <v>234</v>
      </c>
      <c r="K21" s="888"/>
      <c r="L21" s="888"/>
      <c r="M21" s="888"/>
      <c r="N21" s="894" t="s">
        <v>83</v>
      </c>
      <c r="O21" s="895"/>
      <c r="P21" s="895"/>
      <c r="Q21" s="895"/>
      <c r="R21" s="894" t="s">
        <v>301</v>
      </c>
      <c r="S21" s="895"/>
      <c r="T21" s="895"/>
      <c r="U21" s="915"/>
    </row>
    <row r="22" spans="2:21" s="134" customFormat="1" ht="21" customHeight="1">
      <c r="B22" s="929" t="s">
        <v>228</v>
      </c>
      <c r="C22" s="930"/>
      <c r="D22" s="930"/>
      <c r="E22" s="930"/>
      <c r="F22" s="864" t="s">
        <v>312</v>
      </c>
      <c r="G22" s="865"/>
      <c r="H22" s="865"/>
      <c r="I22" s="866"/>
      <c r="J22" s="867" t="s">
        <v>227</v>
      </c>
      <c r="K22" s="868"/>
      <c r="L22" s="868"/>
      <c r="M22" s="868"/>
      <c r="N22" s="877" t="s">
        <v>184</v>
      </c>
      <c r="O22" s="878"/>
      <c r="P22" s="878"/>
      <c r="Q22" s="878"/>
      <c r="R22" s="864" t="s">
        <v>236</v>
      </c>
      <c r="S22" s="865"/>
      <c r="T22" s="865"/>
      <c r="U22" s="917"/>
    </row>
    <row r="23" spans="2:21" s="134" customFormat="1" ht="21" customHeight="1">
      <c r="B23" s="931" t="s">
        <v>339</v>
      </c>
      <c r="C23" s="932"/>
      <c r="D23" s="932"/>
      <c r="E23" s="852"/>
      <c r="F23" s="855" t="s">
        <v>267</v>
      </c>
      <c r="G23" s="848"/>
      <c r="H23" s="848"/>
      <c r="I23" s="909"/>
      <c r="J23" s="852" t="s">
        <v>237</v>
      </c>
      <c r="K23" s="853"/>
      <c r="L23" s="853"/>
      <c r="M23" s="853"/>
      <c r="N23" s="877" t="s">
        <v>348</v>
      </c>
      <c r="O23" s="878"/>
      <c r="P23" s="878"/>
      <c r="Q23" s="878"/>
      <c r="R23" s="849" t="s">
        <v>357</v>
      </c>
      <c r="S23" s="850"/>
      <c r="T23" s="850"/>
      <c r="U23" s="933"/>
    </row>
    <row r="24" spans="2:21" s="134" customFormat="1" ht="21" customHeight="1">
      <c r="B24" s="923" t="s">
        <v>340</v>
      </c>
      <c r="C24" s="924"/>
      <c r="D24" s="924"/>
      <c r="E24" s="855"/>
      <c r="F24" s="925" t="s">
        <v>346</v>
      </c>
      <c r="G24" s="905"/>
      <c r="H24" s="905"/>
      <c r="I24" s="926"/>
      <c r="J24" s="849" t="s">
        <v>266</v>
      </c>
      <c r="K24" s="850"/>
      <c r="L24" s="850"/>
      <c r="M24" s="850"/>
      <c r="N24" s="906" t="s">
        <v>349</v>
      </c>
      <c r="O24" s="907"/>
      <c r="P24" s="907"/>
      <c r="Q24" s="907"/>
      <c r="R24" s="874" t="s">
        <v>269</v>
      </c>
      <c r="S24" s="875"/>
      <c r="T24" s="875"/>
      <c r="U24" s="927"/>
    </row>
    <row r="25" spans="2:21" s="118" customFormat="1" ht="21" customHeight="1">
      <c r="B25" s="928" t="s">
        <v>71</v>
      </c>
      <c r="C25" s="900"/>
      <c r="D25" s="900"/>
      <c r="E25" s="857"/>
      <c r="F25" s="900" t="s">
        <v>72</v>
      </c>
      <c r="G25" s="900"/>
      <c r="H25" s="900"/>
      <c r="I25" s="900"/>
      <c r="J25" s="900" t="s">
        <v>71</v>
      </c>
      <c r="K25" s="900"/>
      <c r="L25" s="900"/>
      <c r="M25" s="857"/>
      <c r="N25" s="857" t="s">
        <v>85</v>
      </c>
      <c r="O25" s="858"/>
      <c r="P25" s="858"/>
      <c r="Q25" s="858"/>
      <c r="R25" s="857" t="s">
        <v>86</v>
      </c>
      <c r="S25" s="858"/>
      <c r="T25" s="858"/>
      <c r="U25" s="901"/>
    </row>
    <row r="26" spans="2:21" s="156" customFormat="1" ht="21" customHeight="1">
      <c r="B26" s="918" t="s">
        <v>217</v>
      </c>
      <c r="C26" s="902"/>
      <c r="D26" s="902"/>
      <c r="E26" s="842"/>
      <c r="F26" s="902" t="s">
        <v>385</v>
      </c>
      <c r="G26" s="902"/>
      <c r="H26" s="902"/>
      <c r="I26" s="902"/>
      <c r="J26" s="902" t="s">
        <v>280</v>
      </c>
      <c r="K26" s="902"/>
      <c r="L26" s="902"/>
      <c r="M26" s="842"/>
      <c r="N26" s="842" t="s">
        <v>351</v>
      </c>
      <c r="O26" s="838"/>
      <c r="P26" s="838"/>
      <c r="Q26" s="838"/>
      <c r="R26" s="842" t="s">
        <v>403</v>
      </c>
      <c r="S26" s="838"/>
      <c r="T26" s="838"/>
      <c r="U26" s="919"/>
    </row>
    <row r="27" spans="2:21" s="118" customFormat="1" ht="12.95" customHeight="1">
      <c r="B27" s="119" t="s">
        <v>44</v>
      </c>
      <c r="C27" s="120">
        <f>承富第三週明細!W12</f>
        <v>737.6</v>
      </c>
      <c r="D27" s="121" t="s">
        <v>9</v>
      </c>
      <c r="E27" s="122">
        <f>承富第三週明細!W8</f>
        <v>24</v>
      </c>
      <c r="F27" s="121" t="s">
        <v>44</v>
      </c>
      <c r="G27" s="120">
        <f>承富第三週明細!W20</f>
        <v>747.2</v>
      </c>
      <c r="H27" s="121" t="s">
        <v>9</v>
      </c>
      <c r="I27" s="122">
        <f>承富第三週明細!W16</f>
        <v>20</v>
      </c>
      <c r="J27" s="121" t="s">
        <v>44</v>
      </c>
      <c r="K27" s="120">
        <f>承富第三週明細!W28</f>
        <v>702</v>
      </c>
      <c r="L27" s="121" t="s">
        <v>9</v>
      </c>
      <c r="M27" s="128">
        <f>承富第三週明細!W24</f>
        <v>22</v>
      </c>
      <c r="N27" s="132" t="s">
        <v>44</v>
      </c>
      <c r="O27" s="131">
        <f>承富第三週明細!W36</f>
        <v>741</v>
      </c>
      <c r="P27" s="132" t="s">
        <v>9</v>
      </c>
      <c r="Q27" s="163">
        <f>承富第三週明細!W32</f>
        <v>23</v>
      </c>
      <c r="R27" s="132" t="s">
        <v>44</v>
      </c>
      <c r="S27" s="131">
        <f>承富第三週明細!W44</f>
        <v>729.9</v>
      </c>
      <c r="T27" s="132" t="s">
        <v>9</v>
      </c>
      <c r="U27" s="186">
        <f>承富第三週明細!W40</f>
        <v>23.5</v>
      </c>
    </row>
    <row r="28" spans="2:21" s="118" customFormat="1" ht="12.95" customHeight="1" thickBot="1">
      <c r="B28" s="124" t="s">
        <v>7</v>
      </c>
      <c r="C28" s="125">
        <f>承富第三週明細!W6</f>
        <v>103</v>
      </c>
      <c r="D28" s="126" t="s">
        <v>11</v>
      </c>
      <c r="E28" s="125">
        <f>承富第三週明細!W10</f>
        <v>27.4</v>
      </c>
      <c r="F28" s="126" t="s">
        <v>7</v>
      </c>
      <c r="G28" s="125">
        <f>承富第三週明細!W14</f>
        <v>114.5</v>
      </c>
      <c r="H28" s="126" t="s">
        <v>46</v>
      </c>
      <c r="I28" s="125">
        <f>承富第三週明細!W18</f>
        <v>27.3</v>
      </c>
      <c r="J28" s="126" t="s">
        <v>7</v>
      </c>
      <c r="K28" s="125">
        <f>承富第三週明細!W22</f>
        <v>98.5</v>
      </c>
      <c r="L28" s="126" t="s">
        <v>11</v>
      </c>
      <c r="M28" s="129">
        <f>承富第三週明細!W26</f>
        <v>27.5</v>
      </c>
      <c r="N28" s="126" t="s">
        <v>7</v>
      </c>
      <c r="O28" s="125">
        <f>承富第三週明細!W30</f>
        <v>106</v>
      </c>
      <c r="P28" s="126" t="s">
        <v>11</v>
      </c>
      <c r="Q28" s="129">
        <f>承富第三週明細!W34</f>
        <v>27.5</v>
      </c>
      <c r="R28" s="126" t="s">
        <v>7</v>
      </c>
      <c r="S28" s="125">
        <f>承富第三週明細!W38</f>
        <v>102</v>
      </c>
      <c r="T28" s="126" t="s">
        <v>11</v>
      </c>
      <c r="U28" s="127">
        <f>承富第三週明細!W42</f>
        <v>27.6</v>
      </c>
    </row>
    <row r="29" spans="2:21" s="104" customFormat="1" ht="15" customHeight="1">
      <c r="B29" s="920" t="s">
        <v>166</v>
      </c>
      <c r="C29" s="882"/>
      <c r="D29" s="882"/>
      <c r="E29" s="921"/>
      <c r="F29" s="882" t="s">
        <v>167</v>
      </c>
      <c r="G29" s="882"/>
      <c r="H29" s="882"/>
      <c r="I29" s="882"/>
      <c r="J29" s="882" t="s">
        <v>168</v>
      </c>
      <c r="K29" s="882"/>
      <c r="L29" s="882"/>
      <c r="M29" s="882"/>
      <c r="N29" s="883" t="s">
        <v>169</v>
      </c>
      <c r="O29" s="881"/>
      <c r="P29" s="881"/>
      <c r="Q29" s="881"/>
      <c r="R29" s="883" t="s">
        <v>170</v>
      </c>
      <c r="S29" s="881"/>
      <c r="T29" s="881"/>
      <c r="U29" s="922"/>
    </row>
    <row r="30" spans="2:21" s="155" customFormat="1" ht="21" customHeight="1">
      <c r="B30" s="856" t="s">
        <v>87</v>
      </c>
      <c r="C30" s="840"/>
      <c r="D30" s="840"/>
      <c r="E30" s="840"/>
      <c r="F30" s="894" t="s">
        <v>88</v>
      </c>
      <c r="G30" s="895"/>
      <c r="H30" s="895"/>
      <c r="I30" s="914"/>
      <c r="J30" s="892" t="s">
        <v>234</v>
      </c>
      <c r="K30" s="888"/>
      <c r="L30" s="888"/>
      <c r="M30" s="893"/>
      <c r="N30" s="894" t="s">
        <v>82</v>
      </c>
      <c r="O30" s="895"/>
      <c r="P30" s="895"/>
      <c r="Q30" s="895"/>
      <c r="R30" s="894" t="s">
        <v>179</v>
      </c>
      <c r="S30" s="895"/>
      <c r="T30" s="895"/>
      <c r="U30" s="915"/>
    </row>
    <row r="31" spans="2:21" s="191" customFormat="1" ht="21" customHeight="1">
      <c r="B31" s="916" t="s">
        <v>270</v>
      </c>
      <c r="C31" s="865"/>
      <c r="D31" s="865"/>
      <c r="E31" s="865"/>
      <c r="F31" s="867" t="s">
        <v>186</v>
      </c>
      <c r="G31" s="868"/>
      <c r="H31" s="868"/>
      <c r="I31" s="869"/>
      <c r="J31" s="877" t="s">
        <v>278</v>
      </c>
      <c r="K31" s="878"/>
      <c r="L31" s="878"/>
      <c r="M31" s="879"/>
      <c r="N31" s="867" t="s">
        <v>126</v>
      </c>
      <c r="O31" s="868"/>
      <c r="P31" s="868"/>
      <c r="Q31" s="869"/>
      <c r="R31" s="864" t="s">
        <v>263</v>
      </c>
      <c r="S31" s="865"/>
      <c r="T31" s="865"/>
      <c r="U31" s="917"/>
    </row>
    <row r="32" spans="2:21" s="134" customFormat="1" ht="21" customHeight="1">
      <c r="B32" s="904" t="s">
        <v>149</v>
      </c>
      <c r="C32" s="905"/>
      <c r="D32" s="905"/>
      <c r="E32" s="905"/>
      <c r="F32" s="906" t="s">
        <v>272</v>
      </c>
      <c r="G32" s="907"/>
      <c r="H32" s="907"/>
      <c r="I32" s="908"/>
      <c r="J32" s="855" t="s">
        <v>363</v>
      </c>
      <c r="K32" s="848"/>
      <c r="L32" s="848"/>
      <c r="M32" s="909"/>
      <c r="N32" s="906" t="s">
        <v>187</v>
      </c>
      <c r="O32" s="907"/>
      <c r="P32" s="907"/>
      <c r="Q32" s="908"/>
      <c r="R32" s="877" t="s">
        <v>404</v>
      </c>
      <c r="S32" s="878"/>
      <c r="T32" s="878"/>
      <c r="U32" s="910"/>
    </row>
    <row r="33" spans="2:21" s="134" customFormat="1" ht="21" customHeight="1">
      <c r="B33" s="847" t="s">
        <v>360</v>
      </c>
      <c r="C33" s="848"/>
      <c r="D33" s="848"/>
      <c r="E33" s="848"/>
      <c r="F33" s="849" t="s">
        <v>384</v>
      </c>
      <c r="G33" s="850"/>
      <c r="H33" s="850"/>
      <c r="I33" s="851"/>
      <c r="J33" s="849" t="s">
        <v>364</v>
      </c>
      <c r="K33" s="850"/>
      <c r="L33" s="850"/>
      <c r="M33" s="851"/>
      <c r="N33" s="849" t="s">
        <v>365</v>
      </c>
      <c r="O33" s="850"/>
      <c r="P33" s="850"/>
      <c r="Q33" s="851"/>
      <c r="R33" s="911" t="s">
        <v>273</v>
      </c>
      <c r="S33" s="912"/>
      <c r="T33" s="912"/>
      <c r="U33" s="913"/>
    </row>
    <row r="34" spans="2:21" s="118" customFormat="1" ht="21" customHeight="1">
      <c r="B34" s="899" t="s">
        <v>114</v>
      </c>
      <c r="C34" s="858"/>
      <c r="D34" s="858"/>
      <c r="E34" s="858"/>
      <c r="F34" s="857" t="s">
        <v>115</v>
      </c>
      <c r="G34" s="858"/>
      <c r="H34" s="858"/>
      <c r="I34" s="859"/>
      <c r="J34" s="900" t="s">
        <v>309</v>
      </c>
      <c r="K34" s="900"/>
      <c r="L34" s="900"/>
      <c r="M34" s="900"/>
      <c r="N34" s="857" t="s">
        <v>115</v>
      </c>
      <c r="O34" s="858"/>
      <c r="P34" s="858"/>
      <c r="Q34" s="859"/>
      <c r="R34" s="857" t="s">
        <v>89</v>
      </c>
      <c r="S34" s="858"/>
      <c r="T34" s="858"/>
      <c r="U34" s="901"/>
    </row>
    <row r="35" spans="2:21" s="156" customFormat="1" ht="21" customHeight="1">
      <c r="B35" s="856" t="s">
        <v>271</v>
      </c>
      <c r="C35" s="840"/>
      <c r="D35" s="840"/>
      <c r="E35" s="840"/>
      <c r="F35" s="839" t="s">
        <v>251</v>
      </c>
      <c r="G35" s="840"/>
      <c r="H35" s="840"/>
      <c r="I35" s="841"/>
      <c r="J35" s="902" t="s">
        <v>296</v>
      </c>
      <c r="K35" s="902"/>
      <c r="L35" s="902"/>
      <c r="M35" s="902"/>
      <c r="N35" s="839" t="s">
        <v>127</v>
      </c>
      <c r="O35" s="840"/>
      <c r="P35" s="840"/>
      <c r="Q35" s="841"/>
      <c r="R35" s="839" t="s">
        <v>279</v>
      </c>
      <c r="S35" s="840"/>
      <c r="T35" s="840"/>
      <c r="U35" s="903"/>
    </row>
    <row r="36" spans="2:21" s="118" customFormat="1" ht="12.95" customHeight="1">
      <c r="B36" s="119" t="s">
        <v>44</v>
      </c>
      <c r="C36" s="120">
        <f>承富第四週明細!W12</f>
        <v>701.1</v>
      </c>
      <c r="D36" s="121" t="s">
        <v>9</v>
      </c>
      <c r="E36" s="128">
        <f>承富第四週明細!W8</f>
        <v>21.5</v>
      </c>
      <c r="F36" s="121" t="s">
        <v>44</v>
      </c>
      <c r="G36" s="120">
        <f>承富第四週明細!W20</f>
        <v>736.2</v>
      </c>
      <c r="H36" s="121" t="s">
        <v>9</v>
      </c>
      <c r="I36" s="122">
        <f>承富第四週明細!W16</f>
        <v>23</v>
      </c>
      <c r="J36" s="121" t="s">
        <v>44</v>
      </c>
      <c r="K36" s="120">
        <f>承富第四週明細!W28</f>
        <v>715.7</v>
      </c>
      <c r="L36" s="121" t="s">
        <v>9</v>
      </c>
      <c r="M36" s="122">
        <f>承富第四週明細!W24</f>
        <v>20.5</v>
      </c>
      <c r="N36" s="121" t="s">
        <v>44</v>
      </c>
      <c r="O36" s="120">
        <f>承富第四週明細!W36</f>
        <v>713.9</v>
      </c>
      <c r="P36" s="121" t="s">
        <v>9</v>
      </c>
      <c r="Q36" s="128">
        <f>承富第四週明細!W32</f>
        <v>23.5</v>
      </c>
      <c r="R36" s="121" t="s">
        <v>44</v>
      </c>
      <c r="S36" s="120">
        <f>承富第四週明細!W44</f>
        <v>728.3</v>
      </c>
      <c r="T36" s="121" t="s">
        <v>9</v>
      </c>
      <c r="U36" s="123">
        <f>承富第四週明細!W40</f>
        <v>23.5</v>
      </c>
    </row>
    <row r="37" spans="2:21" s="118" customFormat="1" ht="12.95" customHeight="1" thickBot="1">
      <c r="B37" s="124" t="s">
        <v>7</v>
      </c>
      <c r="C37" s="125">
        <f>承富第四週明細!W6</f>
        <v>99</v>
      </c>
      <c r="D37" s="126" t="s">
        <v>11</v>
      </c>
      <c r="E37" s="129">
        <f>承富第四週明細!W10</f>
        <v>27.9</v>
      </c>
      <c r="F37" s="126" t="s">
        <v>7</v>
      </c>
      <c r="G37" s="125">
        <f>承富第四週明細!W14</f>
        <v>105</v>
      </c>
      <c r="H37" s="126" t="s">
        <v>46</v>
      </c>
      <c r="I37" s="125">
        <f>承富第四週明細!W18</f>
        <v>27.3</v>
      </c>
      <c r="J37" s="126" t="s">
        <v>7</v>
      </c>
      <c r="K37" s="125">
        <f>承富第四週明細!W22</f>
        <v>105.5</v>
      </c>
      <c r="L37" s="126" t="s">
        <v>11</v>
      </c>
      <c r="M37" s="125">
        <f>承富第四週明細!W26</f>
        <v>27.3</v>
      </c>
      <c r="N37" s="126" t="s">
        <v>7</v>
      </c>
      <c r="O37" s="125">
        <f>承富第四週明細!W30</f>
        <v>98.5</v>
      </c>
      <c r="P37" s="126" t="s">
        <v>11</v>
      </c>
      <c r="Q37" s="129">
        <f>承富第四週明細!W34</f>
        <v>27.1</v>
      </c>
      <c r="R37" s="195" t="s">
        <v>7</v>
      </c>
      <c r="S37" s="196">
        <f>承富第四週明細!W38</f>
        <v>101.5</v>
      </c>
      <c r="T37" s="195" t="s">
        <v>11</v>
      </c>
      <c r="U37" s="197">
        <f>承富第四週明細!W42</f>
        <v>27.7</v>
      </c>
    </row>
    <row r="38" spans="2:21" s="104" customFormat="1" ht="15" customHeight="1">
      <c r="B38" s="880" t="s">
        <v>171</v>
      </c>
      <c r="C38" s="881"/>
      <c r="D38" s="881"/>
      <c r="E38" s="881"/>
      <c r="F38" s="882" t="s">
        <v>172</v>
      </c>
      <c r="G38" s="882"/>
      <c r="H38" s="882"/>
      <c r="I38" s="882"/>
      <c r="J38" s="882" t="s">
        <v>173</v>
      </c>
      <c r="K38" s="882"/>
      <c r="L38" s="882"/>
      <c r="M38" s="882"/>
      <c r="N38" s="883" t="s">
        <v>174</v>
      </c>
      <c r="O38" s="881"/>
      <c r="P38" s="881"/>
      <c r="Q38" s="881"/>
      <c r="R38" s="884"/>
      <c r="S38" s="885"/>
      <c r="T38" s="885"/>
      <c r="U38" s="886"/>
    </row>
    <row r="39" spans="2:21" s="155" customFormat="1" ht="21" customHeight="1">
      <c r="B39" s="887" t="s">
        <v>68</v>
      </c>
      <c r="C39" s="888"/>
      <c r="D39" s="888"/>
      <c r="E39" s="888"/>
      <c r="F39" s="889" t="s">
        <v>84</v>
      </c>
      <c r="G39" s="890"/>
      <c r="H39" s="890"/>
      <c r="I39" s="891"/>
      <c r="J39" s="892" t="s">
        <v>234</v>
      </c>
      <c r="K39" s="888"/>
      <c r="L39" s="888"/>
      <c r="M39" s="893"/>
      <c r="N39" s="894" t="s">
        <v>154</v>
      </c>
      <c r="O39" s="895"/>
      <c r="P39" s="895"/>
      <c r="Q39" s="895"/>
      <c r="R39" s="896"/>
      <c r="S39" s="897"/>
      <c r="T39" s="897"/>
      <c r="U39" s="898"/>
    </row>
    <row r="40" spans="2:21" s="134" customFormat="1" ht="21" customHeight="1">
      <c r="B40" s="863" t="s">
        <v>368</v>
      </c>
      <c r="C40" s="850"/>
      <c r="D40" s="850"/>
      <c r="E40" s="850"/>
      <c r="F40" s="864" t="s">
        <v>370</v>
      </c>
      <c r="G40" s="865"/>
      <c r="H40" s="865"/>
      <c r="I40" s="866"/>
      <c r="J40" s="867" t="s">
        <v>372</v>
      </c>
      <c r="K40" s="868"/>
      <c r="L40" s="868"/>
      <c r="M40" s="869"/>
      <c r="N40" s="849" t="s">
        <v>188</v>
      </c>
      <c r="O40" s="850"/>
      <c r="P40" s="850"/>
      <c r="Q40" s="850"/>
      <c r="R40" s="870"/>
      <c r="S40" s="871"/>
      <c r="T40" s="871"/>
      <c r="U40" s="872"/>
    </row>
    <row r="41" spans="2:21" s="134" customFormat="1" ht="21" customHeight="1">
      <c r="B41" s="873" t="s">
        <v>375</v>
      </c>
      <c r="C41" s="853"/>
      <c r="D41" s="853"/>
      <c r="E41" s="853"/>
      <c r="F41" s="874" t="s">
        <v>371</v>
      </c>
      <c r="G41" s="875"/>
      <c r="H41" s="875"/>
      <c r="I41" s="876"/>
      <c r="J41" s="877" t="s">
        <v>238</v>
      </c>
      <c r="K41" s="878"/>
      <c r="L41" s="878"/>
      <c r="M41" s="879"/>
      <c r="N41" s="852" t="s">
        <v>276</v>
      </c>
      <c r="O41" s="853"/>
      <c r="P41" s="853"/>
      <c r="Q41" s="853"/>
      <c r="R41" s="844"/>
      <c r="S41" s="845"/>
      <c r="T41" s="845"/>
      <c r="U41" s="846"/>
    </row>
    <row r="42" spans="2:21" s="134" customFormat="1" ht="21" customHeight="1">
      <c r="B42" s="847" t="s">
        <v>274</v>
      </c>
      <c r="C42" s="848"/>
      <c r="D42" s="848"/>
      <c r="E42" s="848"/>
      <c r="F42" s="849" t="s">
        <v>275</v>
      </c>
      <c r="G42" s="850"/>
      <c r="H42" s="850"/>
      <c r="I42" s="851"/>
      <c r="J42" s="852" t="s">
        <v>382</v>
      </c>
      <c r="K42" s="853"/>
      <c r="L42" s="853"/>
      <c r="M42" s="854"/>
      <c r="N42" s="855" t="s">
        <v>373</v>
      </c>
      <c r="O42" s="848"/>
      <c r="P42" s="848"/>
      <c r="Q42" s="848"/>
      <c r="R42" s="844"/>
      <c r="S42" s="845"/>
      <c r="T42" s="845"/>
      <c r="U42" s="846"/>
    </row>
    <row r="43" spans="2:21" s="118" customFormat="1" ht="21" customHeight="1">
      <c r="B43" s="856" t="s">
        <v>176</v>
      </c>
      <c r="C43" s="840"/>
      <c r="D43" s="840"/>
      <c r="E43" s="840"/>
      <c r="F43" s="857" t="s">
        <v>175</v>
      </c>
      <c r="G43" s="858"/>
      <c r="H43" s="858"/>
      <c r="I43" s="859"/>
      <c r="J43" s="857" t="s">
        <v>114</v>
      </c>
      <c r="K43" s="858"/>
      <c r="L43" s="858"/>
      <c r="M43" s="859"/>
      <c r="N43" s="839" t="s">
        <v>175</v>
      </c>
      <c r="O43" s="840"/>
      <c r="P43" s="840"/>
      <c r="Q43" s="840"/>
      <c r="R43" s="860"/>
      <c r="S43" s="861"/>
      <c r="T43" s="861"/>
      <c r="U43" s="862"/>
    </row>
    <row r="44" spans="2:21" s="134" customFormat="1" ht="21" customHeight="1">
      <c r="B44" s="837" t="s">
        <v>369</v>
      </c>
      <c r="C44" s="838"/>
      <c r="D44" s="838"/>
      <c r="E44" s="838"/>
      <c r="F44" s="839" t="s">
        <v>383</v>
      </c>
      <c r="G44" s="840"/>
      <c r="H44" s="840"/>
      <c r="I44" s="841"/>
      <c r="J44" s="842" t="s">
        <v>233</v>
      </c>
      <c r="K44" s="838"/>
      <c r="L44" s="838"/>
      <c r="M44" s="843"/>
      <c r="N44" s="842" t="s">
        <v>281</v>
      </c>
      <c r="O44" s="838"/>
      <c r="P44" s="838"/>
      <c r="Q44" s="838"/>
      <c r="R44" s="844"/>
      <c r="S44" s="845"/>
      <c r="T44" s="845"/>
      <c r="U44" s="846"/>
    </row>
    <row r="45" spans="2:21" s="118" customFormat="1" ht="12.95" customHeight="1">
      <c r="B45" s="167" t="s">
        <v>44</v>
      </c>
      <c r="C45" s="120">
        <f>'承富第五週明細 '!W12</f>
        <v>731.8</v>
      </c>
      <c r="D45" s="168" t="s">
        <v>45</v>
      </c>
      <c r="E45" s="128">
        <f>'承富第五週明細 '!W8</f>
        <v>23</v>
      </c>
      <c r="F45" s="121" t="s">
        <v>44</v>
      </c>
      <c r="G45" s="120">
        <f>'承富第五週明細 '!W20</f>
        <v>716.3</v>
      </c>
      <c r="H45" s="121" t="s">
        <v>9</v>
      </c>
      <c r="I45" s="122">
        <f>'承富第五週明細 '!W16</f>
        <v>23.5</v>
      </c>
      <c r="J45" s="132" t="s">
        <v>44</v>
      </c>
      <c r="K45" s="131">
        <f>'承富第五週明細 '!W28</f>
        <v>728.8</v>
      </c>
      <c r="L45" s="132" t="s">
        <v>9</v>
      </c>
      <c r="M45" s="133">
        <f>'承富第五週明細 '!W24</f>
        <v>20</v>
      </c>
      <c r="N45" s="121" t="s">
        <v>44</v>
      </c>
      <c r="O45" s="120">
        <f>'承富第五週明細 '!W36</f>
        <v>716.3</v>
      </c>
      <c r="P45" s="121" t="s">
        <v>9</v>
      </c>
      <c r="Q45" s="128">
        <f>'承富第五週明細 '!W32</f>
        <v>23.5</v>
      </c>
      <c r="R45" s="194"/>
      <c r="S45" s="158"/>
      <c r="T45" s="157"/>
      <c r="U45" s="189"/>
    </row>
    <row r="46" spans="2:21" s="118" customFormat="1" ht="12.95" customHeight="1" thickBot="1">
      <c r="B46" s="160" t="s">
        <v>43</v>
      </c>
      <c r="C46" s="165">
        <f>'承富第五週明細 '!W6</f>
        <v>104</v>
      </c>
      <c r="D46" s="164" t="s">
        <v>46</v>
      </c>
      <c r="E46" s="166">
        <f>'承富第五週明細 '!W10</f>
        <v>27.2</v>
      </c>
      <c r="F46" s="126" t="s">
        <v>7</v>
      </c>
      <c r="G46" s="125">
        <f>'承富第五週明細 '!W14</f>
        <v>99</v>
      </c>
      <c r="H46" s="126" t="s">
        <v>46</v>
      </c>
      <c r="I46" s="125">
        <f>'承富第五週明細 '!W18</f>
        <v>27.2</v>
      </c>
      <c r="J46" s="126" t="s">
        <v>7</v>
      </c>
      <c r="K46" s="125">
        <f>'承富第五週明細 '!W22</f>
        <v>110</v>
      </c>
      <c r="L46" s="126" t="s">
        <v>11</v>
      </c>
      <c r="M46" s="125">
        <f>'承富第五週明細 '!W26</f>
        <v>27.2</v>
      </c>
      <c r="N46" s="126" t="s">
        <v>7</v>
      </c>
      <c r="O46" s="125">
        <f>'承富第五週明細 '!W30</f>
        <v>99</v>
      </c>
      <c r="P46" s="126" t="s">
        <v>11</v>
      </c>
      <c r="Q46" s="129">
        <f>'承富第五週明細 '!W34</f>
        <v>27.2</v>
      </c>
      <c r="R46" s="164"/>
      <c r="S46" s="161"/>
      <c r="T46" s="162"/>
      <c r="U46" s="190"/>
    </row>
  </sheetData>
  <mergeCells count="182"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  <mergeCell ref="B5:E5"/>
    <mergeCell ref="F5:I5"/>
    <mergeCell ref="J5:M5"/>
    <mergeCell ref="N5:Q5"/>
    <mergeCell ref="R5:U5"/>
    <mergeCell ref="V5:X5"/>
    <mergeCell ref="B4:E4"/>
    <mergeCell ref="F4:I4"/>
    <mergeCell ref="J4:M4"/>
    <mergeCell ref="N4:Q4"/>
    <mergeCell ref="R4:U4"/>
    <mergeCell ref="V4:X4"/>
    <mergeCell ref="B7:E7"/>
    <mergeCell ref="F7:I7"/>
    <mergeCell ref="J7:M7"/>
    <mergeCell ref="N7:Q7"/>
    <mergeCell ref="R7:U7"/>
    <mergeCell ref="V7:X7"/>
    <mergeCell ref="B6:E6"/>
    <mergeCell ref="F6:I6"/>
    <mergeCell ref="J6:M6"/>
    <mergeCell ref="N6:Q6"/>
    <mergeCell ref="R6:U6"/>
    <mergeCell ref="V6:X6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</mergeCells>
  <phoneticPr fontId="20" type="noConversion"/>
  <pageMargins left="0.19685039370078741" right="0.19685039370078741" top="0.19685039370078741" bottom="0.19685039370078741" header="0.19685039370078741" footer="0.19685039370078741"/>
  <pageSetup paperSize="9" scale="6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6" zoomScale="60" workbookViewId="0">
      <selection activeCell="F32" sqref="F32"/>
    </sheetView>
  </sheetViews>
  <sheetFormatPr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22.625" style="250" customWidth="1"/>
    <col min="5" max="5" width="5.625" style="254" customWidth="1"/>
    <col min="6" max="6" width="9.625" style="250" customWidth="1"/>
    <col min="7" max="7" width="22.625" style="250" customWidth="1"/>
    <col min="8" max="8" width="5.625" style="254" customWidth="1"/>
    <col min="9" max="9" width="9.625" style="250" customWidth="1"/>
    <col min="10" max="10" width="22.625" style="250" customWidth="1"/>
    <col min="11" max="11" width="5.625" style="254" customWidth="1"/>
    <col min="12" max="12" width="9.625" style="250" customWidth="1"/>
    <col min="13" max="13" width="22.625" style="250" customWidth="1"/>
    <col min="14" max="14" width="5.625" style="254" customWidth="1"/>
    <col min="15" max="15" width="9.625" style="250" customWidth="1"/>
    <col min="16" max="16" width="22.625" style="250" customWidth="1"/>
    <col min="17" max="17" width="5.625" style="254" customWidth="1"/>
    <col min="18" max="18" width="9.625" style="250" customWidth="1"/>
    <col min="19" max="19" width="22.625" style="250" customWidth="1"/>
    <col min="20" max="20" width="5.625" style="254" customWidth="1"/>
    <col min="21" max="21" width="9.62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hidden="1" customWidth="1"/>
    <col min="28" max="28" width="5.5" style="252" hidden="1" customWidth="1"/>
    <col min="29" max="29" width="7.75" style="251" hidden="1" customWidth="1"/>
    <col min="30" max="30" width="8" style="251" hidden="1" customWidth="1"/>
    <col min="31" max="31" width="7.875" style="251" hidden="1" customWidth="1"/>
    <col min="32" max="32" width="7.5" style="251" hidden="1" customWidth="1"/>
    <col min="33" max="16384" width="9" style="250"/>
  </cols>
  <sheetData>
    <row r="1" spans="2:32" s="251" customFormat="1" ht="38.25">
      <c r="B1" s="970" t="s">
        <v>704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2:32" s="251" customFormat="1" ht="13.5" customHeight="1">
      <c r="B2" s="971"/>
      <c r="C2" s="972"/>
      <c r="D2" s="972"/>
      <c r="E2" s="972"/>
      <c r="F2" s="972"/>
      <c r="G2" s="972"/>
      <c r="H2" s="216"/>
      <c r="I2" s="6"/>
      <c r="J2" s="6"/>
      <c r="K2" s="216"/>
      <c r="L2" s="6"/>
      <c r="M2" s="6"/>
      <c r="N2" s="216"/>
      <c r="O2" s="6"/>
      <c r="P2" s="6"/>
      <c r="Q2" s="216"/>
      <c r="R2" s="6"/>
      <c r="S2" s="6"/>
      <c r="T2" s="216"/>
      <c r="U2" s="6"/>
      <c r="V2" s="10"/>
      <c r="W2" s="11"/>
      <c r="X2" s="12"/>
      <c r="Y2" s="11"/>
      <c r="Z2" s="6"/>
      <c r="AB2" s="252"/>
    </row>
    <row r="3" spans="2:32" s="251" customFormat="1" ht="32.25" customHeight="1" thickBot="1">
      <c r="B3" s="98" t="s">
        <v>657</v>
      </c>
      <c r="C3" s="310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656</v>
      </c>
      <c r="F4" s="24"/>
      <c r="G4" s="24" t="s">
        <v>3</v>
      </c>
      <c r="H4" s="25" t="s">
        <v>656</v>
      </c>
      <c r="I4" s="24"/>
      <c r="J4" s="24" t="s">
        <v>4</v>
      </c>
      <c r="K4" s="25" t="s">
        <v>656</v>
      </c>
      <c r="L4" s="26"/>
      <c r="M4" s="24" t="s">
        <v>4</v>
      </c>
      <c r="N4" s="25" t="s">
        <v>656</v>
      </c>
      <c r="O4" s="24"/>
      <c r="P4" s="24" t="s">
        <v>4</v>
      </c>
      <c r="Q4" s="25" t="s">
        <v>656</v>
      </c>
      <c r="R4" s="24"/>
      <c r="S4" s="27" t="s">
        <v>5</v>
      </c>
      <c r="T4" s="25" t="s">
        <v>656</v>
      </c>
      <c r="U4" s="24"/>
      <c r="V4" s="101" t="s">
        <v>655</v>
      </c>
      <c r="W4" s="28" t="s">
        <v>6</v>
      </c>
      <c r="X4" s="29" t="s">
        <v>654</v>
      </c>
      <c r="Y4" s="30" t="s">
        <v>653</v>
      </c>
      <c r="Z4" s="31"/>
      <c r="AA4" s="268"/>
      <c r="AB4" s="252"/>
      <c r="AC4" s="251"/>
      <c r="AD4" s="251"/>
      <c r="AE4" s="251"/>
      <c r="AF4" s="251"/>
    </row>
    <row r="5" spans="2:32" s="41" customFormat="1" ht="65.099999999999994" customHeight="1">
      <c r="B5" s="36">
        <v>4</v>
      </c>
      <c r="C5" s="964"/>
      <c r="D5" s="37" t="str">
        <f>王子4月菜單!A21</f>
        <v>香Q白飯</v>
      </c>
      <c r="E5" s="37" t="s">
        <v>602</v>
      </c>
      <c r="F5" s="1" t="s">
        <v>703</v>
      </c>
      <c r="G5" s="37" t="str">
        <f>王子4月菜單!A22</f>
        <v>蘑菇醬豬排</v>
      </c>
      <c r="H5" s="37" t="s">
        <v>597</v>
      </c>
      <c r="I5" s="1" t="s">
        <v>703</v>
      </c>
      <c r="J5" s="37" t="str">
        <f>王子4月菜單!A23</f>
        <v>杏菇米血雞丁</v>
      </c>
      <c r="K5" s="37" t="s">
        <v>597</v>
      </c>
      <c r="L5" s="1" t="s">
        <v>703</v>
      </c>
      <c r="M5" s="37" t="str">
        <f>王子4月菜單!A24</f>
        <v>蔥花蛋</v>
      </c>
      <c r="N5" s="37" t="s">
        <v>600</v>
      </c>
      <c r="O5" s="1" t="s">
        <v>703</v>
      </c>
      <c r="P5" s="37" t="str">
        <f>王子4月菜單!A25</f>
        <v>深色青菜</v>
      </c>
      <c r="Q5" s="37" t="s">
        <v>598</v>
      </c>
      <c r="R5" s="1" t="s">
        <v>703</v>
      </c>
      <c r="S5" s="37" t="str">
        <f>王子4月菜單!A26</f>
        <v>玉米蛋花湯</v>
      </c>
      <c r="T5" s="37" t="s">
        <v>597</v>
      </c>
      <c r="U5" s="1" t="s">
        <v>703</v>
      </c>
      <c r="V5" s="965"/>
      <c r="W5" s="38" t="s">
        <v>7</v>
      </c>
      <c r="X5" s="39" t="s">
        <v>534</v>
      </c>
      <c r="Y5" s="40">
        <v>5.2</v>
      </c>
      <c r="Z5" s="251"/>
      <c r="AA5" s="251"/>
      <c r="AB5" s="252"/>
      <c r="AC5" s="251" t="s">
        <v>583</v>
      </c>
      <c r="AD5" s="251" t="s">
        <v>582</v>
      </c>
      <c r="AE5" s="251" t="s">
        <v>581</v>
      </c>
      <c r="AF5" s="251" t="s">
        <v>580</v>
      </c>
    </row>
    <row r="6" spans="2:32" ht="27.95" customHeight="1">
      <c r="B6" s="42" t="s">
        <v>8</v>
      </c>
      <c r="C6" s="964"/>
      <c r="D6" s="2" t="s">
        <v>551</v>
      </c>
      <c r="E6" s="3"/>
      <c r="F6" s="2">
        <v>110</v>
      </c>
      <c r="G6" s="2" t="s">
        <v>702</v>
      </c>
      <c r="H6" s="3"/>
      <c r="I6" s="2">
        <v>50</v>
      </c>
      <c r="J6" s="2" t="s">
        <v>630</v>
      </c>
      <c r="K6" s="2"/>
      <c r="L6" s="2">
        <v>50</v>
      </c>
      <c r="M6" s="2" t="s">
        <v>650</v>
      </c>
      <c r="N6" s="2"/>
      <c r="O6" s="2">
        <v>45</v>
      </c>
      <c r="P6" s="2" t="s">
        <v>620</v>
      </c>
      <c r="Q6" s="2"/>
      <c r="R6" s="2">
        <v>105</v>
      </c>
      <c r="S6" s="3" t="s">
        <v>629</v>
      </c>
      <c r="T6" s="2"/>
      <c r="U6" s="2">
        <v>15</v>
      </c>
      <c r="V6" s="966"/>
      <c r="W6" s="261" t="s">
        <v>701</v>
      </c>
      <c r="X6" s="43" t="s">
        <v>529</v>
      </c>
      <c r="Y6" s="44">
        <v>2</v>
      </c>
      <c r="Z6" s="260"/>
      <c r="AA6" s="268" t="s">
        <v>590</v>
      </c>
      <c r="AB6" s="252">
        <v>6</v>
      </c>
      <c r="AC6" s="252">
        <f>AB6*2</f>
        <v>12</v>
      </c>
      <c r="AD6" s="252"/>
      <c r="AE6" s="252">
        <f>AB6*15</f>
        <v>90</v>
      </c>
      <c r="AF6" s="252">
        <f>AC6*4+AE6*4</f>
        <v>408</v>
      </c>
    </row>
    <row r="7" spans="2:32" ht="27.95" customHeight="1">
      <c r="B7" s="42">
        <v>13</v>
      </c>
      <c r="C7" s="964"/>
      <c r="D7" s="2"/>
      <c r="E7" s="3"/>
      <c r="F7" s="3"/>
      <c r="G7" s="2"/>
      <c r="H7" s="3"/>
      <c r="I7" s="2"/>
      <c r="J7" s="2" t="s">
        <v>700</v>
      </c>
      <c r="K7" s="2"/>
      <c r="L7" s="2">
        <v>15</v>
      </c>
      <c r="M7" s="2" t="s">
        <v>647</v>
      </c>
      <c r="N7" s="2"/>
      <c r="O7" s="2">
        <v>5</v>
      </c>
      <c r="P7" s="2"/>
      <c r="Q7" s="2"/>
      <c r="R7" s="2"/>
      <c r="S7" s="2" t="s">
        <v>650</v>
      </c>
      <c r="T7" s="3"/>
      <c r="U7" s="2">
        <v>8</v>
      </c>
      <c r="V7" s="966"/>
      <c r="W7" s="47" t="s">
        <v>9</v>
      </c>
      <c r="X7" s="48" t="s">
        <v>527</v>
      </c>
      <c r="Y7" s="44">
        <v>1.6</v>
      </c>
      <c r="Z7" s="251"/>
      <c r="AA7" s="267" t="s">
        <v>614</v>
      </c>
      <c r="AB7" s="252">
        <v>2</v>
      </c>
      <c r="AC7" s="266">
        <f>AB7*7</f>
        <v>14</v>
      </c>
      <c r="AD7" s="252">
        <f>AB7*5</f>
        <v>10</v>
      </c>
      <c r="AE7" s="252" t="s">
        <v>607</v>
      </c>
      <c r="AF7" s="265">
        <f>AC7*4+AD7*9</f>
        <v>146</v>
      </c>
    </row>
    <row r="8" spans="2:32" ht="27.95" customHeight="1">
      <c r="B8" s="42" t="s">
        <v>10</v>
      </c>
      <c r="C8" s="964"/>
      <c r="D8" s="3"/>
      <c r="E8" s="3"/>
      <c r="F8" s="3"/>
      <c r="G8" s="2"/>
      <c r="H8" s="52"/>
      <c r="I8" s="2"/>
      <c r="J8" s="2" t="s">
        <v>623</v>
      </c>
      <c r="K8" s="52"/>
      <c r="L8" s="2">
        <v>10</v>
      </c>
      <c r="M8" s="2"/>
      <c r="N8" s="52"/>
      <c r="O8" s="2"/>
      <c r="P8" s="2"/>
      <c r="Q8" s="52"/>
      <c r="R8" s="2"/>
      <c r="S8" s="2" t="s">
        <v>647</v>
      </c>
      <c r="T8" s="3"/>
      <c r="U8" s="2">
        <v>2</v>
      </c>
      <c r="V8" s="966"/>
      <c r="W8" s="261" t="s">
        <v>699</v>
      </c>
      <c r="X8" s="48" t="s">
        <v>525</v>
      </c>
      <c r="Y8" s="44">
        <v>2.2999999999999998</v>
      </c>
      <c r="Z8" s="260"/>
      <c r="AA8" s="251" t="s">
        <v>611</v>
      </c>
      <c r="AB8" s="252">
        <v>1.5</v>
      </c>
      <c r="AC8" s="252">
        <f>AB8*1</f>
        <v>1.5</v>
      </c>
      <c r="AD8" s="252" t="s">
        <v>607</v>
      </c>
      <c r="AE8" s="252">
        <f>AB8*5</f>
        <v>7.5</v>
      </c>
      <c r="AF8" s="252">
        <f>AC8*4+AE8*4</f>
        <v>36</v>
      </c>
    </row>
    <row r="9" spans="2:32" ht="27.95" customHeight="1">
      <c r="B9" s="968" t="s">
        <v>643</v>
      </c>
      <c r="C9" s="964"/>
      <c r="D9" s="3"/>
      <c r="E9" s="3"/>
      <c r="F9" s="3"/>
      <c r="G9" s="2"/>
      <c r="H9" s="52"/>
      <c r="I9" s="2"/>
      <c r="J9" s="2"/>
      <c r="K9" s="52"/>
      <c r="L9" s="2"/>
      <c r="M9" s="2"/>
      <c r="N9" s="52"/>
      <c r="O9" s="2"/>
      <c r="P9" s="2"/>
      <c r="Q9" s="52"/>
      <c r="R9" s="2"/>
      <c r="S9" s="3"/>
      <c r="T9" s="52"/>
      <c r="U9" s="2"/>
      <c r="V9" s="966"/>
      <c r="W9" s="47" t="s">
        <v>11</v>
      </c>
      <c r="X9" s="48" t="s">
        <v>522</v>
      </c>
      <c r="Y9" s="44">
        <v>0</v>
      </c>
      <c r="Z9" s="251"/>
      <c r="AA9" s="251" t="s">
        <v>608</v>
      </c>
      <c r="AB9" s="252">
        <v>2.5</v>
      </c>
      <c r="AC9" s="252"/>
      <c r="AD9" s="252">
        <f>AB9*5</f>
        <v>12.5</v>
      </c>
      <c r="AE9" s="252" t="s">
        <v>607</v>
      </c>
      <c r="AF9" s="252">
        <f>AD9*9</f>
        <v>112.5</v>
      </c>
    </row>
    <row r="10" spans="2:32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261" t="s">
        <v>698</v>
      </c>
      <c r="X10" s="97" t="s">
        <v>518</v>
      </c>
      <c r="Y10" s="53">
        <v>0</v>
      </c>
      <c r="Z10" s="260"/>
      <c r="AA10" s="251" t="s">
        <v>605</v>
      </c>
      <c r="AE10" s="251">
        <f>AB10*15</f>
        <v>0</v>
      </c>
    </row>
    <row r="11" spans="2:32" ht="27.95" customHeight="1">
      <c r="B11" s="141" t="s">
        <v>604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51"/>
      <c r="AC11" s="251">
        <f>SUM(AC6:AC10)</f>
        <v>27.5</v>
      </c>
      <c r="AD11" s="251">
        <f>SUM(AD6:AD10)</f>
        <v>22.5</v>
      </c>
      <c r="AE11" s="251">
        <f>SUM(AE6:AE10)</f>
        <v>97.5</v>
      </c>
      <c r="AF11" s="251">
        <f>AC11*4+AD11*9+AE11*4</f>
        <v>702.5</v>
      </c>
    </row>
    <row r="12" spans="2:32" ht="27.95" customHeight="1">
      <c r="B12" s="272"/>
      <c r="C12" s="262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261" t="s">
        <v>697</v>
      </c>
      <c r="X12" s="62"/>
      <c r="Y12" s="53"/>
      <c r="Z12" s="260"/>
      <c r="AC12" s="259">
        <f>AC11*4/AF11</f>
        <v>0.15658362989323843</v>
      </c>
      <c r="AD12" s="259">
        <f>AD11*9/AF11</f>
        <v>0.28825622775800713</v>
      </c>
      <c r="AE12" s="259">
        <f>AE11*4/AF11</f>
        <v>0.55516014234875444</v>
      </c>
    </row>
    <row r="13" spans="2:32" s="41" customFormat="1" ht="27.95" customHeight="1">
      <c r="B13" s="36">
        <v>4</v>
      </c>
      <c r="C13" s="964"/>
      <c r="D13" s="37" t="str">
        <f>王子4月菜單!E21</f>
        <v>五穀飯</v>
      </c>
      <c r="E13" s="37" t="s">
        <v>602</v>
      </c>
      <c r="F13" s="37"/>
      <c r="G13" s="37" t="str">
        <f>王子4月菜單!E22</f>
        <v>椒鹽炸雞翅(炸)</v>
      </c>
      <c r="H13" s="37" t="s">
        <v>624</v>
      </c>
      <c r="I13" s="37"/>
      <c r="J13" s="37" t="str">
        <f>王子4月菜單!E23</f>
        <v>日式燉肉</v>
      </c>
      <c r="K13" s="37" t="s">
        <v>597</v>
      </c>
      <c r="L13" s="37"/>
      <c r="M13" s="37" t="str">
        <f>王子4月菜單!E24</f>
        <v>芹香豆干(豆)</v>
      </c>
      <c r="N13" s="37" t="s">
        <v>600</v>
      </c>
      <c r="O13" s="37"/>
      <c r="P13" s="37" t="str">
        <f>王子4月菜單!E25</f>
        <v>淺色青菜</v>
      </c>
      <c r="Q13" s="37" t="s">
        <v>598</v>
      </c>
      <c r="R13" s="37"/>
      <c r="S13" s="37" t="str">
        <f>王子4月菜單!E26</f>
        <v>土瓶蒸湯</v>
      </c>
      <c r="T13" s="37" t="s">
        <v>597</v>
      </c>
      <c r="U13" s="37"/>
      <c r="V13" s="965"/>
      <c r="W13" s="38" t="s">
        <v>7</v>
      </c>
      <c r="X13" s="39" t="s">
        <v>534</v>
      </c>
      <c r="Y13" s="40">
        <v>5.0999999999999996</v>
      </c>
      <c r="Z13" s="251"/>
      <c r="AA13" s="251"/>
      <c r="AB13" s="252"/>
      <c r="AC13" s="251" t="s">
        <v>583</v>
      </c>
      <c r="AD13" s="251" t="s">
        <v>582</v>
      </c>
      <c r="AE13" s="251" t="s">
        <v>581</v>
      </c>
      <c r="AF13" s="251" t="s">
        <v>580</v>
      </c>
    </row>
    <row r="14" spans="2:32" ht="27.95" customHeight="1">
      <c r="B14" s="42" t="s">
        <v>8</v>
      </c>
      <c r="C14" s="964"/>
      <c r="D14" s="3" t="s">
        <v>551</v>
      </c>
      <c r="E14" s="3"/>
      <c r="F14" s="3">
        <v>70</v>
      </c>
      <c r="G14" s="2" t="s">
        <v>696</v>
      </c>
      <c r="H14" s="3"/>
      <c r="I14" s="2">
        <v>50</v>
      </c>
      <c r="J14" s="3" t="s">
        <v>695</v>
      </c>
      <c r="K14" s="2"/>
      <c r="L14" s="2">
        <v>35</v>
      </c>
      <c r="M14" s="3" t="s">
        <v>694</v>
      </c>
      <c r="N14" s="2"/>
      <c r="O14" s="2">
        <v>40</v>
      </c>
      <c r="P14" s="2" t="s">
        <v>593</v>
      </c>
      <c r="Q14" s="2"/>
      <c r="R14" s="2">
        <v>100</v>
      </c>
      <c r="S14" s="2" t="s">
        <v>636</v>
      </c>
      <c r="T14" s="3"/>
      <c r="U14" s="2">
        <v>25</v>
      </c>
      <c r="V14" s="966"/>
      <c r="W14" s="261" t="s">
        <v>678</v>
      </c>
      <c r="X14" s="43" t="s">
        <v>529</v>
      </c>
      <c r="Y14" s="44">
        <v>2.2999999999999998</v>
      </c>
      <c r="Z14" s="260"/>
      <c r="AA14" s="268" t="s">
        <v>590</v>
      </c>
      <c r="AB14" s="252">
        <v>6.2</v>
      </c>
      <c r="AC14" s="252">
        <f>AB14*2</f>
        <v>12.4</v>
      </c>
      <c r="AD14" s="252"/>
      <c r="AE14" s="252">
        <f>AB14*15</f>
        <v>93</v>
      </c>
      <c r="AF14" s="252">
        <f>AC14*4+AE14*4</f>
        <v>421.6</v>
      </c>
    </row>
    <row r="15" spans="2:32" ht="27.95" customHeight="1">
      <c r="B15" s="42">
        <v>14</v>
      </c>
      <c r="C15" s="964"/>
      <c r="D15" s="3" t="s">
        <v>632</v>
      </c>
      <c r="E15" s="3"/>
      <c r="F15" s="3">
        <v>40</v>
      </c>
      <c r="G15" s="2"/>
      <c r="H15" s="3"/>
      <c r="I15" s="2"/>
      <c r="J15" s="3" t="s">
        <v>692</v>
      </c>
      <c r="K15" s="52"/>
      <c r="L15" s="2">
        <v>15</v>
      </c>
      <c r="M15" s="3" t="s">
        <v>616</v>
      </c>
      <c r="N15" s="2"/>
      <c r="O15" s="2">
        <v>30</v>
      </c>
      <c r="P15" s="2"/>
      <c r="Q15" s="2"/>
      <c r="R15" s="2"/>
      <c r="S15" s="2" t="s">
        <v>693</v>
      </c>
      <c r="T15" s="3"/>
      <c r="U15" s="2">
        <v>5</v>
      </c>
      <c r="V15" s="966"/>
      <c r="W15" s="47" t="s">
        <v>9</v>
      </c>
      <c r="X15" s="48" t="s">
        <v>527</v>
      </c>
      <c r="Y15" s="44">
        <v>1.7</v>
      </c>
      <c r="Z15" s="251"/>
      <c r="AA15" s="267" t="s">
        <v>614</v>
      </c>
      <c r="AB15" s="252">
        <v>2</v>
      </c>
      <c r="AC15" s="266">
        <f>AB15*7</f>
        <v>14</v>
      </c>
      <c r="AD15" s="252">
        <f>AB15*5</f>
        <v>10</v>
      </c>
      <c r="AE15" s="252" t="s">
        <v>607</v>
      </c>
      <c r="AF15" s="265">
        <f>AC15*4+AD15*9</f>
        <v>146</v>
      </c>
    </row>
    <row r="16" spans="2:32" ht="27.95" customHeight="1">
      <c r="B16" s="42" t="s">
        <v>10</v>
      </c>
      <c r="C16" s="964"/>
      <c r="D16" s="52"/>
      <c r="E16" s="52"/>
      <c r="F16" s="2"/>
      <c r="G16" s="2"/>
      <c r="H16" s="52"/>
      <c r="I16" s="2"/>
      <c r="J16" s="3" t="s">
        <v>613</v>
      </c>
      <c r="K16" s="52"/>
      <c r="L16" s="2">
        <v>20</v>
      </c>
      <c r="M16" s="3"/>
      <c r="N16" s="52"/>
      <c r="O16" s="2"/>
      <c r="P16" s="2"/>
      <c r="Q16" s="52"/>
      <c r="R16" s="2"/>
      <c r="S16" s="2" t="s">
        <v>692</v>
      </c>
      <c r="T16" s="317"/>
      <c r="U16" s="2">
        <v>3</v>
      </c>
      <c r="V16" s="966"/>
      <c r="W16" s="261" t="s">
        <v>676</v>
      </c>
      <c r="X16" s="48" t="s">
        <v>525</v>
      </c>
      <c r="Y16" s="44">
        <v>2.2999999999999998</v>
      </c>
      <c r="Z16" s="260"/>
      <c r="AA16" s="251" t="s">
        <v>611</v>
      </c>
      <c r="AB16" s="252">
        <v>1.7</v>
      </c>
      <c r="AC16" s="252">
        <f>AB16*1</f>
        <v>1.7</v>
      </c>
      <c r="AD16" s="252" t="s">
        <v>607</v>
      </c>
      <c r="AE16" s="252">
        <f>AB16*5</f>
        <v>8.5</v>
      </c>
      <c r="AF16" s="252">
        <f>AC16*4+AE16*4</f>
        <v>40.799999999999997</v>
      </c>
    </row>
    <row r="17" spans="2:32" ht="27.95" customHeight="1">
      <c r="B17" s="968" t="s">
        <v>626</v>
      </c>
      <c r="C17" s="964"/>
      <c r="D17" s="139"/>
      <c r="E17" s="139"/>
      <c r="F17" s="139"/>
      <c r="G17" s="2"/>
      <c r="H17" s="52"/>
      <c r="I17" s="2"/>
      <c r="J17" s="3"/>
      <c r="K17" s="52"/>
      <c r="L17" s="3"/>
      <c r="M17" s="3"/>
      <c r="N17" s="52"/>
      <c r="O17" s="2"/>
      <c r="P17" s="2"/>
      <c r="Q17" s="52"/>
      <c r="R17" s="2"/>
      <c r="S17" s="317"/>
      <c r="T17" s="317"/>
      <c r="U17" s="317"/>
      <c r="V17" s="966"/>
      <c r="W17" s="47" t="s">
        <v>11</v>
      </c>
      <c r="X17" s="48" t="s">
        <v>522</v>
      </c>
      <c r="Y17" s="44">
        <v>0</v>
      </c>
      <c r="Z17" s="251"/>
      <c r="AA17" s="251" t="s">
        <v>608</v>
      </c>
      <c r="AB17" s="252">
        <v>2.5</v>
      </c>
      <c r="AC17" s="252"/>
      <c r="AD17" s="252">
        <f>AB17*5</f>
        <v>12.5</v>
      </c>
      <c r="AE17" s="252" t="s">
        <v>607</v>
      </c>
      <c r="AF17" s="252">
        <f>AD17*9</f>
        <v>112.5</v>
      </c>
    </row>
    <row r="18" spans="2:32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17"/>
      <c r="T18" s="317"/>
      <c r="U18" s="317"/>
      <c r="V18" s="966"/>
      <c r="W18" s="261" t="s">
        <v>675</v>
      </c>
      <c r="X18" s="97" t="s">
        <v>518</v>
      </c>
      <c r="Y18" s="53">
        <v>0</v>
      </c>
      <c r="Z18" s="260"/>
      <c r="AA18" s="251" t="s">
        <v>605</v>
      </c>
      <c r="AB18" s="252">
        <v>1</v>
      </c>
      <c r="AE18" s="251">
        <f>AB18*15</f>
        <v>15</v>
      </c>
    </row>
    <row r="19" spans="2:32" ht="27.95" customHeight="1">
      <c r="B19" s="141" t="s">
        <v>604</v>
      </c>
      <c r="C19" s="264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317"/>
      <c r="U19" s="317"/>
      <c r="V19" s="966"/>
      <c r="W19" s="47" t="s">
        <v>12</v>
      </c>
      <c r="X19" s="56"/>
      <c r="Y19" s="44"/>
      <c r="Z19" s="251"/>
      <c r="AC19" s="251">
        <f>SUM(AC14:AC18)</f>
        <v>28.099999999999998</v>
      </c>
      <c r="AD19" s="251">
        <f>SUM(AD14:AD18)</f>
        <v>22.5</v>
      </c>
      <c r="AE19" s="251">
        <f>SUM(AE14:AE18)</f>
        <v>116.5</v>
      </c>
      <c r="AF19" s="251">
        <f>AC19*4+AD19*9+AE19*4</f>
        <v>780.9</v>
      </c>
    </row>
    <row r="20" spans="2:32" ht="27.95" customHeigh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261" t="s">
        <v>674</v>
      </c>
      <c r="X20" s="316"/>
      <c r="Y20" s="53"/>
      <c r="Z20" s="260"/>
      <c r="AC20" s="259">
        <f>AC19*4/AF19</f>
        <v>0.14393648354462799</v>
      </c>
      <c r="AD20" s="259">
        <f>AD19*9/AF19</f>
        <v>0.25931617364579335</v>
      </c>
      <c r="AE20" s="259">
        <f>AE19*4/AF19</f>
        <v>0.59674734280957875</v>
      </c>
    </row>
    <row r="21" spans="2:32" s="41" customFormat="1" ht="27.95" customHeight="1">
      <c r="B21" s="64">
        <v>4</v>
      </c>
      <c r="C21" s="964"/>
      <c r="D21" s="37" t="str">
        <f>王子4月菜單!I21</f>
        <v>香Q白飯</v>
      </c>
      <c r="E21" s="136" t="s">
        <v>602</v>
      </c>
      <c r="F21" s="37"/>
      <c r="G21" s="37" t="str">
        <f>王子4月菜單!I22</f>
        <v>醬爆雞丁</v>
      </c>
      <c r="H21" s="37" t="s">
        <v>597</v>
      </c>
      <c r="I21" s="37"/>
      <c r="J21" s="37" t="str">
        <f>王子4月菜單!I23</f>
        <v>高麗菜炒冬粉</v>
      </c>
      <c r="K21" s="37" t="s">
        <v>600</v>
      </c>
      <c r="L21" s="37"/>
      <c r="M21" s="37" t="str">
        <f>王子4月菜單!I24</f>
        <v>紅燒獅子頭(加)</v>
      </c>
      <c r="N21" s="37" t="s">
        <v>602</v>
      </c>
      <c r="O21" s="37"/>
      <c r="P21" s="37" t="str">
        <f>王子4月菜單!I25</f>
        <v>深色青菜</v>
      </c>
      <c r="Q21" s="37" t="s">
        <v>598</v>
      </c>
      <c r="R21" s="37"/>
      <c r="S21" s="37" t="str">
        <f>王子4月菜單!I26</f>
        <v>海芽豆腐湯(豆)</v>
      </c>
      <c r="T21" s="37" t="s">
        <v>597</v>
      </c>
      <c r="U21" s="37"/>
      <c r="V21" s="965"/>
      <c r="W21" s="38" t="s">
        <v>7</v>
      </c>
      <c r="X21" s="39" t="s">
        <v>534</v>
      </c>
      <c r="Y21" s="40">
        <v>5.3</v>
      </c>
      <c r="Z21" s="251"/>
      <c r="AA21" s="251"/>
      <c r="AB21" s="252"/>
      <c r="AC21" s="251" t="s">
        <v>583</v>
      </c>
      <c r="AD21" s="251" t="s">
        <v>582</v>
      </c>
      <c r="AE21" s="251" t="s">
        <v>581</v>
      </c>
      <c r="AF21" s="251" t="s">
        <v>580</v>
      </c>
    </row>
    <row r="22" spans="2:32" s="69" customFormat="1" ht="27.75" customHeight="1">
      <c r="B22" s="65" t="s">
        <v>8</v>
      </c>
      <c r="C22" s="964"/>
      <c r="D22" s="2" t="s">
        <v>551</v>
      </c>
      <c r="E22" s="3"/>
      <c r="F22" s="2">
        <v>110</v>
      </c>
      <c r="G22" s="2" t="s">
        <v>623</v>
      </c>
      <c r="H22" s="2"/>
      <c r="I22" s="2">
        <v>50</v>
      </c>
      <c r="J22" s="2" t="s">
        <v>691</v>
      </c>
      <c r="K22" s="2"/>
      <c r="L22" s="2">
        <v>43</v>
      </c>
      <c r="M22" s="2" t="s">
        <v>690</v>
      </c>
      <c r="N22" s="52"/>
      <c r="O22" s="2">
        <v>35</v>
      </c>
      <c r="P22" s="2" t="s">
        <v>620</v>
      </c>
      <c r="Q22" s="2"/>
      <c r="R22" s="2">
        <v>105</v>
      </c>
      <c r="S22" s="2" t="s">
        <v>689</v>
      </c>
      <c r="T22" s="2"/>
      <c r="U22" s="2">
        <v>2</v>
      </c>
      <c r="V22" s="966"/>
      <c r="W22" s="261" t="s">
        <v>688</v>
      </c>
      <c r="X22" s="43" t="s">
        <v>529</v>
      </c>
      <c r="Y22" s="44">
        <v>2</v>
      </c>
      <c r="Z22" s="66"/>
      <c r="AA22" s="268" t="s">
        <v>528</v>
      </c>
      <c r="AB22" s="252">
        <v>6.2</v>
      </c>
      <c r="AC22" s="252">
        <f>AB22*2</f>
        <v>12.4</v>
      </c>
      <c r="AD22" s="252"/>
      <c r="AE22" s="252">
        <f>AB22*15</f>
        <v>93</v>
      </c>
      <c r="AF22" s="252">
        <f>AC22*4+AE22*4</f>
        <v>421.6</v>
      </c>
    </row>
    <row r="23" spans="2:32" s="69" customFormat="1" ht="27.95" customHeight="1">
      <c r="B23" s="65">
        <v>15</v>
      </c>
      <c r="C23" s="964"/>
      <c r="D23" s="2"/>
      <c r="E23" s="3"/>
      <c r="F23" s="3"/>
      <c r="G23" s="2" t="s">
        <v>566</v>
      </c>
      <c r="H23" s="2"/>
      <c r="I23" s="2">
        <v>5</v>
      </c>
      <c r="J23" s="2" t="s">
        <v>687</v>
      </c>
      <c r="K23" s="2"/>
      <c r="L23" s="2">
        <v>10</v>
      </c>
      <c r="M23" s="2"/>
      <c r="N23" s="2"/>
      <c r="O23" s="2"/>
      <c r="P23" s="2"/>
      <c r="Q23" s="2"/>
      <c r="R23" s="2"/>
      <c r="S23" s="2" t="s">
        <v>686</v>
      </c>
      <c r="T23" s="2"/>
      <c r="U23" s="2">
        <v>15</v>
      </c>
      <c r="V23" s="966"/>
      <c r="W23" s="47" t="s">
        <v>9</v>
      </c>
      <c r="X23" s="48" t="s">
        <v>527</v>
      </c>
      <c r="Y23" s="44">
        <v>1.6</v>
      </c>
      <c r="Z23" s="70"/>
      <c r="AA23" s="267" t="s">
        <v>526</v>
      </c>
      <c r="AB23" s="252">
        <v>2.1</v>
      </c>
      <c r="AC23" s="266">
        <f>AB23*7</f>
        <v>14.700000000000001</v>
      </c>
      <c r="AD23" s="252">
        <f>AB23*5</f>
        <v>10.5</v>
      </c>
      <c r="AE23" s="252" t="s">
        <v>520</v>
      </c>
      <c r="AF23" s="265">
        <f>AC23*4+AD23*9</f>
        <v>153.30000000000001</v>
      </c>
    </row>
    <row r="24" spans="2:32" s="69" customFormat="1" ht="27.95" customHeight="1">
      <c r="B24" s="65" t="s">
        <v>10</v>
      </c>
      <c r="C24" s="964"/>
      <c r="D24" s="3"/>
      <c r="E24" s="3"/>
      <c r="F24" s="3"/>
      <c r="G24" s="2"/>
      <c r="H24" s="52"/>
      <c r="I24" s="2"/>
      <c r="J24" s="2" t="s">
        <v>661</v>
      </c>
      <c r="K24" s="52"/>
      <c r="L24" s="2">
        <v>5</v>
      </c>
      <c r="M24" s="2"/>
      <c r="N24" s="52"/>
      <c r="O24" s="2"/>
      <c r="P24" s="2"/>
      <c r="Q24" s="52"/>
      <c r="R24" s="2"/>
      <c r="S24" s="3"/>
      <c r="T24" s="52"/>
      <c r="U24" s="2"/>
      <c r="V24" s="966"/>
      <c r="W24" s="261" t="s">
        <v>685</v>
      </c>
      <c r="X24" s="48" t="s">
        <v>525</v>
      </c>
      <c r="Y24" s="44">
        <v>2.5</v>
      </c>
      <c r="Z24" s="66"/>
      <c r="AA24" s="251" t="s">
        <v>524</v>
      </c>
      <c r="AB24" s="252">
        <v>1.6</v>
      </c>
      <c r="AC24" s="252">
        <f>AB24*1</f>
        <v>1.6</v>
      </c>
      <c r="AD24" s="252" t="s">
        <v>520</v>
      </c>
      <c r="AE24" s="252">
        <f>AB24*5</f>
        <v>8</v>
      </c>
      <c r="AF24" s="252">
        <f>AC24*4+AE24*4</f>
        <v>38.4</v>
      </c>
    </row>
    <row r="25" spans="2:32" s="69" customFormat="1" ht="27.95" customHeight="1">
      <c r="B25" s="969" t="s">
        <v>538</v>
      </c>
      <c r="C25" s="964"/>
      <c r="D25" s="3"/>
      <c r="E25" s="3"/>
      <c r="F25" s="3"/>
      <c r="G25" s="2"/>
      <c r="H25" s="52"/>
      <c r="I25" s="2"/>
      <c r="J25" s="2"/>
      <c r="K25" s="52"/>
      <c r="L25" s="2"/>
      <c r="M25" s="2"/>
      <c r="N25" s="52"/>
      <c r="O25" s="2"/>
      <c r="P25" s="2"/>
      <c r="Q25" s="52"/>
      <c r="R25" s="2"/>
      <c r="S25" s="2"/>
      <c r="T25" s="52"/>
      <c r="U25" s="2"/>
      <c r="V25" s="966"/>
      <c r="W25" s="47" t="s">
        <v>11</v>
      </c>
      <c r="X25" s="48" t="s">
        <v>522</v>
      </c>
      <c r="Y25" s="44">
        <v>0</v>
      </c>
      <c r="Z25" s="70"/>
      <c r="AA25" s="251" t="s">
        <v>521</v>
      </c>
      <c r="AB25" s="252">
        <v>2.5</v>
      </c>
      <c r="AC25" s="252"/>
      <c r="AD25" s="252">
        <f>AB25*5</f>
        <v>12.5</v>
      </c>
      <c r="AE25" s="252" t="s">
        <v>520</v>
      </c>
      <c r="AF25" s="252">
        <f>AD25*9</f>
        <v>112.5</v>
      </c>
    </row>
    <row r="26" spans="2:32" s="69" customFormat="1" ht="27.95" customHeight="1">
      <c r="B26" s="969"/>
      <c r="C26" s="96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66"/>
      <c r="W26" s="261" t="s">
        <v>675</v>
      </c>
      <c r="X26" s="97" t="s">
        <v>518</v>
      </c>
      <c r="Y26" s="44">
        <v>0</v>
      </c>
      <c r="Z26" s="66"/>
      <c r="AA26" s="251" t="s">
        <v>517</v>
      </c>
      <c r="AB26" s="252"/>
      <c r="AC26" s="251"/>
      <c r="AD26" s="251"/>
      <c r="AE26" s="251">
        <f>AB26*15</f>
        <v>0</v>
      </c>
      <c r="AF26" s="251"/>
    </row>
    <row r="27" spans="2:32" s="69" customFormat="1" ht="27.95" customHeight="1">
      <c r="B27" s="141" t="s">
        <v>516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47" t="s">
        <v>12</v>
      </c>
      <c r="X27" s="56"/>
      <c r="Y27" s="44"/>
      <c r="Z27" s="70"/>
      <c r="AA27" s="251"/>
      <c r="AB27" s="252"/>
      <c r="AC27" s="251">
        <f>SUM(AC22:AC26)</f>
        <v>28.700000000000003</v>
      </c>
      <c r="AD27" s="251">
        <f>SUM(AD22:AD26)</f>
        <v>23</v>
      </c>
      <c r="AE27" s="251">
        <f>SUM(AE22:AE26)</f>
        <v>101</v>
      </c>
      <c r="AF27" s="251">
        <f>AC27*4+AD27*9+AE27*4</f>
        <v>725.8</v>
      </c>
    </row>
    <row r="28" spans="2:32" s="69" customFormat="1" ht="27.95" customHeight="1" thickBot="1">
      <c r="B28" s="27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261" t="s">
        <v>684</v>
      </c>
      <c r="X28" s="62"/>
      <c r="Y28" s="44"/>
      <c r="Z28" s="66"/>
      <c r="AA28" s="70"/>
      <c r="AB28" s="80"/>
      <c r="AC28" s="259">
        <f>AC27*4/AF27</f>
        <v>0.15817029484706532</v>
      </c>
      <c r="AD28" s="259">
        <f>AD27*9/AF27</f>
        <v>0.28520253513364563</v>
      </c>
      <c r="AE28" s="259">
        <f>AE27*4/AF27</f>
        <v>0.55662717001928907</v>
      </c>
      <c r="AF28" s="70"/>
    </row>
    <row r="29" spans="2:32" s="41" customFormat="1" ht="27.95" customHeight="1">
      <c r="B29" s="36">
        <v>4</v>
      </c>
      <c r="C29" s="964"/>
      <c r="D29" s="37" t="str">
        <f>王子4月菜單!M21</f>
        <v>地瓜飯</v>
      </c>
      <c r="E29" s="37" t="s">
        <v>555</v>
      </c>
      <c r="F29" s="37"/>
      <c r="G29" s="37" t="str">
        <f>王子4月菜單!M22</f>
        <v>豬肉鐵板燒</v>
      </c>
      <c r="H29" s="37" t="s">
        <v>552</v>
      </c>
      <c r="I29" s="37"/>
      <c r="J29" s="37" t="str">
        <f>王子4月菜單!M23</f>
        <v>青花雞柳</v>
      </c>
      <c r="K29" s="37" t="s">
        <v>584</v>
      </c>
      <c r="L29" s="37"/>
      <c r="M29" s="37" t="str">
        <f>王子4月菜單!M24</f>
        <v>椒鹽魷魚圈(加)(海)(炸)</v>
      </c>
      <c r="N29" s="37" t="s">
        <v>585</v>
      </c>
      <c r="O29" s="37"/>
      <c r="P29" s="37" t="str">
        <f>王子4月菜單!M25</f>
        <v>淺色青菜</v>
      </c>
      <c r="Q29" s="37" t="s">
        <v>553</v>
      </c>
      <c r="R29" s="37"/>
      <c r="S29" s="37" t="str">
        <f>王子4月菜單!M26</f>
        <v>芹香黃瓜湯</v>
      </c>
      <c r="T29" s="37" t="s">
        <v>552</v>
      </c>
      <c r="U29" s="37"/>
      <c r="V29" s="965"/>
      <c r="W29" s="38" t="s">
        <v>7</v>
      </c>
      <c r="X29" s="39" t="s">
        <v>534</v>
      </c>
      <c r="Y29" s="40">
        <v>5.2</v>
      </c>
      <c r="Z29" s="251"/>
      <c r="AA29" s="251"/>
      <c r="AB29" s="252"/>
      <c r="AC29" s="251" t="s">
        <v>533</v>
      </c>
      <c r="AD29" s="251" t="s">
        <v>532</v>
      </c>
      <c r="AE29" s="251" t="s">
        <v>531</v>
      </c>
      <c r="AF29" s="251" t="s">
        <v>530</v>
      </c>
    </row>
    <row r="30" spans="2:32" ht="27.95" customHeight="1">
      <c r="B30" s="42" t="s">
        <v>8</v>
      </c>
      <c r="C30" s="964"/>
      <c r="D30" s="2" t="s">
        <v>551</v>
      </c>
      <c r="E30" s="2"/>
      <c r="F30" s="2">
        <v>80</v>
      </c>
      <c r="G30" s="2" t="s">
        <v>683</v>
      </c>
      <c r="H30" s="2"/>
      <c r="I30" s="2">
        <v>50</v>
      </c>
      <c r="J30" s="3" t="s">
        <v>682</v>
      </c>
      <c r="K30" s="2"/>
      <c r="L30" s="3">
        <v>50</v>
      </c>
      <c r="M30" s="2" t="s">
        <v>681</v>
      </c>
      <c r="N30" s="2"/>
      <c r="O30" s="2">
        <v>40</v>
      </c>
      <c r="P30" s="2" t="s">
        <v>680</v>
      </c>
      <c r="Q30" s="2"/>
      <c r="R30" s="2">
        <v>100</v>
      </c>
      <c r="S30" s="2" t="s">
        <v>679</v>
      </c>
      <c r="T30" s="2"/>
      <c r="U30" s="2">
        <v>20</v>
      </c>
      <c r="V30" s="966"/>
      <c r="W30" s="261" t="s">
        <v>678</v>
      </c>
      <c r="X30" s="43" t="s">
        <v>529</v>
      </c>
      <c r="Y30" s="44">
        <v>2.5</v>
      </c>
      <c r="Z30" s="260"/>
      <c r="AA30" s="268" t="s">
        <v>528</v>
      </c>
      <c r="AB30" s="252">
        <v>6</v>
      </c>
      <c r="AC30" s="252">
        <f>AB30*2</f>
        <v>12</v>
      </c>
      <c r="AD30" s="252"/>
      <c r="AE30" s="252">
        <f>AB30*15</f>
        <v>90</v>
      </c>
      <c r="AF30" s="252">
        <f>AC30*4+AE30*4</f>
        <v>408</v>
      </c>
    </row>
    <row r="31" spans="2:32" ht="27.95" customHeight="1">
      <c r="B31" s="42">
        <v>16</v>
      </c>
      <c r="C31" s="964"/>
      <c r="D31" s="2" t="s">
        <v>589</v>
      </c>
      <c r="E31" s="2"/>
      <c r="F31" s="2">
        <v>55</v>
      </c>
      <c r="G31" s="2" t="s">
        <v>570</v>
      </c>
      <c r="H31" s="2"/>
      <c r="I31" s="2">
        <v>12</v>
      </c>
      <c r="J31" s="3" t="s">
        <v>677</v>
      </c>
      <c r="K31" s="2"/>
      <c r="L31" s="3">
        <v>10</v>
      </c>
      <c r="M31" s="2"/>
      <c r="N31" s="2"/>
      <c r="O31" s="2"/>
      <c r="P31" s="2"/>
      <c r="Q31" s="2"/>
      <c r="R31" s="2"/>
      <c r="S31" s="3" t="s">
        <v>571</v>
      </c>
      <c r="T31" s="2"/>
      <c r="U31" s="2">
        <v>2</v>
      </c>
      <c r="V31" s="966"/>
      <c r="W31" s="47" t="s">
        <v>9</v>
      </c>
      <c r="X31" s="48" t="s">
        <v>527</v>
      </c>
      <c r="Y31" s="44">
        <v>1.9</v>
      </c>
      <c r="Z31" s="251"/>
      <c r="AA31" s="267" t="s">
        <v>526</v>
      </c>
      <c r="AB31" s="252">
        <v>2</v>
      </c>
      <c r="AC31" s="266">
        <f>AB31*7</f>
        <v>14</v>
      </c>
      <c r="AD31" s="252">
        <f>AB31*5</f>
        <v>10</v>
      </c>
      <c r="AE31" s="252" t="s">
        <v>520</v>
      </c>
      <c r="AF31" s="265">
        <f>AC31*4+AD31*9</f>
        <v>146</v>
      </c>
    </row>
    <row r="32" spans="2:32" ht="27.95" customHeight="1">
      <c r="B32" s="42" t="s">
        <v>10</v>
      </c>
      <c r="C32" s="964"/>
      <c r="D32" s="2"/>
      <c r="E32" s="52"/>
      <c r="F32" s="2"/>
      <c r="G32" s="2" t="s">
        <v>566</v>
      </c>
      <c r="H32" s="52"/>
      <c r="I32" s="2">
        <v>3</v>
      </c>
      <c r="J32" s="3" t="s">
        <v>540</v>
      </c>
      <c r="K32" s="52"/>
      <c r="L32" s="3">
        <v>5</v>
      </c>
      <c r="M32" s="288"/>
      <c r="N32" s="52"/>
      <c r="O32" s="2"/>
      <c r="P32" s="2"/>
      <c r="Q32" s="2"/>
      <c r="R32" s="2"/>
      <c r="S32" s="2"/>
      <c r="T32" s="52"/>
      <c r="U32" s="2"/>
      <c r="V32" s="966"/>
      <c r="W32" s="261" t="s">
        <v>676</v>
      </c>
      <c r="X32" s="48" t="s">
        <v>525</v>
      </c>
      <c r="Y32" s="44">
        <v>2.2000000000000002</v>
      </c>
      <c r="Z32" s="260"/>
      <c r="AA32" s="251" t="s">
        <v>524</v>
      </c>
      <c r="AB32" s="252">
        <v>1.8</v>
      </c>
      <c r="AC32" s="252">
        <f>AB32*1</f>
        <v>1.8</v>
      </c>
      <c r="AD32" s="252" t="s">
        <v>520</v>
      </c>
      <c r="AE32" s="252">
        <f>AB32*5</f>
        <v>9</v>
      </c>
      <c r="AF32" s="252">
        <f>AC32*4+AE32*4</f>
        <v>43.2</v>
      </c>
    </row>
    <row r="33" spans="2:32" ht="27.95" customHeight="1">
      <c r="B33" s="968" t="s">
        <v>535</v>
      </c>
      <c r="C33" s="964"/>
      <c r="D33" s="137"/>
      <c r="E33" s="138"/>
      <c r="F33" s="137"/>
      <c r="G33" s="2"/>
      <c r="H33" s="52"/>
      <c r="I33" s="2"/>
      <c r="J33" s="3"/>
      <c r="K33" s="52"/>
      <c r="L33" s="2"/>
      <c r="M33" s="2"/>
      <c r="N33" s="52"/>
      <c r="O33" s="2"/>
      <c r="P33" s="3"/>
      <c r="Q33" s="2"/>
      <c r="R33" s="2"/>
      <c r="S33" s="2"/>
      <c r="T33" s="52"/>
      <c r="U33" s="2"/>
      <c r="V33" s="966"/>
      <c r="W33" s="47" t="s">
        <v>11</v>
      </c>
      <c r="X33" s="48" t="s">
        <v>522</v>
      </c>
      <c r="Y33" s="44">
        <v>0</v>
      </c>
      <c r="Z33" s="251"/>
      <c r="AA33" s="251" t="s">
        <v>521</v>
      </c>
      <c r="AB33" s="252">
        <v>2.5</v>
      </c>
      <c r="AC33" s="252"/>
      <c r="AD33" s="252">
        <f>AB33*5</f>
        <v>12.5</v>
      </c>
      <c r="AE33" s="252" t="s">
        <v>520</v>
      </c>
      <c r="AF33" s="252">
        <f>AD33*9</f>
        <v>112.5</v>
      </c>
    </row>
    <row r="34" spans="2:32" ht="27.95" customHeight="1">
      <c r="B34" s="968"/>
      <c r="C34" s="964"/>
      <c r="D34" s="138"/>
      <c r="E34" s="138"/>
      <c r="F34" s="137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66"/>
      <c r="W34" s="261" t="s">
        <v>675</v>
      </c>
      <c r="X34" s="97" t="s">
        <v>518</v>
      </c>
      <c r="Y34" s="44">
        <v>0</v>
      </c>
      <c r="Z34" s="260"/>
      <c r="AA34" s="251" t="s">
        <v>517</v>
      </c>
      <c r="AB34" s="252">
        <v>1</v>
      </c>
      <c r="AE34" s="251">
        <f>AB34*15</f>
        <v>15</v>
      </c>
    </row>
    <row r="35" spans="2:32" ht="27.95" customHeight="1">
      <c r="B35" s="141" t="s">
        <v>516</v>
      </c>
      <c r="C35" s="264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47" t="s">
        <v>12</v>
      </c>
      <c r="X35" s="56"/>
      <c r="Y35" s="44"/>
      <c r="Z35" s="251"/>
      <c r="AC35" s="251">
        <f>SUM(AC30:AC34)</f>
        <v>27.8</v>
      </c>
      <c r="AD35" s="251">
        <f>SUM(AD30:AD34)</f>
        <v>22.5</v>
      </c>
      <c r="AE35" s="251">
        <f>SUM(AE30:AE34)</f>
        <v>114</v>
      </c>
      <c r="AF35" s="251">
        <f>AC35*4+AD35*9+AE35*4</f>
        <v>769.7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261" t="s">
        <v>674</v>
      </c>
      <c r="X36" s="316"/>
      <c r="Y36" s="44"/>
      <c r="Z36" s="260"/>
      <c r="AC36" s="259">
        <f>AC35*4/AF35</f>
        <v>0.14447187215798363</v>
      </c>
      <c r="AD36" s="259">
        <f>AD35*9/AF35</f>
        <v>0.26308951539560865</v>
      </c>
      <c r="AE36" s="259">
        <f>AE35*4/AF35</f>
        <v>0.59243861244640761</v>
      </c>
    </row>
    <row r="37" spans="2:32" s="41" customFormat="1" ht="27.95" customHeight="1">
      <c r="B37" s="36">
        <v>4</v>
      </c>
      <c r="C37" s="964"/>
      <c r="D37" s="37" t="str">
        <f>王子4月菜單!Q21</f>
        <v>什錦炒飯</v>
      </c>
      <c r="E37" s="37" t="s">
        <v>584</v>
      </c>
      <c r="F37" s="37"/>
      <c r="G37" s="37" t="str">
        <f>王子4月菜單!Q22</f>
        <v>燒烤雞排</v>
      </c>
      <c r="H37" s="37" t="s">
        <v>673</v>
      </c>
      <c r="I37" s="37"/>
      <c r="J37" s="37" t="str">
        <f>王子4月菜單!Q23</f>
        <v>鮮菇羹(芡)</v>
      </c>
      <c r="K37" s="37" t="s">
        <v>672</v>
      </c>
      <c r="L37" s="37"/>
      <c r="M37" s="37" t="str">
        <f>王子4月菜單!Q24</f>
        <v>QQ滷蛋</v>
      </c>
      <c r="N37" s="37" t="s">
        <v>554</v>
      </c>
      <c r="O37" s="37"/>
      <c r="P37" s="37" t="str">
        <f>王子4月菜單!Q25</f>
        <v>深色青菜</v>
      </c>
      <c r="Q37" s="37" t="s">
        <v>553</v>
      </c>
      <c r="R37" s="37"/>
      <c r="S37" s="37" t="str">
        <f>王子4月菜單!Q26</f>
        <v>冬瓜蛤蠣湯(海)</v>
      </c>
      <c r="T37" s="37" t="s">
        <v>552</v>
      </c>
      <c r="U37" s="37"/>
      <c r="V37" s="965"/>
      <c r="W37" s="38" t="s">
        <v>7</v>
      </c>
      <c r="X37" s="39" t="s">
        <v>534</v>
      </c>
      <c r="Y37" s="315">
        <v>5.2</v>
      </c>
      <c r="Z37" s="251"/>
      <c r="AA37" s="251"/>
      <c r="AB37" s="252"/>
      <c r="AC37" s="251" t="s">
        <v>533</v>
      </c>
      <c r="AD37" s="251" t="s">
        <v>532</v>
      </c>
      <c r="AE37" s="251" t="s">
        <v>531</v>
      </c>
      <c r="AF37" s="251" t="s">
        <v>530</v>
      </c>
    </row>
    <row r="38" spans="2:32" ht="27.95" customHeight="1">
      <c r="B38" s="42" t="s">
        <v>8</v>
      </c>
      <c r="C38" s="964"/>
      <c r="D38" s="2" t="s">
        <v>551</v>
      </c>
      <c r="E38" s="3"/>
      <c r="F38" s="2">
        <v>110</v>
      </c>
      <c r="G38" s="2" t="s">
        <v>671</v>
      </c>
      <c r="H38" s="3"/>
      <c r="I38" s="2">
        <v>50</v>
      </c>
      <c r="J38" s="139" t="s">
        <v>670</v>
      </c>
      <c r="K38" s="137"/>
      <c r="L38" s="139">
        <v>10</v>
      </c>
      <c r="M38" s="2" t="s">
        <v>543</v>
      </c>
      <c r="N38" s="3"/>
      <c r="O38" s="2">
        <v>50</v>
      </c>
      <c r="P38" s="2" t="s">
        <v>547</v>
      </c>
      <c r="Q38" s="3"/>
      <c r="R38" s="2">
        <v>100</v>
      </c>
      <c r="S38" s="3" t="s">
        <v>669</v>
      </c>
      <c r="T38" s="3"/>
      <c r="U38" s="3">
        <v>20</v>
      </c>
      <c r="V38" s="966"/>
      <c r="W38" s="261" t="s">
        <v>668</v>
      </c>
      <c r="X38" s="43" t="s">
        <v>529</v>
      </c>
      <c r="Y38" s="314">
        <v>2.5</v>
      </c>
      <c r="Z38" s="260"/>
      <c r="AA38" s="268" t="s">
        <v>528</v>
      </c>
      <c r="AB38" s="252">
        <v>6</v>
      </c>
      <c r="AC38" s="252">
        <f>AB38*2</f>
        <v>12</v>
      </c>
      <c r="AD38" s="252"/>
      <c r="AE38" s="252">
        <f>AB38*15</f>
        <v>90</v>
      </c>
      <c r="AF38" s="252">
        <f>AC38*4+AE38*4</f>
        <v>408</v>
      </c>
    </row>
    <row r="39" spans="2:32" ht="27.95" customHeight="1">
      <c r="B39" s="42">
        <v>17</v>
      </c>
      <c r="C39" s="964"/>
      <c r="D39" s="2" t="s">
        <v>573</v>
      </c>
      <c r="E39" s="138"/>
      <c r="F39" s="137">
        <v>5</v>
      </c>
      <c r="G39" s="2"/>
      <c r="H39" s="3"/>
      <c r="I39" s="2"/>
      <c r="J39" s="139" t="s">
        <v>667</v>
      </c>
      <c r="K39" s="138"/>
      <c r="L39" s="139">
        <v>30</v>
      </c>
      <c r="M39" s="2"/>
      <c r="N39" s="3"/>
      <c r="O39" s="2"/>
      <c r="P39" s="2"/>
      <c r="Q39" s="3"/>
      <c r="R39" s="2"/>
      <c r="S39" s="3" t="s">
        <v>666</v>
      </c>
      <c r="T39" s="3"/>
      <c r="U39" s="3">
        <v>1</v>
      </c>
      <c r="V39" s="966"/>
      <c r="W39" s="47" t="s">
        <v>9</v>
      </c>
      <c r="X39" s="48" t="s">
        <v>527</v>
      </c>
      <c r="Y39" s="314">
        <v>1.9</v>
      </c>
      <c r="Z39" s="251"/>
      <c r="AA39" s="267" t="s">
        <v>526</v>
      </c>
      <c r="AB39" s="252">
        <v>2.2999999999999998</v>
      </c>
      <c r="AC39" s="266">
        <f>AB39*7</f>
        <v>16.099999999999998</v>
      </c>
      <c r="AD39" s="252">
        <f>AB39*5</f>
        <v>11.5</v>
      </c>
      <c r="AE39" s="252" t="s">
        <v>520</v>
      </c>
      <c r="AF39" s="265">
        <f>AC39*4+AD39*9</f>
        <v>167.89999999999998</v>
      </c>
    </row>
    <row r="40" spans="2:32" ht="27.95" customHeight="1">
      <c r="B40" s="42" t="s">
        <v>10</v>
      </c>
      <c r="C40" s="964"/>
      <c r="D40" s="3" t="s">
        <v>665</v>
      </c>
      <c r="E40" s="3"/>
      <c r="F40" s="2">
        <v>5</v>
      </c>
      <c r="G40" s="2"/>
      <c r="H40" s="3"/>
      <c r="I40" s="2"/>
      <c r="J40" s="139" t="s">
        <v>664</v>
      </c>
      <c r="K40" s="137"/>
      <c r="L40" s="139">
        <v>20</v>
      </c>
      <c r="M40" s="2"/>
      <c r="N40" s="3"/>
      <c r="O40" s="2"/>
      <c r="P40" s="2"/>
      <c r="Q40" s="3"/>
      <c r="R40" s="2"/>
      <c r="S40" s="3" t="s">
        <v>663</v>
      </c>
      <c r="T40" s="3"/>
      <c r="U40" s="3">
        <v>2</v>
      </c>
      <c r="V40" s="966"/>
      <c r="W40" s="261" t="s">
        <v>662</v>
      </c>
      <c r="X40" s="48" t="s">
        <v>525</v>
      </c>
      <c r="Y40" s="314">
        <v>2.2000000000000002</v>
      </c>
      <c r="Z40" s="260"/>
      <c r="AA40" s="251" t="s">
        <v>524</v>
      </c>
      <c r="AB40" s="252">
        <v>1.6</v>
      </c>
      <c r="AC40" s="252">
        <f>AB40*1</f>
        <v>1.6</v>
      </c>
      <c r="AD40" s="252" t="s">
        <v>520</v>
      </c>
      <c r="AE40" s="252">
        <f>AB40*5</f>
        <v>8</v>
      </c>
      <c r="AF40" s="252">
        <f>AC40*4+AE40*4</f>
        <v>38.4</v>
      </c>
    </row>
    <row r="41" spans="2:32" ht="27.95" customHeight="1">
      <c r="B41" s="968" t="s">
        <v>523</v>
      </c>
      <c r="C41" s="964"/>
      <c r="D41" s="3" t="s">
        <v>543</v>
      </c>
      <c r="E41" s="52"/>
      <c r="F41" s="2">
        <v>3</v>
      </c>
      <c r="G41" s="2"/>
      <c r="H41" s="3"/>
      <c r="I41" s="2"/>
      <c r="J41" s="3" t="s">
        <v>661</v>
      </c>
      <c r="K41" s="52"/>
      <c r="L41" s="3">
        <v>5</v>
      </c>
      <c r="M41" s="2"/>
      <c r="N41" s="3"/>
      <c r="O41" s="2"/>
      <c r="P41" s="2"/>
      <c r="Q41" s="3"/>
      <c r="R41" s="2"/>
      <c r="S41" s="3"/>
      <c r="T41" s="3"/>
      <c r="U41" s="3"/>
      <c r="V41" s="966"/>
      <c r="W41" s="47" t="s">
        <v>11</v>
      </c>
      <c r="X41" s="48" t="s">
        <v>522</v>
      </c>
      <c r="Y41" s="314">
        <v>0</v>
      </c>
      <c r="Z41" s="251"/>
      <c r="AA41" s="251" t="s">
        <v>521</v>
      </c>
      <c r="AB41" s="252">
        <v>2.5</v>
      </c>
      <c r="AC41" s="252"/>
      <c r="AD41" s="252">
        <f>AB41*5</f>
        <v>12.5</v>
      </c>
      <c r="AE41" s="252" t="s">
        <v>520</v>
      </c>
      <c r="AF41" s="252">
        <f>AD41*9</f>
        <v>112.5</v>
      </c>
    </row>
    <row r="42" spans="2:32" ht="27.95" customHeight="1">
      <c r="B42" s="968"/>
      <c r="C42" s="964"/>
      <c r="D42" s="52"/>
      <c r="E42" s="52"/>
      <c r="F42" s="2"/>
      <c r="G42" s="2"/>
      <c r="H42" s="52"/>
      <c r="I42" s="2"/>
      <c r="J42" s="2" t="s">
        <v>588</v>
      </c>
      <c r="K42" s="52"/>
      <c r="L42" s="2">
        <v>3</v>
      </c>
      <c r="M42" s="2"/>
      <c r="N42" s="52"/>
      <c r="O42" s="2"/>
      <c r="P42" s="2"/>
      <c r="Q42" s="52"/>
      <c r="R42" s="2"/>
      <c r="S42" s="288"/>
      <c r="T42" s="52"/>
      <c r="U42" s="3"/>
      <c r="V42" s="966"/>
      <c r="W42" s="261" t="s">
        <v>660</v>
      </c>
      <c r="X42" s="97" t="s">
        <v>518</v>
      </c>
      <c r="Y42" s="314">
        <v>0</v>
      </c>
      <c r="Z42" s="260"/>
      <c r="AA42" s="251" t="s">
        <v>517</v>
      </c>
      <c r="AE42" s="251">
        <f>AB42*15</f>
        <v>0</v>
      </c>
    </row>
    <row r="43" spans="2:32" ht="27.95" customHeight="1">
      <c r="B43" s="141" t="s">
        <v>516</v>
      </c>
      <c r="C43" s="264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314"/>
      <c r="Z43" s="251"/>
      <c r="AC43" s="251">
        <f>SUM(AC38:AC42)</f>
        <v>29.7</v>
      </c>
      <c r="AD43" s="251">
        <f>SUM(AD38:AD42)</f>
        <v>24</v>
      </c>
      <c r="AE43" s="251">
        <f>SUM(AE38:AE42)</f>
        <v>98</v>
      </c>
      <c r="AF43" s="251">
        <f>AC43*4+AD43*9+AE43*4</f>
        <v>726.8</v>
      </c>
    </row>
    <row r="44" spans="2:32" ht="27.95" customHeight="1" thickBot="1">
      <c r="B44" s="263"/>
      <c r="C44" s="262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313" t="s">
        <v>659</v>
      </c>
      <c r="X44" s="312"/>
      <c r="Y44" s="311"/>
      <c r="Z44" s="260"/>
      <c r="AC44" s="259">
        <f>AC43*4/AF43</f>
        <v>0.16345624656026417</v>
      </c>
      <c r="AD44" s="259">
        <f>AD43*9/AF43</f>
        <v>0.29719317556411667</v>
      </c>
      <c r="AE44" s="259">
        <f>AE43*4/AF43</f>
        <v>0.53935057787561924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B41:B42"/>
    <mergeCell ref="C13:C18"/>
    <mergeCell ref="V13:V20"/>
    <mergeCell ref="B17:B18"/>
    <mergeCell ref="B25:B26"/>
    <mergeCell ref="B33:B34"/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</mergeCells>
  <phoneticPr fontId="20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22" zoomScale="60" workbookViewId="0">
      <selection activeCell="F31" sqref="F31"/>
    </sheetView>
  </sheetViews>
  <sheetFormatPr defaultRowHeight="20.25"/>
  <cols>
    <col min="1" max="1" width="1.875" style="318" customWidth="1"/>
    <col min="2" max="2" width="4.875" style="325" customWidth="1"/>
    <col min="3" max="3" width="0" style="318" hidden="1" customWidth="1"/>
    <col min="4" max="4" width="22.625" style="318" customWidth="1"/>
    <col min="5" max="5" width="5.625" style="324" customWidth="1"/>
    <col min="6" max="6" width="9.625" style="318" customWidth="1"/>
    <col min="7" max="7" width="22.625" style="318" customWidth="1"/>
    <col min="8" max="8" width="5.625" style="324" customWidth="1"/>
    <col min="9" max="9" width="9.625" style="318" customWidth="1"/>
    <col min="10" max="10" width="22.625" style="318" customWidth="1"/>
    <col min="11" max="11" width="5.625" style="324" customWidth="1"/>
    <col min="12" max="12" width="9.625" style="318" customWidth="1"/>
    <col min="13" max="13" width="22.625" style="318" customWidth="1"/>
    <col min="14" max="14" width="5.625" style="324" customWidth="1"/>
    <col min="15" max="15" width="9.625" style="318" customWidth="1"/>
    <col min="16" max="16" width="22.625" style="318" customWidth="1"/>
    <col min="17" max="17" width="5.625" style="324" customWidth="1"/>
    <col min="18" max="18" width="9.625" style="318" customWidth="1"/>
    <col min="19" max="19" width="22.625" style="318" customWidth="1"/>
    <col min="20" max="20" width="5.625" style="324" customWidth="1"/>
    <col min="21" max="21" width="9.625" style="318" customWidth="1"/>
    <col min="22" max="22" width="5.25" style="323" customWidth="1"/>
    <col min="23" max="23" width="11.75" style="322" customWidth="1"/>
    <col min="24" max="24" width="11.25" style="92" customWidth="1"/>
    <col min="25" max="25" width="6.625" style="321" customWidth="1"/>
    <col min="26" max="26" width="6.625" style="318" customWidth="1"/>
    <col min="27" max="27" width="6" style="319" hidden="1" customWidth="1"/>
    <col min="28" max="28" width="5.5" style="320" hidden="1" customWidth="1"/>
    <col min="29" max="29" width="7.75" style="319" hidden="1" customWidth="1"/>
    <col min="30" max="30" width="8" style="319" hidden="1" customWidth="1"/>
    <col min="31" max="31" width="7.875" style="319" hidden="1" customWidth="1"/>
    <col min="32" max="32" width="7.5" style="319" hidden="1" customWidth="1"/>
    <col min="33" max="16384" width="9" style="318"/>
  </cols>
  <sheetData>
    <row r="1" spans="2:32" s="319" customFormat="1" ht="38.25">
      <c r="B1" s="970" t="s">
        <v>750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372"/>
      <c r="AB1" s="320"/>
    </row>
    <row r="2" spans="2:32" s="319" customFormat="1" ht="16.5" customHeight="1">
      <c r="B2" s="1023"/>
      <c r="C2" s="1024"/>
      <c r="D2" s="1024"/>
      <c r="E2" s="1024"/>
      <c r="F2" s="1024"/>
      <c r="G2" s="1024"/>
      <c r="H2" s="375"/>
      <c r="I2" s="372"/>
      <c r="J2" s="372"/>
      <c r="K2" s="375"/>
      <c r="L2" s="372"/>
      <c r="M2" s="372"/>
      <c r="N2" s="375"/>
      <c r="O2" s="372"/>
      <c r="P2" s="372"/>
      <c r="Q2" s="375"/>
      <c r="R2" s="372"/>
      <c r="S2" s="372"/>
      <c r="T2" s="375"/>
      <c r="U2" s="372"/>
      <c r="V2" s="374"/>
      <c r="W2" s="373"/>
      <c r="X2" s="12"/>
      <c r="Y2" s="373"/>
      <c r="Z2" s="372"/>
      <c r="AB2" s="320"/>
    </row>
    <row r="3" spans="2:32" s="319" customFormat="1" ht="31.5" customHeight="1" thickBot="1">
      <c r="B3" s="98" t="s">
        <v>562</v>
      </c>
      <c r="C3" s="371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T3" s="370"/>
      <c r="U3" s="370"/>
      <c r="V3" s="369"/>
      <c r="W3" s="368"/>
      <c r="X3" s="17"/>
      <c r="Y3" s="367"/>
      <c r="Z3" s="330"/>
      <c r="AB3" s="320"/>
    </row>
    <row r="4" spans="2:32" s="358" customFormat="1" ht="99">
      <c r="B4" s="366" t="s">
        <v>0</v>
      </c>
      <c r="C4" s="365" t="s">
        <v>1</v>
      </c>
      <c r="D4" s="362" t="s">
        <v>2</v>
      </c>
      <c r="E4" s="25" t="s">
        <v>561</v>
      </c>
      <c r="F4" s="362"/>
      <c r="G4" s="362" t="s">
        <v>3</v>
      </c>
      <c r="H4" s="25" t="s">
        <v>561</v>
      </c>
      <c r="I4" s="362"/>
      <c r="J4" s="362" t="s">
        <v>4</v>
      </c>
      <c r="K4" s="25" t="s">
        <v>561</v>
      </c>
      <c r="L4" s="364"/>
      <c r="M4" s="362" t="s">
        <v>4</v>
      </c>
      <c r="N4" s="25" t="s">
        <v>561</v>
      </c>
      <c r="O4" s="362"/>
      <c r="P4" s="362" t="s">
        <v>4</v>
      </c>
      <c r="Q4" s="25" t="s">
        <v>561</v>
      </c>
      <c r="R4" s="362"/>
      <c r="S4" s="363" t="s">
        <v>5</v>
      </c>
      <c r="T4" s="25" t="s">
        <v>561</v>
      </c>
      <c r="U4" s="362"/>
      <c r="V4" s="101" t="s">
        <v>560</v>
      </c>
      <c r="W4" s="361" t="s">
        <v>6</v>
      </c>
      <c r="X4" s="29" t="s">
        <v>559</v>
      </c>
      <c r="Y4" s="360" t="s">
        <v>558</v>
      </c>
      <c r="Z4" s="359"/>
      <c r="AA4" s="338"/>
      <c r="AB4" s="320"/>
      <c r="AC4" s="319"/>
      <c r="AD4" s="319"/>
      <c r="AE4" s="319"/>
      <c r="AF4" s="319"/>
    </row>
    <row r="5" spans="2:32" s="339" customFormat="1" ht="65.099999999999994" customHeight="1">
      <c r="B5" s="340">
        <v>4</v>
      </c>
      <c r="C5" s="975"/>
      <c r="D5" s="136" t="str">
        <f>王子4月菜單!A30</f>
        <v>香Q白飯</v>
      </c>
      <c r="E5" s="393" t="s">
        <v>555</v>
      </c>
      <c r="F5" s="392" t="s">
        <v>729</v>
      </c>
      <c r="G5" s="136" t="str">
        <f>王子4月菜單!A31</f>
        <v>三杯雞</v>
      </c>
      <c r="H5" s="136" t="s">
        <v>552</v>
      </c>
      <c r="I5" s="1" t="s">
        <v>729</v>
      </c>
      <c r="J5" s="136" t="str">
        <f>王子4月菜單!A32</f>
        <v>蘿蔔燒肉</v>
      </c>
      <c r="K5" s="136" t="s">
        <v>552</v>
      </c>
      <c r="L5" s="1" t="s">
        <v>729</v>
      </c>
      <c r="M5" s="136" t="str">
        <f>王子4月菜單!A33</f>
        <v>烏龍黑干(豆)</v>
      </c>
      <c r="N5" s="136" t="s">
        <v>554</v>
      </c>
      <c r="O5" s="1" t="s">
        <v>729</v>
      </c>
      <c r="P5" s="136" t="str">
        <f>王子4月菜單!A34</f>
        <v>深色青菜</v>
      </c>
      <c r="Q5" s="136" t="s">
        <v>553</v>
      </c>
      <c r="R5" s="1" t="s">
        <v>729</v>
      </c>
      <c r="S5" s="136" t="str">
        <f>王子4月菜單!A35</f>
        <v>麵線湯</v>
      </c>
      <c r="T5" s="136" t="s">
        <v>552</v>
      </c>
      <c r="U5" s="1" t="s">
        <v>729</v>
      </c>
      <c r="V5" s="976"/>
      <c r="W5" s="287" t="s">
        <v>7</v>
      </c>
      <c r="X5" s="305" t="s">
        <v>534</v>
      </c>
      <c r="Y5" s="304">
        <v>5.2</v>
      </c>
      <c r="Z5" s="319"/>
      <c r="AA5" s="319"/>
      <c r="AB5" s="320"/>
      <c r="AC5" s="319" t="s">
        <v>533</v>
      </c>
      <c r="AD5" s="319" t="s">
        <v>532</v>
      </c>
      <c r="AE5" s="319" t="s">
        <v>531</v>
      </c>
      <c r="AF5" s="319" t="s">
        <v>530</v>
      </c>
    </row>
    <row r="6" spans="2:32" ht="27.95" customHeight="1">
      <c r="B6" s="334" t="s">
        <v>8</v>
      </c>
      <c r="C6" s="975"/>
      <c r="D6" s="149" t="s">
        <v>551</v>
      </c>
      <c r="E6" s="391"/>
      <c r="F6" s="284">
        <v>110</v>
      </c>
      <c r="G6" s="2" t="s">
        <v>578</v>
      </c>
      <c r="H6" s="3"/>
      <c r="I6" s="2">
        <v>50</v>
      </c>
      <c r="J6" s="137" t="s">
        <v>575</v>
      </c>
      <c r="K6" s="137"/>
      <c r="L6" s="137">
        <v>40</v>
      </c>
      <c r="M6" s="3" t="s">
        <v>577</v>
      </c>
      <c r="N6" s="137"/>
      <c r="O6" s="2">
        <v>50</v>
      </c>
      <c r="P6" s="2" t="s">
        <v>547</v>
      </c>
      <c r="Q6" s="137"/>
      <c r="R6" s="137">
        <v>100</v>
      </c>
      <c r="S6" s="139" t="s">
        <v>749</v>
      </c>
      <c r="T6" s="137"/>
      <c r="U6" s="137">
        <v>10</v>
      </c>
      <c r="V6" s="977"/>
      <c r="W6" s="275" t="s">
        <v>748</v>
      </c>
      <c r="X6" s="303" t="s">
        <v>529</v>
      </c>
      <c r="Y6" s="297">
        <v>2</v>
      </c>
      <c r="Z6" s="330"/>
      <c r="AA6" s="338" t="s">
        <v>528</v>
      </c>
      <c r="AB6" s="320">
        <v>6</v>
      </c>
      <c r="AC6" s="320">
        <f>AB6*2</f>
        <v>12</v>
      </c>
      <c r="AD6" s="320"/>
      <c r="AE6" s="320">
        <f>AB6*15</f>
        <v>90</v>
      </c>
      <c r="AF6" s="320">
        <f>AC6*4+AE6*4</f>
        <v>408</v>
      </c>
    </row>
    <row r="7" spans="2:32" ht="27.95" customHeight="1">
      <c r="B7" s="334">
        <v>20</v>
      </c>
      <c r="C7" s="975"/>
      <c r="D7" s="149"/>
      <c r="E7" s="309"/>
      <c r="F7" s="309"/>
      <c r="G7" s="2" t="s">
        <v>747</v>
      </c>
      <c r="H7" s="3"/>
      <c r="I7" s="2">
        <v>5</v>
      </c>
      <c r="J7" s="137" t="s">
        <v>540</v>
      </c>
      <c r="K7" s="137"/>
      <c r="L7" s="137">
        <v>10</v>
      </c>
      <c r="M7" s="3" t="s">
        <v>566</v>
      </c>
      <c r="N7" s="137"/>
      <c r="O7" s="2">
        <v>5</v>
      </c>
      <c r="P7" s="137"/>
      <c r="Q7" s="137"/>
      <c r="R7" s="137"/>
      <c r="S7" s="139" t="s">
        <v>540</v>
      </c>
      <c r="T7" s="137"/>
      <c r="U7" s="137">
        <v>2</v>
      </c>
      <c r="V7" s="977"/>
      <c r="W7" s="279" t="s">
        <v>9</v>
      </c>
      <c r="X7" s="302" t="s">
        <v>527</v>
      </c>
      <c r="Y7" s="297">
        <v>1.6</v>
      </c>
      <c r="Z7" s="319"/>
      <c r="AA7" s="337" t="s">
        <v>526</v>
      </c>
      <c r="AB7" s="320">
        <v>2</v>
      </c>
      <c r="AC7" s="336">
        <f>AB7*7</f>
        <v>14</v>
      </c>
      <c r="AD7" s="320">
        <f>AB7*5</f>
        <v>10</v>
      </c>
      <c r="AE7" s="320" t="s">
        <v>520</v>
      </c>
      <c r="AF7" s="335">
        <f>AC7*4+AD7*9</f>
        <v>146</v>
      </c>
    </row>
    <row r="8" spans="2:32" ht="27.95" customHeight="1">
      <c r="B8" s="334" t="s">
        <v>10</v>
      </c>
      <c r="C8" s="975"/>
      <c r="D8" s="271"/>
      <c r="E8" s="309"/>
      <c r="F8" s="309"/>
      <c r="G8" s="137"/>
      <c r="H8" s="138"/>
      <c r="I8" s="137"/>
      <c r="J8" s="137" t="s">
        <v>722</v>
      </c>
      <c r="K8" s="2"/>
      <c r="L8" s="137">
        <v>20</v>
      </c>
      <c r="M8" s="3"/>
      <c r="N8" s="138"/>
      <c r="O8" s="2"/>
      <c r="P8" s="137"/>
      <c r="Q8" s="138"/>
      <c r="R8" s="137"/>
      <c r="S8" s="139" t="s">
        <v>543</v>
      </c>
      <c r="T8" s="138"/>
      <c r="U8" s="137">
        <v>3</v>
      </c>
      <c r="V8" s="977"/>
      <c r="W8" s="275" t="s">
        <v>746</v>
      </c>
      <c r="X8" s="302" t="s">
        <v>525</v>
      </c>
      <c r="Y8" s="297">
        <v>2.2999999999999998</v>
      </c>
      <c r="Z8" s="330"/>
      <c r="AA8" s="319" t="s">
        <v>524</v>
      </c>
      <c r="AB8" s="320">
        <v>1.5</v>
      </c>
      <c r="AC8" s="320">
        <f>AB8*1</f>
        <v>1.5</v>
      </c>
      <c r="AD8" s="320" t="s">
        <v>520</v>
      </c>
      <c r="AE8" s="320">
        <f>AB8*5</f>
        <v>7.5</v>
      </c>
      <c r="AF8" s="320">
        <f>AC8*4+AE8*4</f>
        <v>36</v>
      </c>
    </row>
    <row r="9" spans="2:32" ht="27.95" customHeight="1">
      <c r="B9" s="1025" t="s">
        <v>557</v>
      </c>
      <c r="C9" s="975"/>
      <c r="E9" s="390"/>
      <c r="F9" s="389"/>
      <c r="G9" s="137"/>
      <c r="H9" s="138"/>
      <c r="I9" s="137"/>
      <c r="J9" s="137"/>
      <c r="K9" s="138"/>
      <c r="L9" s="137"/>
      <c r="M9" s="3"/>
      <c r="N9" s="138"/>
      <c r="O9" s="2"/>
      <c r="P9" s="137"/>
      <c r="Q9" s="138"/>
      <c r="R9" s="137"/>
      <c r="S9" s="139"/>
      <c r="T9" s="138"/>
      <c r="U9" s="137"/>
      <c r="V9" s="977"/>
      <c r="W9" s="279" t="s">
        <v>11</v>
      </c>
      <c r="X9" s="302" t="s">
        <v>522</v>
      </c>
      <c r="Y9" s="297">
        <v>0</v>
      </c>
      <c r="Z9" s="319"/>
      <c r="AA9" s="319" t="s">
        <v>521</v>
      </c>
      <c r="AB9" s="320">
        <v>2.5</v>
      </c>
      <c r="AC9" s="320"/>
      <c r="AD9" s="320">
        <f>AB9*5</f>
        <v>12.5</v>
      </c>
      <c r="AE9" s="320" t="s">
        <v>520</v>
      </c>
      <c r="AF9" s="320">
        <f>AD9*9</f>
        <v>112.5</v>
      </c>
    </row>
    <row r="10" spans="2:32" ht="27.95" customHeight="1">
      <c r="B10" s="1025"/>
      <c r="C10" s="975"/>
      <c r="E10" s="390"/>
      <c r="F10" s="389"/>
      <c r="H10" s="138"/>
      <c r="I10" s="2"/>
      <c r="J10" s="137"/>
      <c r="K10" s="138"/>
      <c r="L10" s="137"/>
      <c r="M10" s="3"/>
      <c r="N10" s="138"/>
      <c r="O10" s="2"/>
      <c r="P10" s="137"/>
      <c r="Q10" s="138"/>
      <c r="R10" s="137"/>
      <c r="S10" s="139"/>
      <c r="T10" s="138"/>
      <c r="U10" s="137"/>
      <c r="V10" s="977"/>
      <c r="W10" s="275" t="s">
        <v>706</v>
      </c>
      <c r="X10" s="300" t="s">
        <v>518</v>
      </c>
      <c r="Y10" s="297">
        <v>0</v>
      </c>
      <c r="Z10" s="330"/>
      <c r="AA10" s="319" t="s">
        <v>517</v>
      </c>
      <c r="AE10" s="319">
        <f>AB10*15</f>
        <v>0</v>
      </c>
    </row>
    <row r="11" spans="2:32" ht="27.95" customHeight="1">
      <c r="B11" s="141" t="s">
        <v>516</v>
      </c>
      <c r="C11" s="145"/>
      <c r="D11" s="388"/>
      <c r="E11" s="387"/>
      <c r="F11" s="386"/>
      <c r="G11" s="207"/>
      <c r="H11" s="138"/>
      <c r="I11" s="137"/>
      <c r="J11" s="137"/>
      <c r="K11" s="138"/>
      <c r="L11" s="137"/>
      <c r="M11" s="2"/>
      <c r="N11" s="138"/>
      <c r="O11" s="2"/>
      <c r="P11" s="137"/>
      <c r="Q11" s="138"/>
      <c r="R11" s="137"/>
      <c r="S11" s="137"/>
      <c r="T11" s="138"/>
      <c r="U11" s="137"/>
      <c r="V11" s="977"/>
      <c r="W11" s="279" t="s">
        <v>12</v>
      </c>
      <c r="X11" s="299"/>
      <c r="Y11" s="297"/>
      <c r="Z11" s="319"/>
      <c r="AC11" s="319">
        <f>SUM(AC6:AC10)</f>
        <v>27.5</v>
      </c>
      <c r="AD11" s="319">
        <f>SUM(AD6:AD10)</f>
        <v>22.5</v>
      </c>
      <c r="AE11" s="319">
        <f>SUM(AE6:AE10)</f>
        <v>97.5</v>
      </c>
      <c r="AF11" s="319">
        <f>AC11*4+AD11*9+AE11*4</f>
        <v>702.5</v>
      </c>
    </row>
    <row r="12" spans="2:32" ht="27.95" customHeight="1">
      <c r="B12" s="143"/>
      <c r="C12" s="146"/>
      <c r="D12" s="385"/>
      <c r="E12" s="384"/>
      <c r="F12" s="383"/>
      <c r="G12" s="207"/>
      <c r="H12" s="138"/>
      <c r="I12" s="137"/>
      <c r="J12" s="137"/>
      <c r="K12" s="138"/>
      <c r="L12" s="137"/>
      <c r="M12" s="2"/>
      <c r="N12" s="138"/>
      <c r="O12" s="2"/>
      <c r="P12" s="137"/>
      <c r="Q12" s="138"/>
      <c r="R12" s="137"/>
      <c r="S12" s="137"/>
      <c r="T12" s="138"/>
      <c r="U12" s="137"/>
      <c r="V12" s="978"/>
      <c r="W12" s="275" t="s">
        <v>745</v>
      </c>
      <c r="X12" s="307"/>
      <c r="Y12" s="297"/>
      <c r="Z12" s="330"/>
      <c r="AC12" s="329">
        <f>AC11*4/AF11</f>
        <v>0.15658362989323843</v>
      </c>
      <c r="AD12" s="329">
        <f>AD11*9/AF11</f>
        <v>0.28825622775800713</v>
      </c>
      <c r="AE12" s="329">
        <f>AE11*4/AF11</f>
        <v>0.55516014234875444</v>
      </c>
    </row>
    <row r="13" spans="2:32" s="339" customFormat="1" ht="27.95" customHeight="1">
      <c r="B13" s="340">
        <v>4</v>
      </c>
      <c r="C13" s="975"/>
      <c r="D13" s="136" t="str">
        <f>王子4月菜單!E30</f>
        <v>五穀飯</v>
      </c>
      <c r="E13" s="382" t="s">
        <v>555</v>
      </c>
      <c r="F13" s="382"/>
      <c r="G13" s="136" t="str">
        <f>王子4月菜單!E31</f>
        <v>起司豬排(加)(炸)</v>
      </c>
      <c r="H13" s="136" t="s">
        <v>585</v>
      </c>
      <c r="I13" s="136"/>
      <c r="J13" s="136" t="str">
        <f>王子4月菜單!E32</f>
        <v>咖哩雞</v>
      </c>
      <c r="K13" s="136" t="s">
        <v>552</v>
      </c>
      <c r="L13" s="136"/>
      <c r="M13" s="136" t="str">
        <f>王子4月菜單!E33</f>
        <v>薑絲海帶根</v>
      </c>
      <c r="N13" s="136" t="s">
        <v>552</v>
      </c>
      <c r="O13" s="136"/>
      <c r="P13" s="136" t="str">
        <f>王子4月菜單!E34</f>
        <v>淺色青菜</v>
      </c>
      <c r="Q13" s="136" t="s">
        <v>553</v>
      </c>
      <c r="R13" s="136"/>
      <c r="S13" s="136" t="str">
        <f>王子4月菜單!E35</f>
        <v>玉米濃湯(芡)</v>
      </c>
      <c r="T13" s="136" t="s">
        <v>552</v>
      </c>
      <c r="U13" s="136"/>
      <c r="V13" s="976"/>
      <c r="W13" s="287" t="s">
        <v>7</v>
      </c>
      <c r="X13" s="305" t="s">
        <v>534</v>
      </c>
      <c r="Y13" s="304">
        <v>5.3</v>
      </c>
      <c r="Z13" s="319"/>
      <c r="AA13" s="319"/>
      <c r="AB13" s="320"/>
      <c r="AC13" s="319" t="s">
        <v>533</v>
      </c>
      <c r="AD13" s="319" t="s">
        <v>532</v>
      </c>
      <c r="AE13" s="319" t="s">
        <v>531</v>
      </c>
      <c r="AF13" s="319" t="s">
        <v>530</v>
      </c>
    </row>
    <row r="14" spans="2:32" ht="27.95" customHeight="1">
      <c r="B14" s="334" t="s">
        <v>8</v>
      </c>
      <c r="C14" s="975"/>
      <c r="D14" s="3" t="s">
        <v>551</v>
      </c>
      <c r="E14" s="3"/>
      <c r="F14" s="3">
        <v>70</v>
      </c>
      <c r="G14" s="137" t="s">
        <v>744</v>
      </c>
      <c r="H14" s="137"/>
      <c r="I14" s="137">
        <v>50</v>
      </c>
      <c r="J14" s="137" t="s">
        <v>549</v>
      </c>
      <c r="K14" s="137"/>
      <c r="L14" s="137">
        <v>35</v>
      </c>
      <c r="M14" s="3" t="s">
        <v>743</v>
      </c>
      <c r="N14" s="138"/>
      <c r="O14" s="2">
        <v>50</v>
      </c>
      <c r="P14" s="2" t="s">
        <v>680</v>
      </c>
      <c r="Q14" s="137"/>
      <c r="R14" s="137">
        <v>105</v>
      </c>
      <c r="S14" s="139" t="s">
        <v>546</v>
      </c>
      <c r="T14" s="283"/>
      <c r="U14" s="137">
        <v>15</v>
      </c>
      <c r="V14" s="977"/>
      <c r="W14" s="275" t="s">
        <v>710</v>
      </c>
      <c r="X14" s="303" t="s">
        <v>529</v>
      </c>
      <c r="Y14" s="297">
        <v>2</v>
      </c>
      <c r="Z14" s="330"/>
      <c r="AA14" s="338" t="s">
        <v>528</v>
      </c>
      <c r="AB14" s="320">
        <v>6</v>
      </c>
      <c r="AC14" s="320">
        <f>AB14*2</f>
        <v>12</v>
      </c>
      <c r="AD14" s="320"/>
      <c r="AE14" s="320">
        <f>AB14*15</f>
        <v>90</v>
      </c>
      <c r="AF14" s="320">
        <f>AC14*4+AE14*4</f>
        <v>408</v>
      </c>
    </row>
    <row r="15" spans="2:32" ht="27.95" customHeight="1">
      <c r="B15" s="334">
        <v>21</v>
      </c>
      <c r="C15" s="975"/>
      <c r="D15" s="3" t="s">
        <v>632</v>
      </c>
      <c r="E15" s="3"/>
      <c r="F15" s="3">
        <v>40</v>
      </c>
      <c r="G15" s="137"/>
      <c r="H15" s="137"/>
      <c r="I15" s="137"/>
      <c r="J15" s="137" t="s">
        <v>540</v>
      </c>
      <c r="K15" s="137"/>
      <c r="L15" s="137">
        <v>10</v>
      </c>
      <c r="M15" s="3" t="s">
        <v>666</v>
      </c>
      <c r="N15" s="137"/>
      <c r="O15" s="2">
        <v>2</v>
      </c>
      <c r="P15" s="137"/>
      <c r="Q15" s="137"/>
      <c r="R15" s="137"/>
      <c r="S15" s="139" t="s">
        <v>543</v>
      </c>
      <c r="T15" s="137"/>
      <c r="U15" s="137">
        <v>5</v>
      </c>
      <c r="V15" s="977"/>
      <c r="W15" s="279" t="s">
        <v>9</v>
      </c>
      <c r="X15" s="302" t="s">
        <v>527</v>
      </c>
      <c r="Y15" s="297">
        <v>1.7</v>
      </c>
      <c r="Z15" s="319"/>
      <c r="AA15" s="337" t="s">
        <v>526</v>
      </c>
      <c r="AB15" s="320">
        <v>2.2000000000000002</v>
      </c>
      <c r="AC15" s="336">
        <f>AB15*7</f>
        <v>15.400000000000002</v>
      </c>
      <c r="AD15" s="320">
        <f>AB15*5</f>
        <v>11</v>
      </c>
      <c r="AE15" s="320" t="s">
        <v>520</v>
      </c>
      <c r="AF15" s="335">
        <f>AC15*4+AD15*9</f>
        <v>160.60000000000002</v>
      </c>
    </row>
    <row r="16" spans="2:32" ht="27.95" customHeight="1">
      <c r="B16" s="334" t="s">
        <v>10</v>
      </c>
      <c r="C16" s="975"/>
      <c r="D16" s="52"/>
      <c r="E16" s="52"/>
      <c r="F16" s="2"/>
      <c r="G16" s="137"/>
      <c r="H16" s="138"/>
      <c r="I16" s="137"/>
      <c r="J16" s="137" t="s">
        <v>578</v>
      </c>
      <c r="K16" s="2"/>
      <c r="L16" s="137">
        <v>20</v>
      </c>
      <c r="M16" s="3"/>
      <c r="N16" s="138"/>
      <c r="O16" s="2"/>
      <c r="P16" s="137"/>
      <c r="Q16" s="138"/>
      <c r="R16" s="137"/>
      <c r="S16" s="139" t="s">
        <v>540</v>
      </c>
      <c r="T16" s="138"/>
      <c r="U16" s="137">
        <v>2</v>
      </c>
      <c r="V16" s="977"/>
      <c r="W16" s="275" t="s">
        <v>707</v>
      </c>
      <c r="X16" s="302" t="s">
        <v>525</v>
      </c>
      <c r="Y16" s="297">
        <v>2.5</v>
      </c>
      <c r="Z16" s="330"/>
      <c r="AA16" s="319" t="s">
        <v>524</v>
      </c>
      <c r="AB16" s="320">
        <v>1.6</v>
      </c>
      <c r="AC16" s="320">
        <f>AB16*1</f>
        <v>1.6</v>
      </c>
      <c r="AD16" s="320" t="s">
        <v>520</v>
      </c>
      <c r="AE16" s="320">
        <f>AB16*5</f>
        <v>8</v>
      </c>
      <c r="AF16" s="320">
        <f>AC16*4+AE16*4</f>
        <v>38.4</v>
      </c>
    </row>
    <row r="17" spans="2:32" ht="27.95" customHeight="1">
      <c r="B17" s="1025" t="s">
        <v>556</v>
      </c>
      <c r="C17" s="975"/>
      <c r="D17" s="139"/>
      <c r="E17" s="139"/>
      <c r="F17" s="139"/>
      <c r="G17" s="137"/>
      <c r="H17" s="138"/>
      <c r="I17" s="137"/>
      <c r="J17" s="137"/>
      <c r="K17" s="138"/>
      <c r="L17" s="137"/>
      <c r="M17" s="3"/>
      <c r="N17" s="138"/>
      <c r="O17" s="2"/>
      <c r="P17" s="137"/>
      <c r="Q17" s="138"/>
      <c r="R17" s="137"/>
      <c r="S17" s="139"/>
      <c r="T17" s="138"/>
      <c r="U17" s="137"/>
      <c r="V17" s="977"/>
      <c r="W17" s="279" t="s">
        <v>11</v>
      </c>
      <c r="X17" s="302" t="s">
        <v>522</v>
      </c>
      <c r="Y17" s="297">
        <v>0</v>
      </c>
      <c r="Z17" s="319"/>
      <c r="AA17" s="319" t="s">
        <v>521</v>
      </c>
      <c r="AB17" s="320">
        <v>2.5</v>
      </c>
      <c r="AC17" s="320"/>
      <c r="AD17" s="320">
        <f>AB17*5</f>
        <v>12.5</v>
      </c>
      <c r="AE17" s="320" t="s">
        <v>520</v>
      </c>
      <c r="AF17" s="320">
        <f>AD17*9</f>
        <v>112.5</v>
      </c>
    </row>
    <row r="18" spans="2:32" ht="27.95" customHeight="1">
      <c r="B18" s="1025"/>
      <c r="C18" s="975"/>
      <c r="D18" s="138"/>
      <c r="E18" s="138"/>
      <c r="F18" s="137"/>
      <c r="G18" s="137"/>
      <c r="H18" s="138"/>
      <c r="I18" s="137"/>
      <c r="J18" s="137"/>
      <c r="K18" s="138"/>
      <c r="L18" s="137"/>
      <c r="M18" s="3"/>
      <c r="N18" s="138"/>
      <c r="O18" s="2"/>
      <c r="P18" s="137"/>
      <c r="Q18" s="138"/>
      <c r="R18" s="137"/>
      <c r="S18" s="139"/>
      <c r="T18" s="138"/>
      <c r="U18" s="137"/>
      <c r="V18" s="977"/>
      <c r="W18" s="275" t="s">
        <v>706</v>
      </c>
      <c r="X18" s="300" t="s">
        <v>518</v>
      </c>
      <c r="Y18" s="306">
        <v>0</v>
      </c>
      <c r="Z18" s="330"/>
      <c r="AA18" s="319" t="s">
        <v>517</v>
      </c>
      <c r="AB18" s="320">
        <v>1</v>
      </c>
      <c r="AE18" s="319">
        <f>AB18*15</f>
        <v>15</v>
      </c>
    </row>
    <row r="19" spans="2:32" ht="27.95" customHeight="1">
      <c r="B19" s="141" t="s">
        <v>516</v>
      </c>
      <c r="C19" s="145"/>
      <c r="D19" s="138"/>
      <c r="E19" s="138"/>
      <c r="F19" s="137"/>
      <c r="G19" s="137"/>
      <c r="H19" s="138"/>
      <c r="I19" s="137"/>
      <c r="J19" s="137"/>
      <c r="K19" s="138"/>
      <c r="L19" s="137"/>
      <c r="M19" s="2"/>
      <c r="N19" s="138"/>
      <c r="O19" s="2"/>
      <c r="P19" s="137"/>
      <c r="Q19" s="138"/>
      <c r="R19" s="137"/>
      <c r="S19" s="137"/>
      <c r="T19" s="138"/>
      <c r="U19" s="137"/>
      <c r="V19" s="977"/>
      <c r="W19" s="279" t="s">
        <v>12</v>
      </c>
      <c r="X19" s="299"/>
      <c r="Y19" s="297"/>
      <c r="Z19" s="319"/>
      <c r="AC19" s="319">
        <f>SUM(AC14:AC18)</f>
        <v>29.000000000000004</v>
      </c>
      <c r="AD19" s="319">
        <f>SUM(AD14:AD18)</f>
        <v>23.5</v>
      </c>
      <c r="AE19" s="319">
        <f>SUM(AE14:AE18)</f>
        <v>113</v>
      </c>
      <c r="AF19" s="319">
        <f>AC19*4+AD19*9+AE19*4</f>
        <v>779.5</v>
      </c>
    </row>
    <row r="20" spans="2:32" ht="27.95" customHeight="1">
      <c r="B20" s="143"/>
      <c r="C20" s="146"/>
      <c r="D20" s="138"/>
      <c r="E20" s="138"/>
      <c r="F20" s="137"/>
      <c r="G20" s="137"/>
      <c r="H20" s="138"/>
      <c r="I20" s="137"/>
      <c r="J20" s="137"/>
      <c r="K20" s="138"/>
      <c r="L20" s="137"/>
      <c r="M20" s="2"/>
      <c r="N20" s="138"/>
      <c r="O20" s="2"/>
      <c r="P20" s="137"/>
      <c r="Q20" s="138"/>
      <c r="R20" s="137"/>
      <c r="S20" s="137"/>
      <c r="T20" s="138"/>
      <c r="U20" s="137"/>
      <c r="V20" s="978"/>
      <c r="W20" s="275" t="s">
        <v>705</v>
      </c>
      <c r="X20" s="298"/>
      <c r="Y20" s="306"/>
      <c r="Z20" s="330"/>
      <c r="AC20" s="329">
        <f>AC19*4/AF19</f>
        <v>0.14881334188582426</v>
      </c>
      <c r="AD20" s="329">
        <f>AD19*9/AF19</f>
        <v>0.27132777421423987</v>
      </c>
      <c r="AE20" s="329">
        <f>AE19*4/AF19</f>
        <v>0.5798588838999359</v>
      </c>
    </row>
    <row r="21" spans="2:32" s="339" customFormat="1" ht="27.95" customHeight="1">
      <c r="B21" s="170">
        <v>4</v>
      </c>
      <c r="C21" s="975"/>
      <c r="D21" s="136" t="str">
        <f>王子4月菜單!I30</f>
        <v>香Q白飯</v>
      </c>
      <c r="E21" s="136" t="s">
        <v>640</v>
      </c>
      <c r="F21" s="136"/>
      <c r="G21" s="136" t="str">
        <f>王子4月菜單!I31</f>
        <v>芝麻雞腿</v>
      </c>
      <c r="H21" s="136" t="s">
        <v>554</v>
      </c>
      <c r="I21" s="136"/>
      <c r="J21" s="136" t="str">
        <f>王子4月菜單!I32</f>
        <v>炸四季杏菇(炸)</v>
      </c>
      <c r="K21" s="136" t="s">
        <v>585</v>
      </c>
      <c r="L21" s="136"/>
      <c r="M21" s="136" t="str">
        <f>王子4月菜單!I33</f>
        <v>丁香豆干(豆)(海)</v>
      </c>
      <c r="N21" s="136" t="s">
        <v>584</v>
      </c>
      <c r="O21" s="136"/>
      <c r="P21" s="136" t="str">
        <f>王子4月菜單!I34</f>
        <v>深色青菜</v>
      </c>
      <c r="Q21" s="136" t="s">
        <v>553</v>
      </c>
      <c r="R21" s="136"/>
      <c r="S21" s="136" t="str">
        <f>王子4月菜單!I35</f>
        <v>筍片肉片湯</v>
      </c>
      <c r="T21" s="136" t="s">
        <v>552</v>
      </c>
      <c r="U21" s="136"/>
      <c r="V21" s="976"/>
      <c r="W21" s="287" t="s">
        <v>7</v>
      </c>
      <c r="X21" s="305" t="s">
        <v>534</v>
      </c>
      <c r="Y21" s="304">
        <v>5.2</v>
      </c>
      <c r="Z21" s="319"/>
      <c r="AA21" s="319"/>
      <c r="AB21" s="320"/>
      <c r="AC21" s="319" t="s">
        <v>533</v>
      </c>
      <c r="AD21" s="319" t="s">
        <v>532</v>
      </c>
      <c r="AE21" s="319" t="s">
        <v>531</v>
      </c>
      <c r="AF21" s="319" t="s">
        <v>530</v>
      </c>
    </row>
    <row r="22" spans="2:32" s="344" customFormat="1" ht="27.75" customHeight="1">
      <c r="B22" s="171" t="s">
        <v>8</v>
      </c>
      <c r="C22" s="975"/>
      <c r="D22" s="2" t="s">
        <v>551</v>
      </c>
      <c r="E22" s="3"/>
      <c r="F22" s="2">
        <v>110</v>
      </c>
      <c r="G22" s="137" t="s">
        <v>742</v>
      </c>
      <c r="H22" s="137"/>
      <c r="I22" s="137">
        <v>50</v>
      </c>
      <c r="J22" s="2" t="s">
        <v>723</v>
      </c>
      <c r="K22" s="137"/>
      <c r="L22" s="2">
        <v>30</v>
      </c>
      <c r="M22" s="139" t="s">
        <v>741</v>
      </c>
      <c r="N22" s="139"/>
      <c r="O22" s="139">
        <v>35</v>
      </c>
      <c r="P22" s="2" t="s">
        <v>547</v>
      </c>
      <c r="Q22" s="137"/>
      <c r="R22" s="137">
        <v>100</v>
      </c>
      <c r="S22" s="137" t="s">
        <v>740</v>
      </c>
      <c r="T22" s="137"/>
      <c r="U22" s="137">
        <v>25</v>
      </c>
      <c r="V22" s="977"/>
      <c r="W22" s="275" t="s">
        <v>724</v>
      </c>
      <c r="X22" s="303" t="s">
        <v>529</v>
      </c>
      <c r="Y22" s="297">
        <v>2.5</v>
      </c>
      <c r="Z22" s="347"/>
      <c r="AA22" s="338" t="s">
        <v>528</v>
      </c>
      <c r="AB22" s="320">
        <v>6</v>
      </c>
      <c r="AC22" s="320">
        <f>AB22*2</f>
        <v>12</v>
      </c>
      <c r="AD22" s="320"/>
      <c r="AE22" s="320">
        <f>AB22*15</f>
        <v>90</v>
      </c>
      <c r="AF22" s="320">
        <f>AC22*4+AE22*4</f>
        <v>408</v>
      </c>
    </row>
    <row r="23" spans="2:32" s="344" customFormat="1" ht="27.95" customHeight="1">
      <c r="B23" s="171">
        <v>22</v>
      </c>
      <c r="C23" s="975"/>
      <c r="D23" s="2"/>
      <c r="E23" s="3"/>
      <c r="F23" s="3"/>
      <c r="G23" s="137" t="s">
        <v>544</v>
      </c>
      <c r="H23" s="137"/>
      <c r="I23" s="137">
        <v>2</v>
      </c>
      <c r="J23" s="2" t="s">
        <v>709</v>
      </c>
      <c r="K23" s="137"/>
      <c r="L23" s="2">
        <v>20</v>
      </c>
      <c r="M23" s="139" t="s">
        <v>739</v>
      </c>
      <c r="N23" s="139"/>
      <c r="O23" s="139">
        <v>10</v>
      </c>
      <c r="P23" s="137"/>
      <c r="Q23" s="137"/>
      <c r="R23" s="137"/>
      <c r="S23" s="137" t="s">
        <v>683</v>
      </c>
      <c r="T23" s="137"/>
      <c r="U23" s="137">
        <v>3</v>
      </c>
      <c r="V23" s="977"/>
      <c r="W23" s="279" t="s">
        <v>9</v>
      </c>
      <c r="X23" s="302" t="s">
        <v>527</v>
      </c>
      <c r="Y23" s="297">
        <v>1.8</v>
      </c>
      <c r="Z23" s="345"/>
      <c r="AA23" s="337" t="s">
        <v>526</v>
      </c>
      <c r="AB23" s="320">
        <v>2</v>
      </c>
      <c r="AC23" s="336">
        <f>AB23*7</f>
        <v>14</v>
      </c>
      <c r="AD23" s="320">
        <f>AB23*5</f>
        <v>10</v>
      </c>
      <c r="AE23" s="320" t="s">
        <v>520</v>
      </c>
      <c r="AF23" s="335">
        <f>AC23*4+AD23*9</f>
        <v>146</v>
      </c>
    </row>
    <row r="24" spans="2:32" s="344" customFormat="1" ht="27.95" customHeight="1">
      <c r="B24" s="171" t="s">
        <v>10</v>
      </c>
      <c r="C24" s="975"/>
      <c r="D24" s="139"/>
      <c r="E24" s="137"/>
      <c r="F24" s="137"/>
      <c r="G24" s="137"/>
      <c r="H24" s="138"/>
      <c r="I24" s="137"/>
      <c r="J24" s="2"/>
      <c r="K24" s="138"/>
      <c r="L24" s="2"/>
      <c r="M24" s="2" t="s">
        <v>566</v>
      </c>
      <c r="N24" s="138"/>
      <c r="O24" s="2">
        <v>5</v>
      </c>
      <c r="P24" s="137"/>
      <c r="Q24" s="138"/>
      <c r="R24" s="137"/>
      <c r="S24" s="139"/>
      <c r="T24" s="138"/>
      <c r="U24" s="137"/>
      <c r="V24" s="977"/>
      <c r="W24" s="275" t="s">
        <v>567</v>
      </c>
      <c r="X24" s="302" t="s">
        <v>525</v>
      </c>
      <c r="Y24" s="297">
        <v>2.2000000000000002</v>
      </c>
      <c r="Z24" s="347"/>
      <c r="AA24" s="319" t="s">
        <v>524</v>
      </c>
      <c r="AB24" s="320">
        <v>1.5</v>
      </c>
      <c r="AC24" s="320">
        <f>AB24*1</f>
        <v>1.5</v>
      </c>
      <c r="AD24" s="320" t="s">
        <v>520</v>
      </c>
      <c r="AE24" s="320">
        <f>AB24*5</f>
        <v>7.5</v>
      </c>
      <c r="AF24" s="320">
        <f>AC24*4+AE24*4</f>
        <v>36</v>
      </c>
    </row>
    <row r="25" spans="2:32" s="344" customFormat="1" ht="27.95" customHeight="1">
      <c r="B25" s="963" t="s">
        <v>538</v>
      </c>
      <c r="C25" s="975"/>
      <c r="D25" s="137"/>
      <c r="E25" s="137"/>
      <c r="F25" s="137"/>
      <c r="G25" s="137"/>
      <c r="H25" s="138"/>
      <c r="I25" s="137"/>
      <c r="J25" s="2"/>
      <c r="K25" s="138"/>
      <c r="L25" s="2"/>
      <c r="M25" s="2" t="s">
        <v>569</v>
      </c>
      <c r="N25" s="138"/>
      <c r="O25" s="2">
        <v>5</v>
      </c>
      <c r="P25" s="137"/>
      <c r="Q25" s="137"/>
      <c r="R25" s="137"/>
      <c r="S25" s="137"/>
      <c r="T25" s="138"/>
      <c r="U25" s="137"/>
      <c r="V25" s="977"/>
      <c r="W25" s="279" t="s">
        <v>11</v>
      </c>
      <c r="X25" s="302" t="s">
        <v>522</v>
      </c>
      <c r="Y25" s="297">
        <v>0</v>
      </c>
      <c r="Z25" s="345"/>
      <c r="AA25" s="319" t="s">
        <v>521</v>
      </c>
      <c r="AB25" s="320">
        <v>2.5</v>
      </c>
      <c r="AC25" s="320"/>
      <c r="AD25" s="320">
        <f>AB25*5</f>
        <v>12.5</v>
      </c>
      <c r="AE25" s="320" t="s">
        <v>520</v>
      </c>
      <c r="AF25" s="320">
        <f>AD25*9</f>
        <v>112.5</v>
      </c>
    </row>
    <row r="26" spans="2:32" s="344" customFormat="1" ht="27.95" customHeight="1">
      <c r="B26" s="963"/>
      <c r="C26" s="975"/>
      <c r="D26" s="137"/>
      <c r="E26" s="138"/>
      <c r="F26" s="137"/>
      <c r="G26" s="140"/>
      <c r="H26" s="138"/>
      <c r="I26" s="137"/>
      <c r="J26" s="288"/>
      <c r="K26" s="138"/>
      <c r="L26" s="137"/>
      <c r="M26" s="137"/>
      <c r="N26" s="138"/>
      <c r="O26" s="137"/>
      <c r="P26" s="137"/>
      <c r="Q26" s="137"/>
      <c r="R26" s="137"/>
      <c r="S26" s="137"/>
      <c r="T26" s="138"/>
      <c r="U26" s="137"/>
      <c r="V26" s="977"/>
      <c r="W26" s="275" t="s">
        <v>587</v>
      </c>
      <c r="X26" s="300" t="s">
        <v>518</v>
      </c>
      <c r="Y26" s="306">
        <v>0</v>
      </c>
      <c r="Z26" s="347"/>
      <c r="AA26" s="319" t="s">
        <v>517</v>
      </c>
      <c r="AB26" s="320"/>
      <c r="AC26" s="319"/>
      <c r="AD26" s="319"/>
      <c r="AE26" s="319">
        <f>AB26*15</f>
        <v>0</v>
      </c>
      <c r="AF26" s="319"/>
    </row>
    <row r="27" spans="2:32" s="344" customFormat="1" ht="27.95" customHeight="1">
      <c r="B27" s="141" t="s">
        <v>516</v>
      </c>
      <c r="C27" s="142"/>
      <c r="D27" s="137"/>
      <c r="E27" s="138"/>
      <c r="F27" s="137"/>
      <c r="G27" s="137"/>
      <c r="H27" s="138"/>
      <c r="I27" s="137"/>
      <c r="J27" s="137"/>
      <c r="K27" s="138"/>
      <c r="L27" s="137"/>
      <c r="M27" s="137"/>
      <c r="N27" s="138"/>
      <c r="O27" s="137"/>
      <c r="P27" s="137"/>
      <c r="Q27" s="138"/>
      <c r="R27" s="137"/>
      <c r="S27" s="137"/>
      <c r="T27" s="138"/>
      <c r="U27" s="137"/>
      <c r="V27" s="977"/>
      <c r="W27" s="279" t="s">
        <v>12</v>
      </c>
      <c r="X27" s="299"/>
      <c r="Y27" s="297"/>
      <c r="Z27" s="345"/>
      <c r="AA27" s="319"/>
      <c r="AB27" s="320"/>
      <c r="AC27" s="319">
        <f>SUM(AC22:AC26)</f>
        <v>27.5</v>
      </c>
      <c r="AD27" s="319">
        <f>SUM(AD22:AD26)</f>
        <v>22.5</v>
      </c>
      <c r="AE27" s="319">
        <f>SUM(AE22:AE26)</f>
        <v>97.5</v>
      </c>
      <c r="AF27" s="319">
        <f>AC27*4+AD27*9+AE27*4</f>
        <v>702.5</v>
      </c>
    </row>
    <row r="28" spans="2:32" s="344" customFormat="1" ht="27.95" customHeight="1" thickBot="1">
      <c r="B28" s="349"/>
      <c r="C28" s="144"/>
      <c r="D28" s="138"/>
      <c r="E28" s="138"/>
      <c r="F28" s="137"/>
      <c r="G28" s="137"/>
      <c r="H28" s="138"/>
      <c r="I28" s="137"/>
      <c r="J28" s="137"/>
      <c r="K28" s="138"/>
      <c r="L28" s="137"/>
      <c r="M28" s="137"/>
      <c r="N28" s="138"/>
      <c r="O28" s="137"/>
      <c r="P28" s="137"/>
      <c r="Q28" s="138"/>
      <c r="R28" s="137"/>
      <c r="S28" s="137"/>
      <c r="T28" s="138"/>
      <c r="U28" s="137"/>
      <c r="V28" s="978"/>
      <c r="W28" s="275" t="s">
        <v>586</v>
      </c>
      <c r="X28" s="307"/>
      <c r="Y28" s="306"/>
      <c r="Z28" s="347"/>
      <c r="AA28" s="345"/>
      <c r="AB28" s="346"/>
      <c r="AC28" s="329">
        <f>AC27*4/AF27</f>
        <v>0.15658362989323843</v>
      </c>
      <c r="AD28" s="329">
        <f>AD27*9/AF27</f>
        <v>0.28825622775800713</v>
      </c>
      <c r="AE28" s="329">
        <f>AE27*4/AF27</f>
        <v>0.55516014234875444</v>
      </c>
      <c r="AF28" s="345"/>
    </row>
    <row r="29" spans="2:32" s="339" customFormat="1" ht="27.95" customHeight="1">
      <c r="B29" s="340">
        <v>4</v>
      </c>
      <c r="C29" s="975"/>
      <c r="D29" s="136" t="str">
        <f>王子4月菜單!M30</f>
        <v>地瓜飯</v>
      </c>
      <c r="E29" s="136" t="s">
        <v>555</v>
      </c>
      <c r="F29" s="136"/>
      <c r="G29" s="136" t="str">
        <f>王子4月菜單!M31</f>
        <v>香滷里肌排</v>
      </c>
      <c r="H29" s="136" t="s">
        <v>554</v>
      </c>
      <c r="I29" s="136"/>
      <c r="J29" s="136" t="str">
        <f>王子4月菜單!M32</f>
        <v>醬燒鴨</v>
      </c>
      <c r="K29" s="136" t="s">
        <v>552</v>
      </c>
      <c r="L29" s="136"/>
      <c r="M29" s="136" t="str">
        <f>王子4月菜單!M33</f>
        <v>焗烤蒸蛋</v>
      </c>
      <c r="N29" s="136" t="s">
        <v>673</v>
      </c>
      <c r="O29" s="136"/>
      <c r="P29" s="136" t="str">
        <f>王子4月菜單!M34</f>
        <v>淺色青菜</v>
      </c>
      <c r="Q29" s="136" t="s">
        <v>553</v>
      </c>
      <c r="R29" s="136"/>
      <c r="S29" s="136" t="str">
        <f>王子4月菜單!M35</f>
        <v>香菇雞湯</v>
      </c>
      <c r="T29" s="136" t="s">
        <v>552</v>
      </c>
      <c r="U29" s="136"/>
      <c r="V29" s="976"/>
      <c r="W29" s="287" t="s">
        <v>7</v>
      </c>
      <c r="X29" s="286" t="s">
        <v>534</v>
      </c>
      <c r="Y29" s="343">
        <v>5.3</v>
      </c>
      <c r="Z29" s="319"/>
      <c r="AA29" s="319"/>
      <c r="AB29" s="320"/>
      <c r="AC29" s="319" t="s">
        <v>533</v>
      </c>
      <c r="AD29" s="319" t="s">
        <v>532</v>
      </c>
      <c r="AE29" s="319" t="s">
        <v>531</v>
      </c>
      <c r="AF29" s="319" t="s">
        <v>530</v>
      </c>
    </row>
    <row r="30" spans="2:32" ht="27.95" customHeight="1">
      <c r="B30" s="334" t="s">
        <v>8</v>
      </c>
      <c r="C30" s="975"/>
      <c r="D30" s="2" t="s">
        <v>551</v>
      </c>
      <c r="E30" s="2"/>
      <c r="F30" s="2">
        <v>80</v>
      </c>
      <c r="G30" s="137" t="s">
        <v>738</v>
      </c>
      <c r="H30" s="137"/>
      <c r="I30" s="137">
        <v>50</v>
      </c>
      <c r="J30" s="139" t="s">
        <v>737</v>
      </c>
      <c r="K30" s="137"/>
      <c r="L30" s="137">
        <v>20</v>
      </c>
      <c r="M30" s="137" t="s">
        <v>543</v>
      </c>
      <c r="N30" s="137"/>
      <c r="O30" s="137">
        <v>45</v>
      </c>
      <c r="P30" s="2" t="s">
        <v>680</v>
      </c>
      <c r="Q30" s="137"/>
      <c r="R30" s="137">
        <v>100</v>
      </c>
      <c r="S30" s="139" t="s">
        <v>670</v>
      </c>
      <c r="T30" s="139"/>
      <c r="U30" s="139">
        <v>10</v>
      </c>
      <c r="V30" s="977"/>
      <c r="W30" s="275" t="s">
        <v>727</v>
      </c>
      <c r="X30" s="282" t="s">
        <v>529</v>
      </c>
      <c r="Y30" s="341">
        <v>2</v>
      </c>
      <c r="Z30" s="330"/>
      <c r="AA30" s="338" t="s">
        <v>528</v>
      </c>
      <c r="AB30" s="320">
        <v>6</v>
      </c>
      <c r="AC30" s="320">
        <f>AB30*2</f>
        <v>12</v>
      </c>
      <c r="AD30" s="320"/>
      <c r="AE30" s="320">
        <f>AB30*15</f>
        <v>90</v>
      </c>
      <c r="AF30" s="320">
        <f>AC30*4+AE30*4</f>
        <v>408</v>
      </c>
    </row>
    <row r="31" spans="2:32" ht="27.95" customHeight="1">
      <c r="B31" s="334">
        <v>23</v>
      </c>
      <c r="C31" s="975"/>
      <c r="D31" s="2" t="s">
        <v>589</v>
      </c>
      <c r="E31" s="2"/>
      <c r="F31" s="2">
        <v>55</v>
      </c>
      <c r="G31" s="137"/>
      <c r="H31" s="137"/>
      <c r="I31" s="137"/>
      <c r="J31" s="137" t="s">
        <v>669</v>
      </c>
      <c r="K31" s="137"/>
      <c r="L31" s="137">
        <v>40</v>
      </c>
      <c r="M31" s="137" t="s">
        <v>736</v>
      </c>
      <c r="N31" s="137"/>
      <c r="O31" s="137">
        <v>8</v>
      </c>
      <c r="P31" s="2"/>
      <c r="Q31" s="52"/>
      <c r="R31" s="2"/>
      <c r="S31" s="139" t="s">
        <v>723</v>
      </c>
      <c r="T31" s="139"/>
      <c r="U31" s="139">
        <v>10</v>
      </c>
      <c r="V31" s="977"/>
      <c r="W31" s="279" t="s">
        <v>9</v>
      </c>
      <c r="X31" s="281" t="s">
        <v>527</v>
      </c>
      <c r="Y31" s="341">
        <v>1.6</v>
      </c>
      <c r="Z31" s="319"/>
      <c r="AA31" s="337" t="s">
        <v>526</v>
      </c>
      <c r="AB31" s="320">
        <v>2.2999999999999998</v>
      </c>
      <c r="AC31" s="336">
        <f>AB31*7</f>
        <v>16.099999999999998</v>
      </c>
      <c r="AD31" s="320">
        <f>AB31*5</f>
        <v>11.5</v>
      </c>
      <c r="AE31" s="320" t="s">
        <v>520</v>
      </c>
      <c r="AF31" s="335">
        <f>AC31*4+AD31*9</f>
        <v>167.89999999999998</v>
      </c>
    </row>
    <row r="32" spans="2:32" ht="27.95" customHeight="1">
      <c r="B32" s="334" t="s">
        <v>10</v>
      </c>
      <c r="C32" s="975"/>
      <c r="D32" s="2"/>
      <c r="E32" s="52"/>
      <c r="F32" s="2"/>
      <c r="G32" s="137"/>
      <c r="H32" s="138"/>
      <c r="I32" s="137"/>
      <c r="J32" s="137" t="s">
        <v>735</v>
      </c>
      <c r="K32" s="138"/>
      <c r="L32" s="137">
        <v>2</v>
      </c>
      <c r="M32" s="137"/>
      <c r="N32" s="138"/>
      <c r="O32" s="137"/>
      <c r="P32" s="139"/>
      <c r="Q32" s="139"/>
      <c r="R32" s="139"/>
      <c r="S32" s="139" t="s">
        <v>578</v>
      </c>
      <c r="T32" s="137"/>
      <c r="U32" s="137">
        <v>3</v>
      </c>
      <c r="V32" s="977"/>
      <c r="W32" s="275" t="s">
        <v>726</v>
      </c>
      <c r="X32" s="281" t="s">
        <v>525</v>
      </c>
      <c r="Y32" s="341">
        <v>2.5</v>
      </c>
      <c r="Z32" s="330"/>
      <c r="AA32" s="319" t="s">
        <v>524</v>
      </c>
      <c r="AB32" s="320">
        <v>1.5</v>
      </c>
      <c r="AC32" s="320">
        <f>AB32*1</f>
        <v>1.5</v>
      </c>
      <c r="AD32" s="320" t="s">
        <v>520</v>
      </c>
      <c r="AE32" s="320">
        <f>AB32*5</f>
        <v>7.5</v>
      </c>
      <c r="AF32" s="320">
        <f>AC32*4+AE32*4</f>
        <v>36</v>
      </c>
    </row>
    <row r="33" spans="2:32" ht="27.95" customHeight="1">
      <c r="B33" s="1025" t="s">
        <v>535</v>
      </c>
      <c r="C33" s="975"/>
      <c r="D33" s="137"/>
      <c r="E33" s="138"/>
      <c r="F33" s="137"/>
      <c r="G33" s="137"/>
      <c r="H33" s="138"/>
      <c r="I33" s="137"/>
      <c r="J33" s="2"/>
      <c r="K33" s="138"/>
      <c r="L33" s="2"/>
      <c r="M33" s="2"/>
      <c r="N33" s="138"/>
      <c r="O33" s="2"/>
      <c r="P33" s="139"/>
      <c r="Q33" s="139"/>
      <c r="R33" s="139"/>
      <c r="S33" s="139"/>
      <c r="T33" s="137"/>
      <c r="U33" s="137"/>
      <c r="V33" s="977"/>
      <c r="W33" s="279" t="s">
        <v>11</v>
      </c>
      <c r="X33" s="281" t="s">
        <v>522</v>
      </c>
      <c r="Y33" s="341">
        <v>0</v>
      </c>
      <c r="Z33" s="319"/>
      <c r="AA33" s="319" t="s">
        <v>521</v>
      </c>
      <c r="AB33" s="320">
        <v>2.5</v>
      </c>
      <c r="AC33" s="320"/>
      <c r="AD33" s="320">
        <f>AB33*5</f>
        <v>12.5</v>
      </c>
      <c r="AE33" s="320" t="s">
        <v>520</v>
      </c>
      <c r="AF33" s="320">
        <f>AD33*9</f>
        <v>112.5</v>
      </c>
    </row>
    <row r="34" spans="2:32" ht="27.95" customHeight="1">
      <c r="B34" s="1025"/>
      <c r="C34" s="975"/>
      <c r="D34" s="138"/>
      <c r="E34" s="138"/>
      <c r="F34" s="137"/>
      <c r="G34" s="137"/>
      <c r="H34" s="138"/>
      <c r="I34" s="137"/>
      <c r="J34" s="139"/>
      <c r="K34" s="138"/>
      <c r="L34" s="139"/>
      <c r="M34" s="2"/>
      <c r="N34" s="138"/>
      <c r="O34" s="2"/>
      <c r="P34" s="2"/>
      <c r="Q34" s="138"/>
      <c r="R34" s="2"/>
      <c r="S34" s="139"/>
      <c r="T34" s="138"/>
      <c r="U34" s="137"/>
      <c r="V34" s="977"/>
      <c r="W34" s="275" t="s">
        <v>714</v>
      </c>
      <c r="X34" s="280" t="s">
        <v>518</v>
      </c>
      <c r="Y34" s="352">
        <v>0</v>
      </c>
      <c r="Z34" s="330"/>
      <c r="AA34" s="319" t="s">
        <v>517</v>
      </c>
      <c r="AB34" s="320">
        <v>1</v>
      </c>
      <c r="AE34" s="319">
        <f>AB34*15</f>
        <v>15</v>
      </c>
    </row>
    <row r="35" spans="2:32" ht="27.95" customHeight="1">
      <c r="B35" s="141" t="s">
        <v>516</v>
      </c>
      <c r="C35" s="145"/>
      <c r="D35" s="138"/>
      <c r="E35" s="138"/>
      <c r="F35" s="137"/>
      <c r="G35" s="137"/>
      <c r="H35" s="138"/>
      <c r="I35" s="137"/>
      <c r="J35" s="137"/>
      <c r="K35" s="138"/>
      <c r="L35" s="137"/>
      <c r="M35" s="2"/>
      <c r="N35" s="138"/>
      <c r="O35" s="2"/>
      <c r="P35" s="137"/>
      <c r="Q35" s="138"/>
      <c r="R35" s="137"/>
      <c r="S35" s="137"/>
      <c r="T35" s="137"/>
      <c r="U35" s="137"/>
      <c r="V35" s="977"/>
      <c r="W35" s="279" t="s">
        <v>12</v>
      </c>
      <c r="X35" s="278"/>
      <c r="Y35" s="341"/>
      <c r="Z35" s="319"/>
      <c r="AC35" s="319">
        <f>SUM(AC30:AC34)</f>
        <v>29.599999999999998</v>
      </c>
      <c r="AD35" s="319">
        <f>SUM(AD30:AD34)</f>
        <v>24</v>
      </c>
      <c r="AE35" s="319">
        <f>SUM(AE30:AE34)</f>
        <v>112.5</v>
      </c>
      <c r="AF35" s="319">
        <f>AC35*4+AD35*9+AE35*4</f>
        <v>784.4</v>
      </c>
    </row>
    <row r="36" spans="2:32" ht="27.95" customHeight="1" thickBot="1">
      <c r="B36" s="143"/>
      <c r="C36" s="146"/>
      <c r="D36" s="138"/>
      <c r="E36" s="138"/>
      <c r="F36" s="137"/>
      <c r="G36" s="137"/>
      <c r="H36" s="138"/>
      <c r="I36" s="137"/>
      <c r="J36" s="137"/>
      <c r="K36" s="138"/>
      <c r="L36" s="137"/>
      <c r="M36" s="137"/>
      <c r="N36" s="138"/>
      <c r="O36" s="137"/>
      <c r="P36" s="137"/>
      <c r="Q36" s="138"/>
      <c r="R36" s="137"/>
      <c r="S36" s="137"/>
      <c r="T36" s="138"/>
      <c r="U36" s="137"/>
      <c r="V36" s="978"/>
      <c r="W36" s="354" t="s">
        <v>725</v>
      </c>
      <c r="X36" s="353"/>
      <c r="Y36" s="352"/>
      <c r="Z36" s="330"/>
      <c r="AC36" s="329">
        <f>AC35*4/AF35</f>
        <v>0.15094339622641509</v>
      </c>
      <c r="AD36" s="329">
        <f>AD35*9/AF35</f>
        <v>0.27536970933197347</v>
      </c>
      <c r="AE36" s="329">
        <f>AE35*4/AF35</f>
        <v>0.57368689444161147</v>
      </c>
    </row>
    <row r="37" spans="2:32" s="339" customFormat="1" ht="27.95" customHeight="1">
      <c r="B37" s="340">
        <v>4</v>
      </c>
      <c r="C37" s="975"/>
      <c r="D37" s="136" t="str">
        <f>王子4月菜單!Q30</f>
        <v>鮮蔬蒸煮麵</v>
      </c>
      <c r="E37" s="136" t="s">
        <v>584</v>
      </c>
      <c r="F37" s="136"/>
      <c r="G37" s="136" t="str">
        <f>王子4月菜單!Q31</f>
        <v>烤雞胸肉</v>
      </c>
      <c r="H37" s="136" t="s">
        <v>673</v>
      </c>
      <c r="I37" s="136"/>
      <c r="J37" s="136" t="str">
        <f>王子4月菜單!Q32</f>
        <v>什錦炒肉片</v>
      </c>
      <c r="K37" s="136" t="s">
        <v>584</v>
      </c>
      <c r="L37" s="136"/>
      <c r="M37" s="136" t="str">
        <f>王子4月菜單!Q33</f>
        <v>QQ饅頭(冷)</v>
      </c>
      <c r="N37" s="136" t="s">
        <v>555</v>
      </c>
      <c r="O37" s="136"/>
      <c r="P37" s="136" t="str">
        <f>王子4月菜單!Q34</f>
        <v>深色青菜</v>
      </c>
      <c r="Q37" s="136" t="s">
        <v>553</v>
      </c>
      <c r="R37" s="136"/>
      <c r="S37" s="136" t="str">
        <f>王子4月菜單!Q35</f>
        <v>刺瓜排骨湯</v>
      </c>
      <c r="T37" s="136" t="s">
        <v>552</v>
      </c>
      <c r="U37" s="136"/>
      <c r="V37" s="976"/>
      <c r="W37" s="287" t="s">
        <v>7</v>
      </c>
      <c r="X37" s="305" t="s">
        <v>534</v>
      </c>
      <c r="Y37" s="380">
        <v>5.0999999999999996</v>
      </c>
      <c r="Z37" s="319"/>
      <c r="AA37" s="319"/>
      <c r="AB37" s="320"/>
      <c r="AC37" s="319" t="s">
        <v>533</v>
      </c>
      <c r="AD37" s="319" t="s">
        <v>532</v>
      </c>
      <c r="AE37" s="319" t="s">
        <v>531</v>
      </c>
      <c r="AF37" s="319" t="s">
        <v>530</v>
      </c>
    </row>
    <row r="38" spans="2:32" ht="27.95" customHeight="1">
      <c r="B38" s="334" t="s">
        <v>8</v>
      </c>
      <c r="C38" s="975"/>
      <c r="D38" s="2" t="s">
        <v>734</v>
      </c>
      <c r="E38" s="3"/>
      <c r="F38" s="2">
        <v>150</v>
      </c>
      <c r="G38" s="137" t="s">
        <v>733</v>
      </c>
      <c r="H38" s="137"/>
      <c r="I38" s="137">
        <v>50</v>
      </c>
      <c r="J38" s="139" t="s">
        <v>709</v>
      </c>
      <c r="K38" s="137"/>
      <c r="L38" s="139">
        <v>50</v>
      </c>
      <c r="M38" s="3" t="s">
        <v>732</v>
      </c>
      <c r="N38" s="254"/>
      <c r="O38" s="284">
        <v>40</v>
      </c>
      <c r="P38" s="2" t="s">
        <v>547</v>
      </c>
      <c r="Q38" s="2"/>
      <c r="R38" s="2">
        <v>100</v>
      </c>
      <c r="S38" s="139" t="s">
        <v>679</v>
      </c>
      <c r="T38" s="139"/>
      <c r="U38" s="139">
        <v>20</v>
      </c>
      <c r="V38" s="977"/>
      <c r="W38" s="275" t="s">
        <v>718</v>
      </c>
      <c r="X38" s="303" t="s">
        <v>529</v>
      </c>
      <c r="Y38" s="380">
        <v>2.2999999999999998</v>
      </c>
      <c r="Z38" s="330"/>
      <c r="AA38" s="338" t="s">
        <v>528</v>
      </c>
      <c r="AB38" s="320">
        <v>6</v>
      </c>
      <c r="AC38" s="320">
        <f>AB38*2</f>
        <v>12</v>
      </c>
      <c r="AD38" s="320"/>
      <c r="AE38" s="320">
        <f>AB38*15</f>
        <v>90</v>
      </c>
      <c r="AF38" s="320">
        <f>AC38*4+AE38*4</f>
        <v>408</v>
      </c>
    </row>
    <row r="39" spans="2:32" ht="27.95" customHeight="1">
      <c r="B39" s="334">
        <v>24</v>
      </c>
      <c r="C39" s="975"/>
      <c r="D39" s="2" t="s">
        <v>573</v>
      </c>
      <c r="E39" s="3"/>
      <c r="F39" s="3">
        <v>3</v>
      </c>
      <c r="G39" s="137"/>
      <c r="H39" s="139"/>
      <c r="I39" s="137"/>
      <c r="J39" s="139" t="s">
        <v>683</v>
      </c>
      <c r="K39" s="138"/>
      <c r="L39" s="139">
        <v>15</v>
      </c>
      <c r="M39" s="3"/>
      <c r="N39" s="254"/>
      <c r="O39" s="152"/>
      <c r="P39" s="137"/>
      <c r="Q39" s="139"/>
      <c r="R39" s="137"/>
      <c r="S39" s="139" t="s">
        <v>568</v>
      </c>
      <c r="T39" s="139"/>
      <c r="U39" s="139">
        <v>2</v>
      </c>
      <c r="V39" s="977"/>
      <c r="W39" s="279" t="s">
        <v>9</v>
      </c>
      <c r="X39" s="302" t="s">
        <v>527</v>
      </c>
      <c r="Y39" s="380">
        <v>1.9</v>
      </c>
      <c r="Z39" s="319"/>
      <c r="AA39" s="337" t="s">
        <v>526</v>
      </c>
      <c r="AB39" s="320">
        <v>2.2999999999999998</v>
      </c>
      <c r="AC39" s="336">
        <f>AB39*7</f>
        <v>16.099999999999998</v>
      </c>
      <c r="AD39" s="320">
        <f>AB39*5</f>
        <v>11.5</v>
      </c>
      <c r="AE39" s="320" t="s">
        <v>520</v>
      </c>
      <c r="AF39" s="335">
        <f>AC39*4+AD39*9</f>
        <v>167.89999999999998</v>
      </c>
    </row>
    <row r="40" spans="2:32" ht="27.95" customHeight="1">
      <c r="B40" s="334" t="s">
        <v>10</v>
      </c>
      <c r="C40" s="975"/>
      <c r="D40" s="3" t="s">
        <v>731</v>
      </c>
      <c r="E40" s="3"/>
      <c r="F40" s="3">
        <v>10</v>
      </c>
      <c r="G40" s="137"/>
      <c r="H40" s="139"/>
      <c r="I40" s="137"/>
      <c r="J40" s="139" t="s">
        <v>661</v>
      </c>
      <c r="K40" s="137"/>
      <c r="L40" s="139">
        <v>5</v>
      </c>
      <c r="M40" s="3"/>
      <c r="N40" s="254"/>
      <c r="O40" s="381"/>
      <c r="P40" s="137"/>
      <c r="Q40" s="139"/>
      <c r="R40" s="137"/>
      <c r="S40" s="139"/>
      <c r="T40" s="139"/>
      <c r="U40" s="139"/>
      <c r="V40" s="977"/>
      <c r="W40" s="275" t="s">
        <v>715</v>
      </c>
      <c r="X40" s="302" t="s">
        <v>525</v>
      </c>
      <c r="Y40" s="380">
        <v>2.2999999999999998</v>
      </c>
      <c r="Z40" s="330"/>
      <c r="AA40" s="319" t="s">
        <v>524</v>
      </c>
      <c r="AB40" s="320">
        <v>1.6</v>
      </c>
      <c r="AC40" s="320">
        <f>AB40*1</f>
        <v>1.6</v>
      </c>
      <c r="AD40" s="320" t="s">
        <v>520</v>
      </c>
      <c r="AE40" s="320">
        <f>AB40*5</f>
        <v>8</v>
      </c>
      <c r="AF40" s="320">
        <f>AC40*4+AE40*4</f>
        <v>38.4</v>
      </c>
    </row>
    <row r="41" spans="2:32" ht="27.95" customHeight="1">
      <c r="B41" s="1025" t="s">
        <v>523</v>
      </c>
      <c r="C41" s="975"/>
      <c r="D41" s="139"/>
      <c r="E41" s="139"/>
      <c r="F41" s="137"/>
      <c r="G41" s="137"/>
      <c r="H41" s="139"/>
      <c r="I41" s="137"/>
      <c r="J41" s="137" t="s">
        <v>540</v>
      </c>
      <c r="K41" s="138"/>
      <c r="L41" s="137">
        <v>5</v>
      </c>
      <c r="M41" s="2"/>
      <c r="N41" s="52"/>
      <c r="O41" s="2"/>
      <c r="P41" s="137"/>
      <c r="Q41" s="139"/>
      <c r="R41" s="137"/>
      <c r="S41" s="139"/>
      <c r="T41" s="139"/>
      <c r="U41" s="139"/>
      <c r="V41" s="977"/>
      <c r="W41" s="279" t="s">
        <v>11</v>
      </c>
      <c r="X41" s="302" t="s">
        <v>522</v>
      </c>
      <c r="Y41" s="380">
        <v>0</v>
      </c>
      <c r="Z41" s="319"/>
      <c r="AA41" s="319" t="s">
        <v>521</v>
      </c>
      <c r="AB41" s="320">
        <v>2.5</v>
      </c>
      <c r="AC41" s="320"/>
      <c r="AD41" s="320">
        <f>AB41*5</f>
        <v>12.5</v>
      </c>
      <c r="AE41" s="320" t="s">
        <v>520</v>
      </c>
      <c r="AF41" s="320">
        <f>AD41*9</f>
        <v>112.5</v>
      </c>
    </row>
    <row r="42" spans="2:32" ht="27.95" customHeight="1">
      <c r="B42" s="1025"/>
      <c r="C42" s="975"/>
      <c r="D42" s="139"/>
      <c r="E42" s="138"/>
      <c r="F42" s="137"/>
      <c r="G42" s="137"/>
      <c r="H42" s="138"/>
      <c r="I42" s="137"/>
      <c r="J42" s="139"/>
      <c r="K42" s="138"/>
      <c r="L42" s="139"/>
      <c r="M42" s="137"/>
      <c r="N42" s="138"/>
      <c r="O42" s="137"/>
      <c r="P42" s="137"/>
      <c r="Q42" s="138"/>
      <c r="R42" s="137"/>
      <c r="S42" s="139"/>
      <c r="T42" s="138"/>
      <c r="U42" s="139"/>
      <c r="V42" s="977"/>
      <c r="W42" s="275" t="s">
        <v>714</v>
      </c>
      <c r="X42" s="300" t="s">
        <v>518</v>
      </c>
      <c r="Y42" s="380">
        <v>0</v>
      </c>
      <c r="Z42" s="330"/>
      <c r="AA42" s="319" t="s">
        <v>517</v>
      </c>
      <c r="AE42" s="319">
        <f>AB42*15</f>
        <v>0</v>
      </c>
    </row>
    <row r="43" spans="2:32" ht="27.95" customHeight="1">
      <c r="B43" s="141" t="s">
        <v>516</v>
      </c>
      <c r="C43" s="145"/>
      <c r="D43" s="138"/>
      <c r="E43" s="138"/>
      <c r="F43" s="137"/>
      <c r="G43" s="137"/>
      <c r="H43" s="138"/>
      <c r="I43" s="137"/>
      <c r="J43" s="139"/>
      <c r="K43" s="138"/>
      <c r="L43" s="139"/>
      <c r="M43" s="137"/>
      <c r="N43" s="138"/>
      <c r="O43" s="137"/>
      <c r="P43" s="137"/>
      <c r="Q43" s="138"/>
      <c r="R43" s="137"/>
      <c r="S43" s="139"/>
      <c r="T43" s="138"/>
      <c r="U43" s="139"/>
      <c r="V43" s="977"/>
      <c r="W43" s="279" t="s">
        <v>12</v>
      </c>
      <c r="X43" s="299"/>
      <c r="Y43" s="379"/>
      <c r="Z43" s="319"/>
      <c r="AC43" s="319">
        <f>SUM(AC38:AC42)</f>
        <v>29.7</v>
      </c>
      <c r="AD43" s="319">
        <f>SUM(AD38:AD42)</f>
        <v>24</v>
      </c>
      <c r="AE43" s="319">
        <f>SUM(AE38:AE42)</f>
        <v>98</v>
      </c>
      <c r="AF43" s="319">
        <f>AC43*4+AD43*9+AE43*4</f>
        <v>726.8</v>
      </c>
    </row>
    <row r="44" spans="2:32" ht="27.95" customHeight="1" thickBot="1">
      <c r="B44" s="333"/>
      <c r="C44" s="146"/>
      <c r="D44" s="332"/>
      <c r="E44" s="332"/>
      <c r="F44" s="331"/>
      <c r="G44" s="331"/>
      <c r="H44" s="332"/>
      <c r="I44" s="331"/>
      <c r="J44" s="331"/>
      <c r="K44" s="332"/>
      <c r="L44" s="331"/>
      <c r="M44" s="2"/>
      <c r="N44" s="138"/>
      <c r="O44" s="2"/>
      <c r="P44" s="331"/>
      <c r="Q44" s="332"/>
      <c r="R44" s="331"/>
      <c r="S44" s="331"/>
      <c r="T44" s="332"/>
      <c r="U44" s="331"/>
      <c r="V44" s="978"/>
      <c r="W44" s="348" t="s">
        <v>713</v>
      </c>
      <c r="X44" s="378"/>
      <c r="Y44" s="377"/>
      <c r="Z44" s="330"/>
      <c r="AC44" s="329">
        <f>AC43*4/AF43</f>
        <v>0.16345624656026417</v>
      </c>
      <c r="AD44" s="329">
        <f>AD43*9/AF43</f>
        <v>0.29719317556411667</v>
      </c>
      <c r="AE44" s="329">
        <f>AE43*4/AF43</f>
        <v>0.53935057787561924</v>
      </c>
    </row>
    <row r="45" spans="2:32" ht="21.75" customHeight="1">
      <c r="C45" s="319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328"/>
    </row>
    <row r="46" spans="2:32">
      <c r="B46" s="320"/>
      <c r="D46" s="1027"/>
      <c r="E46" s="1027"/>
      <c r="F46" s="1028"/>
      <c r="G46" s="1028"/>
      <c r="H46" s="327"/>
      <c r="I46" s="319"/>
      <c r="J46" s="319"/>
      <c r="K46" s="327"/>
      <c r="L46" s="319"/>
      <c r="N46" s="327"/>
      <c r="O46" s="319"/>
      <c r="Q46" s="327"/>
      <c r="R46" s="319"/>
      <c r="T46" s="327"/>
      <c r="U46" s="319"/>
      <c r="V46" s="326"/>
      <c r="Y46" s="5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J45:Y45"/>
    <mergeCell ref="D46:G46"/>
    <mergeCell ref="C29:C34"/>
    <mergeCell ref="V29:V36"/>
    <mergeCell ref="B33:B34"/>
    <mergeCell ref="C37:C42"/>
    <mergeCell ref="V37:V44"/>
    <mergeCell ref="B41:B42"/>
    <mergeCell ref="B25:B26"/>
    <mergeCell ref="V21:V28"/>
    <mergeCell ref="C13:C18"/>
    <mergeCell ref="V13:V20"/>
    <mergeCell ref="B17:B18"/>
    <mergeCell ref="C21:C26"/>
    <mergeCell ref="B1:Y1"/>
    <mergeCell ref="B2:G2"/>
    <mergeCell ref="C5:C10"/>
    <mergeCell ref="V5:V12"/>
    <mergeCell ref="B9:B10"/>
  </mergeCells>
  <phoneticPr fontId="20" type="noConversion"/>
  <pageMargins left="1.28" right="0.17" top="0.18" bottom="0.17" header="0.5" footer="0.23"/>
  <pageSetup paperSize="9" scale="4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7" zoomScale="60" workbookViewId="0">
      <selection activeCell="F31" sqref="F31"/>
    </sheetView>
  </sheetViews>
  <sheetFormatPr defaultRowHeight="20.25"/>
  <cols>
    <col min="1" max="1" width="1.875" style="318" customWidth="1"/>
    <col min="2" max="2" width="4.875" style="325" customWidth="1"/>
    <col min="3" max="3" width="0" style="318" hidden="1" customWidth="1"/>
    <col min="4" max="4" width="22.625" style="318" customWidth="1"/>
    <col min="5" max="5" width="5.625" style="324" customWidth="1"/>
    <col min="6" max="6" width="9.625" style="318" customWidth="1"/>
    <col min="7" max="7" width="22.625" style="318" customWidth="1"/>
    <col min="8" max="8" width="5.625" style="324" customWidth="1"/>
    <col min="9" max="9" width="9.625" style="318" customWidth="1"/>
    <col min="10" max="10" width="22.625" style="318" customWidth="1"/>
    <col min="11" max="11" width="5.625" style="324" customWidth="1"/>
    <col min="12" max="12" width="9.625" style="318" customWidth="1"/>
    <col min="13" max="13" width="22.625" style="318" customWidth="1"/>
    <col min="14" max="14" width="5.625" style="324" customWidth="1"/>
    <col min="15" max="15" width="9.625" style="318" customWidth="1"/>
    <col min="16" max="16" width="22.625" style="318" customWidth="1"/>
    <col min="17" max="17" width="5.625" style="324" customWidth="1"/>
    <col min="18" max="18" width="9.625" style="318" customWidth="1"/>
    <col min="19" max="19" width="22.625" style="318" customWidth="1"/>
    <col min="20" max="20" width="5.625" style="324" customWidth="1"/>
    <col min="21" max="21" width="9.625" style="318" customWidth="1"/>
    <col min="22" max="22" width="5.25" style="323" customWidth="1"/>
    <col min="23" max="23" width="11.75" style="322" customWidth="1"/>
    <col min="24" max="24" width="11.25" style="92" customWidth="1"/>
    <col min="25" max="25" width="6.625" style="321" customWidth="1"/>
    <col min="26" max="26" width="6.625" style="318" customWidth="1"/>
    <col min="27" max="27" width="6" style="319" hidden="1" customWidth="1"/>
    <col min="28" max="28" width="5.5" style="320" hidden="1" customWidth="1"/>
    <col min="29" max="29" width="7.75" style="319" hidden="1" customWidth="1"/>
    <col min="30" max="30" width="8" style="319" hidden="1" customWidth="1"/>
    <col min="31" max="31" width="7.875" style="319" hidden="1" customWidth="1"/>
    <col min="32" max="32" width="7.5" style="319" hidden="1" customWidth="1"/>
    <col min="33" max="16384" width="9" style="318"/>
  </cols>
  <sheetData>
    <row r="1" spans="2:32" s="319" customFormat="1" ht="38.25">
      <c r="B1" s="970" t="s">
        <v>730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372"/>
      <c r="AB1" s="320"/>
    </row>
    <row r="2" spans="2:32" s="319" customFormat="1" ht="16.5" customHeight="1">
      <c r="B2" s="1023"/>
      <c r="C2" s="1024"/>
      <c r="D2" s="1024"/>
      <c r="E2" s="1024"/>
      <c r="F2" s="1024"/>
      <c r="G2" s="1024"/>
      <c r="H2" s="375"/>
      <c r="I2" s="372"/>
      <c r="J2" s="372"/>
      <c r="K2" s="375"/>
      <c r="L2" s="372"/>
      <c r="M2" s="372"/>
      <c r="N2" s="375"/>
      <c r="O2" s="372"/>
      <c r="P2" s="372"/>
      <c r="Q2" s="375"/>
      <c r="R2" s="372"/>
      <c r="S2" s="372"/>
      <c r="T2" s="375"/>
      <c r="U2" s="372"/>
      <c r="V2" s="374"/>
      <c r="W2" s="373"/>
      <c r="X2" s="12"/>
      <c r="Y2" s="373"/>
      <c r="Z2" s="372"/>
      <c r="AB2" s="320"/>
    </row>
    <row r="3" spans="2:32" s="319" customFormat="1" ht="31.5" customHeight="1" thickBot="1">
      <c r="B3" s="98" t="s">
        <v>562</v>
      </c>
      <c r="C3" s="371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T3" s="370"/>
      <c r="U3" s="370"/>
      <c r="V3" s="369"/>
      <c r="W3" s="368"/>
      <c r="X3" s="17"/>
      <c r="Y3" s="367"/>
      <c r="Z3" s="330"/>
      <c r="AB3" s="320"/>
    </row>
    <row r="4" spans="2:32" s="358" customFormat="1" ht="99">
      <c r="B4" s="366" t="s">
        <v>0</v>
      </c>
      <c r="C4" s="365" t="s">
        <v>1</v>
      </c>
      <c r="D4" s="362" t="s">
        <v>2</v>
      </c>
      <c r="E4" s="25" t="s">
        <v>561</v>
      </c>
      <c r="F4" s="362"/>
      <c r="G4" s="362" t="s">
        <v>3</v>
      </c>
      <c r="H4" s="25" t="s">
        <v>561</v>
      </c>
      <c r="I4" s="362"/>
      <c r="J4" s="362" t="s">
        <v>4</v>
      </c>
      <c r="K4" s="25" t="s">
        <v>561</v>
      </c>
      <c r="L4" s="364"/>
      <c r="M4" s="362" t="s">
        <v>4</v>
      </c>
      <c r="N4" s="25" t="s">
        <v>561</v>
      </c>
      <c r="O4" s="362"/>
      <c r="P4" s="362" t="s">
        <v>4</v>
      </c>
      <c r="Q4" s="25" t="s">
        <v>561</v>
      </c>
      <c r="R4" s="362"/>
      <c r="S4" s="363" t="s">
        <v>5</v>
      </c>
      <c r="T4" s="25" t="s">
        <v>561</v>
      </c>
      <c r="U4" s="362"/>
      <c r="V4" s="101" t="s">
        <v>560</v>
      </c>
      <c r="W4" s="361" t="s">
        <v>6</v>
      </c>
      <c r="X4" s="29" t="s">
        <v>559</v>
      </c>
      <c r="Y4" s="360" t="s">
        <v>558</v>
      </c>
      <c r="Z4" s="359"/>
      <c r="AA4" s="338"/>
      <c r="AB4" s="320"/>
      <c r="AC4" s="319"/>
      <c r="AD4" s="319"/>
      <c r="AE4" s="319"/>
      <c r="AF4" s="319"/>
    </row>
    <row r="5" spans="2:32" s="339" customFormat="1" ht="65.099999999999994" customHeight="1">
      <c r="B5" s="340">
        <v>4</v>
      </c>
      <c r="C5" s="975"/>
      <c r="D5" s="136" t="str">
        <f>王子4月菜單!A39</f>
        <v>香Q白飯</v>
      </c>
      <c r="E5" s="136" t="s">
        <v>555</v>
      </c>
      <c r="F5" s="1" t="s">
        <v>729</v>
      </c>
      <c r="G5" s="136" t="str">
        <f>王子4月菜單!A40</f>
        <v>椒鹽豬里肌(炸)</v>
      </c>
      <c r="H5" s="136" t="s">
        <v>585</v>
      </c>
      <c r="I5" s="1" t="s">
        <v>729</v>
      </c>
      <c r="J5" s="136" t="str">
        <f>王子4月菜單!A41</f>
        <v>筍絲肉絲羹(芡)</v>
      </c>
      <c r="K5" s="136" t="s">
        <v>552</v>
      </c>
      <c r="L5" s="1" t="s">
        <v>729</v>
      </c>
      <c r="M5" s="136" t="str">
        <f>王子4月菜單!A42</f>
        <v>QQ滷蛋</v>
      </c>
      <c r="N5" s="136" t="s">
        <v>554</v>
      </c>
      <c r="O5" s="1" t="s">
        <v>729</v>
      </c>
      <c r="P5" s="136" t="str">
        <f>王子4月菜單!A43</f>
        <v>深色青菜</v>
      </c>
      <c r="Q5" s="136" t="s">
        <v>553</v>
      </c>
      <c r="R5" s="1" t="s">
        <v>729</v>
      </c>
      <c r="S5" s="136" t="str">
        <f>王子4月菜單!A44</f>
        <v>蘿蔔玉米湯</v>
      </c>
      <c r="T5" s="136" t="s">
        <v>552</v>
      </c>
      <c r="U5" s="1" t="s">
        <v>729</v>
      </c>
      <c r="V5" s="976"/>
      <c r="W5" s="287" t="s">
        <v>7</v>
      </c>
      <c r="X5" s="286" t="s">
        <v>534</v>
      </c>
      <c r="Y5" s="343">
        <v>5.3</v>
      </c>
      <c r="Z5" s="319"/>
      <c r="AA5" s="319"/>
      <c r="AB5" s="320"/>
      <c r="AC5" s="319" t="s">
        <v>533</v>
      </c>
      <c r="AD5" s="319" t="s">
        <v>532</v>
      </c>
      <c r="AE5" s="319" t="s">
        <v>531</v>
      </c>
      <c r="AF5" s="319" t="s">
        <v>530</v>
      </c>
    </row>
    <row r="6" spans="2:32" ht="27.95" customHeight="1">
      <c r="B6" s="334" t="s">
        <v>8</v>
      </c>
      <c r="C6" s="975"/>
      <c r="D6" s="2" t="s">
        <v>551</v>
      </c>
      <c r="E6" s="3"/>
      <c r="F6" s="2">
        <v>110</v>
      </c>
      <c r="G6" s="2" t="s">
        <v>728</v>
      </c>
      <c r="H6" s="139"/>
      <c r="I6" s="2">
        <v>50</v>
      </c>
      <c r="J6" s="137" t="s">
        <v>664</v>
      </c>
      <c r="K6" s="137"/>
      <c r="L6" s="137">
        <v>35</v>
      </c>
      <c r="M6" s="3" t="s">
        <v>543</v>
      </c>
      <c r="N6" s="137"/>
      <c r="O6" s="2">
        <v>50</v>
      </c>
      <c r="P6" s="2" t="s">
        <v>547</v>
      </c>
      <c r="Q6" s="137"/>
      <c r="R6" s="137">
        <v>105</v>
      </c>
      <c r="S6" s="271" t="s">
        <v>575</v>
      </c>
      <c r="T6" s="284"/>
      <c r="U6" s="150">
        <v>20</v>
      </c>
      <c r="V6" s="977"/>
      <c r="W6" s="275" t="s">
        <v>727</v>
      </c>
      <c r="X6" s="282" t="s">
        <v>529</v>
      </c>
      <c r="Y6" s="341">
        <v>2</v>
      </c>
      <c r="Z6" s="330"/>
      <c r="AA6" s="338" t="s">
        <v>528</v>
      </c>
      <c r="AB6" s="320">
        <v>6</v>
      </c>
      <c r="AC6" s="320">
        <f>AB6*2</f>
        <v>12</v>
      </c>
      <c r="AD6" s="320"/>
      <c r="AE6" s="320">
        <f>AB6*15</f>
        <v>90</v>
      </c>
      <c r="AF6" s="320">
        <f>AC6*4+AE6*4</f>
        <v>408</v>
      </c>
    </row>
    <row r="7" spans="2:32" ht="27.95" customHeight="1">
      <c r="B7" s="334">
        <v>27</v>
      </c>
      <c r="C7" s="975"/>
      <c r="D7" s="2"/>
      <c r="E7" s="3"/>
      <c r="F7" s="3"/>
      <c r="G7" s="2"/>
      <c r="H7" s="139"/>
      <c r="I7" s="2"/>
      <c r="J7" s="137" t="s">
        <v>588</v>
      </c>
      <c r="K7" s="137"/>
      <c r="L7" s="137">
        <v>10</v>
      </c>
      <c r="M7" s="283"/>
      <c r="N7" s="308"/>
      <c r="O7" s="2"/>
      <c r="P7" s="137"/>
      <c r="Q7" s="137"/>
      <c r="R7" s="137"/>
      <c r="S7" s="271" t="s">
        <v>571</v>
      </c>
      <c r="T7" s="152"/>
      <c r="U7" s="150">
        <v>2</v>
      </c>
      <c r="V7" s="977"/>
      <c r="W7" s="279" t="s">
        <v>9</v>
      </c>
      <c r="X7" s="281" t="s">
        <v>527</v>
      </c>
      <c r="Y7" s="341">
        <v>1.7</v>
      </c>
      <c r="Z7" s="319"/>
      <c r="AA7" s="337" t="s">
        <v>526</v>
      </c>
      <c r="AB7" s="320">
        <v>2</v>
      </c>
      <c r="AC7" s="336">
        <f>AB7*7</f>
        <v>14</v>
      </c>
      <c r="AD7" s="320">
        <f>AB7*5</f>
        <v>10</v>
      </c>
      <c r="AE7" s="320" t="s">
        <v>520</v>
      </c>
      <c r="AF7" s="335">
        <f>AC7*4+AD7*9</f>
        <v>146</v>
      </c>
    </row>
    <row r="8" spans="2:32" ht="27.95" customHeight="1">
      <c r="B8" s="334" t="s">
        <v>10</v>
      </c>
      <c r="C8" s="975"/>
      <c r="D8" s="3"/>
      <c r="E8" s="3"/>
      <c r="F8" s="3"/>
      <c r="G8" s="137"/>
      <c r="H8" s="138"/>
      <c r="I8" s="137"/>
      <c r="J8" s="137" t="s">
        <v>540</v>
      </c>
      <c r="K8" s="2"/>
      <c r="L8" s="137">
        <v>5</v>
      </c>
      <c r="M8" s="357"/>
      <c r="N8" s="356"/>
      <c r="O8" s="2"/>
      <c r="P8" s="137"/>
      <c r="Q8" s="138"/>
      <c r="R8" s="137"/>
      <c r="S8" s="139" t="s">
        <v>546</v>
      </c>
      <c r="T8" s="138"/>
      <c r="U8" s="137">
        <v>2</v>
      </c>
      <c r="V8" s="977"/>
      <c r="W8" s="275" t="s">
        <v>726</v>
      </c>
      <c r="X8" s="281" t="s">
        <v>525</v>
      </c>
      <c r="Y8" s="341">
        <v>2.5</v>
      </c>
      <c r="Z8" s="330"/>
      <c r="AA8" s="319" t="s">
        <v>524</v>
      </c>
      <c r="AB8" s="320">
        <v>1.5</v>
      </c>
      <c r="AC8" s="320">
        <f>AB8*1</f>
        <v>1.5</v>
      </c>
      <c r="AD8" s="320" t="s">
        <v>520</v>
      </c>
      <c r="AE8" s="320">
        <f>AB8*5</f>
        <v>7.5</v>
      </c>
      <c r="AF8" s="320">
        <f>AC8*4+AE8*4</f>
        <v>36</v>
      </c>
    </row>
    <row r="9" spans="2:32" ht="27.95" customHeight="1">
      <c r="B9" s="1025" t="s">
        <v>557</v>
      </c>
      <c r="C9" s="975"/>
      <c r="D9" s="3"/>
      <c r="E9" s="3"/>
      <c r="F9" s="3"/>
      <c r="G9" s="137"/>
      <c r="H9" s="138"/>
      <c r="I9" s="137"/>
      <c r="J9" s="137" t="s">
        <v>661</v>
      </c>
      <c r="K9" s="138"/>
      <c r="L9" s="137">
        <v>3</v>
      </c>
      <c r="M9" s="355"/>
      <c r="N9" s="138"/>
      <c r="O9" s="2"/>
      <c r="P9" s="137"/>
      <c r="Q9" s="138"/>
      <c r="R9" s="137"/>
      <c r="S9" s="139"/>
      <c r="T9" s="138"/>
      <c r="U9" s="137"/>
      <c r="V9" s="977"/>
      <c r="W9" s="279" t="s">
        <v>11</v>
      </c>
      <c r="X9" s="281" t="s">
        <v>522</v>
      </c>
      <c r="Y9" s="341">
        <v>0</v>
      </c>
      <c r="Z9" s="319"/>
      <c r="AA9" s="319" t="s">
        <v>521</v>
      </c>
      <c r="AB9" s="320">
        <v>2.5</v>
      </c>
      <c r="AC9" s="320"/>
      <c r="AD9" s="320">
        <f>AB9*5</f>
        <v>12.5</v>
      </c>
      <c r="AE9" s="320" t="s">
        <v>520</v>
      </c>
      <c r="AF9" s="320">
        <f>AD9*9</f>
        <v>112.5</v>
      </c>
    </row>
    <row r="10" spans="2:32" ht="27.95" customHeight="1">
      <c r="B10" s="1025"/>
      <c r="C10" s="975"/>
      <c r="D10" s="3"/>
      <c r="E10" s="3"/>
      <c r="F10" s="3"/>
      <c r="G10" s="137"/>
      <c r="H10" s="138"/>
      <c r="I10" s="137"/>
      <c r="J10" s="137"/>
      <c r="K10" s="138"/>
      <c r="L10" s="137"/>
      <c r="M10" s="355"/>
      <c r="N10" s="138"/>
      <c r="O10" s="2"/>
      <c r="P10" s="137"/>
      <c r="Q10" s="138"/>
      <c r="R10" s="137"/>
      <c r="S10" s="139"/>
      <c r="T10" s="138"/>
      <c r="U10" s="137"/>
      <c r="V10" s="977"/>
      <c r="W10" s="275" t="s">
        <v>714</v>
      </c>
      <c r="X10" s="280" t="s">
        <v>518</v>
      </c>
      <c r="Y10" s="352">
        <v>0</v>
      </c>
      <c r="Z10" s="330"/>
      <c r="AA10" s="319" t="s">
        <v>517</v>
      </c>
      <c r="AE10" s="319">
        <f>AB10*15</f>
        <v>0</v>
      </c>
    </row>
    <row r="11" spans="2:32" ht="27.95" customHeight="1">
      <c r="B11" s="141" t="s">
        <v>516</v>
      </c>
      <c r="C11" s="145"/>
      <c r="D11" s="139"/>
      <c r="E11" s="138"/>
      <c r="F11" s="139"/>
      <c r="G11" s="137"/>
      <c r="H11" s="138"/>
      <c r="I11" s="137"/>
      <c r="J11" s="137"/>
      <c r="K11" s="138"/>
      <c r="L11" s="137"/>
      <c r="M11" s="288"/>
      <c r="N11" s="138"/>
      <c r="O11" s="2"/>
      <c r="P11" s="137"/>
      <c r="Q11" s="138"/>
      <c r="R11" s="137"/>
      <c r="S11" s="137"/>
      <c r="T11" s="138"/>
      <c r="U11" s="137"/>
      <c r="V11" s="977"/>
      <c r="W11" s="279" t="s">
        <v>12</v>
      </c>
      <c r="X11" s="278"/>
      <c r="Y11" s="341"/>
      <c r="Z11" s="319"/>
      <c r="AC11" s="319">
        <f>SUM(AC6:AC10)</f>
        <v>27.5</v>
      </c>
      <c r="AD11" s="319">
        <f>SUM(AD6:AD10)</f>
        <v>22.5</v>
      </c>
      <c r="AE11" s="319">
        <f>SUM(AE6:AE10)</f>
        <v>97.5</v>
      </c>
      <c r="AF11" s="319">
        <f>AC11*4+AD11*9+AE11*4</f>
        <v>702.5</v>
      </c>
    </row>
    <row r="12" spans="2:32" ht="27.95" customHeight="1" thickBot="1">
      <c r="B12" s="143"/>
      <c r="C12" s="146"/>
      <c r="D12" s="138"/>
      <c r="E12" s="138"/>
      <c r="F12" s="137"/>
      <c r="G12" s="137"/>
      <c r="H12" s="138"/>
      <c r="I12" s="137"/>
      <c r="J12" s="137"/>
      <c r="K12" s="138"/>
      <c r="L12" s="137"/>
      <c r="M12" s="2"/>
      <c r="N12" s="138"/>
      <c r="O12" s="2"/>
      <c r="P12" s="137"/>
      <c r="Q12" s="138"/>
      <c r="R12" s="137"/>
      <c r="S12" s="137"/>
      <c r="T12" s="138"/>
      <c r="U12" s="137"/>
      <c r="V12" s="978"/>
      <c r="W12" s="354" t="s">
        <v>725</v>
      </c>
      <c r="X12" s="353"/>
      <c r="Y12" s="352"/>
      <c r="Z12" s="330"/>
      <c r="AC12" s="329">
        <f>AC11*4/AF11</f>
        <v>0.15658362989323843</v>
      </c>
      <c r="AD12" s="329">
        <f>AD11*9/AF11</f>
        <v>0.28825622775800713</v>
      </c>
      <c r="AE12" s="329">
        <f>AE11*4/AF11</f>
        <v>0.55516014234875444</v>
      </c>
    </row>
    <row r="13" spans="2:32" s="339" customFormat="1" ht="27.95" customHeight="1">
      <c r="B13" s="340">
        <v>4</v>
      </c>
      <c r="C13" s="975"/>
      <c r="D13" s="136" t="str">
        <f>王子4月菜單!E39</f>
        <v>五穀飯</v>
      </c>
      <c r="E13" s="136" t="s">
        <v>555</v>
      </c>
      <c r="F13" s="136"/>
      <c r="G13" s="136" t="str">
        <f>王子4月菜單!E40</f>
        <v>菇菇雞丁</v>
      </c>
      <c r="H13" s="136" t="s">
        <v>552</v>
      </c>
      <c r="I13" s="136"/>
      <c r="J13" s="136" t="str">
        <f>王子4月菜單!E41</f>
        <v>客家小炒(豆)</v>
      </c>
      <c r="K13" s="136" t="s">
        <v>584</v>
      </c>
      <c r="L13" s="136"/>
      <c r="M13" s="136" t="str">
        <f>王子4月菜單!E42</f>
        <v>白醬洋芋</v>
      </c>
      <c r="N13" s="136" t="s">
        <v>552</v>
      </c>
      <c r="O13" s="136"/>
      <c r="P13" s="136" t="str">
        <f>王子4月菜單!E43</f>
        <v>淺色青菜</v>
      </c>
      <c r="Q13" s="136" t="s">
        <v>553</v>
      </c>
      <c r="R13" s="136"/>
      <c r="S13" s="136" t="str">
        <f>王子4月菜單!E44</f>
        <v>冬瓜蛤蠣湯(海)</v>
      </c>
      <c r="T13" s="136" t="s">
        <v>552</v>
      </c>
      <c r="U13" s="136"/>
      <c r="V13" s="976"/>
      <c r="W13" s="287" t="s">
        <v>7</v>
      </c>
      <c r="X13" s="305" t="s">
        <v>534</v>
      </c>
      <c r="Y13" s="304">
        <v>5.2</v>
      </c>
      <c r="Z13" s="319"/>
      <c r="AA13" s="319"/>
      <c r="AB13" s="320"/>
      <c r="AC13" s="319" t="s">
        <v>533</v>
      </c>
      <c r="AD13" s="319" t="s">
        <v>532</v>
      </c>
      <c r="AE13" s="319" t="s">
        <v>531</v>
      </c>
      <c r="AF13" s="319" t="s">
        <v>530</v>
      </c>
    </row>
    <row r="14" spans="2:32" ht="27.95" customHeight="1">
      <c r="B14" s="334" t="s">
        <v>8</v>
      </c>
      <c r="C14" s="975"/>
      <c r="D14" s="3" t="s">
        <v>551</v>
      </c>
      <c r="E14" s="3"/>
      <c r="F14" s="3">
        <v>70</v>
      </c>
      <c r="G14" s="2" t="s">
        <v>578</v>
      </c>
      <c r="H14" s="139"/>
      <c r="I14" s="2">
        <v>50</v>
      </c>
      <c r="J14" s="2" t="s">
        <v>577</v>
      </c>
      <c r="K14" s="2"/>
      <c r="L14" s="2">
        <v>40</v>
      </c>
      <c r="M14" s="139" t="s">
        <v>549</v>
      </c>
      <c r="N14" s="308"/>
      <c r="O14" s="139">
        <v>30</v>
      </c>
      <c r="P14" s="2" t="s">
        <v>680</v>
      </c>
      <c r="Q14" s="137"/>
      <c r="R14" s="137">
        <v>105</v>
      </c>
      <c r="S14" s="139" t="s">
        <v>669</v>
      </c>
      <c r="T14" s="2"/>
      <c r="U14" s="137">
        <v>30</v>
      </c>
      <c r="V14" s="977"/>
      <c r="W14" s="275" t="s">
        <v>724</v>
      </c>
      <c r="X14" s="303" t="s">
        <v>529</v>
      </c>
      <c r="Y14" s="297">
        <v>2.5</v>
      </c>
      <c r="Z14" s="330"/>
      <c r="AA14" s="338" t="s">
        <v>528</v>
      </c>
      <c r="AB14" s="320">
        <v>6</v>
      </c>
      <c r="AC14" s="320">
        <f>AB14*2</f>
        <v>12</v>
      </c>
      <c r="AD14" s="320"/>
      <c r="AE14" s="320">
        <f>AB14*15</f>
        <v>90</v>
      </c>
      <c r="AF14" s="320">
        <f>AC14*4+AE14*4</f>
        <v>408</v>
      </c>
    </row>
    <row r="15" spans="2:32" ht="27.95" customHeight="1">
      <c r="B15" s="334">
        <v>28</v>
      </c>
      <c r="C15" s="975"/>
      <c r="D15" s="3" t="s">
        <v>632</v>
      </c>
      <c r="E15" s="3"/>
      <c r="F15" s="3">
        <v>40</v>
      </c>
      <c r="G15" s="2" t="s">
        <v>723</v>
      </c>
      <c r="H15" s="139"/>
      <c r="I15" s="2">
        <v>10</v>
      </c>
      <c r="J15" s="2" t="s">
        <v>722</v>
      </c>
      <c r="K15" s="2"/>
      <c r="L15" s="2">
        <v>15</v>
      </c>
      <c r="M15" s="139" t="s">
        <v>540</v>
      </c>
      <c r="N15" s="139"/>
      <c r="O15" s="139">
        <v>15</v>
      </c>
      <c r="P15" s="137"/>
      <c r="Q15" s="137"/>
      <c r="R15" s="137"/>
      <c r="S15" s="271" t="s">
        <v>666</v>
      </c>
      <c r="T15" s="152"/>
      <c r="U15" s="150">
        <v>2</v>
      </c>
      <c r="V15" s="977"/>
      <c r="W15" s="279" t="s">
        <v>9</v>
      </c>
      <c r="X15" s="302" t="s">
        <v>527</v>
      </c>
      <c r="Y15" s="297">
        <v>1.8</v>
      </c>
      <c r="Z15" s="319"/>
      <c r="AA15" s="337" t="s">
        <v>526</v>
      </c>
      <c r="AB15" s="320">
        <v>2.2000000000000002</v>
      </c>
      <c r="AC15" s="336">
        <f>AB15*7</f>
        <v>15.400000000000002</v>
      </c>
      <c r="AD15" s="320">
        <f>AB15*5</f>
        <v>11</v>
      </c>
      <c r="AE15" s="320" t="s">
        <v>520</v>
      </c>
      <c r="AF15" s="335">
        <f>AC15*4+AD15*9</f>
        <v>160.60000000000002</v>
      </c>
    </row>
    <row r="16" spans="2:32" ht="27.95" customHeight="1">
      <c r="B16" s="334" t="s">
        <v>10</v>
      </c>
      <c r="C16" s="975"/>
      <c r="D16" s="52"/>
      <c r="E16" s="52"/>
      <c r="F16" s="2"/>
      <c r="G16" s="137"/>
      <c r="H16" s="138"/>
      <c r="I16" s="137"/>
      <c r="J16" s="289" t="s">
        <v>571</v>
      </c>
      <c r="K16" s="52"/>
      <c r="L16" s="2">
        <v>20</v>
      </c>
      <c r="M16" s="3"/>
      <c r="N16" s="138"/>
      <c r="O16" s="2"/>
      <c r="P16" s="137"/>
      <c r="Q16" s="138"/>
      <c r="R16" s="137"/>
      <c r="S16" s="139" t="s">
        <v>663</v>
      </c>
      <c r="T16" s="138"/>
      <c r="U16" s="137">
        <v>2</v>
      </c>
      <c r="V16" s="977"/>
      <c r="W16" s="275" t="s">
        <v>567</v>
      </c>
      <c r="X16" s="302" t="s">
        <v>525</v>
      </c>
      <c r="Y16" s="297">
        <v>2.2000000000000002</v>
      </c>
      <c r="Z16" s="330"/>
      <c r="AA16" s="319" t="s">
        <v>524</v>
      </c>
      <c r="AB16" s="320">
        <v>1.6</v>
      </c>
      <c r="AC16" s="320">
        <f>AB16*1</f>
        <v>1.6</v>
      </c>
      <c r="AD16" s="320" t="s">
        <v>520</v>
      </c>
      <c r="AE16" s="320">
        <f>AB16*5</f>
        <v>8</v>
      </c>
      <c r="AF16" s="320">
        <f>AC16*4+AE16*4</f>
        <v>38.4</v>
      </c>
    </row>
    <row r="17" spans="2:32" ht="27.95" customHeight="1">
      <c r="B17" s="1025" t="s">
        <v>556</v>
      </c>
      <c r="C17" s="975"/>
      <c r="D17" s="139"/>
      <c r="E17" s="139"/>
      <c r="F17" s="139"/>
      <c r="G17" s="137"/>
      <c r="H17" s="138"/>
      <c r="I17" s="137"/>
      <c r="J17" s="139"/>
      <c r="K17" s="138"/>
      <c r="L17" s="139"/>
      <c r="M17" s="3"/>
      <c r="N17" s="138"/>
      <c r="O17" s="2"/>
      <c r="P17" s="137"/>
      <c r="Q17" s="138"/>
      <c r="R17" s="137"/>
      <c r="S17" s="139"/>
      <c r="T17" s="138"/>
      <c r="U17" s="137"/>
      <c r="V17" s="977"/>
      <c r="W17" s="279" t="s">
        <v>11</v>
      </c>
      <c r="X17" s="302" t="s">
        <v>522</v>
      </c>
      <c r="Y17" s="297">
        <v>0</v>
      </c>
      <c r="Z17" s="319"/>
      <c r="AA17" s="319" t="s">
        <v>521</v>
      </c>
      <c r="AB17" s="320">
        <v>2.5</v>
      </c>
      <c r="AC17" s="320"/>
      <c r="AD17" s="320">
        <f>AB17*5</f>
        <v>12.5</v>
      </c>
      <c r="AE17" s="320" t="s">
        <v>520</v>
      </c>
      <c r="AF17" s="320">
        <f>AD17*9</f>
        <v>112.5</v>
      </c>
    </row>
    <row r="18" spans="2:32" ht="27.95" customHeight="1">
      <c r="B18" s="1025"/>
      <c r="C18" s="975"/>
      <c r="D18" s="138"/>
      <c r="E18" s="138"/>
      <c r="F18" s="137"/>
      <c r="G18" s="137"/>
      <c r="H18" s="138"/>
      <c r="I18" s="137"/>
      <c r="J18" s="137"/>
      <c r="K18" s="138"/>
      <c r="L18" s="137"/>
      <c r="M18" s="3"/>
      <c r="N18" s="138"/>
      <c r="O18" s="2"/>
      <c r="P18" s="137"/>
      <c r="Q18" s="138"/>
      <c r="R18" s="137"/>
      <c r="S18" s="139"/>
      <c r="T18" s="138"/>
      <c r="U18" s="137"/>
      <c r="V18" s="977"/>
      <c r="W18" s="275" t="s">
        <v>587</v>
      </c>
      <c r="X18" s="300" t="s">
        <v>518</v>
      </c>
      <c r="Y18" s="306">
        <v>0</v>
      </c>
      <c r="Z18" s="330"/>
      <c r="AA18" s="319" t="s">
        <v>517</v>
      </c>
      <c r="AB18" s="320">
        <v>1</v>
      </c>
      <c r="AE18" s="319">
        <f>AB18*15</f>
        <v>15</v>
      </c>
    </row>
    <row r="19" spans="2:32" ht="27.95" customHeight="1">
      <c r="B19" s="141" t="s">
        <v>516</v>
      </c>
      <c r="C19" s="145"/>
      <c r="D19" s="138"/>
      <c r="E19" s="138"/>
      <c r="F19" s="137"/>
      <c r="G19" s="137"/>
      <c r="H19" s="138"/>
      <c r="I19" s="137"/>
      <c r="J19" s="137"/>
      <c r="K19" s="138"/>
      <c r="L19" s="137"/>
      <c r="M19" s="2"/>
      <c r="N19" s="138"/>
      <c r="O19" s="2"/>
      <c r="P19" s="137"/>
      <c r="Q19" s="138"/>
      <c r="R19" s="137"/>
      <c r="S19" s="137"/>
      <c r="T19" s="138"/>
      <c r="U19" s="137"/>
      <c r="V19" s="977"/>
      <c r="W19" s="279" t="s">
        <v>12</v>
      </c>
      <c r="X19" s="299"/>
      <c r="Y19" s="297"/>
      <c r="Z19" s="319"/>
      <c r="AC19" s="319">
        <f>SUM(AC14:AC18)</f>
        <v>29.000000000000004</v>
      </c>
      <c r="AD19" s="319">
        <f>SUM(AD14:AD18)</f>
        <v>23.5</v>
      </c>
      <c r="AE19" s="319">
        <f>SUM(AE14:AE18)</f>
        <v>113</v>
      </c>
      <c r="AF19" s="319">
        <f>AC19*4+AD19*9+AE19*4</f>
        <v>779.5</v>
      </c>
    </row>
    <row r="20" spans="2:32" ht="27.95" customHeight="1">
      <c r="B20" s="143"/>
      <c r="C20" s="146"/>
      <c r="D20" s="138"/>
      <c r="E20" s="138"/>
      <c r="F20" s="137"/>
      <c r="G20" s="137"/>
      <c r="H20" s="138"/>
      <c r="I20" s="137"/>
      <c r="J20" s="137"/>
      <c r="K20" s="138"/>
      <c r="L20" s="137"/>
      <c r="M20" s="2"/>
      <c r="N20" s="138"/>
      <c r="O20" s="2"/>
      <c r="P20" s="137"/>
      <c r="Q20" s="138"/>
      <c r="R20" s="137"/>
      <c r="S20" s="137"/>
      <c r="T20" s="138"/>
      <c r="U20" s="137"/>
      <c r="V20" s="978"/>
      <c r="W20" s="275" t="s">
        <v>586</v>
      </c>
      <c r="X20" s="307"/>
      <c r="Y20" s="306"/>
      <c r="Z20" s="330"/>
      <c r="AC20" s="329">
        <f>AC19*4/AF19</f>
        <v>0.14881334188582426</v>
      </c>
      <c r="AD20" s="329">
        <f>AD19*9/AF19</f>
        <v>0.27132777421423987</v>
      </c>
      <c r="AE20" s="329">
        <f>AE19*4/AF19</f>
        <v>0.5798588838999359</v>
      </c>
    </row>
    <row r="21" spans="2:32" s="339" customFormat="1" ht="27.95" customHeight="1">
      <c r="B21" s="170">
        <v>4</v>
      </c>
      <c r="C21" s="975"/>
      <c r="D21" s="136" t="str">
        <f>王子4月菜單!I39</f>
        <v>香Q白飯</v>
      </c>
      <c r="E21" s="136" t="s">
        <v>555</v>
      </c>
      <c r="F21" s="136"/>
      <c r="G21" s="136" t="str">
        <f>王子4月菜單!I40</f>
        <v>和風照燒豬排</v>
      </c>
      <c r="H21" s="136" t="s">
        <v>552</v>
      </c>
      <c r="I21" s="136"/>
      <c r="J21" s="136" t="str">
        <f>王子4月菜單!I41</f>
        <v>鳳梨雞丁</v>
      </c>
      <c r="K21" s="136" t="s">
        <v>552</v>
      </c>
      <c r="L21" s="136"/>
      <c r="M21" s="136" t="str">
        <f>王子4月菜單!I42</f>
        <v>小瓜黑輪(加)</v>
      </c>
      <c r="N21" s="136" t="s">
        <v>584</v>
      </c>
      <c r="O21" s="136"/>
      <c r="P21" s="136" t="str">
        <f>王子4月菜單!I43</f>
        <v>深色青菜</v>
      </c>
      <c r="Q21" s="136" t="s">
        <v>639</v>
      </c>
      <c r="R21" s="136"/>
      <c r="S21" s="136" t="str">
        <f>王子4月菜單!I44</f>
        <v>味噌豆腐湯(豆)</v>
      </c>
      <c r="T21" s="136" t="s">
        <v>552</v>
      </c>
      <c r="U21" s="136"/>
      <c r="V21" s="976"/>
      <c r="W21" s="287" t="s">
        <v>7</v>
      </c>
      <c r="X21" s="286" t="s">
        <v>534</v>
      </c>
      <c r="Y21" s="343">
        <v>5.2</v>
      </c>
      <c r="Z21" s="319"/>
      <c r="AA21" s="319"/>
      <c r="AB21" s="320"/>
      <c r="AC21" s="319" t="s">
        <v>533</v>
      </c>
      <c r="AD21" s="319" t="s">
        <v>532</v>
      </c>
      <c r="AE21" s="319" t="s">
        <v>531</v>
      </c>
      <c r="AF21" s="319" t="s">
        <v>530</v>
      </c>
    </row>
    <row r="22" spans="2:32" s="344" customFormat="1" ht="27.75" customHeight="1">
      <c r="B22" s="171" t="s">
        <v>8</v>
      </c>
      <c r="C22" s="975"/>
      <c r="D22" s="2" t="s">
        <v>551</v>
      </c>
      <c r="E22" s="3"/>
      <c r="F22" s="2">
        <v>110</v>
      </c>
      <c r="G22" s="2" t="s">
        <v>721</v>
      </c>
      <c r="H22" s="139"/>
      <c r="I22" s="2">
        <v>50</v>
      </c>
      <c r="J22" s="2" t="s">
        <v>720</v>
      </c>
      <c r="K22" s="2"/>
      <c r="L22" s="2">
        <v>5</v>
      </c>
      <c r="M22" s="139" t="s">
        <v>719</v>
      </c>
      <c r="N22" s="308"/>
      <c r="O22" s="139">
        <v>40</v>
      </c>
      <c r="P22" s="2" t="s">
        <v>547</v>
      </c>
      <c r="Q22" s="137"/>
      <c r="R22" s="137">
        <v>110</v>
      </c>
      <c r="S22" s="351" t="s">
        <v>686</v>
      </c>
      <c r="T22" s="350"/>
      <c r="U22" s="150">
        <v>20</v>
      </c>
      <c r="V22" s="977"/>
      <c r="W22" s="275" t="s">
        <v>718</v>
      </c>
      <c r="X22" s="282" t="s">
        <v>529</v>
      </c>
      <c r="Y22" s="341">
        <v>2.5</v>
      </c>
      <c r="Z22" s="347"/>
      <c r="AA22" s="338" t="s">
        <v>528</v>
      </c>
      <c r="AB22" s="320">
        <v>6</v>
      </c>
      <c r="AC22" s="320">
        <f>AB22*2</f>
        <v>12</v>
      </c>
      <c r="AD22" s="320"/>
      <c r="AE22" s="320">
        <f>AB22*15</f>
        <v>90</v>
      </c>
      <c r="AF22" s="320">
        <f>AC22*4+AE22*4</f>
        <v>408</v>
      </c>
    </row>
    <row r="23" spans="2:32" s="344" customFormat="1" ht="27.95" customHeight="1">
      <c r="B23" s="171">
        <v>29</v>
      </c>
      <c r="C23" s="975"/>
      <c r="D23" s="2"/>
      <c r="E23" s="3"/>
      <c r="F23" s="3"/>
      <c r="G23" s="2"/>
      <c r="H23" s="139"/>
      <c r="I23" s="2"/>
      <c r="J23" s="2" t="s">
        <v>570</v>
      </c>
      <c r="K23" s="2"/>
      <c r="L23" s="2">
        <v>45</v>
      </c>
      <c r="M23" s="139" t="s">
        <v>717</v>
      </c>
      <c r="N23" s="139"/>
      <c r="O23" s="139">
        <v>15</v>
      </c>
      <c r="P23" s="137"/>
      <c r="Q23" s="137"/>
      <c r="R23" s="137"/>
      <c r="S23" s="271" t="s">
        <v>716</v>
      </c>
      <c r="T23" s="152"/>
      <c r="U23" s="150">
        <v>2</v>
      </c>
      <c r="V23" s="977"/>
      <c r="W23" s="279" t="s">
        <v>9</v>
      </c>
      <c r="X23" s="281" t="s">
        <v>527</v>
      </c>
      <c r="Y23" s="341">
        <v>1.7</v>
      </c>
      <c r="Z23" s="345"/>
      <c r="AA23" s="337" t="s">
        <v>526</v>
      </c>
      <c r="AB23" s="320">
        <v>2</v>
      </c>
      <c r="AC23" s="336">
        <f>AB23*7</f>
        <v>14</v>
      </c>
      <c r="AD23" s="320">
        <f>AB23*5</f>
        <v>10</v>
      </c>
      <c r="AE23" s="320" t="s">
        <v>520</v>
      </c>
      <c r="AF23" s="335">
        <f>AC23*4+AD23*9</f>
        <v>146</v>
      </c>
    </row>
    <row r="24" spans="2:32" s="344" customFormat="1" ht="27.95" customHeight="1">
      <c r="B24" s="171" t="s">
        <v>10</v>
      </c>
      <c r="C24" s="975"/>
      <c r="D24" s="3"/>
      <c r="E24" s="3"/>
      <c r="F24" s="3"/>
      <c r="G24" s="2"/>
      <c r="H24" s="52"/>
      <c r="I24" s="2"/>
      <c r="J24" s="2" t="s">
        <v>578</v>
      </c>
      <c r="K24" s="2"/>
      <c r="L24" s="2">
        <v>15</v>
      </c>
      <c r="M24" s="2"/>
      <c r="N24" s="138"/>
      <c r="O24" s="2"/>
      <c r="P24" s="137"/>
      <c r="Q24" s="138"/>
      <c r="R24" s="137"/>
      <c r="S24" s="271"/>
      <c r="T24" s="152"/>
      <c r="U24" s="150"/>
      <c r="V24" s="977"/>
      <c r="W24" s="275" t="s">
        <v>715</v>
      </c>
      <c r="X24" s="281" t="s">
        <v>525</v>
      </c>
      <c r="Y24" s="341">
        <v>2.2000000000000002</v>
      </c>
      <c r="Z24" s="347"/>
      <c r="AA24" s="319" t="s">
        <v>524</v>
      </c>
      <c r="AB24" s="320">
        <v>1.5</v>
      </c>
      <c r="AC24" s="320">
        <f>AB24*1</f>
        <v>1.5</v>
      </c>
      <c r="AD24" s="320" t="s">
        <v>520</v>
      </c>
      <c r="AE24" s="320">
        <f>AB24*5</f>
        <v>7.5</v>
      </c>
      <c r="AF24" s="320">
        <f>AC24*4+AE24*4</f>
        <v>36</v>
      </c>
    </row>
    <row r="25" spans="2:32" s="344" customFormat="1" ht="27.95" customHeight="1">
      <c r="B25" s="963" t="s">
        <v>538</v>
      </c>
      <c r="C25" s="975"/>
      <c r="D25" s="3"/>
      <c r="E25" s="3"/>
      <c r="F25" s="3"/>
      <c r="G25" s="137"/>
      <c r="H25" s="138"/>
      <c r="I25" s="137"/>
      <c r="J25" s="2"/>
      <c r="K25" s="52"/>
      <c r="L25" s="2"/>
      <c r="M25" s="139"/>
      <c r="N25" s="139"/>
      <c r="O25" s="139"/>
      <c r="P25" s="137"/>
      <c r="Q25" s="138"/>
      <c r="R25" s="137"/>
      <c r="S25" s="149"/>
      <c r="T25" s="309"/>
      <c r="U25" s="150"/>
      <c r="V25" s="977"/>
      <c r="W25" s="279" t="s">
        <v>11</v>
      </c>
      <c r="X25" s="281" t="s">
        <v>522</v>
      </c>
      <c r="Y25" s="341">
        <v>0</v>
      </c>
      <c r="Z25" s="345"/>
      <c r="AA25" s="319" t="s">
        <v>521</v>
      </c>
      <c r="AB25" s="320">
        <v>2.5</v>
      </c>
      <c r="AC25" s="320"/>
      <c r="AD25" s="320">
        <f>AB25*5</f>
        <v>12.5</v>
      </c>
      <c r="AE25" s="320" t="s">
        <v>520</v>
      </c>
      <c r="AF25" s="320">
        <f>AD25*9</f>
        <v>112.5</v>
      </c>
    </row>
    <row r="26" spans="2:32" s="344" customFormat="1" ht="27.95" customHeight="1">
      <c r="B26" s="963"/>
      <c r="C26" s="975"/>
      <c r="D26" s="3"/>
      <c r="E26" s="3"/>
      <c r="F26" s="3"/>
      <c r="G26" s="140"/>
      <c r="H26" s="138"/>
      <c r="I26" s="137"/>
      <c r="J26" s="2"/>
      <c r="K26" s="52"/>
      <c r="L26" s="2"/>
      <c r="M26" s="137"/>
      <c r="N26" s="138"/>
      <c r="O26" s="137"/>
      <c r="P26" s="137"/>
      <c r="Q26" s="138"/>
      <c r="R26" s="137"/>
      <c r="S26" s="271"/>
      <c r="T26" s="301"/>
      <c r="U26" s="150"/>
      <c r="V26" s="977"/>
      <c r="W26" s="275" t="s">
        <v>714</v>
      </c>
      <c r="X26" s="280" t="s">
        <v>518</v>
      </c>
      <c r="Y26" s="341">
        <v>0</v>
      </c>
      <c r="Z26" s="347"/>
      <c r="AA26" s="319" t="s">
        <v>517</v>
      </c>
      <c r="AB26" s="320"/>
      <c r="AC26" s="319"/>
      <c r="AD26" s="319"/>
      <c r="AE26" s="319">
        <f>AB26*15</f>
        <v>0</v>
      </c>
      <c r="AF26" s="319"/>
    </row>
    <row r="27" spans="2:32" s="344" customFormat="1" ht="27.95" customHeight="1">
      <c r="B27" s="141" t="s">
        <v>516</v>
      </c>
      <c r="C27" s="142"/>
      <c r="D27" s="137"/>
      <c r="E27" s="138"/>
      <c r="F27" s="137"/>
      <c r="G27" s="137"/>
      <c r="H27" s="138"/>
      <c r="I27" s="137"/>
      <c r="J27" s="2"/>
      <c r="K27" s="52"/>
      <c r="L27" s="2"/>
      <c r="M27" s="137"/>
      <c r="N27" s="138"/>
      <c r="O27" s="137"/>
      <c r="P27" s="137"/>
      <c r="Q27" s="138"/>
      <c r="R27" s="137"/>
      <c r="S27" s="137"/>
      <c r="T27" s="138"/>
      <c r="U27" s="137"/>
      <c r="V27" s="977"/>
      <c r="W27" s="279" t="s">
        <v>12</v>
      </c>
      <c r="X27" s="278"/>
      <c r="Y27" s="341"/>
      <c r="Z27" s="345"/>
      <c r="AA27" s="319"/>
      <c r="AB27" s="320"/>
      <c r="AC27" s="319">
        <f>SUM(AC22:AC26)</f>
        <v>27.5</v>
      </c>
      <c r="AD27" s="319">
        <f>SUM(AD22:AD26)</f>
        <v>22.5</v>
      </c>
      <c r="AE27" s="319">
        <f>SUM(AE22:AE26)</f>
        <v>97.5</v>
      </c>
      <c r="AF27" s="319">
        <f>AC27*4+AD27*9+AE27*4</f>
        <v>702.5</v>
      </c>
    </row>
    <row r="28" spans="2:32" s="344" customFormat="1" ht="27.95" customHeight="1" thickBot="1">
      <c r="B28" s="349"/>
      <c r="C28" s="144"/>
      <c r="D28" s="138"/>
      <c r="E28" s="138"/>
      <c r="F28" s="137"/>
      <c r="G28" s="137"/>
      <c r="H28" s="138"/>
      <c r="I28" s="137"/>
      <c r="J28" s="137"/>
      <c r="K28" s="138"/>
      <c r="L28" s="137"/>
      <c r="M28" s="137"/>
      <c r="N28" s="138"/>
      <c r="O28" s="137"/>
      <c r="P28" s="137"/>
      <c r="Q28" s="138"/>
      <c r="R28" s="137"/>
      <c r="S28" s="137"/>
      <c r="T28" s="138"/>
      <c r="U28" s="137"/>
      <c r="V28" s="978"/>
      <c r="W28" s="348" t="s">
        <v>713</v>
      </c>
      <c r="X28" s="274"/>
      <c r="Y28" s="341"/>
      <c r="Z28" s="347"/>
      <c r="AA28" s="345"/>
      <c r="AB28" s="346"/>
      <c r="AC28" s="329">
        <f>AC27*4/AF27</f>
        <v>0.15658362989323843</v>
      </c>
      <c r="AD28" s="329">
        <f>AD27*9/AF27</f>
        <v>0.28825622775800713</v>
      </c>
      <c r="AE28" s="329">
        <f>AE27*4/AF27</f>
        <v>0.55516014234875444</v>
      </c>
      <c r="AF28" s="345"/>
    </row>
    <row r="29" spans="2:32" s="339" customFormat="1" ht="27.95" customHeight="1">
      <c r="B29" s="340">
        <v>4</v>
      </c>
      <c r="C29" s="975"/>
      <c r="D29" s="136" t="str">
        <f>王子4月菜單!M39</f>
        <v>地瓜飯</v>
      </c>
      <c r="E29" s="136" t="s">
        <v>555</v>
      </c>
      <c r="F29" s="136"/>
      <c r="G29" s="136" t="str">
        <f>王子4月菜單!M40</f>
        <v>蠔油雞翅</v>
      </c>
      <c r="H29" s="136" t="s">
        <v>554</v>
      </c>
      <c r="I29" s="136"/>
      <c r="J29" s="136" t="str">
        <f>王子4月菜單!M41</f>
        <v>紅燒肉丁</v>
      </c>
      <c r="K29" s="136" t="s">
        <v>552</v>
      </c>
      <c r="L29" s="136"/>
      <c r="M29" s="136" t="str">
        <f>王子4月菜單!M42</f>
        <v>香酥柳葉魚1(加)(炸)(海)</v>
      </c>
      <c r="N29" s="136" t="s">
        <v>585</v>
      </c>
      <c r="O29" s="136"/>
      <c r="P29" s="136" t="str">
        <f>王子4月菜單!M43</f>
        <v>淺色青菜</v>
      </c>
      <c r="Q29" s="136" t="s">
        <v>639</v>
      </c>
      <c r="R29" s="136"/>
      <c r="S29" s="136" t="str">
        <f>王子4月菜單!M44</f>
        <v>紫菜薑絲湯</v>
      </c>
      <c r="T29" s="136" t="s">
        <v>552</v>
      </c>
      <c r="U29" s="136"/>
      <c r="V29" s="976"/>
      <c r="W29" s="287" t="s">
        <v>7</v>
      </c>
      <c r="X29" s="286" t="s">
        <v>534</v>
      </c>
      <c r="Y29" s="343">
        <v>5.0999999999999996</v>
      </c>
      <c r="Z29" s="319"/>
      <c r="AA29" s="319"/>
      <c r="AB29" s="320"/>
      <c r="AC29" s="319" t="s">
        <v>533</v>
      </c>
      <c r="AD29" s="319" t="s">
        <v>532</v>
      </c>
      <c r="AE29" s="319" t="s">
        <v>531</v>
      </c>
      <c r="AF29" s="319" t="s">
        <v>530</v>
      </c>
    </row>
    <row r="30" spans="2:32" ht="27.95" customHeight="1">
      <c r="B30" s="334" t="s">
        <v>8</v>
      </c>
      <c r="C30" s="975"/>
      <c r="D30" s="2" t="s">
        <v>551</v>
      </c>
      <c r="E30" s="2"/>
      <c r="F30" s="2">
        <v>80</v>
      </c>
      <c r="G30" s="137" t="s">
        <v>550</v>
      </c>
      <c r="H30" s="137"/>
      <c r="I30" s="137">
        <v>50</v>
      </c>
      <c r="J30" s="139" t="s">
        <v>575</v>
      </c>
      <c r="K30" s="139"/>
      <c r="L30" s="139">
        <v>45</v>
      </c>
      <c r="M30" s="2" t="s">
        <v>712</v>
      </c>
      <c r="N30" s="2"/>
      <c r="O30" s="2">
        <v>40</v>
      </c>
      <c r="P30" s="2" t="s">
        <v>680</v>
      </c>
      <c r="Q30" s="137"/>
      <c r="R30" s="137">
        <v>100</v>
      </c>
      <c r="S30" s="139" t="s">
        <v>711</v>
      </c>
      <c r="T30" s="139"/>
      <c r="U30" s="139">
        <v>4</v>
      </c>
      <c r="V30" s="977"/>
      <c r="W30" s="275" t="s">
        <v>710</v>
      </c>
      <c r="X30" s="282" t="s">
        <v>529</v>
      </c>
      <c r="Y30" s="341">
        <v>2.2000000000000002</v>
      </c>
      <c r="Z30" s="330"/>
      <c r="AA30" s="338" t="s">
        <v>528</v>
      </c>
      <c r="AB30" s="320">
        <v>6</v>
      </c>
      <c r="AC30" s="320">
        <f>AB30*2</f>
        <v>12</v>
      </c>
      <c r="AD30" s="320"/>
      <c r="AE30" s="320">
        <f>AB30*15</f>
        <v>90</v>
      </c>
      <c r="AF30" s="320">
        <f>AC30*4+AE30*4</f>
        <v>408</v>
      </c>
    </row>
    <row r="31" spans="2:32" ht="27.95" customHeight="1">
      <c r="B31" s="334">
        <v>30</v>
      </c>
      <c r="C31" s="975"/>
      <c r="D31" s="2" t="s">
        <v>589</v>
      </c>
      <c r="E31" s="2"/>
      <c r="F31" s="2">
        <v>55</v>
      </c>
      <c r="G31" s="137"/>
      <c r="H31" s="137"/>
      <c r="I31" s="137"/>
      <c r="J31" s="139" t="s">
        <v>540</v>
      </c>
      <c r="K31" s="139"/>
      <c r="L31" s="139">
        <v>10</v>
      </c>
      <c r="M31" s="139" t="s">
        <v>709</v>
      </c>
      <c r="N31" s="139"/>
      <c r="O31" s="139">
        <v>10</v>
      </c>
      <c r="P31" s="2"/>
      <c r="Q31" s="52"/>
      <c r="R31" s="2"/>
      <c r="S31" s="139" t="s">
        <v>666</v>
      </c>
      <c r="T31" s="139"/>
      <c r="U31" s="139">
        <v>1</v>
      </c>
      <c r="V31" s="977"/>
      <c r="W31" s="279" t="s">
        <v>9</v>
      </c>
      <c r="X31" s="281" t="s">
        <v>527</v>
      </c>
      <c r="Y31" s="341">
        <v>1.7</v>
      </c>
      <c r="Z31" s="319"/>
      <c r="AA31" s="337" t="s">
        <v>526</v>
      </c>
      <c r="AB31" s="320">
        <v>2.2999999999999998</v>
      </c>
      <c r="AC31" s="336">
        <f>AB31*7</f>
        <v>16.099999999999998</v>
      </c>
      <c r="AD31" s="320">
        <f>AB31*5</f>
        <v>11.5</v>
      </c>
      <c r="AE31" s="320" t="s">
        <v>520</v>
      </c>
      <c r="AF31" s="335">
        <f>AC31*4+AD31*9</f>
        <v>167.89999999999998</v>
      </c>
    </row>
    <row r="32" spans="2:32" ht="27.95" customHeight="1">
      <c r="B32" s="334" t="s">
        <v>10</v>
      </c>
      <c r="C32" s="975"/>
      <c r="D32" s="2"/>
      <c r="E32" s="52"/>
      <c r="F32" s="2"/>
      <c r="G32" s="137"/>
      <c r="H32" s="138"/>
      <c r="I32" s="137"/>
      <c r="J32" s="2" t="s">
        <v>708</v>
      </c>
      <c r="K32" s="138"/>
      <c r="L32" s="2">
        <v>20</v>
      </c>
      <c r="M32" s="2"/>
      <c r="N32" s="52"/>
      <c r="O32" s="2"/>
      <c r="P32" s="2"/>
      <c r="Q32" s="52"/>
      <c r="R32" s="2"/>
      <c r="S32" s="139"/>
      <c r="T32" s="137"/>
      <c r="U32" s="137"/>
      <c r="V32" s="977"/>
      <c r="W32" s="275" t="s">
        <v>707</v>
      </c>
      <c r="X32" s="281" t="s">
        <v>525</v>
      </c>
      <c r="Y32" s="341">
        <v>2.2999999999999998</v>
      </c>
      <c r="Z32" s="330"/>
      <c r="AA32" s="319" t="s">
        <v>524</v>
      </c>
      <c r="AB32" s="320">
        <v>1.5</v>
      </c>
      <c r="AC32" s="320">
        <f>AB32*1</f>
        <v>1.5</v>
      </c>
      <c r="AD32" s="320" t="s">
        <v>520</v>
      </c>
      <c r="AE32" s="320">
        <f>AB32*5</f>
        <v>7.5</v>
      </c>
      <c r="AF32" s="320">
        <f>AC32*4+AE32*4</f>
        <v>36</v>
      </c>
    </row>
    <row r="33" spans="2:32" ht="27.95" customHeight="1">
      <c r="B33" s="1025" t="s">
        <v>535</v>
      </c>
      <c r="C33" s="975"/>
      <c r="D33" s="137"/>
      <c r="E33" s="138"/>
      <c r="F33" s="137"/>
      <c r="G33" s="137"/>
      <c r="H33" s="138"/>
      <c r="I33" s="137"/>
      <c r="J33" s="139"/>
      <c r="K33" s="139"/>
      <c r="L33" s="139"/>
      <c r="M33" s="2"/>
      <c r="N33" s="138"/>
      <c r="O33" s="2"/>
      <c r="P33" s="137"/>
      <c r="Q33" s="138"/>
      <c r="R33" s="137"/>
      <c r="S33" s="139"/>
      <c r="T33" s="137"/>
      <c r="U33" s="137"/>
      <c r="V33" s="977"/>
      <c r="W33" s="279" t="s">
        <v>11</v>
      </c>
      <c r="X33" s="281" t="s">
        <v>522</v>
      </c>
      <c r="Y33" s="341">
        <v>0</v>
      </c>
      <c r="Z33" s="319"/>
      <c r="AA33" s="319" t="s">
        <v>521</v>
      </c>
      <c r="AB33" s="320">
        <v>2.5</v>
      </c>
      <c r="AC33" s="320"/>
      <c r="AD33" s="320">
        <f>AB33*5</f>
        <v>12.5</v>
      </c>
      <c r="AE33" s="320" t="s">
        <v>520</v>
      </c>
      <c r="AF33" s="320">
        <f>AD33*9</f>
        <v>112.5</v>
      </c>
    </row>
    <row r="34" spans="2:32" ht="27.95" customHeight="1">
      <c r="B34" s="1025"/>
      <c r="C34" s="975"/>
      <c r="D34" s="138"/>
      <c r="E34" s="138"/>
      <c r="F34" s="137"/>
      <c r="G34" s="137"/>
      <c r="H34" s="138"/>
      <c r="I34" s="137"/>
      <c r="J34" s="139"/>
      <c r="K34" s="138"/>
      <c r="L34" s="139"/>
      <c r="M34" s="2"/>
      <c r="N34" s="138"/>
      <c r="O34" s="2"/>
      <c r="P34" s="137"/>
      <c r="Q34" s="138"/>
      <c r="R34" s="137"/>
      <c r="S34" s="139"/>
      <c r="T34" s="138"/>
      <c r="U34" s="137"/>
      <c r="V34" s="977"/>
      <c r="W34" s="275" t="s">
        <v>706</v>
      </c>
      <c r="X34" s="280" t="s">
        <v>518</v>
      </c>
      <c r="Y34" s="341">
        <v>0</v>
      </c>
      <c r="Z34" s="330"/>
      <c r="AA34" s="319" t="s">
        <v>517</v>
      </c>
      <c r="AB34" s="320">
        <v>1</v>
      </c>
      <c r="AE34" s="319">
        <f>AB34*15</f>
        <v>15</v>
      </c>
    </row>
    <row r="35" spans="2:32" ht="27.95" customHeight="1">
      <c r="B35" s="141" t="s">
        <v>516</v>
      </c>
      <c r="C35" s="145"/>
      <c r="D35" s="138"/>
      <c r="E35" s="138"/>
      <c r="F35" s="137"/>
      <c r="G35" s="137"/>
      <c r="H35" s="138"/>
      <c r="I35" s="137"/>
      <c r="J35" s="137"/>
      <c r="K35" s="138"/>
      <c r="L35" s="137"/>
      <c r="M35" s="2"/>
      <c r="N35" s="138"/>
      <c r="O35" s="2"/>
      <c r="P35" s="137"/>
      <c r="Q35" s="138"/>
      <c r="R35" s="137"/>
      <c r="S35" s="137"/>
      <c r="T35" s="137"/>
      <c r="U35" s="137"/>
      <c r="V35" s="977"/>
      <c r="W35" s="279" t="s">
        <v>12</v>
      </c>
      <c r="X35" s="278"/>
      <c r="Y35" s="341"/>
      <c r="Z35" s="319"/>
      <c r="AC35" s="319">
        <f>SUM(AC30:AC34)</f>
        <v>29.599999999999998</v>
      </c>
      <c r="AD35" s="319">
        <f>SUM(AD30:AD34)</f>
        <v>24</v>
      </c>
      <c r="AE35" s="319">
        <f>SUM(AE30:AE34)</f>
        <v>112.5</v>
      </c>
      <c r="AF35" s="319">
        <f>AC35*4+AD35*9+AE35*4</f>
        <v>784.4</v>
      </c>
    </row>
    <row r="36" spans="2:32" ht="27.95" customHeight="1" thickBot="1">
      <c r="B36" s="143"/>
      <c r="C36" s="146"/>
      <c r="D36" s="138"/>
      <c r="E36" s="138"/>
      <c r="F36" s="137"/>
      <c r="G36" s="137"/>
      <c r="H36" s="138"/>
      <c r="I36" s="137"/>
      <c r="J36" s="137"/>
      <c r="K36" s="138"/>
      <c r="L36" s="137"/>
      <c r="M36" s="137"/>
      <c r="N36" s="138"/>
      <c r="O36" s="137"/>
      <c r="P36" s="137"/>
      <c r="Q36" s="138"/>
      <c r="R36" s="137"/>
      <c r="S36" s="137"/>
      <c r="T36" s="138"/>
      <c r="U36" s="137"/>
      <c r="V36" s="978"/>
      <c r="W36" s="275" t="s">
        <v>705</v>
      </c>
      <c r="X36" s="342"/>
      <c r="Y36" s="341"/>
      <c r="Z36" s="330"/>
      <c r="AC36" s="329">
        <f>AC35*4/AF35</f>
        <v>0.15094339622641509</v>
      </c>
      <c r="AD36" s="329">
        <f>AD35*9/AF35</f>
        <v>0.27536970933197347</v>
      </c>
      <c r="AE36" s="329">
        <f>AE35*4/AF35</f>
        <v>0.57368689444161147</v>
      </c>
    </row>
    <row r="37" spans="2:32" s="339" customFormat="1" ht="27.95" customHeight="1">
      <c r="B37" s="340"/>
      <c r="C37" s="975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976"/>
      <c r="W37" s="287" t="s">
        <v>7</v>
      </c>
      <c r="X37" s="305" t="s">
        <v>534</v>
      </c>
      <c r="Y37" s="304"/>
      <c r="Z37" s="319"/>
      <c r="AA37" s="319"/>
      <c r="AB37" s="320"/>
      <c r="AC37" s="319" t="s">
        <v>533</v>
      </c>
      <c r="AD37" s="319" t="s">
        <v>532</v>
      </c>
      <c r="AE37" s="319" t="s">
        <v>531</v>
      </c>
      <c r="AF37" s="319" t="s">
        <v>530</v>
      </c>
    </row>
    <row r="38" spans="2:32" ht="27.95" customHeight="1">
      <c r="B38" s="334" t="s">
        <v>8</v>
      </c>
      <c r="C38" s="975"/>
      <c r="D38" s="2"/>
      <c r="E38" s="3"/>
      <c r="F38" s="2"/>
      <c r="G38" s="137"/>
      <c r="H38" s="139"/>
      <c r="I38" s="137"/>
      <c r="J38" s="139"/>
      <c r="K38" s="137"/>
      <c r="L38" s="139"/>
      <c r="M38" s="137"/>
      <c r="N38" s="139"/>
      <c r="O38" s="137"/>
      <c r="P38" s="2"/>
      <c r="Q38" s="137"/>
      <c r="R38" s="137"/>
      <c r="S38" s="139"/>
      <c r="T38" s="139"/>
      <c r="U38" s="139"/>
      <c r="V38" s="977"/>
      <c r="W38" s="275" t="s">
        <v>519</v>
      </c>
      <c r="X38" s="303" t="s">
        <v>529</v>
      </c>
      <c r="Y38" s="297"/>
      <c r="Z38" s="330"/>
      <c r="AA38" s="338" t="s">
        <v>528</v>
      </c>
      <c r="AB38" s="320">
        <v>6</v>
      </c>
      <c r="AC38" s="320">
        <f>AB38*2</f>
        <v>12</v>
      </c>
      <c r="AD38" s="320"/>
      <c r="AE38" s="320">
        <f>AB38*15</f>
        <v>90</v>
      </c>
      <c r="AF38" s="320">
        <f>AC38*4+AE38*4</f>
        <v>408</v>
      </c>
    </row>
    <row r="39" spans="2:32" ht="27.95" customHeight="1">
      <c r="B39" s="334"/>
      <c r="C39" s="975"/>
      <c r="D39" s="2"/>
      <c r="E39" s="3"/>
      <c r="F39" s="3"/>
      <c r="G39" s="137"/>
      <c r="H39" s="139"/>
      <c r="I39" s="137"/>
      <c r="J39" s="139"/>
      <c r="K39" s="138"/>
      <c r="L39" s="139"/>
      <c r="M39" s="137"/>
      <c r="N39" s="139"/>
      <c r="O39" s="137"/>
      <c r="P39" s="137"/>
      <c r="Q39" s="139"/>
      <c r="R39" s="137"/>
      <c r="S39" s="139"/>
      <c r="T39" s="139"/>
      <c r="U39" s="139"/>
      <c r="V39" s="977"/>
      <c r="W39" s="279" t="s">
        <v>9</v>
      </c>
      <c r="X39" s="302" t="s">
        <v>527</v>
      </c>
      <c r="Y39" s="297"/>
      <c r="Z39" s="319"/>
      <c r="AA39" s="337" t="s">
        <v>526</v>
      </c>
      <c r="AB39" s="320">
        <v>2.2999999999999998</v>
      </c>
      <c r="AC39" s="336">
        <f>AB39*7</f>
        <v>16.099999999999998</v>
      </c>
      <c r="AD39" s="320">
        <f>AB39*5</f>
        <v>11.5</v>
      </c>
      <c r="AE39" s="320" t="s">
        <v>520</v>
      </c>
      <c r="AF39" s="335">
        <f>AC39*4+AD39*9</f>
        <v>167.89999999999998</v>
      </c>
    </row>
    <row r="40" spans="2:32" ht="27.95" customHeight="1">
      <c r="B40" s="334" t="s">
        <v>10</v>
      </c>
      <c r="C40" s="975"/>
      <c r="D40" s="3"/>
      <c r="E40" s="3"/>
      <c r="F40" s="3"/>
      <c r="G40" s="137"/>
      <c r="H40" s="139"/>
      <c r="I40" s="137"/>
      <c r="J40" s="139"/>
      <c r="K40" s="137"/>
      <c r="L40" s="139"/>
      <c r="M40" s="137"/>
      <c r="N40" s="139"/>
      <c r="O40" s="137"/>
      <c r="P40" s="137"/>
      <c r="Q40" s="139"/>
      <c r="R40" s="137"/>
      <c r="S40" s="139"/>
      <c r="T40" s="139"/>
      <c r="U40" s="139"/>
      <c r="V40" s="977"/>
      <c r="W40" s="275" t="s">
        <v>519</v>
      </c>
      <c r="X40" s="302" t="s">
        <v>525</v>
      </c>
      <c r="Y40" s="297"/>
      <c r="Z40" s="330"/>
      <c r="AA40" s="319" t="s">
        <v>524</v>
      </c>
      <c r="AB40" s="320">
        <v>1.6</v>
      </c>
      <c r="AC40" s="320">
        <f>AB40*1</f>
        <v>1.6</v>
      </c>
      <c r="AD40" s="320" t="s">
        <v>520</v>
      </c>
      <c r="AE40" s="320">
        <f>AB40*5</f>
        <v>8</v>
      </c>
      <c r="AF40" s="320">
        <f>AC40*4+AE40*4</f>
        <v>38.4</v>
      </c>
    </row>
    <row r="41" spans="2:32" ht="27.95" customHeight="1">
      <c r="B41" s="1025" t="s">
        <v>523</v>
      </c>
      <c r="C41" s="975"/>
      <c r="D41" s="3"/>
      <c r="E41" s="3"/>
      <c r="F41" s="2"/>
      <c r="G41" s="137"/>
      <c r="H41" s="139"/>
      <c r="I41" s="137"/>
      <c r="J41" s="139"/>
      <c r="K41" s="137"/>
      <c r="L41" s="139"/>
      <c r="M41" s="137"/>
      <c r="N41" s="139"/>
      <c r="O41" s="137"/>
      <c r="P41" s="137"/>
      <c r="Q41" s="139"/>
      <c r="R41" s="137"/>
      <c r="S41" s="139"/>
      <c r="T41" s="139"/>
      <c r="U41" s="139"/>
      <c r="V41" s="977"/>
      <c r="W41" s="279" t="s">
        <v>11</v>
      </c>
      <c r="X41" s="302" t="s">
        <v>522</v>
      </c>
      <c r="Y41" s="297"/>
      <c r="Z41" s="319"/>
      <c r="AA41" s="319" t="s">
        <v>521</v>
      </c>
      <c r="AB41" s="320">
        <v>2.5</v>
      </c>
      <c r="AC41" s="320"/>
      <c r="AD41" s="320">
        <f>AB41*5</f>
        <v>12.5</v>
      </c>
      <c r="AE41" s="320" t="s">
        <v>520</v>
      </c>
      <c r="AF41" s="320">
        <f>AD41*9</f>
        <v>112.5</v>
      </c>
    </row>
    <row r="42" spans="2:32" ht="27.95" customHeight="1">
      <c r="B42" s="1025"/>
      <c r="C42" s="975"/>
      <c r="D42" s="52"/>
      <c r="E42" s="52"/>
      <c r="F42" s="2"/>
      <c r="G42" s="137"/>
      <c r="H42" s="138"/>
      <c r="I42" s="137"/>
      <c r="J42" s="137"/>
      <c r="K42" s="138"/>
      <c r="L42" s="137"/>
      <c r="M42" s="137"/>
      <c r="N42" s="138"/>
      <c r="O42" s="137"/>
      <c r="P42" s="137"/>
      <c r="Q42" s="138"/>
      <c r="R42" s="137"/>
      <c r="S42" s="139"/>
      <c r="T42" s="138"/>
      <c r="U42" s="139"/>
      <c r="V42" s="977"/>
      <c r="W42" s="275" t="s">
        <v>519</v>
      </c>
      <c r="X42" s="300" t="s">
        <v>518</v>
      </c>
      <c r="Y42" s="297"/>
      <c r="Z42" s="330"/>
      <c r="AA42" s="319" t="s">
        <v>517</v>
      </c>
      <c r="AE42" s="319">
        <f>AB42*15</f>
        <v>0</v>
      </c>
    </row>
    <row r="43" spans="2:32" ht="27.95" customHeight="1">
      <c r="B43" s="141" t="s">
        <v>516</v>
      </c>
      <c r="C43" s="145"/>
      <c r="D43" s="138"/>
      <c r="E43" s="138"/>
      <c r="F43" s="137"/>
      <c r="G43" s="137"/>
      <c r="H43" s="138"/>
      <c r="I43" s="137"/>
      <c r="J43" s="139"/>
      <c r="K43" s="138"/>
      <c r="L43" s="139"/>
      <c r="M43" s="137"/>
      <c r="N43" s="138"/>
      <c r="O43" s="137"/>
      <c r="P43" s="137"/>
      <c r="Q43" s="138"/>
      <c r="R43" s="137"/>
      <c r="S43" s="139"/>
      <c r="T43" s="138"/>
      <c r="U43" s="139"/>
      <c r="V43" s="977"/>
      <c r="W43" s="279" t="s">
        <v>12</v>
      </c>
      <c r="X43" s="299"/>
      <c r="Y43" s="297"/>
      <c r="Z43" s="319"/>
      <c r="AC43" s="319">
        <f>SUM(AC38:AC42)</f>
        <v>29.7</v>
      </c>
      <c r="AD43" s="319">
        <f>SUM(AD38:AD42)</f>
        <v>24</v>
      </c>
      <c r="AE43" s="319">
        <f>SUM(AE38:AE42)</f>
        <v>98</v>
      </c>
      <c r="AF43" s="319">
        <f>AC43*4+AD43*9+AE43*4</f>
        <v>726.8</v>
      </c>
    </row>
    <row r="44" spans="2:32" ht="27.95" customHeight="1" thickBot="1">
      <c r="B44" s="333"/>
      <c r="C44" s="146"/>
      <c r="D44" s="332"/>
      <c r="E44" s="332"/>
      <c r="F44" s="331"/>
      <c r="G44" s="331"/>
      <c r="H44" s="332"/>
      <c r="I44" s="331"/>
      <c r="J44" s="331"/>
      <c r="K44" s="332"/>
      <c r="L44" s="331"/>
      <c r="M44" s="331"/>
      <c r="N44" s="332"/>
      <c r="O44" s="331"/>
      <c r="P44" s="331"/>
      <c r="Q44" s="332"/>
      <c r="R44" s="331"/>
      <c r="S44" s="331"/>
      <c r="T44" s="332"/>
      <c r="U44" s="331"/>
      <c r="V44" s="978"/>
      <c r="W44" s="275" t="s">
        <v>515</v>
      </c>
      <c r="X44" s="298"/>
      <c r="Y44" s="297"/>
      <c r="Z44" s="330"/>
      <c r="AC44" s="329">
        <f>AC43*4/AF43</f>
        <v>0.16345624656026417</v>
      </c>
      <c r="AD44" s="329">
        <f>AD43*9/AF43</f>
        <v>0.29719317556411667</v>
      </c>
      <c r="AE44" s="329">
        <f>AE43*4/AF43</f>
        <v>0.53935057787561924</v>
      </c>
    </row>
    <row r="45" spans="2:32" ht="21.75" customHeight="1">
      <c r="C45" s="319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328"/>
    </row>
    <row r="46" spans="2:32">
      <c r="B46" s="320"/>
      <c r="D46" s="1027"/>
      <c r="E46" s="1027"/>
      <c r="F46" s="1028"/>
      <c r="G46" s="1028"/>
      <c r="H46" s="327"/>
      <c r="I46" s="319"/>
      <c r="J46" s="319"/>
      <c r="K46" s="327"/>
      <c r="L46" s="319"/>
      <c r="N46" s="327"/>
      <c r="O46" s="319"/>
      <c r="Q46" s="327"/>
      <c r="R46" s="319"/>
      <c r="T46" s="327"/>
      <c r="U46" s="319"/>
      <c r="V46" s="326"/>
      <c r="Y46" s="5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20" type="noConversion"/>
  <pageMargins left="1.28" right="0.17" top="0.18" bottom="0.17" header="0.5" footer="0.23"/>
  <pageSetup paperSize="9" scale="4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7"/>
  <sheetViews>
    <sheetView showRuler="0" view="pageBreakPreview" zoomScale="51" zoomScaleNormal="100" zoomScaleSheetLayoutView="51" workbookViewId="0">
      <selection activeCell="F59" sqref="F59"/>
    </sheetView>
  </sheetViews>
  <sheetFormatPr defaultRowHeight="15"/>
  <cols>
    <col min="1" max="20" width="16.5" style="394" customWidth="1"/>
    <col min="21" max="16384" width="9" style="394"/>
  </cols>
  <sheetData>
    <row r="1" spans="1:20" ht="60" customHeight="1">
      <c r="A1" s="1048" t="s">
        <v>912</v>
      </c>
      <c r="B1" s="1048"/>
      <c r="C1" s="1049"/>
      <c r="D1" s="1049"/>
      <c r="E1" s="1050"/>
      <c r="F1" s="1050"/>
      <c r="G1" s="406" t="s">
        <v>911</v>
      </c>
      <c r="H1" s="405"/>
      <c r="I1" s="405"/>
      <c r="J1" s="405"/>
      <c r="K1" s="405"/>
      <c r="L1" s="406"/>
      <c r="M1" s="405"/>
      <c r="N1" s="405"/>
      <c r="O1" s="405"/>
      <c r="P1" s="405"/>
      <c r="Q1" s="405"/>
      <c r="R1" s="405"/>
      <c r="S1" s="405"/>
      <c r="T1" s="405"/>
    </row>
    <row r="2" spans="1:20" ht="60" customHeight="1" thickBot="1">
      <c r="A2" s="1048"/>
      <c r="B2" s="1048"/>
      <c r="C2" s="1049"/>
      <c r="D2" s="1049"/>
      <c r="E2" s="1050"/>
      <c r="F2" s="1050"/>
      <c r="G2" s="406" t="s">
        <v>910</v>
      </c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</row>
    <row r="3" spans="1:20" ht="40.9" customHeight="1" thickBot="1">
      <c r="A3" s="1042"/>
      <c r="B3" s="1051"/>
      <c r="C3" s="1051"/>
      <c r="D3" s="1052"/>
      <c r="E3" s="1045"/>
      <c r="F3" s="1051"/>
      <c r="G3" s="1051"/>
      <c r="H3" s="1052"/>
      <c r="I3" s="1045" t="s">
        <v>909</v>
      </c>
      <c r="J3" s="1051"/>
      <c r="K3" s="1051"/>
      <c r="L3" s="1052"/>
      <c r="M3" s="1045"/>
      <c r="N3" s="1051"/>
      <c r="O3" s="1051"/>
      <c r="P3" s="1052"/>
      <c r="Q3" s="1045"/>
      <c r="R3" s="1043"/>
      <c r="S3" s="1043"/>
      <c r="T3" s="1044"/>
    </row>
    <row r="4" spans="1:20" ht="34.9" customHeight="1">
      <c r="A4" s="1053"/>
      <c r="B4" s="1030"/>
      <c r="C4" s="1054"/>
      <c r="D4" s="1031"/>
      <c r="E4" s="1033"/>
      <c r="F4" s="1030"/>
      <c r="G4" s="1030"/>
      <c r="H4" s="1031"/>
      <c r="I4" s="1032" t="s">
        <v>785</v>
      </c>
      <c r="J4" s="1030"/>
      <c r="K4" s="1030"/>
      <c r="L4" s="1031"/>
      <c r="M4" s="1033"/>
      <c r="N4" s="1030"/>
      <c r="O4" s="1030"/>
      <c r="P4" s="1031"/>
      <c r="Q4" s="1033"/>
      <c r="R4" s="1030"/>
      <c r="S4" s="1030"/>
      <c r="T4" s="1031"/>
    </row>
    <row r="5" spans="1:20" ht="34.9" customHeight="1">
      <c r="A5" s="1053"/>
      <c r="B5" s="1030"/>
      <c r="C5" s="1030"/>
      <c r="D5" s="1031"/>
      <c r="E5" s="1033"/>
      <c r="F5" s="1030"/>
      <c r="G5" s="1030"/>
      <c r="H5" s="1031"/>
      <c r="I5" s="1041" t="s">
        <v>908</v>
      </c>
      <c r="J5" s="1030"/>
      <c r="K5" s="1030"/>
      <c r="L5" s="1031"/>
      <c r="M5" s="1033"/>
      <c r="N5" s="1030"/>
      <c r="O5" s="1030"/>
      <c r="P5" s="1031"/>
      <c r="Q5" s="1033"/>
      <c r="R5" s="1030"/>
      <c r="S5" s="1030"/>
      <c r="T5" s="1031"/>
    </row>
    <row r="6" spans="1:20" ht="34.9" customHeight="1">
      <c r="A6" s="1053"/>
      <c r="B6" s="1030"/>
      <c r="C6" s="1030"/>
      <c r="D6" s="1031"/>
      <c r="E6" s="1033"/>
      <c r="F6" s="1030"/>
      <c r="G6" s="1030"/>
      <c r="H6" s="1031"/>
      <c r="I6" s="1032" t="s">
        <v>907</v>
      </c>
      <c r="J6" s="1030"/>
      <c r="K6" s="1030"/>
      <c r="L6" s="1031"/>
      <c r="M6" s="1033"/>
      <c r="N6" s="1030"/>
      <c r="O6" s="1030"/>
      <c r="P6" s="1031"/>
      <c r="Q6" s="1033"/>
      <c r="R6" s="1030"/>
      <c r="S6" s="1030"/>
      <c r="T6" s="1031"/>
    </row>
    <row r="7" spans="1:20" ht="34.9" customHeight="1">
      <c r="A7" s="1053"/>
      <c r="B7" s="1030"/>
      <c r="C7" s="1030"/>
      <c r="D7" s="1031"/>
      <c r="E7" s="1033"/>
      <c r="F7" s="1030"/>
      <c r="G7" s="1030"/>
      <c r="H7" s="1031"/>
      <c r="I7" s="1032" t="s">
        <v>906</v>
      </c>
      <c r="J7" s="1030"/>
      <c r="K7" s="1030"/>
      <c r="L7" s="1031"/>
      <c r="M7" s="1033"/>
      <c r="N7" s="1030"/>
      <c r="O7" s="1030"/>
      <c r="P7" s="1031"/>
      <c r="Q7" s="1033"/>
      <c r="R7" s="1030"/>
      <c r="S7" s="1030"/>
      <c r="T7" s="1031"/>
    </row>
    <row r="8" spans="1:20" ht="34.9" customHeight="1">
      <c r="A8" s="1046"/>
      <c r="B8" s="1030"/>
      <c r="C8" s="1030"/>
      <c r="D8" s="1031"/>
      <c r="E8" s="1039"/>
      <c r="F8" s="1030"/>
      <c r="G8" s="1030"/>
      <c r="H8" s="1031"/>
      <c r="I8" s="1032" t="s">
        <v>905</v>
      </c>
      <c r="J8" s="1030"/>
      <c r="K8" s="1030"/>
      <c r="L8" s="1031"/>
      <c r="M8" s="1039"/>
      <c r="N8" s="1030"/>
      <c r="O8" s="1030"/>
      <c r="P8" s="1031"/>
      <c r="Q8" s="1039"/>
      <c r="R8" s="1030"/>
      <c r="S8" s="1030"/>
      <c r="T8" s="1031"/>
    </row>
    <row r="9" spans="1:20" ht="34.9" customHeight="1">
      <c r="A9" s="1047"/>
      <c r="B9" s="1035"/>
      <c r="C9" s="1035"/>
      <c r="D9" s="1036"/>
      <c r="E9" s="1038"/>
      <c r="F9" s="1035"/>
      <c r="G9" s="1035"/>
      <c r="H9" s="1036"/>
      <c r="I9" s="1037" t="s">
        <v>808</v>
      </c>
      <c r="J9" s="1035"/>
      <c r="K9" s="1035"/>
      <c r="L9" s="1036"/>
      <c r="M9" s="1038"/>
      <c r="N9" s="1035"/>
      <c r="O9" s="1035"/>
      <c r="P9" s="1036"/>
      <c r="Q9" s="1038"/>
      <c r="R9" s="1035"/>
      <c r="S9" s="1035"/>
      <c r="T9" s="1036"/>
    </row>
    <row r="10" spans="1:20" ht="19.899999999999999" customHeight="1">
      <c r="A10" s="400" t="s">
        <v>761</v>
      </c>
      <c r="B10" s="401"/>
      <c r="C10" s="400" t="s">
        <v>760</v>
      </c>
      <c r="D10" s="401"/>
      <c r="E10" s="400" t="s">
        <v>761</v>
      </c>
      <c r="F10" s="401"/>
      <c r="G10" s="400" t="s">
        <v>760</v>
      </c>
      <c r="H10" s="401"/>
      <c r="I10" s="400" t="s">
        <v>761</v>
      </c>
      <c r="J10" s="402" t="s">
        <v>904</v>
      </c>
      <c r="K10" s="400" t="s">
        <v>760</v>
      </c>
      <c r="L10" s="402" t="s">
        <v>799</v>
      </c>
      <c r="M10" s="400" t="s">
        <v>761</v>
      </c>
      <c r="N10" s="401"/>
      <c r="O10" s="400" t="s">
        <v>760</v>
      </c>
      <c r="P10" s="401"/>
      <c r="Q10" s="400" t="s">
        <v>761</v>
      </c>
      <c r="R10" s="401"/>
      <c r="S10" s="400" t="s">
        <v>760</v>
      </c>
      <c r="T10" s="399"/>
    </row>
    <row r="11" spans="1:20" ht="19.899999999999999" customHeight="1" thickBot="1">
      <c r="A11" s="396" t="s">
        <v>752</v>
      </c>
      <c r="B11" s="397"/>
      <c r="C11" s="396" t="s">
        <v>751</v>
      </c>
      <c r="D11" s="397"/>
      <c r="E11" s="396" t="s">
        <v>752</v>
      </c>
      <c r="F11" s="397"/>
      <c r="G11" s="396" t="s">
        <v>751</v>
      </c>
      <c r="H11" s="397"/>
      <c r="I11" s="396" t="s">
        <v>752</v>
      </c>
      <c r="J11" s="398" t="s">
        <v>759</v>
      </c>
      <c r="K11" s="396" t="s">
        <v>751</v>
      </c>
      <c r="L11" s="398" t="s">
        <v>903</v>
      </c>
      <c r="M11" s="396" t="s">
        <v>752</v>
      </c>
      <c r="N11" s="397"/>
      <c r="O11" s="396" t="s">
        <v>751</v>
      </c>
      <c r="P11" s="397"/>
      <c r="Q11" s="396" t="s">
        <v>752</v>
      </c>
      <c r="R11" s="397"/>
      <c r="S11" s="396" t="s">
        <v>751</v>
      </c>
      <c r="T11" s="395"/>
    </row>
    <row r="12" spans="1:20" ht="40.9" customHeight="1" thickBot="1">
      <c r="A12" s="1042" t="s">
        <v>902</v>
      </c>
      <c r="B12" s="1043"/>
      <c r="C12" s="1043"/>
      <c r="D12" s="1044"/>
      <c r="E12" s="1045" t="s">
        <v>901</v>
      </c>
      <c r="F12" s="1043"/>
      <c r="G12" s="1043"/>
      <c r="H12" s="1044"/>
      <c r="I12" s="1045" t="s">
        <v>900</v>
      </c>
      <c r="J12" s="1043"/>
      <c r="K12" s="1043"/>
      <c r="L12" s="1044"/>
      <c r="M12" s="1045" t="s">
        <v>899</v>
      </c>
      <c r="N12" s="1043"/>
      <c r="O12" s="1043"/>
      <c r="P12" s="1044"/>
      <c r="Q12" s="1045" t="s">
        <v>898</v>
      </c>
      <c r="R12" s="1043"/>
      <c r="S12" s="1043"/>
      <c r="T12" s="1044"/>
    </row>
    <row r="13" spans="1:20" ht="34.9" customHeight="1">
      <c r="A13" s="1029" t="s">
        <v>785</v>
      </c>
      <c r="B13" s="1030"/>
      <c r="C13" s="1030"/>
      <c r="D13" s="1031"/>
      <c r="E13" s="1032" t="s">
        <v>431</v>
      </c>
      <c r="F13" s="1030"/>
      <c r="G13" s="1030"/>
      <c r="H13" s="1031"/>
      <c r="I13" s="1032" t="s">
        <v>785</v>
      </c>
      <c r="J13" s="1030"/>
      <c r="K13" s="1030"/>
      <c r="L13" s="1031"/>
      <c r="M13" s="1032" t="s">
        <v>427</v>
      </c>
      <c r="N13" s="1030"/>
      <c r="O13" s="1030"/>
      <c r="P13" s="1031"/>
      <c r="Q13" s="1032" t="s">
        <v>897</v>
      </c>
      <c r="R13" s="1030"/>
      <c r="S13" s="1030"/>
      <c r="T13" s="1031"/>
    </row>
    <row r="14" spans="1:20" ht="34.9" customHeight="1">
      <c r="A14" s="1040" t="s">
        <v>896</v>
      </c>
      <c r="B14" s="1030"/>
      <c r="C14" s="1030"/>
      <c r="D14" s="1031"/>
      <c r="E14" s="1041" t="s">
        <v>895</v>
      </c>
      <c r="F14" s="1030"/>
      <c r="G14" s="1030"/>
      <c r="H14" s="1031"/>
      <c r="I14" s="1041" t="s">
        <v>894</v>
      </c>
      <c r="J14" s="1030"/>
      <c r="K14" s="1030"/>
      <c r="L14" s="1031"/>
      <c r="M14" s="1041" t="s">
        <v>893</v>
      </c>
      <c r="N14" s="1030"/>
      <c r="O14" s="1030"/>
      <c r="P14" s="1031"/>
      <c r="Q14" s="1041" t="s">
        <v>892</v>
      </c>
      <c r="R14" s="1030"/>
      <c r="S14" s="1030"/>
      <c r="T14" s="1031"/>
    </row>
    <row r="15" spans="1:20" ht="34.9" customHeight="1">
      <c r="A15" s="1029" t="s">
        <v>891</v>
      </c>
      <c r="B15" s="1030"/>
      <c r="C15" s="1030"/>
      <c r="D15" s="1031"/>
      <c r="E15" s="1032" t="s">
        <v>890</v>
      </c>
      <c r="F15" s="1030"/>
      <c r="G15" s="1030"/>
      <c r="H15" s="1031"/>
      <c r="I15" s="1032" t="s">
        <v>889</v>
      </c>
      <c r="J15" s="1030"/>
      <c r="K15" s="1030"/>
      <c r="L15" s="1031"/>
      <c r="M15" s="1032" t="s">
        <v>888</v>
      </c>
      <c r="N15" s="1030"/>
      <c r="O15" s="1030"/>
      <c r="P15" s="1031"/>
      <c r="Q15" s="1032" t="s">
        <v>887</v>
      </c>
      <c r="R15" s="1030"/>
      <c r="S15" s="1030"/>
      <c r="T15" s="1031"/>
    </row>
    <row r="16" spans="1:20" ht="34.9" customHeight="1">
      <c r="A16" s="1029" t="s">
        <v>886</v>
      </c>
      <c r="B16" s="1030"/>
      <c r="C16" s="1030"/>
      <c r="D16" s="1031"/>
      <c r="E16" s="1032" t="s">
        <v>885</v>
      </c>
      <c r="F16" s="1030"/>
      <c r="G16" s="1030"/>
      <c r="H16" s="1031"/>
      <c r="I16" s="1032" t="s">
        <v>884</v>
      </c>
      <c r="J16" s="1030"/>
      <c r="K16" s="1030"/>
      <c r="L16" s="1031"/>
      <c r="M16" s="1032" t="s">
        <v>883</v>
      </c>
      <c r="N16" s="1030"/>
      <c r="O16" s="1030"/>
      <c r="P16" s="1031"/>
      <c r="Q16" s="1032" t="s">
        <v>882</v>
      </c>
      <c r="R16" s="1030"/>
      <c r="S16" s="1030"/>
      <c r="T16" s="1031"/>
    </row>
    <row r="17" spans="1:20" ht="34.9" customHeight="1">
      <c r="A17" s="1029" t="s">
        <v>772</v>
      </c>
      <c r="B17" s="1030"/>
      <c r="C17" s="1030"/>
      <c r="D17" s="1031"/>
      <c r="E17" s="1032" t="s">
        <v>771</v>
      </c>
      <c r="F17" s="1030"/>
      <c r="G17" s="1030"/>
      <c r="H17" s="1031"/>
      <c r="I17" s="1032" t="s">
        <v>772</v>
      </c>
      <c r="J17" s="1030"/>
      <c r="K17" s="1030"/>
      <c r="L17" s="1031"/>
      <c r="M17" s="1032" t="s">
        <v>771</v>
      </c>
      <c r="N17" s="1030"/>
      <c r="O17" s="1030"/>
      <c r="P17" s="1031"/>
      <c r="Q17" s="1032" t="s">
        <v>771</v>
      </c>
      <c r="R17" s="1030"/>
      <c r="S17" s="1030"/>
      <c r="T17" s="1031"/>
    </row>
    <row r="18" spans="1:20" ht="34.9" customHeight="1">
      <c r="A18" s="1034" t="s">
        <v>881</v>
      </c>
      <c r="B18" s="1035"/>
      <c r="C18" s="1035"/>
      <c r="D18" s="1036"/>
      <c r="E18" s="1037" t="s">
        <v>880</v>
      </c>
      <c r="F18" s="1035"/>
      <c r="G18" s="1035"/>
      <c r="H18" s="1036"/>
      <c r="I18" s="1037" t="s">
        <v>879</v>
      </c>
      <c r="J18" s="1035"/>
      <c r="K18" s="1035"/>
      <c r="L18" s="1036"/>
      <c r="M18" s="1037" t="s">
        <v>878</v>
      </c>
      <c r="N18" s="1035"/>
      <c r="O18" s="1035"/>
      <c r="P18" s="1036"/>
      <c r="Q18" s="1037" t="s">
        <v>877</v>
      </c>
      <c r="R18" s="1035"/>
      <c r="S18" s="1035"/>
      <c r="T18" s="1036"/>
    </row>
    <row r="19" spans="1:20" ht="19.899999999999999" customHeight="1">
      <c r="A19" s="400" t="s">
        <v>761</v>
      </c>
      <c r="B19" s="402" t="s">
        <v>876</v>
      </c>
      <c r="C19" s="400" t="s">
        <v>760</v>
      </c>
      <c r="D19" s="402" t="s">
        <v>763</v>
      </c>
      <c r="E19" s="400" t="s">
        <v>761</v>
      </c>
      <c r="F19" s="402" t="s">
        <v>875</v>
      </c>
      <c r="G19" s="400" t="s">
        <v>760</v>
      </c>
      <c r="H19" s="402" t="s">
        <v>764</v>
      </c>
      <c r="I19" s="400" t="s">
        <v>761</v>
      </c>
      <c r="J19" s="402" t="s">
        <v>874</v>
      </c>
      <c r="K19" s="400" t="s">
        <v>760</v>
      </c>
      <c r="L19" s="402" t="s">
        <v>763</v>
      </c>
      <c r="M19" s="400" t="s">
        <v>761</v>
      </c>
      <c r="N19" s="402" t="s">
        <v>804</v>
      </c>
      <c r="O19" s="400" t="s">
        <v>760</v>
      </c>
      <c r="P19" s="402" t="s">
        <v>805</v>
      </c>
      <c r="Q19" s="400" t="s">
        <v>761</v>
      </c>
      <c r="R19" s="402" t="s">
        <v>766</v>
      </c>
      <c r="S19" s="400" t="s">
        <v>760</v>
      </c>
      <c r="T19" s="404" t="s">
        <v>873</v>
      </c>
    </row>
    <row r="20" spans="1:20" ht="19.899999999999999" customHeight="1" thickBot="1">
      <c r="A20" s="396" t="s">
        <v>752</v>
      </c>
      <c r="B20" s="398" t="s">
        <v>755</v>
      </c>
      <c r="C20" s="396" t="s">
        <v>751</v>
      </c>
      <c r="D20" s="398" t="s">
        <v>795</v>
      </c>
      <c r="E20" s="396" t="s">
        <v>752</v>
      </c>
      <c r="F20" s="398" t="s">
        <v>836</v>
      </c>
      <c r="G20" s="396" t="s">
        <v>751</v>
      </c>
      <c r="H20" s="398" t="s">
        <v>872</v>
      </c>
      <c r="I20" s="396" t="s">
        <v>752</v>
      </c>
      <c r="J20" s="398" t="s">
        <v>798</v>
      </c>
      <c r="K20" s="396" t="s">
        <v>751</v>
      </c>
      <c r="L20" s="398" t="s">
        <v>871</v>
      </c>
      <c r="M20" s="396" t="s">
        <v>752</v>
      </c>
      <c r="N20" s="398" t="s">
        <v>870</v>
      </c>
      <c r="O20" s="396" t="s">
        <v>751</v>
      </c>
      <c r="P20" s="398" t="s">
        <v>869</v>
      </c>
      <c r="Q20" s="396" t="s">
        <v>752</v>
      </c>
      <c r="R20" s="398" t="s">
        <v>868</v>
      </c>
      <c r="S20" s="396" t="s">
        <v>751</v>
      </c>
      <c r="T20" s="403" t="s">
        <v>790</v>
      </c>
    </row>
    <row r="21" spans="1:20" ht="40.9" customHeight="1" thickBot="1">
      <c r="A21" s="1042" t="s">
        <v>867</v>
      </c>
      <c r="B21" s="1043"/>
      <c r="C21" s="1043"/>
      <c r="D21" s="1044"/>
      <c r="E21" s="1045" t="s">
        <v>866</v>
      </c>
      <c r="F21" s="1043"/>
      <c r="G21" s="1043"/>
      <c r="H21" s="1044"/>
      <c r="I21" s="1045" t="s">
        <v>865</v>
      </c>
      <c r="J21" s="1043"/>
      <c r="K21" s="1043"/>
      <c r="L21" s="1044"/>
      <c r="M21" s="1045" t="s">
        <v>864</v>
      </c>
      <c r="N21" s="1043"/>
      <c r="O21" s="1043"/>
      <c r="P21" s="1044"/>
      <c r="Q21" s="1045" t="s">
        <v>863</v>
      </c>
      <c r="R21" s="1043"/>
      <c r="S21" s="1043"/>
      <c r="T21" s="1044"/>
    </row>
    <row r="22" spans="1:20" ht="34.9" customHeight="1">
      <c r="A22" s="1029" t="s">
        <v>785</v>
      </c>
      <c r="B22" s="1030"/>
      <c r="C22" s="1030"/>
      <c r="D22" s="1031"/>
      <c r="E22" s="1032" t="s">
        <v>431</v>
      </c>
      <c r="F22" s="1030"/>
      <c r="G22" s="1030"/>
      <c r="H22" s="1031"/>
      <c r="I22" s="1032" t="s">
        <v>785</v>
      </c>
      <c r="J22" s="1030"/>
      <c r="K22" s="1030"/>
      <c r="L22" s="1031"/>
      <c r="M22" s="1032" t="s">
        <v>427</v>
      </c>
      <c r="N22" s="1030"/>
      <c r="O22" s="1030"/>
      <c r="P22" s="1031"/>
      <c r="Q22" s="1032" t="s">
        <v>862</v>
      </c>
      <c r="R22" s="1030"/>
      <c r="S22" s="1030"/>
      <c r="T22" s="1031"/>
    </row>
    <row r="23" spans="1:20" ht="34.9" customHeight="1">
      <c r="A23" s="1040" t="s">
        <v>861</v>
      </c>
      <c r="B23" s="1030"/>
      <c r="C23" s="1030"/>
      <c r="D23" s="1031"/>
      <c r="E23" s="1041" t="s">
        <v>860</v>
      </c>
      <c r="F23" s="1030"/>
      <c r="G23" s="1030"/>
      <c r="H23" s="1031"/>
      <c r="I23" s="1041" t="s">
        <v>859</v>
      </c>
      <c r="J23" s="1030"/>
      <c r="K23" s="1030"/>
      <c r="L23" s="1031"/>
      <c r="M23" s="1041" t="s">
        <v>783</v>
      </c>
      <c r="N23" s="1030"/>
      <c r="O23" s="1030"/>
      <c r="P23" s="1031"/>
      <c r="Q23" s="1041" t="s">
        <v>858</v>
      </c>
      <c r="R23" s="1030"/>
      <c r="S23" s="1030"/>
      <c r="T23" s="1031"/>
    </row>
    <row r="24" spans="1:20" ht="34.9" customHeight="1">
      <c r="A24" s="1029" t="s">
        <v>857</v>
      </c>
      <c r="B24" s="1030"/>
      <c r="C24" s="1030"/>
      <c r="D24" s="1031"/>
      <c r="E24" s="1032" t="s">
        <v>856</v>
      </c>
      <c r="F24" s="1030"/>
      <c r="G24" s="1030"/>
      <c r="H24" s="1031"/>
      <c r="I24" s="1032" t="s">
        <v>855</v>
      </c>
      <c r="J24" s="1030"/>
      <c r="K24" s="1030"/>
      <c r="L24" s="1031"/>
      <c r="M24" s="1032" t="s">
        <v>854</v>
      </c>
      <c r="N24" s="1030"/>
      <c r="O24" s="1030"/>
      <c r="P24" s="1031"/>
      <c r="Q24" s="1032" t="s">
        <v>853</v>
      </c>
      <c r="R24" s="1030"/>
      <c r="S24" s="1030"/>
      <c r="T24" s="1031"/>
    </row>
    <row r="25" spans="1:20" ht="34.9" customHeight="1">
      <c r="A25" s="1029" t="s">
        <v>852</v>
      </c>
      <c r="B25" s="1030"/>
      <c r="C25" s="1030"/>
      <c r="D25" s="1031"/>
      <c r="E25" s="1032" t="s">
        <v>851</v>
      </c>
      <c r="F25" s="1030"/>
      <c r="G25" s="1030"/>
      <c r="H25" s="1031"/>
      <c r="I25" s="1032" t="s">
        <v>850</v>
      </c>
      <c r="J25" s="1030"/>
      <c r="K25" s="1030"/>
      <c r="L25" s="1031"/>
      <c r="M25" s="1032" t="s">
        <v>849</v>
      </c>
      <c r="N25" s="1030"/>
      <c r="O25" s="1030"/>
      <c r="P25" s="1031"/>
      <c r="Q25" s="1032" t="s">
        <v>848</v>
      </c>
      <c r="R25" s="1030"/>
      <c r="S25" s="1030"/>
      <c r="T25" s="1031"/>
    </row>
    <row r="26" spans="1:20" ht="34.9" customHeight="1">
      <c r="A26" s="1029" t="s">
        <v>772</v>
      </c>
      <c r="B26" s="1030"/>
      <c r="C26" s="1030"/>
      <c r="D26" s="1031"/>
      <c r="E26" s="1032" t="s">
        <v>771</v>
      </c>
      <c r="F26" s="1030"/>
      <c r="G26" s="1030"/>
      <c r="H26" s="1031"/>
      <c r="I26" s="1032" t="s">
        <v>772</v>
      </c>
      <c r="J26" s="1030"/>
      <c r="K26" s="1030"/>
      <c r="L26" s="1031"/>
      <c r="M26" s="1032" t="s">
        <v>771</v>
      </c>
      <c r="N26" s="1030"/>
      <c r="O26" s="1030"/>
      <c r="P26" s="1031"/>
      <c r="Q26" s="1032" t="s">
        <v>771</v>
      </c>
      <c r="R26" s="1030"/>
      <c r="S26" s="1030"/>
      <c r="T26" s="1031"/>
    </row>
    <row r="27" spans="1:20" ht="34.9" customHeight="1">
      <c r="A27" s="1034" t="s">
        <v>847</v>
      </c>
      <c r="B27" s="1035"/>
      <c r="C27" s="1035"/>
      <c r="D27" s="1036"/>
      <c r="E27" s="1037" t="s">
        <v>846</v>
      </c>
      <c r="F27" s="1035"/>
      <c r="G27" s="1035"/>
      <c r="H27" s="1036"/>
      <c r="I27" s="1037" t="s">
        <v>845</v>
      </c>
      <c r="J27" s="1035"/>
      <c r="K27" s="1035"/>
      <c r="L27" s="1036"/>
      <c r="M27" s="1037" t="s">
        <v>844</v>
      </c>
      <c r="N27" s="1035"/>
      <c r="O27" s="1035"/>
      <c r="P27" s="1036"/>
      <c r="Q27" s="1037" t="s">
        <v>843</v>
      </c>
      <c r="R27" s="1035"/>
      <c r="S27" s="1035"/>
      <c r="T27" s="1036"/>
    </row>
    <row r="28" spans="1:20" ht="19.899999999999999" customHeight="1">
      <c r="A28" s="400" t="s">
        <v>761</v>
      </c>
      <c r="B28" s="402" t="s">
        <v>800</v>
      </c>
      <c r="C28" s="400" t="s">
        <v>760</v>
      </c>
      <c r="D28" s="402" t="s">
        <v>803</v>
      </c>
      <c r="E28" s="400" t="s">
        <v>761</v>
      </c>
      <c r="F28" s="402" t="s">
        <v>842</v>
      </c>
      <c r="G28" s="400" t="s">
        <v>760</v>
      </c>
      <c r="H28" s="402" t="s">
        <v>699</v>
      </c>
      <c r="I28" s="400" t="s">
        <v>761</v>
      </c>
      <c r="J28" s="402" t="s">
        <v>841</v>
      </c>
      <c r="K28" s="400" t="s">
        <v>760</v>
      </c>
      <c r="L28" s="402" t="s">
        <v>764</v>
      </c>
      <c r="M28" s="400" t="s">
        <v>761</v>
      </c>
      <c r="N28" s="402" t="s">
        <v>840</v>
      </c>
      <c r="O28" s="400" t="s">
        <v>760</v>
      </c>
      <c r="P28" s="402" t="s">
        <v>764</v>
      </c>
      <c r="Q28" s="400" t="s">
        <v>761</v>
      </c>
      <c r="R28" s="402" t="s">
        <v>839</v>
      </c>
      <c r="S28" s="400" t="s">
        <v>760</v>
      </c>
      <c r="T28" s="404" t="s">
        <v>838</v>
      </c>
    </row>
    <row r="29" spans="1:20" ht="19.899999999999999" customHeight="1" thickBot="1">
      <c r="A29" s="396" t="s">
        <v>752</v>
      </c>
      <c r="B29" s="398" t="s">
        <v>837</v>
      </c>
      <c r="C29" s="396" t="s">
        <v>751</v>
      </c>
      <c r="D29" s="398" t="s">
        <v>756</v>
      </c>
      <c r="E29" s="396" t="s">
        <v>752</v>
      </c>
      <c r="F29" s="398" t="s">
        <v>757</v>
      </c>
      <c r="G29" s="396" t="s">
        <v>751</v>
      </c>
      <c r="H29" s="398" t="s">
        <v>797</v>
      </c>
      <c r="I29" s="396" t="s">
        <v>752</v>
      </c>
      <c r="J29" s="398" t="s">
        <v>836</v>
      </c>
      <c r="K29" s="396" t="s">
        <v>751</v>
      </c>
      <c r="L29" s="398" t="s">
        <v>835</v>
      </c>
      <c r="M29" s="396" t="s">
        <v>752</v>
      </c>
      <c r="N29" s="398" t="s">
        <v>834</v>
      </c>
      <c r="O29" s="396" t="s">
        <v>751</v>
      </c>
      <c r="P29" s="398" t="s">
        <v>698</v>
      </c>
      <c r="Q29" s="396" t="s">
        <v>752</v>
      </c>
      <c r="R29" s="398" t="s">
        <v>833</v>
      </c>
      <c r="S29" s="396" t="s">
        <v>751</v>
      </c>
      <c r="T29" s="403" t="s">
        <v>832</v>
      </c>
    </row>
    <row r="30" spans="1:20" ht="40.9" customHeight="1" thickBot="1">
      <c r="A30" s="1042" t="s">
        <v>831</v>
      </c>
      <c r="B30" s="1043"/>
      <c r="C30" s="1043"/>
      <c r="D30" s="1044"/>
      <c r="E30" s="1045" t="s">
        <v>830</v>
      </c>
      <c r="F30" s="1043"/>
      <c r="G30" s="1043"/>
      <c r="H30" s="1044"/>
      <c r="I30" s="1045" t="s">
        <v>829</v>
      </c>
      <c r="J30" s="1043"/>
      <c r="K30" s="1043"/>
      <c r="L30" s="1044"/>
      <c r="M30" s="1045" t="s">
        <v>828</v>
      </c>
      <c r="N30" s="1043"/>
      <c r="O30" s="1043"/>
      <c r="P30" s="1044"/>
      <c r="Q30" s="1045" t="s">
        <v>827</v>
      </c>
      <c r="R30" s="1043"/>
      <c r="S30" s="1043"/>
      <c r="T30" s="1044"/>
    </row>
    <row r="31" spans="1:20" ht="34.9" customHeight="1">
      <c r="A31" s="1029" t="s">
        <v>785</v>
      </c>
      <c r="B31" s="1030"/>
      <c r="C31" s="1030"/>
      <c r="D31" s="1031"/>
      <c r="E31" s="1032" t="s">
        <v>431</v>
      </c>
      <c r="F31" s="1030"/>
      <c r="G31" s="1030"/>
      <c r="H31" s="1031"/>
      <c r="I31" s="1032" t="s">
        <v>785</v>
      </c>
      <c r="J31" s="1030"/>
      <c r="K31" s="1030"/>
      <c r="L31" s="1031"/>
      <c r="M31" s="1032" t="s">
        <v>427</v>
      </c>
      <c r="N31" s="1030"/>
      <c r="O31" s="1030"/>
      <c r="P31" s="1031"/>
      <c r="Q31" s="1032" t="s">
        <v>826</v>
      </c>
      <c r="R31" s="1030"/>
      <c r="S31" s="1030"/>
      <c r="T31" s="1031"/>
    </row>
    <row r="32" spans="1:20" ht="34.9" customHeight="1">
      <c r="A32" s="1040" t="s">
        <v>825</v>
      </c>
      <c r="B32" s="1030"/>
      <c r="C32" s="1030"/>
      <c r="D32" s="1031"/>
      <c r="E32" s="1041" t="s">
        <v>824</v>
      </c>
      <c r="F32" s="1030"/>
      <c r="G32" s="1030"/>
      <c r="H32" s="1031"/>
      <c r="I32" s="1041" t="s">
        <v>823</v>
      </c>
      <c r="J32" s="1030"/>
      <c r="K32" s="1030"/>
      <c r="L32" s="1031"/>
      <c r="M32" s="1041" t="s">
        <v>822</v>
      </c>
      <c r="N32" s="1030"/>
      <c r="O32" s="1030"/>
      <c r="P32" s="1031"/>
      <c r="Q32" s="1041" t="s">
        <v>821</v>
      </c>
      <c r="R32" s="1030"/>
      <c r="S32" s="1030"/>
      <c r="T32" s="1031"/>
    </row>
    <row r="33" spans="1:20" ht="34.9" customHeight="1">
      <c r="A33" s="1029" t="s">
        <v>820</v>
      </c>
      <c r="B33" s="1030"/>
      <c r="C33" s="1030"/>
      <c r="D33" s="1031"/>
      <c r="E33" s="1032" t="s">
        <v>819</v>
      </c>
      <c r="F33" s="1030"/>
      <c r="G33" s="1030"/>
      <c r="H33" s="1031"/>
      <c r="I33" s="1032" t="s">
        <v>818</v>
      </c>
      <c r="J33" s="1030"/>
      <c r="K33" s="1030"/>
      <c r="L33" s="1031"/>
      <c r="M33" s="1032" t="s">
        <v>817</v>
      </c>
      <c r="N33" s="1030"/>
      <c r="O33" s="1030"/>
      <c r="P33" s="1031"/>
      <c r="Q33" s="1032" t="s">
        <v>816</v>
      </c>
      <c r="R33" s="1030"/>
      <c r="S33" s="1030"/>
      <c r="T33" s="1031"/>
    </row>
    <row r="34" spans="1:20" ht="34.9" customHeight="1">
      <c r="A34" s="1029" t="s">
        <v>815</v>
      </c>
      <c r="B34" s="1030"/>
      <c r="C34" s="1030"/>
      <c r="D34" s="1031"/>
      <c r="E34" s="1032" t="s">
        <v>814</v>
      </c>
      <c r="F34" s="1030"/>
      <c r="G34" s="1030"/>
      <c r="H34" s="1031"/>
      <c r="I34" s="1032" t="s">
        <v>813</v>
      </c>
      <c r="J34" s="1030"/>
      <c r="K34" s="1030"/>
      <c r="L34" s="1031"/>
      <c r="M34" s="1032" t="s">
        <v>812</v>
      </c>
      <c r="N34" s="1030"/>
      <c r="O34" s="1030"/>
      <c r="P34" s="1031"/>
      <c r="Q34" s="1032" t="s">
        <v>811</v>
      </c>
      <c r="R34" s="1030"/>
      <c r="S34" s="1030"/>
      <c r="T34" s="1031"/>
    </row>
    <row r="35" spans="1:20" ht="34.9" customHeight="1">
      <c r="A35" s="1029" t="s">
        <v>772</v>
      </c>
      <c r="B35" s="1030"/>
      <c r="C35" s="1030"/>
      <c r="D35" s="1031"/>
      <c r="E35" s="1032" t="s">
        <v>771</v>
      </c>
      <c r="F35" s="1030"/>
      <c r="G35" s="1030"/>
      <c r="H35" s="1031"/>
      <c r="I35" s="1032" t="s">
        <v>772</v>
      </c>
      <c r="J35" s="1030"/>
      <c r="K35" s="1030"/>
      <c r="L35" s="1031"/>
      <c r="M35" s="1032" t="s">
        <v>771</v>
      </c>
      <c r="N35" s="1030"/>
      <c r="O35" s="1030"/>
      <c r="P35" s="1031"/>
      <c r="Q35" s="1032" t="s">
        <v>771</v>
      </c>
      <c r="R35" s="1030"/>
      <c r="S35" s="1030"/>
      <c r="T35" s="1031"/>
    </row>
    <row r="36" spans="1:20" ht="34.9" customHeight="1">
      <c r="A36" s="1034" t="s">
        <v>768</v>
      </c>
      <c r="B36" s="1035"/>
      <c r="C36" s="1035"/>
      <c r="D36" s="1036"/>
      <c r="E36" s="1037" t="s">
        <v>810</v>
      </c>
      <c r="F36" s="1035"/>
      <c r="G36" s="1035"/>
      <c r="H36" s="1036"/>
      <c r="I36" s="1037" t="s">
        <v>809</v>
      </c>
      <c r="J36" s="1035"/>
      <c r="K36" s="1035"/>
      <c r="L36" s="1036"/>
      <c r="M36" s="1037" t="s">
        <v>808</v>
      </c>
      <c r="N36" s="1035"/>
      <c r="O36" s="1035"/>
      <c r="P36" s="1036"/>
      <c r="Q36" s="1037" t="s">
        <v>807</v>
      </c>
      <c r="R36" s="1035"/>
      <c r="S36" s="1035"/>
      <c r="T36" s="1036"/>
    </row>
    <row r="37" spans="1:20" ht="19.899999999999999" customHeight="1">
      <c r="A37" s="400" t="s">
        <v>761</v>
      </c>
      <c r="B37" s="402" t="s">
        <v>806</v>
      </c>
      <c r="C37" s="400" t="s">
        <v>760</v>
      </c>
      <c r="D37" s="402" t="s">
        <v>805</v>
      </c>
      <c r="E37" s="400" t="s">
        <v>761</v>
      </c>
      <c r="F37" s="402" t="s">
        <v>804</v>
      </c>
      <c r="G37" s="400" t="s">
        <v>760</v>
      </c>
      <c r="H37" s="402" t="s">
        <v>803</v>
      </c>
      <c r="I37" s="400" t="s">
        <v>761</v>
      </c>
      <c r="J37" s="402" t="s">
        <v>766</v>
      </c>
      <c r="K37" s="400" t="s">
        <v>760</v>
      </c>
      <c r="L37" s="402" t="s">
        <v>802</v>
      </c>
      <c r="M37" s="400" t="s">
        <v>761</v>
      </c>
      <c r="N37" s="402" t="s">
        <v>801</v>
      </c>
      <c r="O37" s="400" t="s">
        <v>760</v>
      </c>
      <c r="P37" s="402" t="s">
        <v>763</v>
      </c>
      <c r="Q37" s="400" t="s">
        <v>761</v>
      </c>
      <c r="R37" s="402" t="s">
        <v>800</v>
      </c>
      <c r="S37" s="400" t="s">
        <v>760</v>
      </c>
      <c r="T37" s="404" t="s">
        <v>799</v>
      </c>
    </row>
    <row r="38" spans="1:20" ht="19.899999999999999" customHeight="1" thickBot="1">
      <c r="A38" s="396" t="s">
        <v>752</v>
      </c>
      <c r="B38" s="398" t="s">
        <v>798</v>
      </c>
      <c r="C38" s="396" t="s">
        <v>751</v>
      </c>
      <c r="D38" s="398" t="s">
        <v>797</v>
      </c>
      <c r="E38" s="396" t="s">
        <v>752</v>
      </c>
      <c r="F38" s="398" t="s">
        <v>796</v>
      </c>
      <c r="G38" s="396" t="s">
        <v>751</v>
      </c>
      <c r="H38" s="398" t="s">
        <v>795</v>
      </c>
      <c r="I38" s="396" t="s">
        <v>752</v>
      </c>
      <c r="J38" s="398" t="s">
        <v>794</v>
      </c>
      <c r="K38" s="396" t="s">
        <v>751</v>
      </c>
      <c r="L38" s="398" t="s">
        <v>793</v>
      </c>
      <c r="M38" s="396" t="s">
        <v>752</v>
      </c>
      <c r="N38" s="398" t="s">
        <v>792</v>
      </c>
      <c r="O38" s="396" t="s">
        <v>751</v>
      </c>
      <c r="P38" s="398" t="s">
        <v>791</v>
      </c>
      <c r="Q38" s="396" t="s">
        <v>752</v>
      </c>
      <c r="R38" s="398" t="s">
        <v>755</v>
      </c>
      <c r="S38" s="396" t="s">
        <v>751</v>
      </c>
      <c r="T38" s="403" t="s">
        <v>790</v>
      </c>
    </row>
    <row r="39" spans="1:20" ht="40.9" customHeight="1" thickBot="1">
      <c r="A39" s="1042" t="s">
        <v>789</v>
      </c>
      <c r="B39" s="1043"/>
      <c r="C39" s="1043"/>
      <c r="D39" s="1044"/>
      <c r="E39" s="1045" t="s">
        <v>788</v>
      </c>
      <c r="F39" s="1043"/>
      <c r="G39" s="1043"/>
      <c r="H39" s="1044"/>
      <c r="I39" s="1045" t="s">
        <v>787</v>
      </c>
      <c r="J39" s="1043"/>
      <c r="K39" s="1043"/>
      <c r="L39" s="1044"/>
      <c r="M39" s="1045" t="s">
        <v>786</v>
      </c>
      <c r="N39" s="1043"/>
      <c r="O39" s="1043"/>
      <c r="P39" s="1044"/>
      <c r="Q39" s="1045"/>
      <c r="R39" s="1043"/>
      <c r="S39" s="1043"/>
      <c r="T39" s="1044"/>
    </row>
    <row r="40" spans="1:20" ht="34.9" customHeight="1">
      <c r="A40" s="1029" t="s">
        <v>785</v>
      </c>
      <c r="B40" s="1030"/>
      <c r="C40" s="1030"/>
      <c r="D40" s="1031"/>
      <c r="E40" s="1032" t="s">
        <v>431</v>
      </c>
      <c r="F40" s="1030"/>
      <c r="G40" s="1030"/>
      <c r="H40" s="1031"/>
      <c r="I40" s="1032" t="s">
        <v>785</v>
      </c>
      <c r="J40" s="1030"/>
      <c r="K40" s="1030"/>
      <c r="L40" s="1031"/>
      <c r="M40" s="1032" t="s">
        <v>427</v>
      </c>
      <c r="N40" s="1030"/>
      <c r="O40" s="1030"/>
      <c r="P40" s="1031"/>
      <c r="Q40" s="1033"/>
      <c r="R40" s="1030"/>
      <c r="S40" s="1030"/>
      <c r="T40" s="1031"/>
    </row>
    <row r="41" spans="1:20" ht="34.9" customHeight="1">
      <c r="A41" s="1040" t="s">
        <v>784</v>
      </c>
      <c r="B41" s="1030"/>
      <c r="C41" s="1030"/>
      <c r="D41" s="1031"/>
      <c r="E41" s="1041" t="s">
        <v>783</v>
      </c>
      <c r="F41" s="1030"/>
      <c r="G41" s="1030"/>
      <c r="H41" s="1031"/>
      <c r="I41" s="1041" t="s">
        <v>782</v>
      </c>
      <c r="J41" s="1030"/>
      <c r="K41" s="1030"/>
      <c r="L41" s="1031"/>
      <c r="M41" s="1041" t="s">
        <v>781</v>
      </c>
      <c r="N41" s="1030"/>
      <c r="O41" s="1030"/>
      <c r="P41" s="1031"/>
      <c r="Q41" s="1033"/>
      <c r="R41" s="1030"/>
      <c r="S41" s="1030"/>
      <c r="T41" s="1031"/>
    </row>
    <row r="42" spans="1:20" ht="34.9" customHeight="1">
      <c r="A42" s="1029" t="s">
        <v>780</v>
      </c>
      <c r="B42" s="1030"/>
      <c r="C42" s="1030"/>
      <c r="D42" s="1031"/>
      <c r="E42" s="1032" t="s">
        <v>779</v>
      </c>
      <c r="F42" s="1030"/>
      <c r="G42" s="1030"/>
      <c r="H42" s="1031"/>
      <c r="I42" s="1032" t="s">
        <v>778</v>
      </c>
      <c r="J42" s="1030"/>
      <c r="K42" s="1030"/>
      <c r="L42" s="1031"/>
      <c r="M42" s="1032" t="s">
        <v>777</v>
      </c>
      <c r="N42" s="1030"/>
      <c r="O42" s="1030"/>
      <c r="P42" s="1031"/>
      <c r="Q42" s="1033"/>
      <c r="R42" s="1030"/>
      <c r="S42" s="1030"/>
      <c r="T42" s="1031"/>
    </row>
    <row r="43" spans="1:20" ht="34.9" customHeight="1">
      <c r="A43" s="1029" t="s">
        <v>776</v>
      </c>
      <c r="B43" s="1030"/>
      <c r="C43" s="1030"/>
      <c r="D43" s="1031"/>
      <c r="E43" s="1032" t="s">
        <v>775</v>
      </c>
      <c r="F43" s="1030"/>
      <c r="G43" s="1030"/>
      <c r="H43" s="1031"/>
      <c r="I43" s="1032" t="s">
        <v>774</v>
      </c>
      <c r="J43" s="1030"/>
      <c r="K43" s="1030"/>
      <c r="L43" s="1031"/>
      <c r="M43" s="1032" t="s">
        <v>773</v>
      </c>
      <c r="N43" s="1030"/>
      <c r="O43" s="1030"/>
      <c r="P43" s="1031"/>
      <c r="Q43" s="1033"/>
      <c r="R43" s="1030"/>
      <c r="S43" s="1030"/>
      <c r="T43" s="1031"/>
    </row>
    <row r="44" spans="1:20" ht="34.9" customHeight="1">
      <c r="A44" s="1029" t="s">
        <v>772</v>
      </c>
      <c r="B44" s="1030"/>
      <c r="C44" s="1030"/>
      <c r="D44" s="1031"/>
      <c r="E44" s="1032" t="s">
        <v>771</v>
      </c>
      <c r="F44" s="1030"/>
      <c r="G44" s="1030"/>
      <c r="H44" s="1031"/>
      <c r="I44" s="1032" t="s">
        <v>772</v>
      </c>
      <c r="J44" s="1030"/>
      <c r="K44" s="1030"/>
      <c r="L44" s="1031"/>
      <c r="M44" s="1032" t="s">
        <v>771</v>
      </c>
      <c r="N44" s="1030"/>
      <c r="O44" s="1030"/>
      <c r="P44" s="1031"/>
      <c r="Q44" s="1039"/>
      <c r="R44" s="1030"/>
      <c r="S44" s="1030"/>
      <c r="T44" s="1031"/>
    </row>
    <row r="45" spans="1:20" ht="34.9" customHeight="1">
      <c r="A45" s="1034" t="s">
        <v>770</v>
      </c>
      <c r="B45" s="1035"/>
      <c r="C45" s="1035"/>
      <c r="D45" s="1036"/>
      <c r="E45" s="1037" t="s">
        <v>769</v>
      </c>
      <c r="F45" s="1035"/>
      <c r="G45" s="1035"/>
      <c r="H45" s="1036"/>
      <c r="I45" s="1037" t="s">
        <v>768</v>
      </c>
      <c r="J45" s="1035"/>
      <c r="K45" s="1035"/>
      <c r="L45" s="1036"/>
      <c r="M45" s="1037" t="s">
        <v>767</v>
      </c>
      <c r="N45" s="1035"/>
      <c r="O45" s="1035"/>
      <c r="P45" s="1036"/>
      <c r="Q45" s="1038"/>
      <c r="R45" s="1035"/>
      <c r="S45" s="1035"/>
      <c r="T45" s="1036"/>
    </row>
    <row r="46" spans="1:20" ht="19.899999999999999" customHeight="1">
      <c r="A46" s="400" t="s">
        <v>761</v>
      </c>
      <c r="B46" s="402" t="s">
        <v>766</v>
      </c>
      <c r="C46" s="400" t="s">
        <v>760</v>
      </c>
      <c r="D46" s="402" t="s">
        <v>763</v>
      </c>
      <c r="E46" s="400" t="s">
        <v>761</v>
      </c>
      <c r="F46" s="402" t="s">
        <v>765</v>
      </c>
      <c r="G46" s="400" t="s">
        <v>760</v>
      </c>
      <c r="H46" s="402" t="s">
        <v>764</v>
      </c>
      <c r="I46" s="400" t="s">
        <v>761</v>
      </c>
      <c r="J46" s="402" t="s">
        <v>762</v>
      </c>
      <c r="K46" s="400" t="s">
        <v>760</v>
      </c>
      <c r="L46" s="402" t="s">
        <v>763</v>
      </c>
      <c r="M46" s="400" t="s">
        <v>761</v>
      </c>
      <c r="N46" s="402" t="s">
        <v>762</v>
      </c>
      <c r="O46" s="400" t="s">
        <v>760</v>
      </c>
      <c r="P46" s="402" t="s">
        <v>699</v>
      </c>
      <c r="Q46" s="400" t="s">
        <v>761</v>
      </c>
      <c r="R46" s="401"/>
      <c r="S46" s="400" t="s">
        <v>760</v>
      </c>
      <c r="T46" s="399"/>
    </row>
    <row r="47" spans="1:20" ht="19.899999999999999" customHeight="1" thickBot="1">
      <c r="A47" s="396" t="s">
        <v>752</v>
      </c>
      <c r="B47" s="398" t="s">
        <v>759</v>
      </c>
      <c r="C47" s="396" t="s">
        <v>751</v>
      </c>
      <c r="D47" s="398" t="s">
        <v>758</v>
      </c>
      <c r="E47" s="396" t="s">
        <v>752</v>
      </c>
      <c r="F47" s="398" t="s">
        <v>757</v>
      </c>
      <c r="G47" s="396" t="s">
        <v>751</v>
      </c>
      <c r="H47" s="398" t="s">
        <v>756</v>
      </c>
      <c r="I47" s="396" t="s">
        <v>752</v>
      </c>
      <c r="J47" s="398" t="s">
        <v>755</v>
      </c>
      <c r="K47" s="396" t="s">
        <v>751</v>
      </c>
      <c r="L47" s="398" t="s">
        <v>698</v>
      </c>
      <c r="M47" s="396" t="s">
        <v>752</v>
      </c>
      <c r="N47" s="398" t="s">
        <v>754</v>
      </c>
      <c r="O47" s="396" t="s">
        <v>751</v>
      </c>
      <c r="P47" s="398" t="s">
        <v>753</v>
      </c>
      <c r="Q47" s="396" t="s">
        <v>752</v>
      </c>
      <c r="R47" s="397"/>
      <c r="S47" s="396" t="s">
        <v>751</v>
      </c>
      <c r="T47" s="395"/>
    </row>
  </sheetData>
  <sheetProtection formatCells="0" formatColumns="0" formatRows="0" insertColumns="0" insertRows="0" insertHyperlinks="0" deleteColumns="0" deleteRows="0" sort="0" autoFilter="0" pivotTables="0"/>
  <mergeCells count="177">
    <mergeCell ref="Q6:T6"/>
    <mergeCell ref="Q3:T3"/>
    <mergeCell ref="A4:D4"/>
    <mergeCell ref="E4:H4"/>
    <mergeCell ref="I4:L4"/>
    <mergeCell ref="M4:P4"/>
    <mergeCell ref="A5:D5"/>
    <mergeCell ref="E5:H5"/>
    <mergeCell ref="I5:L5"/>
    <mergeCell ref="M5:P5"/>
    <mergeCell ref="Q5:T5"/>
    <mergeCell ref="Q4:T4"/>
    <mergeCell ref="A1:B2"/>
    <mergeCell ref="C1:F2"/>
    <mergeCell ref="A3:D3"/>
    <mergeCell ref="E3:H3"/>
    <mergeCell ref="I3:L3"/>
    <mergeCell ref="M3:P3"/>
    <mergeCell ref="A7:D7"/>
    <mergeCell ref="E7:H7"/>
    <mergeCell ref="I7:L7"/>
    <mergeCell ref="M7:P7"/>
    <mergeCell ref="A6:D6"/>
    <mergeCell ref="E6:H6"/>
    <mergeCell ref="I6:L6"/>
    <mergeCell ref="M6:P6"/>
    <mergeCell ref="Q7:T7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2:D42"/>
    <mergeCell ref="E42:H42"/>
    <mergeCell ref="I42:L42"/>
    <mergeCell ref="M42:P42"/>
    <mergeCell ref="Q42:T42"/>
    <mergeCell ref="A45:D45"/>
    <mergeCell ref="E45:H45"/>
    <mergeCell ref="I45:L45"/>
    <mergeCell ref="M45:P45"/>
    <mergeCell ref="Q45:T45"/>
    <mergeCell ref="A43:D43"/>
    <mergeCell ref="E43:H43"/>
    <mergeCell ref="I43:L43"/>
    <mergeCell ref="M43:P43"/>
    <mergeCell ref="Q43:T43"/>
    <mergeCell ref="A44:D44"/>
    <mergeCell ref="E44:H44"/>
    <mergeCell ref="I44:L44"/>
    <mergeCell ref="M44:P44"/>
    <mergeCell ref="Q44:T44"/>
  </mergeCells>
  <phoneticPr fontId="20" type="noConversion"/>
  <printOptions horizontalCentered="1" verticalCentered="1"/>
  <pageMargins left="0" right="0" top="0" bottom="0" header="0" footer="0"/>
  <pageSetup paperSize="9" scale="3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zoomScale="70" zoomScaleNormal="70" workbookViewId="0">
      <selection activeCell="J11" sqref="J11"/>
    </sheetView>
  </sheetViews>
  <sheetFormatPr defaultRowHeight="15"/>
  <cols>
    <col min="1" max="1" width="1.625" style="394" customWidth="1"/>
    <col min="2" max="2" width="5.125" style="394" customWidth="1"/>
    <col min="3" max="3" width="0" style="394" hidden="1" customWidth="1"/>
    <col min="4" max="4" width="18.25" style="394" customWidth="1"/>
    <col min="5" max="5" width="5.125" style="394" customWidth="1"/>
    <col min="6" max="6" width="9.875" style="394" customWidth="1"/>
    <col min="7" max="7" width="18.25" style="394" customWidth="1"/>
    <col min="8" max="8" width="5.125" style="394" customWidth="1"/>
    <col min="9" max="9" width="10.375" style="394" customWidth="1"/>
    <col min="10" max="10" width="18.25" style="394" customWidth="1"/>
    <col min="11" max="11" width="5.125" style="394" customWidth="1"/>
    <col min="12" max="12" width="10.375" style="394" customWidth="1"/>
    <col min="13" max="13" width="18.25" style="394" customWidth="1"/>
    <col min="14" max="14" width="5.125" style="394" customWidth="1"/>
    <col min="15" max="15" width="10.5" style="394" customWidth="1"/>
    <col min="16" max="16" width="18.25" style="394" customWidth="1"/>
    <col min="17" max="17" width="5.125" style="394" customWidth="1"/>
    <col min="18" max="18" width="10.375" style="394" customWidth="1"/>
    <col min="19" max="19" width="18.25" style="394" customWidth="1"/>
    <col min="20" max="20" width="5.125" style="394" customWidth="1"/>
    <col min="21" max="21" width="11.25" style="394" customWidth="1"/>
    <col min="22" max="22" width="4.5" style="394" customWidth="1"/>
    <col min="23" max="23" width="11.875" style="394" customWidth="1"/>
    <col min="24" max="24" width="9.875" style="394" customWidth="1"/>
    <col min="25" max="25" width="5.875" style="394" customWidth="1"/>
    <col min="26" max="16384" width="9" style="394"/>
  </cols>
  <sheetData>
    <row r="1" spans="1:25" ht="39" customHeight="1">
      <c r="A1" s="407"/>
      <c r="B1" s="1055" t="s">
        <v>937</v>
      </c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7"/>
      <c r="X1" s="1057"/>
      <c r="Y1" s="1057"/>
    </row>
    <row r="2" spans="1:25" ht="18.95" customHeight="1">
      <c r="A2" s="407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</row>
    <row r="3" spans="1:25" ht="30" customHeight="1" thickBot="1">
      <c r="A3" s="407"/>
      <c r="B3" s="441" t="s">
        <v>936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</row>
    <row r="4" spans="1:25" ht="100.15" customHeight="1">
      <c r="A4" s="407"/>
      <c r="B4" s="440" t="s">
        <v>0</v>
      </c>
      <c r="C4" s="439"/>
      <c r="D4" s="438" t="s">
        <v>2</v>
      </c>
      <c r="E4" s="437" t="s">
        <v>935</v>
      </c>
      <c r="F4" s="436"/>
      <c r="G4" s="438" t="s">
        <v>3</v>
      </c>
      <c r="H4" s="437" t="s">
        <v>935</v>
      </c>
      <c r="I4" s="436"/>
      <c r="J4" s="438" t="s">
        <v>4</v>
      </c>
      <c r="K4" s="437" t="s">
        <v>935</v>
      </c>
      <c r="L4" s="436"/>
      <c r="M4" s="438" t="s">
        <v>4</v>
      </c>
      <c r="N4" s="437" t="s">
        <v>935</v>
      </c>
      <c r="O4" s="436"/>
      <c r="P4" s="438" t="s">
        <v>4</v>
      </c>
      <c r="Q4" s="437" t="s">
        <v>935</v>
      </c>
      <c r="R4" s="436"/>
      <c r="S4" s="438" t="s">
        <v>5</v>
      </c>
      <c r="T4" s="437" t="s">
        <v>935</v>
      </c>
      <c r="U4" s="436"/>
      <c r="V4" s="435" t="s">
        <v>934</v>
      </c>
      <c r="W4" s="434" t="s">
        <v>6</v>
      </c>
      <c r="X4" s="433" t="s">
        <v>933</v>
      </c>
      <c r="Y4" s="432" t="s">
        <v>932</v>
      </c>
    </row>
    <row r="5" spans="1:25" ht="44.45" customHeight="1">
      <c r="A5" s="407"/>
      <c r="B5" s="421"/>
      <c r="C5" s="407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1060"/>
      <c r="W5" s="425" t="s">
        <v>752</v>
      </c>
      <c r="X5" s="424" t="s">
        <v>534</v>
      </c>
      <c r="Y5" s="423"/>
    </row>
    <row r="6" spans="1:25" ht="27.95" customHeight="1">
      <c r="A6" s="407"/>
      <c r="B6" s="420" t="s">
        <v>8</v>
      </c>
      <c r="C6" s="40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1061"/>
      <c r="W6" s="416"/>
      <c r="X6" s="422" t="s">
        <v>529</v>
      </c>
      <c r="Y6" s="414"/>
    </row>
    <row r="7" spans="1:25" ht="27.95" customHeight="1">
      <c r="A7" s="407"/>
      <c r="B7" s="421"/>
      <c r="C7" s="40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1061"/>
      <c r="W7" s="416" t="s">
        <v>760</v>
      </c>
      <c r="X7" s="419" t="s">
        <v>527</v>
      </c>
      <c r="Y7" s="414"/>
    </row>
    <row r="8" spans="1:25" ht="27.95" customHeight="1">
      <c r="A8" s="407"/>
      <c r="B8" s="420" t="s">
        <v>10</v>
      </c>
      <c r="C8" s="40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1061"/>
      <c r="W8" s="416"/>
      <c r="X8" s="419" t="s">
        <v>525</v>
      </c>
      <c r="Y8" s="414"/>
    </row>
    <row r="9" spans="1:25" ht="27.95" customHeight="1">
      <c r="A9" s="407"/>
      <c r="B9" s="1058"/>
      <c r="C9" s="40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1061"/>
      <c r="W9" s="416" t="s">
        <v>751</v>
      </c>
      <c r="X9" s="419" t="s">
        <v>522</v>
      </c>
      <c r="Y9" s="414"/>
    </row>
    <row r="10" spans="1:25" ht="27.95" customHeight="1">
      <c r="A10" s="407"/>
      <c r="B10" s="1058"/>
      <c r="C10" s="40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1061"/>
      <c r="W10" s="416"/>
      <c r="X10" s="419" t="s">
        <v>518</v>
      </c>
      <c r="Y10" s="414"/>
    </row>
    <row r="11" spans="1:25" ht="27.95" customHeight="1">
      <c r="A11" s="407"/>
      <c r="B11" s="418" t="s">
        <v>913</v>
      </c>
      <c r="C11" s="40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1061"/>
      <c r="W11" s="416" t="s">
        <v>761</v>
      </c>
      <c r="X11" s="415"/>
      <c r="Y11" s="414"/>
    </row>
    <row r="12" spans="1:25" ht="27.95" customHeight="1">
      <c r="A12" s="407"/>
      <c r="B12" s="421"/>
      <c r="C12" s="40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1061"/>
      <c r="W12" s="416"/>
      <c r="X12" s="415"/>
      <c r="Y12" s="414"/>
    </row>
    <row r="13" spans="1:25" ht="27.95" customHeight="1">
      <c r="A13" s="407"/>
      <c r="B13" s="427"/>
      <c r="C13" s="407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1060"/>
      <c r="W13" s="425" t="s">
        <v>752</v>
      </c>
      <c r="X13" s="424" t="s">
        <v>534</v>
      </c>
      <c r="Y13" s="423"/>
    </row>
    <row r="14" spans="1:25" ht="27.95" customHeight="1">
      <c r="A14" s="407"/>
      <c r="B14" s="420" t="s">
        <v>8</v>
      </c>
      <c r="C14" s="40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1061"/>
      <c r="W14" s="416"/>
      <c r="X14" s="422" t="s">
        <v>529</v>
      </c>
      <c r="Y14" s="414"/>
    </row>
    <row r="15" spans="1:25" ht="27.95" customHeight="1">
      <c r="A15" s="407"/>
      <c r="B15" s="421"/>
      <c r="C15" s="40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1061"/>
      <c r="W15" s="416" t="s">
        <v>760</v>
      </c>
      <c r="X15" s="419" t="s">
        <v>527</v>
      </c>
      <c r="Y15" s="414"/>
    </row>
    <row r="16" spans="1:25" ht="27.95" customHeight="1">
      <c r="A16" s="407"/>
      <c r="B16" s="420" t="s">
        <v>10</v>
      </c>
      <c r="C16" s="40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  <c r="V16" s="1061"/>
      <c r="W16" s="416"/>
      <c r="X16" s="419" t="s">
        <v>525</v>
      </c>
      <c r="Y16" s="414"/>
    </row>
    <row r="17" spans="1:25" ht="27.95" customHeight="1">
      <c r="A17" s="407"/>
      <c r="B17" s="1058"/>
      <c r="C17" s="40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1061"/>
      <c r="W17" s="416" t="s">
        <v>751</v>
      </c>
      <c r="X17" s="419" t="s">
        <v>522</v>
      </c>
      <c r="Y17" s="414"/>
    </row>
    <row r="18" spans="1:25" ht="27.95" customHeight="1">
      <c r="A18" s="407"/>
      <c r="B18" s="1058"/>
      <c r="C18" s="40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1061"/>
      <c r="W18" s="416"/>
      <c r="X18" s="419" t="s">
        <v>518</v>
      </c>
      <c r="Y18" s="414"/>
    </row>
    <row r="19" spans="1:25" ht="27.95" customHeight="1">
      <c r="A19" s="407"/>
      <c r="B19" s="418" t="s">
        <v>913</v>
      </c>
      <c r="C19" s="40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1061"/>
      <c r="W19" s="416" t="s">
        <v>761</v>
      </c>
      <c r="X19" s="415"/>
      <c r="Y19" s="414"/>
    </row>
    <row r="20" spans="1:25" ht="27.95" customHeight="1">
      <c r="A20" s="407"/>
      <c r="B20" s="421"/>
      <c r="C20" s="40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1061"/>
      <c r="W20" s="416"/>
      <c r="X20" s="415"/>
      <c r="Y20" s="414"/>
    </row>
    <row r="21" spans="1:25" ht="27.95" customHeight="1">
      <c r="A21" s="407"/>
      <c r="B21" s="427">
        <v>4</v>
      </c>
      <c r="C21" s="407"/>
      <c r="D21" s="426" t="s">
        <v>785</v>
      </c>
      <c r="E21" s="426" t="s">
        <v>640</v>
      </c>
      <c r="F21" s="426"/>
      <c r="G21" s="430" t="s">
        <v>908</v>
      </c>
      <c r="H21" s="426" t="s">
        <v>931</v>
      </c>
      <c r="I21" s="426"/>
      <c r="J21" s="430" t="s">
        <v>907</v>
      </c>
      <c r="K21" s="426" t="s">
        <v>638</v>
      </c>
      <c r="L21" s="426"/>
      <c r="M21" s="431" t="s">
        <v>906</v>
      </c>
      <c r="N21" s="426" t="s">
        <v>930</v>
      </c>
      <c r="O21" s="426"/>
      <c r="P21" s="430" t="s">
        <v>905</v>
      </c>
      <c r="Q21" s="431" t="s">
        <v>639</v>
      </c>
      <c r="R21" s="426"/>
      <c r="S21" s="430" t="s">
        <v>808</v>
      </c>
      <c r="T21" s="426" t="s">
        <v>638</v>
      </c>
      <c r="U21" s="426"/>
      <c r="V21" s="1062"/>
      <c r="W21" s="425" t="s">
        <v>752</v>
      </c>
      <c r="X21" s="424" t="s">
        <v>534</v>
      </c>
      <c r="Y21" s="423">
        <v>6.1</v>
      </c>
    </row>
    <row r="22" spans="1:25" ht="27.95" customHeight="1">
      <c r="A22" s="407"/>
      <c r="B22" s="420" t="s">
        <v>8</v>
      </c>
      <c r="C22" s="407"/>
      <c r="D22" s="417" t="s">
        <v>551</v>
      </c>
      <c r="E22" s="417" t="s">
        <v>919</v>
      </c>
      <c r="F22" s="429">
        <v>120</v>
      </c>
      <c r="G22" s="417" t="s">
        <v>929</v>
      </c>
      <c r="H22" s="417" t="s">
        <v>919</v>
      </c>
      <c r="I22" s="429">
        <v>60</v>
      </c>
      <c r="J22" s="417" t="s">
        <v>928</v>
      </c>
      <c r="K22" s="417" t="s">
        <v>919</v>
      </c>
      <c r="L22" s="429">
        <v>20</v>
      </c>
      <c r="M22" s="417" t="s">
        <v>927</v>
      </c>
      <c r="N22" s="417" t="s">
        <v>919</v>
      </c>
      <c r="O22" s="429">
        <v>50</v>
      </c>
      <c r="P22" s="417" t="s">
        <v>926</v>
      </c>
      <c r="Q22" s="417"/>
      <c r="R22" s="429">
        <v>110</v>
      </c>
      <c r="S22" s="417" t="s">
        <v>925</v>
      </c>
      <c r="T22" s="417" t="s">
        <v>919</v>
      </c>
      <c r="U22" s="429">
        <v>30</v>
      </c>
      <c r="V22" s="1061"/>
      <c r="W22" s="428" t="s">
        <v>759</v>
      </c>
      <c r="X22" s="422" t="s">
        <v>529</v>
      </c>
      <c r="Y22" s="414">
        <v>2.2999999999999998</v>
      </c>
    </row>
    <row r="23" spans="1:25" ht="27.95" customHeight="1">
      <c r="A23" s="407"/>
      <c r="B23" s="421">
        <v>1</v>
      </c>
      <c r="C23" s="407"/>
      <c r="D23" s="417"/>
      <c r="E23" s="417"/>
      <c r="F23" s="417"/>
      <c r="G23" s="417"/>
      <c r="H23" s="417"/>
      <c r="I23" s="417"/>
      <c r="J23" s="417" t="s">
        <v>922</v>
      </c>
      <c r="K23" s="417" t="s">
        <v>919</v>
      </c>
      <c r="L23" s="429">
        <v>10</v>
      </c>
      <c r="M23" s="417" t="s">
        <v>924</v>
      </c>
      <c r="N23" s="417" t="s">
        <v>923</v>
      </c>
      <c r="O23" s="429">
        <v>30</v>
      </c>
      <c r="P23" s="417" t="s">
        <v>922</v>
      </c>
      <c r="Q23" s="417"/>
      <c r="R23" s="429">
        <v>10</v>
      </c>
      <c r="S23" s="417" t="s">
        <v>921</v>
      </c>
      <c r="T23" s="417" t="s">
        <v>919</v>
      </c>
      <c r="U23" s="429">
        <v>2</v>
      </c>
      <c r="V23" s="1061"/>
      <c r="W23" s="416" t="s">
        <v>760</v>
      </c>
      <c r="X23" s="419" t="s">
        <v>527</v>
      </c>
      <c r="Y23" s="414">
        <v>2</v>
      </c>
    </row>
    <row r="24" spans="1:25" ht="27.95" customHeight="1">
      <c r="A24" s="407"/>
      <c r="B24" s="420" t="s">
        <v>10</v>
      </c>
      <c r="C24" s="407"/>
      <c r="D24" s="417"/>
      <c r="E24" s="417"/>
      <c r="F24" s="417"/>
      <c r="G24" s="417"/>
      <c r="H24" s="417"/>
      <c r="I24" s="417"/>
      <c r="J24" s="417" t="s">
        <v>920</v>
      </c>
      <c r="K24" s="417" t="s">
        <v>919</v>
      </c>
      <c r="L24" s="429">
        <v>20</v>
      </c>
      <c r="M24" s="417"/>
      <c r="N24" s="417"/>
      <c r="O24" s="417"/>
      <c r="P24" s="417" t="s">
        <v>918</v>
      </c>
      <c r="Q24" s="417" t="s">
        <v>917</v>
      </c>
      <c r="R24" s="429">
        <v>10</v>
      </c>
      <c r="S24" s="417"/>
      <c r="T24" s="417"/>
      <c r="U24" s="417"/>
      <c r="V24" s="1061"/>
      <c r="W24" s="428" t="s">
        <v>799</v>
      </c>
      <c r="X24" s="419" t="s">
        <v>525</v>
      </c>
      <c r="Y24" s="414">
        <v>2.2999999999999998</v>
      </c>
    </row>
    <row r="25" spans="1:25" ht="27.95" customHeight="1">
      <c r="A25" s="407"/>
      <c r="B25" s="1059" t="s">
        <v>916</v>
      </c>
      <c r="C25" s="407"/>
      <c r="D25" s="417"/>
      <c r="E25" s="417"/>
      <c r="F25" s="417"/>
      <c r="G25" s="417"/>
      <c r="H25" s="417"/>
      <c r="I25" s="417"/>
      <c r="J25" s="417" t="s">
        <v>915</v>
      </c>
      <c r="K25" s="417" t="s">
        <v>914</v>
      </c>
      <c r="L25" s="429">
        <v>20</v>
      </c>
      <c r="M25" s="417"/>
      <c r="N25" s="417"/>
      <c r="O25" s="417"/>
      <c r="P25" s="417"/>
      <c r="Q25" s="417"/>
      <c r="R25" s="417"/>
      <c r="S25" s="417"/>
      <c r="T25" s="417"/>
      <c r="U25" s="417"/>
      <c r="V25" s="1061"/>
      <c r="W25" s="416" t="s">
        <v>751</v>
      </c>
      <c r="X25" s="419" t="s">
        <v>522</v>
      </c>
      <c r="Y25" s="414">
        <v>0</v>
      </c>
    </row>
    <row r="26" spans="1:25" ht="27.95" customHeight="1">
      <c r="A26" s="407"/>
      <c r="B26" s="1058"/>
      <c r="C26" s="40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1061"/>
      <c r="W26" s="428" t="s">
        <v>903</v>
      </c>
      <c r="X26" s="419" t="s">
        <v>518</v>
      </c>
      <c r="Y26" s="414">
        <v>0</v>
      </c>
    </row>
    <row r="27" spans="1:25" ht="27.95" customHeight="1">
      <c r="A27" s="407"/>
      <c r="B27" s="418" t="s">
        <v>913</v>
      </c>
      <c r="C27" s="40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1061"/>
      <c r="W27" s="416" t="s">
        <v>761</v>
      </c>
      <c r="X27" s="415"/>
      <c r="Y27" s="414"/>
    </row>
    <row r="28" spans="1:25" ht="27.95" customHeight="1">
      <c r="A28" s="407"/>
      <c r="B28" s="421"/>
      <c r="C28" s="40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1061"/>
      <c r="W28" s="428" t="s">
        <v>904</v>
      </c>
      <c r="X28" s="415"/>
      <c r="Y28" s="414"/>
    </row>
    <row r="29" spans="1:25" ht="27.95" customHeight="1">
      <c r="A29" s="407"/>
      <c r="B29" s="427"/>
      <c r="C29" s="407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6"/>
      <c r="T29" s="426"/>
      <c r="U29" s="426"/>
      <c r="V29" s="1060"/>
      <c r="W29" s="425" t="s">
        <v>752</v>
      </c>
      <c r="X29" s="424" t="s">
        <v>534</v>
      </c>
      <c r="Y29" s="423"/>
    </row>
    <row r="30" spans="1:25" ht="27.95" customHeight="1">
      <c r="A30" s="407"/>
      <c r="B30" s="420" t="s">
        <v>8</v>
      </c>
      <c r="C30" s="407"/>
      <c r="D30" s="417"/>
      <c r="E30" s="417"/>
      <c r="F30" s="417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  <c r="U30" s="417"/>
      <c r="V30" s="1061"/>
      <c r="W30" s="416"/>
      <c r="X30" s="422" t="s">
        <v>529</v>
      </c>
      <c r="Y30" s="414"/>
    </row>
    <row r="31" spans="1:25" ht="27.95" customHeight="1">
      <c r="A31" s="407"/>
      <c r="B31" s="421"/>
      <c r="C31" s="40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1061"/>
      <c r="W31" s="416" t="s">
        <v>760</v>
      </c>
      <c r="X31" s="419" t="s">
        <v>527</v>
      </c>
      <c r="Y31" s="414"/>
    </row>
    <row r="32" spans="1:25" ht="27.95" customHeight="1">
      <c r="A32" s="407"/>
      <c r="B32" s="420" t="s">
        <v>10</v>
      </c>
      <c r="C32" s="40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7"/>
      <c r="V32" s="1061"/>
      <c r="W32" s="416"/>
      <c r="X32" s="419" t="s">
        <v>525</v>
      </c>
      <c r="Y32" s="414"/>
    </row>
    <row r="33" spans="1:25" ht="27.95" customHeight="1">
      <c r="A33" s="407"/>
      <c r="B33" s="1058"/>
      <c r="C33" s="407"/>
      <c r="D33" s="417"/>
      <c r="E33" s="417"/>
      <c r="F33" s="417"/>
      <c r="G33" s="417"/>
      <c r="H33" s="417"/>
      <c r="I33" s="417"/>
      <c r="J33" s="417"/>
      <c r="K33" s="417"/>
      <c r="L33" s="417"/>
      <c r="M33" s="417"/>
      <c r="N33" s="417"/>
      <c r="O33" s="417"/>
      <c r="P33" s="417"/>
      <c r="Q33" s="417"/>
      <c r="R33" s="417"/>
      <c r="S33" s="417"/>
      <c r="T33" s="417"/>
      <c r="U33" s="417"/>
      <c r="V33" s="1061"/>
      <c r="W33" s="416" t="s">
        <v>751</v>
      </c>
      <c r="X33" s="419" t="s">
        <v>522</v>
      </c>
      <c r="Y33" s="414"/>
    </row>
    <row r="34" spans="1:25" ht="27.95" customHeight="1">
      <c r="A34" s="407"/>
      <c r="B34" s="1058"/>
      <c r="C34" s="407"/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  <c r="V34" s="1061"/>
      <c r="W34" s="416"/>
      <c r="X34" s="419" t="s">
        <v>518</v>
      </c>
      <c r="Y34" s="414"/>
    </row>
    <row r="35" spans="1:25" ht="27.95" customHeight="1">
      <c r="A35" s="407"/>
      <c r="B35" s="418" t="s">
        <v>913</v>
      </c>
      <c r="C35" s="40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1061"/>
      <c r="W35" s="416" t="s">
        <v>761</v>
      </c>
      <c r="X35" s="415"/>
      <c r="Y35" s="414"/>
    </row>
    <row r="36" spans="1:25" ht="27.95" customHeight="1">
      <c r="A36" s="407"/>
      <c r="B36" s="421"/>
      <c r="C36" s="40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1061"/>
      <c r="W36" s="416"/>
      <c r="X36" s="415"/>
      <c r="Y36" s="414"/>
    </row>
    <row r="37" spans="1:25" ht="27.95" customHeight="1">
      <c r="A37" s="407"/>
      <c r="B37" s="427"/>
      <c r="C37" s="407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1060"/>
      <c r="W37" s="425" t="s">
        <v>752</v>
      </c>
      <c r="X37" s="424" t="s">
        <v>534</v>
      </c>
      <c r="Y37" s="423"/>
    </row>
    <row r="38" spans="1:25" ht="27.95" customHeight="1">
      <c r="A38" s="407"/>
      <c r="B38" s="420" t="s">
        <v>8</v>
      </c>
      <c r="C38" s="407"/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1061"/>
      <c r="W38" s="416"/>
      <c r="X38" s="422" t="s">
        <v>529</v>
      </c>
      <c r="Y38" s="414"/>
    </row>
    <row r="39" spans="1:25" ht="27.95" customHeight="1">
      <c r="A39" s="407"/>
      <c r="B39" s="421"/>
      <c r="C39" s="407"/>
      <c r="D39" s="417"/>
      <c r="E39" s="417"/>
      <c r="F39" s="417"/>
      <c r="G39" s="417"/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1061"/>
      <c r="W39" s="416" t="s">
        <v>760</v>
      </c>
      <c r="X39" s="419" t="s">
        <v>527</v>
      </c>
      <c r="Y39" s="414"/>
    </row>
    <row r="40" spans="1:25" ht="27.95" customHeight="1">
      <c r="A40" s="407"/>
      <c r="B40" s="420" t="s">
        <v>10</v>
      </c>
      <c r="C40" s="40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1061"/>
      <c r="W40" s="416"/>
      <c r="X40" s="419" t="s">
        <v>525</v>
      </c>
      <c r="Y40" s="414"/>
    </row>
    <row r="41" spans="1:25" ht="27.95" customHeight="1">
      <c r="A41" s="407"/>
      <c r="B41" s="1058"/>
      <c r="C41" s="40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1061"/>
      <c r="W41" s="416" t="s">
        <v>751</v>
      </c>
      <c r="X41" s="419" t="s">
        <v>522</v>
      </c>
      <c r="Y41" s="414"/>
    </row>
    <row r="42" spans="1:25" ht="27.95" customHeight="1">
      <c r="A42" s="407"/>
      <c r="B42" s="1058"/>
      <c r="C42" s="40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1061"/>
      <c r="W42" s="416"/>
      <c r="X42" s="419" t="s">
        <v>518</v>
      </c>
      <c r="Y42" s="414"/>
    </row>
    <row r="43" spans="1:25" ht="27.95" customHeight="1">
      <c r="A43" s="407"/>
      <c r="B43" s="418" t="s">
        <v>913</v>
      </c>
      <c r="C43" s="40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1061"/>
      <c r="W43" s="416" t="s">
        <v>761</v>
      </c>
      <c r="X43" s="415"/>
      <c r="Y43" s="414"/>
    </row>
    <row r="44" spans="1:25" ht="27.95" customHeight="1" thickBot="1">
      <c r="A44" s="407"/>
      <c r="B44" s="413"/>
      <c r="C44" s="412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1063"/>
      <c r="W44" s="410"/>
      <c r="X44" s="409"/>
      <c r="Y44" s="408"/>
    </row>
    <row r="45" spans="1:2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</row>
    <row r="46" spans="1:25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</row>
    <row r="47" spans="1:25">
      <c r="A47" s="407"/>
      <c r="B47" s="407"/>
      <c r="C47" s="407"/>
      <c r="D47" s="407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20" type="noConversion"/>
  <pageMargins left="1" right="0" top="0" bottom="0" header="0.3" footer="0.3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4" zoomScale="71" zoomScaleNormal="71" workbookViewId="0">
      <selection activeCell="F15" sqref="F15"/>
    </sheetView>
  </sheetViews>
  <sheetFormatPr defaultRowHeight="15"/>
  <cols>
    <col min="1" max="1" width="1.625" style="394" customWidth="1"/>
    <col min="2" max="2" width="5.125" style="394" customWidth="1"/>
    <col min="3" max="3" width="0" style="394" hidden="1" customWidth="1"/>
    <col min="4" max="4" width="18.25" style="394" customWidth="1"/>
    <col min="5" max="5" width="5.125" style="394" customWidth="1"/>
    <col min="6" max="6" width="9.875" style="394" customWidth="1"/>
    <col min="7" max="7" width="18.25" style="394" customWidth="1"/>
    <col min="8" max="8" width="5.125" style="394" customWidth="1"/>
    <col min="9" max="9" width="10.375" style="394" customWidth="1"/>
    <col min="10" max="10" width="18.25" style="394" customWidth="1"/>
    <col min="11" max="11" width="5.125" style="394" customWidth="1"/>
    <col min="12" max="12" width="10.375" style="394" customWidth="1"/>
    <col min="13" max="13" width="18.25" style="394" customWidth="1"/>
    <col min="14" max="14" width="5.125" style="394" customWidth="1"/>
    <col min="15" max="15" width="10.5" style="394" customWidth="1"/>
    <col min="16" max="16" width="18.25" style="394" customWidth="1"/>
    <col min="17" max="17" width="5.125" style="394" customWidth="1"/>
    <col min="18" max="18" width="10.375" style="394" customWidth="1"/>
    <col min="19" max="19" width="18.25" style="394" customWidth="1"/>
    <col min="20" max="20" width="5.125" style="394" customWidth="1"/>
    <col min="21" max="21" width="11.25" style="394" customWidth="1"/>
    <col min="22" max="22" width="4.5" style="394" customWidth="1"/>
    <col min="23" max="23" width="11.875" style="394" customWidth="1"/>
    <col min="24" max="24" width="9.875" style="394" customWidth="1"/>
    <col min="25" max="25" width="5.875" style="394" customWidth="1"/>
    <col min="26" max="16384" width="9" style="394"/>
  </cols>
  <sheetData>
    <row r="1" spans="1:25" ht="39" customHeight="1">
      <c r="A1" s="407"/>
      <c r="B1" s="1055" t="s">
        <v>982</v>
      </c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7"/>
      <c r="X1" s="1057"/>
      <c r="Y1" s="1057"/>
    </row>
    <row r="2" spans="1:25" ht="18.95" customHeight="1">
      <c r="A2" s="407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</row>
    <row r="3" spans="1:25" ht="30" customHeight="1" thickBot="1">
      <c r="A3" s="407"/>
      <c r="B3" s="441" t="s">
        <v>936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</row>
    <row r="4" spans="1:25" ht="100.15" customHeight="1">
      <c r="A4" s="407"/>
      <c r="B4" s="440" t="s">
        <v>0</v>
      </c>
      <c r="C4" s="439"/>
      <c r="D4" s="438" t="s">
        <v>2</v>
      </c>
      <c r="E4" s="437" t="s">
        <v>935</v>
      </c>
      <c r="F4" s="436"/>
      <c r="G4" s="438" t="s">
        <v>3</v>
      </c>
      <c r="H4" s="437" t="s">
        <v>935</v>
      </c>
      <c r="I4" s="436"/>
      <c r="J4" s="438" t="s">
        <v>4</v>
      </c>
      <c r="K4" s="437" t="s">
        <v>935</v>
      </c>
      <c r="L4" s="436"/>
      <c r="M4" s="438" t="s">
        <v>4</v>
      </c>
      <c r="N4" s="437" t="s">
        <v>935</v>
      </c>
      <c r="O4" s="436"/>
      <c r="P4" s="438" t="s">
        <v>4</v>
      </c>
      <c r="Q4" s="437" t="s">
        <v>935</v>
      </c>
      <c r="R4" s="436"/>
      <c r="S4" s="438" t="s">
        <v>5</v>
      </c>
      <c r="T4" s="437" t="s">
        <v>935</v>
      </c>
      <c r="U4" s="436"/>
      <c r="V4" s="435" t="s">
        <v>934</v>
      </c>
      <c r="W4" s="434" t="s">
        <v>6</v>
      </c>
      <c r="X4" s="433" t="s">
        <v>933</v>
      </c>
      <c r="Y4" s="432" t="s">
        <v>932</v>
      </c>
    </row>
    <row r="5" spans="1:25" ht="44.45" customHeight="1">
      <c r="A5" s="407"/>
      <c r="B5" s="421">
        <v>4</v>
      </c>
      <c r="C5" s="407"/>
      <c r="D5" s="426" t="s">
        <v>785</v>
      </c>
      <c r="E5" s="426" t="s">
        <v>640</v>
      </c>
      <c r="F5" s="426"/>
      <c r="G5" s="426" t="s">
        <v>896</v>
      </c>
      <c r="H5" s="426" t="s">
        <v>976</v>
      </c>
      <c r="I5" s="426"/>
      <c r="J5" s="430" t="s">
        <v>891</v>
      </c>
      <c r="K5" s="426" t="s">
        <v>638</v>
      </c>
      <c r="L5" s="426"/>
      <c r="M5" s="426" t="s">
        <v>886</v>
      </c>
      <c r="N5" s="426" t="s">
        <v>930</v>
      </c>
      <c r="O5" s="426"/>
      <c r="P5" s="426" t="s">
        <v>772</v>
      </c>
      <c r="Q5" s="431" t="s">
        <v>639</v>
      </c>
      <c r="R5" s="426"/>
      <c r="S5" s="430" t="s">
        <v>881</v>
      </c>
      <c r="T5" s="426" t="s">
        <v>638</v>
      </c>
      <c r="U5" s="426"/>
      <c r="V5" s="1062"/>
      <c r="W5" s="425" t="s">
        <v>752</v>
      </c>
      <c r="X5" s="424" t="s">
        <v>534</v>
      </c>
      <c r="Y5" s="423">
        <v>5.4</v>
      </c>
    </row>
    <row r="6" spans="1:25" ht="27.95" customHeight="1">
      <c r="A6" s="407"/>
      <c r="B6" s="420" t="s">
        <v>8</v>
      </c>
      <c r="C6" s="407"/>
      <c r="D6" s="417" t="s">
        <v>551</v>
      </c>
      <c r="E6" s="417" t="s">
        <v>919</v>
      </c>
      <c r="F6" s="429">
        <v>100</v>
      </c>
      <c r="G6" s="417" t="s">
        <v>951</v>
      </c>
      <c r="H6" s="417" t="s">
        <v>919</v>
      </c>
      <c r="I6" s="429">
        <v>60</v>
      </c>
      <c r="J6" s="417" t="s">
        <v>981</v>
      </c>
      <c r="K6" s="417" t="s">
        <v>914</v>
      </c>
      <c r="L6" s="429">
        <v>60</v>
      </c>
      <c r="M6" s="417" t="s">
        <v>980</v>
      </c>
      <c r="N6" s="417" t="s">
        <v>919</v>
      </c>
      <c r="O6" s="429">
        <v>50</v>
      </c>
      <c r="P6" s="417" t="s">
        <v>926</v>
      </c>
      <c r="Q6" s="417"/>
      <c r="R6" s="429">
        <v>110</v>
      </c>
      <c r="S6" s="417" t="s">
        <v>928</v>
      </c>
      <c r="T6" s="417" t="s">
        <v>919</v>
      </c>
      <c r="U6" s="429">
        <v>10</v>
      </c>
      <c r="V6" s="1061"/>
      <c r="W6" s="428" t="s">
        <v>755</v>
      </c>
      <c r="X6" s="422" t="s">
        <v>529</v>
      </c>
      <c r="Y6" s="414">
        <v>2.1</v>
      </c>
    </row>
    <row r="7" spans="1:25" ht="27.95" customHeight="1">
      <c r="A7" s="407"/>
      <c r="B7" s="421">
        <v>6</v>
      </c>
      <c r="C7" s="407"/>
      <c r="D7" s="417"/>
      <c r="E7" s="417"/>
      <c r="F7" s="417"/>
      <c r="G7" s="417"/>
      <c r="H7" s="417"/>
      <c r="I7" s="417"/>
      <c r="J7" s="417" t="s">
        <v>943</v>
      </c>
      <c r="K7" s="417" t="s">
        <v>919</v>
      </c>
      <c r="L7" s="429">
        <v>10</v>
      </c>
      <c r="M7" s="417" t="s">
        <v>979</v>
      </c>
      <c r="N7" s="417" t="s">
        <v>919</v>
      </c>
      <c r="O7" s="429">
        <v>10</v>
      </c>
      <c r="P7" s="417" t="s">
        <v>922</v>
      </c>
      <c r="Q7" s="417"/>
      <c r="R7" s="429">
        <v>10</v>
      </c>
      <c r="S7" s="417" t="s">
        <v>922</v>
      </c>
      <c r="T7" s="417" t="s">
        <v>919</v>
      </c>
      <c r="U7" s="429">
        <v>3</v>
      </c>
      <c r="V7" s="1061"/>
      <c r="W7" s="416" t="s">
        <v>760</v>
      </c>
      <c r="X7" s="419" t="s">
        <v>527</v>
      </c>
      <c r="Y7" s="414">
        <v>1.8</v>
      </c>
    </row>
    <row r="8" spans="1:25" ht="27.95" customHeight="1">
      <c r="A8" s="407"/>
      <c r="B8" s="420" t="s">
        <v>10</v>
      </c>
      <c r="C8" s="407"/>
      <c r="D8" s="417"/>
      <c r="E8" s="417"/>
      <c r="F8" s="417"/>
      <c r="G8" s="417"/>
      <c r="H8" s="417"/>
      <c r="I8" s="417"/>
      <c r="J8" s="417"/>
      <c r="K8" s="417"/>
      <c r="L8" s="417"/>
      <c r="M8" s="417" t="s">
        <v>922</v>
      </c>
      <c r="N8" s="417" t="s">
        <v>919</v>
      </c>
      <c r="O8" s="429">
        <v>10</v>
      </c>
      <c r="P8" s="417"/>
      <c r="Q8" s="417"/>
      <c r="R8" s="417"/>
      <c r="S8" s="417" t="s">
        <v>927</v>
      </c>
      <c r="T8" s="417" t="s">
        <v>919</v>
      </c>
      <c r="U8" s="429">
        <v>2</v>
      </c>
      <c r="V8" s="1061"/>
      <c r="W8" s="428" t="s">
        <v>763</v>
      </c>
      <c r="X8" s="419" t="s">
        <v>525</v>
      </c>
      <c r="Y8" s="414">
        <v>2.5</v>
      </c>
    </row>
    <row r="9" spans="1:25" ht="27.95" customHeight="1">
      <c r="A9" s="407"/>
      <c r="B9" s="1059" t="s">
        <v>978</v>
      </c>
      <c r="C9" s="40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7" t="s">
        <v>977</v>
      </c>
      <c r="T9" s="417" t="s">
        <v>919</v>
      </c>
      <c r="U9" s="429">
        <v>5</v>
      </c>
      <c r="V9" s="1061"/>
      <c r="W9" s="416" t="s">
        <v>751</v>
      </c>
      <c r="X9" s="419" t="s">
        <v>522</v>
      </c>
      <c r="Y9" s="414">
        <v>0</v>
      </c>
    </row>
    <row r="10" spans="1:25" ht="27.95" customHeight="1">
      <c r="A10" s="407"/>
      <c r="B10" s="1058"/>
      <c r="C10" s="40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1061"/>
      <c r="W10" s="428" t="s">
        <v>795</v>
      </c>
      <c r="X10" s="419" t="s">
        <v>518</v>
      </c>
      <c r="Y10" s="414">
        <v>0</v>
      </c>
    </row>
    <row r="11" spans="1:25" ht="27.95" customHeight="1">
      <c r="A11" s="407"/>
      <c r="B11" s="418" t="s">
        <v>913</v>
      </c>
      <c r="C11" s="40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1061"/>
      <c r="W11" s="416" t="s">
        <v>761</v>
      </c>
      <c r="X11" s="415"/>
      <c r="Y11" s="414"/>
    </row>
    <row r="12" spans="1:25" ht="27.95" customHeight="1">
      <c r="A12" s="407"/>
      <c r="B12" s="421"/>
      <c r="C12" s="40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1061"/>
      <c r="W12" s="428" t="s">
        <v>876</v>
      </c>
      <c r="X12" s="415"/>
      <c r="Y12" s="414"/>
    </row>
    <row r="13" spans="1:25" ht="27.95" customHeight="1">
      <c r="A13" s="407"/>
      <c r="B13" s="427">
        <v>4</v>
      </c>
      <c r="C13" s="407"/>
      <c r="D13" s="426" t="s">
        <v>431</v>
      </c>
      <c r="E13" s="426" t="s">
        <v>640</v>
      </c>
      <c r="F13" s="426"/>
      <c r="G13" s="426" t="s">
        <v>895</v>
      </c>
      <c r="H13" s="426" t="s">
        <v>976</v>
      </c>
      <c r="I13" s="426"/>
      <c r="J13" s="444" t="s">
        <v>890</v>
      </c>
      <c r="K13" s="426" t="s">
        <v>930</v>
      </c>
      <c r="L13" s="426"/>
      <c r="M13" s="430" t="s">
        <v>885</v>
      </c>
      <c r="N13" s="426" t="s">
        <v>638</v>
      </c>
      <c r="O13" s="426"/>
      <c r="P13" s="426" t="s">
        <v>771</v>
      </c>
      <c r="Q13" s="431" t="s">
        <v>639</v>
      </c>
      <c r="R13" s="426"/>
      <c r="S13" s="426" t="s">
        <v>880</v>
      </c>
      <c r="T13" s="426" t="s">
        <v>638</v>
      </c>
      <c r="U13" s="426"/>
      <c r="V13" s="1062"/>
      <c r="W13" s="425" t="s">
        <v>752</v>
      </c>
      <c r="X13" s="424" t="s">
        <v>534</v>
      </c>
      <c r="Y13" s="423">
        <v>5.2</v>
      </c>
    </row>
    <row r="14" spans="1:25" ht="27.95" customHeight="1">
      <c r="A14" s="407"/>
      <c r="B14" s="420" t="s">
        <v>8</v>
      </c>
      <c r="C14" s="407"/>
      <c r="D14" s="417" t="s">
        <v>551</v>
      </c>
      <c r="E14" s="417" t="s">
        <v>919</v>
      </c>
      <c r="F14" s="429">
        <v>60</v>
      </c>
      <c r="G14" s="417" t="s">
        <v>975</v>
      </c>
      <c r="H14" s="417" t="s">
        <v>919</v>
      </c>
      <c r="I14" s="429">
        <v>65</v>
      </c>
      <c r="J14" s="417" t="s">
        <v>941</v>
      </c>
      <c r="K14" s="417" t="s">
        <v>919</v>
      </c>
      <c r="L14" s="429">
        <v>20</v>
      </c>
      <c r="M14" s="417" t="s">
        <v>945</v>
      </c>
      <c r="N14" s="417" t="s">
        <v>919</v>
      </c>
      <c r="O14" s="429">
        <v>30</v>
      </c>
      <c r="P14" s="417" t="s">
        <v>944</v>
      </c>
      <c r="Q14" s="417"/>
      <c r="R14" s="429">
        <v>120</v>
      </c>
      <c r="S14" s="417" t="s">
        <v>974</v>
      </c>
      <c r="T14" s="417" t="s">
        <v>919</v>
      </c>
      <c r="U14" s="429">
        <v>10</v>
      </c>
      <c r="V14" s="1061"/>
      <c r="W14" s="428" t="s">
        <v>836</v>
      </c>
      <c r="X14" s="422" t="s">
        <v>529</v>
      </c>
      <c r="Y14" s="414">
        <v>2.5</v>
      </c>
    </row>
    <row r="15" spans="1:25" ht="27.95" customHeight="1">
      <c r="A15" s="407"/>
      <c r="B15" s="421">
        <v>7</v>
      </c>
      <c r="C15" s="407"/>
      <c r="D15" s="417" t="s">
        <v>632</v>
      </c>
      <c r="E15" s="417" t="s">
        <v>919</v>
      </c>
      <c r="F15" s="429">
        <v>40</v>
      </c>
      <c r="G15" s="417"/>
      <c r="H15" s="417"/>
      <c r="I15" s="417"/>
      <c r="J15" s="417" t="s">
        <v>973</v>
      </c>
      <c r="K15" s="417" t="s">
        <v>972</v>
      </c>
      <c r="L15" s="429">
        <v>30</v>
      </c>
      <c r="M15" s="417" t="s">
        <v>951</v>
      </c>
      <c r="N15" s="417" t="s">
        <v>919</v>
      </c>
      <c r="O15" s="429">
        <v>20</v>
      </c>
      <c r="P15" s="417"/>
      <c r="Q15" s="417"/>
      <c r="R15" s="417"/>
      <c r="S15" s="417" t="s">
        <v>921</v>
      </c>
      <c r="T15" s="417" t="s">
        <v>919</v>
      </c>
      <c r="U15" s="429">
        <v>1</v>
      </c>
      <c r="V15" s="1061"/>
      <c r="W15" s="416" t="s">
        <v>760</v>
      </c>
      <c r="X15" s="419" t="s">
        <v>527</v>
      </c>
      <c r="Y15" s="414">
        <v>1.7</v>
      </c>
    </row>
    <row r="16" spans="1:25" ht="27.95" customHeight="1">
      <c r="A16" s="407"/>
      <c r="B16" s="420" t="s">
        <v>10</v>
      </c>
      <c r="C16" s="407"/>
      <c r="D16" s="417"/>
      <c r="E16" s="417"/>
      <c r="F16" s="417"/>
      <c r="G16" s="417"/>
      <c r="H16" s="417"/>
      <c r="I16" s="417"/>
      <c r="J16" s="417" t="s">
        <v>971</v>
      </c>
      <c r="K16" s="417" t="s">
        <v>914</v>
      </c>
      <c r="L16" s="429">
        <v>40</v>
      </c>
      <c r="M16" s="417" t="s">
        <v>922</v>
      </c>
      <c r="N16" s="417" t="s">
        <v>919</v>
      </c>
      <c r="O16" s="429">
        <v>10</v>
      </c>
      <c r="P16" s="417"/>
      <c r="Q16" s="417"/>
      <c r="R16" s="417"/>
      <c r="S16" s="417"/>
      <c r="T16" s="417"/>
      <c r="U16" s="417"/>
      <c r="V16" s="1061"/>
      <c r="W16" s="428" t="s">
        <v>764</v>
      </c>
      <c r="X16" s="419" t="s">
        <v>525</v>
      </c>
      <c r="Y16" s="414">
        <v>2.5</v>
      </c>
    </row>
    <row r="17" spans="1:25" ht="27.95" customHeight="1">
      <c r="A17" s="407"/>
      <c r="B17" s="1059" t="s">
        <v>970</v>
      </c>
      <c r="C17" s="407"/>
      <c r="D17" s="417"/>
      <c r="E17" s="417"/>
      <c r="F17" s="417"/>
      <c r="G17" s="417"/>
      <c r="H17" s="417"/>
      <c r="I17" s="417"/>
      <c r="J17" s="417"/>
      <c r="K17" s="417"/>
      <c r="L17" s="417"/>
      <c r="M17" s="417" t="s">
        <v>941</v>
      </c>
      <c r="N17" s="417" t="s">
        <v>919</v>
      </c>
      <c r="O17" s="429">
        <v>10</v>
      </c>
      <c r="P17" s="417"/>
      <c r="Q17" s="417"/>
      <c r="R17" s="417"/>
      <c r="S17" s="417"/>
      <c r="T17" s="417"/>
      <c r="U17" s="417"/>
      <c r="V17" s="1061"/>
      <c r="W17" s="416" t="s">
        <v>751</v>
      </c>
      <c r="X17" s="419" t="s">
        <v>522</v>
      </c>
      <c r="Y17" s="414">
        <v>0</v>
      </c>
    </row>
    <row r="18" spans="1:25" ht="27.95" customHeight="1">
      <c r="A18" s="407"/>
      <c r="B18" s="1058"/>
      <c r="C18" s="407"/>
      <c r="D18" s="417"/>
      <c r="E18" s="417"/>
      <c r="F18" s="417"/>
      <c r="G18" s="417"/>
      <c r="H18" s="417"/>
      <c r="I18" s="417"/>
      <c r="J18" s="417"/>
      <c r="K18" s="417"/>
      <c r="L18" s="417"/>
      <c r="M18" s="417" t="s">
        <v>969</v>
      </c>
      <c r="N18" s="417" t="s">
        <v>919</v>
      </c>
      <c r="O18" s="429">
        <v>3</v>
      </c>
      <c r="P18" s="417"/>
      <c r="Q18" s="417"/>
      <c r="R18" s="417"/>
      <c r="S18" s="417"/>
      <c r="T18" s="417"/>
      <c r="U18" s="417"/>
      <c r="V18" s="1061"/>
      <c r="W18" s="428" t="s">
        <v>872</v>
      </c>
      <c r="X18" s="419" t="s">
        <v>518</v>
      </c>
      <c r="Y18" s="414">
        <v>0</v>
      </c>
    </row>
    <row r="19" spans="1:25" ht="27.95" customHeight="1">
      <c r="A19" s="407"/>
      <c r="B19" s="418" t="s">
        <v>913</v>
      </c>
      <c r="C19" s="40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1061"/>
      <c r="W19" s="416" t="s">
        <v>761</v>
      </c>
      <c r="X19" s="415"/>
      <c r="Y19" s="414"/>
    </row>
    <row r="20" spans="1:25" ht="27.95" customHeight="1">
      <c r="A20" s="407"/>
      <c r="B20" s="421"/>
      <c r="C20" s="40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1061"/>
      <c r="W20" s="428" t="s">
        <v>875</v>
      </c>
      <c r="X20" s="415"/>
      <c r="Y20" s="414"/>
    </row>
    <row r="21" spans="1:25" ht="27.95" customHeight="1">
      <c r="A21" s="407"/>
      <c r="B21" s="427">
        <v>4</v>
      </c>
      <c r="C21" s="407"/>
      <c r="D21" s="426" t="s">
        <v>785</v>
      </c>
      <c r="E21" s="426" t="s">
        <v>640</v>
      </c>
      <c r="F21" s="426"/>
      <c r="G21" s="430" t="s">
        <v>894</v>
      </c>
      <c r="H21" s="426" t="s">
        <v>931</v>
      </c>
      <c r="I21" s="426"/>
      <c r="J21" s="430" t="s">
        <v>889</v>
      </c>
      <c r="K21" s="426" t="s">
        <v>930</v>
      </c>
      <c r="L21" s="426"/>
      <c r="M21" s="443" t="s">
        <v>884</v>
      </c>
      <c r="N21" s="426" t="s">
        <v>948</v>
      </c>
      <c r="O21" s="426"/>
      <c r="P21" s="426" t="s">
        <v>772</v>
      </c>
      <c r="Q21" s="431" t="s">
        <v>639</v>
      </c>
      <c r="R21" s="426"/>
      <c r="S21" s="431" t="s">
        <v>968</v>
      </c>
      <c r="T21" s="426" t="s">
        <v>638</v>
      </c>
      <c r="U21" s="426"/>
      <c r="V21" s="1062"/>
      <c r="W21" s="425" t="s">
        <v>752</v>
      </c>
      <c r="X21" s="424" t="s">
        <v>534</v>
      </c>
      <c r="Y21" s="423">
        <v>5</v>
      </c>
    </row>
    <row r="22" spans="1:25" ht="27.95" customHeight="1">
      <c r="A22" s="407"/>
      <c r="B22" s="420" t="s">
        <v>8</v>
      </c>
      <c r="C22" s="407"/>
      <c r="D22" s="417" t="s">
        <v>551</v>
      </c>
      <c r="E22" s="417" t="s">
        <v>919</v>
      </c>
      <c r="F22" s="429">
        <v>100</v>
      </c>
      <c r="G22" s="417" t="s">
        <v>951</v>
      </c>
      <c r="H22" s="417" t="s">
        <v>919</v>
      </c>
      <c r="I22" s="429">
        <v>60</v>
      </c>
      <c r="J22" s="417" t="s">
        <v>967</v>
      </c>
      <c r="K22" s="417" t="s">
        <v>919</v>
      </c>
      <c r="L22" s="429">
        <v>60</v>
      </c>
      <c r="M22" s="417" t="s">
        <v>966</v>
      </c>
      <c r="N22" s="417" t="s">
        <v>965</v>
      </c>
      <c r="O22" s="429">
        <v>20</v>
      </c>
      <c r="P22" s="417" t="s">
        <v>926</v>
      </c>
      <c r="Q22" s="417"/>
      <c r="R22" s="429">
        <v>110</v>
      </c>
      <c r="S22" s="417" t="s">
        <v>964</v>
      </c>
      <c r="T22" s="417" t="s">
        <v>963</v>
      </c>
      <c r="U22" s="429">
        <v>10</v>
      </c>
      <c r="V22" s="1061"/>
      <c r="W22" s="428" t="s">
        <v>798</v>
      </c>
      <c r="X22" s="422" t="s">
        <v>529</v>
      </c>
      <c r="Y22" s="414">
        <v>2.6</v>
      </c>
    </row>
    <row r="23" spans="1:25" ht="27.95" customHeight="1">
      <c r="A23" s="407"/>
      <c r="B23" s="421">
        <v>8</v>
      </c>
      <c r="C23" s="407"/>
      <c r="D23" s="417"/>
      <c r="E23" s="417"/>
      <c r="F23" s="417"/>
      <c r="G23" s="417"/>
      <c r="H23" s="417"/>
      <c r="I23" s="417"/>
      <c r="J23" s="417" t="s">
        <v>962</v>
      </c>
      <c r="K23" s="417" t="s">
        <v>919</v>
      </c>
      <c r="L23" s="429">
        <v>20</v>
      </c>
      <c r="M23" s="417" t="s">
        <v>943</v>
      </c>
      <c r="N23" s="417" t="s">
        <v>919</v>
      </c>
      <c r="O23" s="429">
        <v>20</v>
      </c>
      <c r="P23" s="417" t="s">
        <v>922</v>
      </c>
      <c r="Q23" s="417"/>
      <c r="R23" s="429">
        <v>10</v>
      </c>
      <c r="S23" s="417" t="s">
        <v>961</v>
      </c>
      <c r="T23" s="417" t="s">
        <v>919</v>
      </c>
      <c r="U23" s="429">
        <v>10</v>
      </c>
      <c r="V23" s="1061"/>
      <c r="W23" s="416" t="s">
        <v>760</v>
      </c>
      <c r="X23" s="419" t="s">
        <v>527</v>
      </c>
      <c r="Y23" s="414">
        <v>2.1</v>
      </c>
    </row>
    <row r="24" spans="1:25" ht="27.95" customHeight="1">
      <c r="A24" s="407"/>
      <c r="B24" s="420" t="s">
        <v>10</v>
      </c>
      <c r="C24" s="407"/>
      <c r="D24" s="417"/>
      <c r="E24" s="417"/>
      <c r="F24" s="417"/>
      <c r="G24" s="417"/>
      <c r="H24" s="417"/>
      <c r="I24" s="417"/>
      <c r="J24" s="417" t="s">
        <v>922</v>
      </c>
      <c r="K24" s="417" t="s">
        <v>919</v>
      </c>
      <c r="L24" s="429">
        <v>10</v>
      </c>
      <c r="M24" s="417" t="s">
        <v>960</v>
      </c>
      <c r="N24" s="417" t="s">
        <v>914</v>
      </c>
      <c r="O24" s="429">
        <v>20</v>
      </c>
      <c r="P24" s="417"/>
      <c r="Q24" s="417"/>
      <c r="R24" s="417"/>
      <c r="S24" s="417"/>
      <c r="T24" s="417"/>
      <c r="U24" s="417"/>
      <c r="V24" s="1061"/>
      <c r="W24" s="428" t="s">
        <v>763</v>
      </c>
      <c r="X24" s="419" t="s">
        <v>525</v>
      </c>
      <c r="Y24" s="414">
        <v>2</v>
      </c>
    </row>
    <row r="25" spans="1:25" ht="27.95" customHeight="1">
      <c r="A25" s="407"/>
      <c r="B25" s="1059" t="s">
        <v>916</v>
      </c>
      <c r="C25" s="40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 t="s">
        <v>959</v>
      </c>
      <c r="T25" s="417"/>
      <c r="U25" s="417"/>
      <c r="V25" s="1061"/>
      <c r="W25" s="416" t="s">
        <v>751</v>
      </c>
      <c r="X25" s="419" t="s">
        <v>522</v>
      </c>
      <c r="Y25" s="414">
        <v>0</v>
      </c>
    </row>
    <row r="26" spans="1:25" ht="27.95" customHeight="1">
      <c r="A26" s="407"/>
      <c r="B26" s="1058"/>
      <c r="C26" s="40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1061"/>
      <c r="W26" s="428" t="s">
        <v>871</v>
      </c>
      <c r="X26" s="419" t="s">
        <v>518</v>
      </c>
      <c r="Y26" s="414">
        <v>0</v>
      </c>
    </row>
    <row r="27" spans="1:25" ht="27.95" customHeight="1">
      <c r="A27" s="407"/>
      <c r="B27" s="418" t="s">
        <v>913</v>
      </c>
      <c r="C27" s="40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1061"/>
      <c r="W27" s="416" t="s">
        <v>761</v>
      </c>
      <c r="X27" s="415"/>
      <c r="Y27" s="414"/>
    </row>
    <row r="28" spans="1:25" ht="27.95" customHeight="1">
      <c r="A28" s="407"/>
      <c r="B28" s="421"/>
      <c r="C28" s="40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1061"/>
      <c r="W28" s="428" t="s">
        <v>874</v>
      </c>
      <c r="X28" s="415"/>
      <c r="Y28" s="414"/>
    </row>
    <row r="29" spans="1:25" ht="27.95" customHeight="1">
      <c r="A29" s="407"/>
      <c r="B29" s="427">
        <v>4</v>
      </c>
      <c r="C29" s="407"/>
      <c r="D29" s="426" t="s">
        <v>427</v>
      </c>
      <c r="E29" s="426" t="s">
        <v>640</v>
      </c>
      <c r="F29" s="426"/>
      <c r="G29" s="426" t="s">
        <v>893</v>
      </c>
      <c r="H29" s="426" t="s">
        <v>949</v>
      </c>
      <c r="I29" s="426"/>
      <c r="J29" s="426" t="s">
        <v>958</v>
      </c>
      <c r="K29" s="426" t="s">
        <v>957</v>
      </c>
      <c r="L29" s="426"/>
      <c r="M29" s="426" t="s">
        <v>883</v>
      </c>
      <c r="N29" s="426" t="s">
        <v>930</v>
      </c>
      <c r="O29" s="426"/>
      <c r="P29" s="426" t="s">
        <v>771</v>
      </c>
      <c r="Q29" s="431" t="s">
        <v>639</v>
      </c>
      <c r="R29" s="426"/>
      <c r="S29" s="430" t="s">
        <v>878</v>
      </c>
      <c r="T29" s="426" t="s">
        <v>638</v>
      </c>
      <c r="U29" s="426"/>
      <c r="V29" s="1062"/>
      <c r="W29" s="425" t="s">
        <v>752</v>
      </c>
      <c r="X29" s="424" t="s">
        <v>534</v>
      </c>
      <c r="Y29" s="423">
        <v>5</v>
      </c>
    </row>
    <row r="30" spans="1:25" ht="27.95" customHeight="1">
      <c r="A30" s="407"/>
      <c r="B30" s="420" t="s">
        <v>8</v>
      </c>
      <c r="C30" s="407"/>
      <c r="D30" s="417" t="s">
        <v>551</v>
      </c>
      <c r="E30" s="417" t="s">
        <v>919</v>
      </c>
      <c r="F30" s="429">
        <v>90</v>
      </c>
      <c r="G30" s="417" t="s">
        <v>925</v>
      </c>
      <c r="H30" s="417" t="s">
        <v>919</v>
      </c>
      <c r="I30" s="429">
        <v>40</v>
      </c>
      <c r="J30" s="417" t="s">
        <v>929</v>
      </c>
      <c r="K30" s="417" t="s">
        <v>919</v>
      </c>
      <c r="L30" s="429">
        <v>40</v>
      </c>
      <c r="M30" s="417" t="s">
        <v>956</v>
      </c>
      <c r="N30" s="417" t="s">
        <v>919</v>
      </c>
      <c r="O30" s="429">
        <v>10</v>
      </c>
      <c r="P30" s="417" t="s">
        <v>944</v>
      </c>
      <c r="Q30" s="417"/>
      <c r="R30" s="429">
        <v>120</v>
      </c>
      <c r="S30" s="417" t="s">
        <v>920</v>
      </c>
      <c r="T30" s="417" t="s">
        <v>919</v>
      </c>
      <c r="U30" s="429">
        <v>20</v>
      </c>
      <c r="V30" s="1061"/>
      <c r="W30" s="428" t="s">
        <v>870</v>
      </c>
      <c r="X30" s="422" t="s">
        <v>529</v>
      </c>
      <c r="Y30" s="414">
        <v>2.5</v>
      </c>
    </row>
    <row r="31" spans="1:25" ht="27.95" customHeight="1">
      <c r="A31" s="407"/>
      <c r="B31" s="421">
        <v>9</v>
      </c>
      <c r="C31" s="407"/>
      <c r="D31" s="417" t="s">
        <v>589</v>
      </c>
      <c r="E31" s="417" t="s">
        <v>919</v>
      </c>
      <c r="F31" s="429">
        <v>50</v>
      </c>
      <c r="G31" s="417" t="s">
        <v>955</v>
      </c>
      <c r="H31" s="417" t="s">
        <v>919</v>
      </c>
      <c r="I31" s="429">
        <v>55</v>
      </c>
      <c r="J31" s="417"/>
      <c r="K31" s="417"/>
      <c r="L31" s="417"/>
      <c r="M31" s="417" t="s">
        <v>922</v>
      </c>
      <c r="N31" s="417" t="s">
        <v>919</v>
      </c>
      <c r="O31" s="429">
        <v>10</v>
      </c>
      <c r="P31" s="417"/>
      <c r="Q31" s="417"/>
      <c r="R31" s="417"/>
      <c r="S31" s="417"/>
      <c r="T31" s="417"/>
      <c r="U31" s="417"/>
      <c r="V31" s="1061"/>
      <c r="W31" s="416" t="s">
        <v>760</v>
      </c>
      <c r="X31" s="419" t="s">
        <v>527</v>
      </c>
      <c r="Y31" s="414">
        <v>2.1</v>
      </c>
    </row>
    <row r="32" spans="1:25" ht="27.95" customHeight="1">
      <c r="A32" s="407"/>
      <c r="B32" s="420" t="s">
        <v>10</v>
      </c>
      <c r="C32" s="407"/>
      <c r="D32" s="417"/>
      <c r="E32" s="417"/>
      <c r="F32" s="417"/>
      <c r="G32" s="417" t="s">
        <v>954</v>
      </c>
      <c r="H32" s="417" t="s">
        <v>919</v>
      </c>
      <c r="I32" s="429">
        <v>20</v>
      </c>
      <c r="J32" s="417"/>
      <c r="K32" s="417"/>
      <c r="L32" s="417"/>
      <c r="M32" s="417" t="s">
        <v>953</v>
      </c>
      <c r="N32" s="417" t="s">
        <v>919</v>
      </c>
      <c r="O32" s="429">
        <v>5</v>
      </c>
      <c r="P32" s="417"/>
      <c r="Q32" s="417"/>
      <c r="R32" s="417"/>
      <c r="S32" s="417"/>
      <c r="T32" s="417"/>
      <c r="U32" s="417"/>
      <c r="V32" s="1061"/>
      <c r="W32" s="428" t="s">
        <v>805</v>
      </c>
      <c r="X32" s="419" t="s">
        <v>525</v>
      </c>
      <c r="Y32" s="414">
        <v>2</v>
      </c>
    </row>
    <row r="33" spans="1:25" ht="27.95" customHeight="1">
      <c r="A33" s="407"/>
      <c r="B33" s="1059" t="s">
        <v>952</v>
      </c>
      <c r="C33" s="407"/>
      <c r="D33" s="417"/>
      <c r="E33" s="417"/>
      <c r="F33" s="417"/>
      <c r="G33" s="417"/>
      <c r="H33" s="417"/>
      <c r="I33" s="417"/>
      <c r="J33" s="417"/>
      <c r="K33" s="417"/>
      <c r="L33" s="417"/>
      <c r="M33" s="417" t="s">
        <v>951</v>
      </c>
      <c r="N33" s="417" t="s">
        <v>919</v>
      </c>
      <c r="O33" s="429">
        <v>5</v>
      </c>
      <c r="P33" s="417"/>
      <c r="Q33" s="417"/>
      <c r="R33" s="417"/>
      <c r="S33" s="417"/>
      <c r="T33" s="417"/>
      <c r="U33" s="417"/>
      <c r="V33" s="1061"/>
      <c r="W33" s="416" t="s">
        <v>751</v>
      </c>
      <c r="X33" s="419" t="s">
        <v>522</v>
      </c>
      <c r="Y33" s="414">
        <v>0</v>
      </c>
    </row>
    <row r="34" spans="1:25" ht="27.95" customHeight="1">
      <c r="A34" s="407"/>
      <c r="B34" s="1058"/>
      <c r="C34" s="407"/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  <c r="V34" s="1061"/>
      <c r="W34" s="428" t="s">
        <v>869</v>
      </c>
      <c r="X34" s="419" t="s">
        <v>518</v>
      </c>
      <c r="Y34" s="414">
        <v>0</v>
      </c>
    </row>
    <row r="35" spans="1:25" ht="27.95" customHeight="1">
      <c r="A35" s="407"/>
      <c r="B35" s="418" t="s">
        <v>913</v>
      </c>
      <c r="C35" s="40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1061"/>
      <c r="W35" s="416" t="s">
        <v>761</v>
      </c>
      <c r="X35" s="415"/>
      <c r="Y35" s="414"/>
    </row>
    <row r="36" spans="1:25" ht="27.95" customHeight="1">
      <c r="A36" s="407"/>
      <c r="B36" s="421"/>
      <c r="C36" s="40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1061"/>
      <c r="W36" s="428" t="s">
        <v>804</v>
      </c>
      <c r="X36" s="415"/>
      <c r="Y36" s="414"/>
    </row>
    <row r="37" spans="1:25" ht="27.95" customHeight="1">
      <c r="A37" s="407"/>
      <c r="B37" s="427">
        <v>4</v>
      </c>
      <c r="C37" s="407"/>
      <c r="D37" s="426" t="s">
        <v>897</v>
      </c>
      <c r="E37" s="426" t="s">
        <v>950</v>
      </c>
      <c r="F37" s="426"/>
      <c r="G37" s="430" t="s">
        <v>892</v>
      </c>
      <c r="H37" s="426" t="s">
        <v>949</v>
      </c>
      <c r="I37" s="426"/>
      <c r="J37" s="426" t="s">
        <v>887</v>
      </c>
      <c r="K37" s="426" t="s">
        <v>948</v>
      </c>
      <c r="L37" s="426"/>
      <c r="M37" s="426" t="s">
        <v>882</v>
      </c>
      <c r="N37" s="426" t="s">
        <v>930</v>
      </c>
      <c r="O37" s="426"/>
      <c r="P37" s="426" t="s">
        <v>771</v>
      </c>
      <c r="Q37" s="431" t="s">
        <v>639</v>
      </c>
      <c r="R37" s="426"/>
      <c r="S37" s="426" t="s">
        <v>877</v>
      </c>
      <c r="T37" s="426" t="s">
        <v>638</v>
      </c>
      <c r="U37" s="426"/>
      <c r="V37" s="1062"/>
      <c r="W37" s="425" t="s">
        <v>752</v>
      </c>
      <c r="X37" s="424" t="s">
        <v>534</v>
      </c>
      <c r="Y37" s="423">
        <v>5</v>
      </c>
    </row>
    <row r="38" spans="1:25" ht="27.95" customHeight="1">
      <c r="A38" s="407"/>
      <c r="B38" s="420" t="s">
        <v>8</v>
      </c>
      <c r="C38" s="407"/>
      <c r="D38" s="417" t="s">
        <v>947</v>
      </c>
      <c r="E38" s="417" t="s">
        <v>919</v>
      </c>
      <c r="F38" s="429">
        <v>200</v>
      </c>
      <c r="G38" s="417" t="s">
        <v>946</v>
      </c>
      <c r="H38" s="417" t="s">
        <v>919</v>
      </c>
      <c r="I38" s="429">
        <v>65</v>
      </c>
      <c r="J38" s="417" t="s">
        <v>927</v>
      </c>
      <c r="K38" s="417" t="s">
        <v>919</v>
      </c>
      <c r="L38" s="429">
        <v>55</v>
      </c>
      <c r="M38" s="417" t="s">
        <v>945</v>
      </c>
      <c r="N38" s="417" t="s">
        <v>919</v>
      </c>
      <c r="O38" s="429">
        <v>20</v>
      </c>
      <c r="P38" s="417" t="s">
        <v>944</v>
      </c>
      <c r="Q38" s="417"/>
      <c r="R38" s="429">
        <v>120</v>
      </c>
      <c r="S38" s="417" t="s">
        <v>925</v>
      </c>
      <c r="T38" s="417" t="s">
        <v>919</v>
      </c>
      <c r="U38" s="429">
        <v>10</v>
      </c>
      <c r="V38" s="1061"/>
      <c r="W38" s="428" t="s">
        <v>868</v>
      </c>
      <c r="X38" s="422" t="s">
        <v>529</v>
      </c>
      <c r="Y38" s="414">
        <v>2.5</v>
      </c>
    </row>
    <row r="39" spans="1:25" ht="27.95" customHeight="1">
      <c r="A39" s="407"/>
      <c r="B39" s="421">
        <v>10</v>
      </c>
      <c r="C39" s="407"/>
      <c r="D39" s="417" t="s">
        <v>943</v>
      </c>
      <c r="E39" s="417" t="s">
        <v>919</v>
      </c>
      <c r="F39" s="429">
        <v>20</v>
      </c>
      <c r="G39" s="417" t="s">
        <v>942</v>
      </c>
      <c r="H39" s="417" t="s">
        <v>919</v>
      </c>
      <c r="I39" s="429">
        <v>2</v>
      </c>
      <c r="J39" s="417"/>
      <c r="K39" s="417"/>
      <c r="L39" s="417"/>
      <c r="M39" s="417" t="s">
        <v>922</v>
      </c>
      <c r="N39" s="417" t="s">
        <v>919</v>
      </c>
      <c r="O39" s="429">
        <v>10</v>
      </c>
      <c r="P39" s="417"/>
      <c r="Q39" s="417"/>
      <c r="R39" s="417"/>
      <c r="S39" s="417"/>
      <c r="T39" s="417"/>
      <c r="U39" s="417"/>
      <c r="V39" s="1061"/>
      <c r="W39" s="416" t="s">
        <v>760</v>
      </c>
      <c r="X39" s="419" t="s">
        <v>527</v>
      </c>
      <c r="Y39" s="414">
        <v>1.6</v>
      </c>
    </row>
    <row r="40" spans="1:25" ht="27.95" customHeight="1">
      <c r="A40" s="407"/>
      <c r="B40" s="420" t="s">
        <v>10</v>
      </c>
      <c r="C40" s="407"/>
      <c r="D40" s="417" t="s">
        <v>941</v>
      </c>
      <c r="E40" s="417" t="s">
        <v>919</v>
      </c>
      <c r="F40" s="429">
        <v>20</v>
      </c>
      <c r="G40" s="417"/>
      <c r="H40" s="417"/>
      <c r="I40" s="417"/>
      <c r="J40" s="417"/>
      <c r="K40" s="417"/>
      <c r="L40" s="417"/>
      <c r="M40" s="417" t="s">
        <v>941</v>
      </c>
      <c r="N40" s="417" t="s">
        <v>919</v>
      </c>
      <c r="O40" s="429">
        <v>20</v>
      </c>
      <c r="P40" s="417"/>
      <c r="Q40" s="417"/>
      <c r="R40" s="417"/>
      <c r="S40" s="417"/>
      <c r="T40" s="417"/>
      <c r="U40" s="417"/>
      <c r="V40" s="1061"/>
      <c r="W40" s="428" t="s">
        <v>873</v>
      </c>
      <c r="X40" s="419" t="s">
        <v>525</v>
      </c>
      <c r="Y40" s="414">
        <v>2.5</v>
      </c>
    </row>
    <row r="41" spans="1:25" ht="27.95" customHeight="1">
      <c r="A41" s="407"/>
      <c r="B41" s="1059" t="s">
        <v>940</v>
      </c>
      <c r="C41" s="407"/>
      <c r="D41" s="417" t="s">
        <v>939</v>
      </c>
      <c r="E41" s="417" t="s">
        <v>919</v>
      </c>
      <c r="F41" s="429">
        <v>5</v>
      </c>
      <c r="G41" s="417"/>
      <c r="H41" s="417"/>
      <c r="I41" s="417"/>
      <c r="J41" s="417"/>
      <c r="K41" s="417"/>
      <c r="L41" s="417"/>
      <c r="M41" s="417" t="s">
        <v>938</v>
      </c>
      <c r="N41" s="417" t="s">
        <v>919</v>
      </c>
      <c r="O41" s="429">
        <v>1</v>
      </c>
      <c r="P41" s="417"/>
      <c r="Q41" s="417"/>
      <c r="R41" s="417"/>
      <c r="S41" s="417"/>
      <c r="T41" s="417"/>
      <c r="U41" s="417"/>
      <c r="V41" s="1061"/>
      <c r="W41" s="416" t="s">
        <v>751</v>
      </c>
      <c r="X41" s="419" t="s">
        <v>522</v>
      </c>
      <c r="Y41" s="414">
        <v>0</v>
      </c>
    </row>
    <row r="42" spans="1:25" ht="27.95" customHeight="1">
      <c r="A42" s="407"/>
      <c r="B42" s="1058"/>
      <c r="C42" s="407"/>
      <c r="D42" s="417" t="s">
        <v>922</v>
      </c>
      <c r="E42" s="417" t="s">
        <v>919</v>
      </c>
      <c r="F42" s="429">
        <v>10</v>
      </c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1061"/>
      <c r="W42" s="428" t="s">
        <v>790</v>
      </c>
      <c r="X42" s="419" t="s">
        <v>518</v>
      </c>
      <c r="Y42" s="414">
        <v>0</v>
      </c>
    </row>
    <row r="43" spans="1:25" ht="27.95" customHeight="1">
      <c r="A43" s="407"/>
      <c r="B43" s="418" t="s">
        <v>913</v>
      </c>
      <c r="C43" s="40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1061"/>
      <c r="W43" s="416" t="s">
        <v>761</v>
      </c>
      <c r="X43" s="415"/>
      <c r="Y43" s="414"/>
    </row>
    <row r="44" spans="1:25" ht="27.95" customHeight="1" thickBot="1">
      <c r="A44" s="407"/>
      <c r="B44" s="413"/>
      <c r="C44" s="412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1063"/>
      <c r="W44" s="442" t="s">
        <v>766</v>
      </c>
      <c r="X44" s="409"/>
      <c r="Y44" s="408"/>
    </row>
    <row r="45" spans="1:2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</row>
    <row r="46" spans="1:25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</row>
    <row r="47" spans="1:25">
      <c r="A47" s="407"/>
      <c r="B47" s="407"/>
      <c r="C47" s="407"/>
      <c r="D47" s="407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20" type="noConversion"/>
  <pageMargins left="1" right="0" top="0" bottom="0" header="0.3" footer="0.3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13" zoomScale="62" zoomScaleNormal="62" workbookViewId="0">
      <selection activeCell="F15" sqref="F15"/>
    </sheetView>
  </sheetViews>
  <sheetFormatPr defaultRowHeight="15"/>
  <cols>
    <col min="1" max="1" width="1.625" style="394" customWidth="1"/>
    <col min="2" max="2" width="5.125" style="394" customWidth="1"/>
    <col min="3" max="3" width="0" style="394" hidden="1" customWidth="1"/>
    <col min="4" max="4" width="18.25" style="394" customWidth="1"/>
    <col min="5" max="5" width="5.125" style="394" customWidth="1"/>
    <col min="6" max="6" width="9.875" style="394" customWidth="1"/>
    <col min="7" max="7" width="18.25" style="394" customWidth="1"/>
    <col min="8" max="8" width="5.125" style="394" customWidth="1"/>
    <col min="9" max="9" width="10.375" style="394" customWidth="1"/>
    <col min="10" max="10" width="18.25" style="394" customWidth="1"/>
    <col min="11" max="11" width="5.125" style="394" customWidth="1"/>
    <col min="12" max="12" width="10.375" style="394" customWidth="1"/>
    <col min="13" max="13" width="18.25" style="394" customWidth="1"/>
    <col min="14" max="14" width="5.125" style="394" customWidth="1"/>
    <col min="15" max="15" width="10.5" style="394" customWidth="1"/>
    <col min="16" max="16" width="18.25" style="394" customWidth="1"/>
    <col min="17" max="17" width="5.125" style="394" customWidth="1"/>
    <col min="18" max="18" width="10.375" style="394" customWidth="1"/>
    <col min="19" max="19" width="18.25" style="394" customWidth="1"/>
    <col min="20" max="20" width="5.125" style="394" customWidth="1"/>
    <col min="21" max="21" width="11.25" style="394" customWidth="1"/>
    <col min="22" max="22" width="4.5" style="394" customWidth="1"/>
    <col min="23" max="23" width="11.875" style="394" customWidth="1"/>
    <col min="24" max="24" width="9.875" style="394" customWidth="1"/>
    <col min="25" max="25" width="5.875" style="394" customWidth="1"/>
    <col min="26" max="16384" width="9" style="394"/>
  </cols>
  <sheetData>
    <row r="1" spans="1:25" ht="39" customHeight="1">
      <c r="A1" s="407"/>
      <c r="B1" s="1055" t="s">
        <v>1008</v>
      </c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7"/>
      <c r="X1" s="1057"/>
      <c r="Y1" s="1057"/>
    </row>
    <row r="2" spans="1:25" ht="18.95" customHeight="1">
      <c r="A2" s="407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</row>
    <row r="3" spans="1:25" ht="30" customHeight="1" thickBot="1">
      <c r="A3" s="407"/>
      <c r="B3" s="441" t="s">
        <v>936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</row>
    <row r="4" spans="1:25" ht="100.15" customHeight="1">
      <c r="A4" s="407"/>
      <c r="B4" s="440" t="s">
        <v>0</v>
      </c>
      <c r="C4" s="439"/>
      <c r="D4" s="438" t="s">
        <v>2</v>
      </c>
      <c r="E4" s="437" t="s">
        <v>935</v>
      </c>
      <c r="F4" s="436"/>
      <c r="G4" s="438" t="s">
        <v>3</v>
      </c>
      <c r="H4" s="437" t="s">
        <v>935</v>
      </c>
      <c r="I4" s="436"/>
      <c r="J4" s="438" t="s">
        <v>4</v>
      </c>
      <c r="K4" s="437" t="s">
        <v>935</v>
      </c>
      <c r="L4" s="436"/>
      <c r="M4" s="438" t="s">
        <v>4</v>
      </c>
      <c r="N4" s="437" t="s">
        <v>935</v>
      </c>
      <c r="O4" s="436"/>
      <c r="P4" s="438" t="s">
        <v>4</v>
      </c>
      <c r="Q4" s="437" t="s">
        <v>935</v>
      </c>
      <c r="R4" s="436"/>
      <c r="S4" s="438" t="s">
        <v>5</v>
      </c>
      <c r="T4" s="437" t="s">
        <v>935</v>
      </c>
      <c r="U4" s="436"/>
      <c r="V4" s="435" t="s">
        <v>934</v>
      </c>
      <c r="W4" s="434" t="s">
        <v>6</v>
      </c>
      <c r="X4" s="433" t="s">
        <v>933</v>
      </c>
      <c r="Y4" s="432" t="s">
        <v>932</v>
      </c>
    </row>
    <row r="5" spans="1:25" ht="44.45" customHeight="1">
      <c r="A5" s="407"/>
      <c r="B5" s="421">
        <v>4</v>
      </c>
      <c r="C5" s="407"/>
      <c r="D5" s="426" t="s">
        <v>785</v>
      </c>
      <c r="E5" s="426" t="s">
        <v>640</v>
      </c>
      <c r="F5" s="426"/>
      <c r="G5" s="426" t="s">
        <v>861</v>
      </c>
      <c r="H5" s="426" t="s">
        <v>976</v>
      </c>
      <c r="I5" s="426"/>
      <c r="J5" s="430" t="s">
        <v>857</v>
      </c>
      <c r="K5" s="426" t="s">
        <v>638</v>
      </c>
      <c r="L5" s="426"/>
      <c r="M5" s="430" t="s">
        <v>852</v>
      </c>
      <c r="N5" s="426" t="s">
        <v>638</v>
      </c>
      <c r="O5" s="426"/>
      <c r="P5" s="426" t="s">
        <v>772</v>
      </c>
      <c r="Q5" s="431" t="s">
        <v>639</v>
      </c>
      <c r="R5" s="426"/>
      <c r="S5" s="426" t="s">
        <v>847</v>
      </c>
      <c r="T5" s="426" t="s">
        <v>638</v>
      </c>
      <c r="U5" s="426"/>
      <c r="V5" s="1062"/>
      <c r="W5" s="425" t="s">
        <v>752</v>
      </c>
      <c r="X5" s="424" t="s">
        <v>534</v>
      </c>
      <c r="Y5" s="423">
        <v>5.5</v>
      </c>
    </row>
    <row r="6" spans="1:25" ht="27.95" customHeight="1">
      <c r="A6" s="407"/>
      <c r="B6" s="420" t="s">
        <v>8</v>
      </c>
      <c r="C6" s="407"/>
      <c r="D6" s="417" t="s">
        <v>551</v>
      </c>
      <c r="E6" s="417" t="s">
        <v>919</v>
      </c>
      <c r="F6" s="429">
        <v>100</v>
      </c>
      <c r="G6" s="417" t="s">
        <v>929</v>
      </c>
      <c r="H6" s="417" t="s">
        <v>919</v>
      </c>
      <c r="I6" s="429">
        <v>60</v>
      </c>
      <c r="J6" s="417" t="s">
        <v>956</v>
      </c>
      <c r="K6" s="417" t="s">
        <v>919</v>
      </c>
      <c r="L6" s="429">
        <v>50</v>
      </c>
      <c r="M6" s="417" t="s">
        <v>1007</v>
      </c>
      <c r="N6" s="417" t="s">
        <v>919</v>
      </c>
      <c r="O6" s="429">
        <v>30</v>
      </c>
      <c r="P6" s="417" t="s">
        <v>926</v>
      </c>
      <c r="Q6" s="417"/>
      <c r="R6" s="429">
        <v>110</v>
      </c>
      <c r="S6" s="417" t="s">
        <v>967</v>
      </c>
      <c r="T6" s="417" t="s">
        <v>919</v>
      </c>
      <c r="U6" s="429">
        <v>20</v>
      </c>
      <c r="V6" s="1061"/>
      <c r="W6" s="428" t="s">
        <v>837</v>
      </c>
      <c r="X6" s="422" t="s">
        <v>529</v>
      </c>
      <c r="Y6" s="414">
        <v>2.4</v>
      </c>
    </row>
    <row r="7" spans="1:25" ht="27.95" customHeight="1">
      <c r="A7" s="407"/>
      <c r="B7" s="421">
        <v>13</v>
      </c>
      <c r="C7" s="407"/>
      <c r="D7" s="417"/>
      <c r="E7" s="417"/>
      <c r="F7" s="417"/>
      <c r="G7" s="417"/>
      <c r="H7" s="417"/>
      <c r="I7" s="417"/>
      <c r="J7" s="417" t="s">
        <v>922</v>
      </c>
      <c r="K7" s="417" t="s">
        <v>919</v>
      </c>
      <c r="L7" s="429">
        <v>10</v>
      </c>
      <c r="M7" s="417" t="s">
        <v>945</v>
      </c>
      <c r="N7" s="417" t="s">
        <v>919</v>
      </c>
      <c r="O7" s="429">
        <v>10</v>
      </c>
      <c r="P7" s="417" t="s">
        <v>922</v>
      </c>
      <c r="Q7" s="417"/>
      <c r="R7" s="429">
        <v>10</v>
      </c>
      <c r="S7" s="417"/>
      <c r="T7" s="417"/>
      <c r="U7" s="417"/>
      <c r="V7" s="1061"/>
      <c r="W7" s="416" t="s">
        <v>760</v>
      </c>
      <c r="X7" s="419" t="s">
        <v>527</v>
      </c>
      <c r="Y7" s="414">
        <v>1.5</v>
      </c>
    </row>
    <row r="8" spans="1:25" ht="27.95" customHeight="1">
      <c r="A8" s="407"/>
      <c r="B8" s="420" t="s">
        <v>10</v>
      </c>
      <c r="C8" s="407"/>
      <c r="D8" s="417"/>
      <c r="E8" s="417"/>
      <c r="F8" s="417"/>
      <c r="G8" s="417"/>
      <c r="H8" s="417"/>
      <c r="I8" s="417"/>
      <c r="J8" s="417" t="s">
        <v>997</v>
      </c>
      <c r="K8" s="417" t="s">
        <v>914</v>
      </c>
      <c r="L8" s="429">
        <v>5</v>
      </c>
      <c r="M8" s="417" t="s">
        <v>922</v>
      </c>
      <c r="N8" s="417" t="s">
        <v>919</v>
      </c>
      <c r="O8" s="429">
        <v>10</v>
      </c>
      <c r="P8" s="417"/>
      <c r="Q8" s="417"/>
      <c r="R8" s="417"/>
      <c r="S8" s="417"/>
      <c r="T8" s="417"/>
      <c r="U8" s="417"/>
      <c r="V8" s="1061"/>
      <c r="W8" s="428" t="s">
        <v>803</v>
      </c>
      <c r="X8" s="419" t="s">
        <v>525</v>
      </c>
      <c r="Y8" s="414">
        <v>2.5</v>
      </c>
    </row>
    <row r="9" spans="1:25" ht="27.95" customHeight="1">
      <c r="A9" s="407"/>
      <c r="B9" s="1059" t="s">
        <v>978</v>
      </c>
      <c r="C9" s="407"/>
      <c r="D9" s="417"/>
      <c r="E9" s="417"/>
      <c r="F9" s="417"/>
      <c r="G9" s="417"/>
      <c r="H9" s="417"/>
      <c r="I9" s="417"/>
      <c r="J9" s="417" t="s">
        <v>951</v>
      </c>
      <c r="K9" s="417" t="s">
        <v>919</v>
      </c>
      <c r="L9" s="429">
        <v>10</v>
      </c>
      <c r="M9" s="417"/>
      <c r="N9" s="417"/>
      <c r="O9" s="417"/>
      <c r="P9" s="417"/>
      <c r="Q9" s="417"/>
      <c r="R9" s="417"/>
      <c r="S9" s="417"/>
      <c r="T9" s="417"/>
      <c r="U9" s="417"/>
      <c r="V9" s="1061"/>
      <c r="W9" s="416" t="s">
        <v>751</v>
      </c>
      <c r="X9" s="419" t="s">
        <v>522</v>
      </c>
      <c r="Y9" s="414">
        <v>0</v>
      </c>
    </row>
    <row r="10" spans="1:25" ht="27.95" customHeight="1">
      <c r="A10" s="407"/>
      <c r="B10" s="1058"/>
      <c r="C10" s="40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1061"/>
      <c r="W10" s="428" t="s">
        <v>756</v>
      </c>
      <c r="X10" s="419" t="s">
        <v>518</v>
      </c>
      <c r="Y10" s="414">
        <v>0</v>
      </c>
    </row>
    <row r="11" spans="1:25" ht="27.95" customHeight="1">
      <c r="A11" s="407"/>
      <c r="B11" s="418" t="s">
        <v>913</v>
      </c>
      <c r="C11" s="40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1061"/>
      <c r="W11" s="416" t="s">
        <v>761</v>
      </c>
      <c r="X11" s="415"/>
      <c r="Y11" s="414"/>
    </row>
    <row r="12" spans="1:25" ht="27.95" customHeight="1">
      <c r="A12" s="407"/>
      <c r="B12" s="421"/>
      <c r="C12" s="40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1061"/>
      <c r="W12" s="428" t="s">
        <v>800</v>
      </c>
      <c r="X12" s="415"/>
      <c r="Y12" s="414"/>
    </row>
    <row r="13" spans="1:25" ht="27.95" customHeight="1">
      <c r="A13" s="407"/>
      <c r="B13" s="427">
        <v>4</v>
      </c>
      <c r="C13" s="407"/>
      <c r="D13" s="426" t="s">
        <v>431</v>
      </c>
      <c r="E13" s="426" t="s">
        <v>640</v>
      </c>
      <c r="F13" s="426"/>
      <c r="G13" s="430" t="s">
        <v>860</v>
      </c>
      <c r="H13" s="426" t="s">
        <v>949</v>
      </c>
      <c r="I13" s="426"/>
      <c r="J13" s="430" t="s">
        <v>856</v>
      </c>
      <c r="K13" s="426" t="s">
        <v>949</v>
      </c>
      <c r="L13" s="426"/>
      <c r="M13" s="426" t="s">
        <v>851</v>
      </c>
      <c r="N13" s="426" t="s">
        <v>976</v>
      </c>
      <c r="O13" s="426"/>
      <c r="P13" s="426" t="s">
        <v>771</v>
      </c>
      <c r="Q13" s="431" t="s">
        <v>639</v>
      </c>
      <c r="R13" s="426"/>
      <c r="S13" s="430" t="s">
        <v>846</v>
      </c>
      <c r="T13" s="426" t="s">
        <v>638</v>
      </c>
      <c r="U13" s="426"/>
      <c r="V13" s="1062"/>
      <c r="W13" s="425" t="s">
        <v>752</v>
      </c>
      <c r="X13" s="424" t="s">
        <v>534</v>
      </c>
      <c r="Y13" s="423">
        <v>4.9000000000000004</v>
      </c>
    </row>
    <row r="14" spans="1:25" ht="27.95" customHeight="1">
      <c r="A14" s="407"/>
      <c r="B14" s="420" t="s">
        <v>8</v>
      </c>
      <c r="C14" s="407"/>
      <c r="D14" s="417" t="s">
        <v>551</v>
      </c>
      <c r="E14" s="417" t="s">
        <v>919</v>
      </c>
      <c r="F14" s="429">
        <v>60</v>
      </c>
      <c r="G14" s="417" t="s">
        <v>951</v>
      </c>
      <c r="H14" s="417" t="s">
        <v>919</v>
      </c>
      <c r="I14" s="429">
        <v>40</v>
      </c>
      <c r="J14" s="417" t="s">
        <v>1006</v>
      </c>
      <c r="K14" s="417" t="s">
        <v>919</v>
      </c>
      <c r="L14" s="429">
        <v>30</v>
      </c>
      <c r="M14" s="417" t="s">
        <v>1005</v>
      </c>
      <c r="N14" s="417" t="s">
        <v>991</v>
      </c>
      <c r="O14" s="429">
        <v>40</v>
      </c>
      <c r="P14" s="417" t="s">
        <v>944</v>
      </c>
      <c r="Q14" s="417"/>
      <c r="R14" s="429">
        <v>120</v>
      </c>
      <c r="S14" s="417" t="s">
        <v>981</v>
      </c>
      <c r="T14" s="417" t="s">
        <v>914</v>
      </c>
      <c r="U14" s="429">
        <v>20</v>
      </c>
      <c r="V14" s="1061"/>
      <c r="W14" s="428" t="s">
        <v>757</v>
      </c>
      <c r="X14" s="422" t="s">
        <v>529</v>
      </c>
      <c r="Y14" s="414">
        <v>2.2999999999999998</v>
      </c>
    </row>
    <row r="15" spans="1:25" ht="27.95" customHeight="1">
      <c r="A15" s="407"/>
      <c r="B15" s="421">
        <v>14</v>
      </c>
      <c r="C15" s="407"/>
      <c r="D15" s="417" t="s">
        <v>632</v>
      </c>
      <c r="E15" s="417" t="s">
        <v>919</v>
      </c>
      <c r="F15" s="429">
        <v>40</v>
      </c>
      <c r="G15" s="417" t="s">
        <v>922</v>
      </c>
      <c r="H15" s="417" t="s">
        <v>919</v>
      </c>
      <c r="I15" s="429">
        <v>20</v>
      </c>
      <c r="J15" s="417" t="s">
        <v>941</v>
      </c>
      <c r="K15" s="417" t="s">
        <v>919</v>
      </c>
      <c r="L15" s="429">
        <v>20</v>
      </c>
      <c r="M15" s="417"/>
      <c r="N15" s="417"/>
      <c r="O15" s="417"/>
      <c r="P15" s="417"/>
      <c r="Q15" s="417"/>
      <c r="R15" s="417"/>
      <c r="S15" s="417" t="s">
        <v>1004</v>
      </c>
      <c r="T15" s="417" t="s">
        <v>919</v>
      </c>
      <c r="U15" s="429">
        <v>2</v>
      </c>
      <c r="V15" s="1061"/>
      <c r="W15" s="416" t="s">
        <v>760</v>
      </c>
      <c r="X15" s="419" t="s">
        <v>527</v>
      </c>
      <c r="Y15" s="414">
        <v>2.2999999999999998</v>
      </c>
    </row>
    <row r="16" spans="1:25" ht="27.95" customHeight="1">
      <c r="A16" s="407"/>
      <c r="B16" s="420" t="s">
        <v>10</v>
      </c>
      <c r="C16" s="407"/>
      <c r="D16" s="417"/>
      <c r="E16" s="417"/>
      <c r="F16" s="417"/>
      <c r="G16" s="417" t="s">
        <v>920</v>
      </c>
      <c r="H16" s="417" t="s">
        <v>919</v>
      </c>
      <c r="I16" s="429">
        <v>30</v>
      </c>
      <c r="J16" s="417" t="s">
        <v>1003</v>
      </c>
      <c r="K16" s="417" t="s">
        <v>919</v>
      </c>
      <c r="L16" s="429">
        <v>20</v>
      </c>
      <c r="M16" s="417"/>
      <c r="N16" s="417"/>
      <c r="O16" s="417"/>
      <c r="P16" s="417"/>
      <c r="Q16" s="417"/>
      <c r="R16" s="417"/>
      <c r="S16" s="417"/>
      <c r="T16" s="417"/>
      <c r="U16" s="417"/>
      <c r="V16" s="1061"/>
      <c r="W16" s="428" t="s">
        <v>699</v>
      </c>
      <c r="X16" s="419" t="s">
        <v>525</v>
      </c>
      <c r="Y16" s="414">
        <v>2</v>
      </c>
    </row>
    <row r="17" spans="1:25" ht="27.95" customHeight="1">
      <c r="A17" s="407"/>
      <c r="B17" s="1059" t="s">
        <v>970</v>
      </c>
      <c r="C17" s="407"/>
      <c r="D17" s="417"/>
      <c r="E17" s="417"/>
      <c r="F17" s="417"/>
      <c r="G17" s="417"/>
      <c r="H17" s="417"/>
      <c r="I17" s="417"/>
      <c r="J17" s="417" t="s">
        <v>1002</v>
      </c>
      <c r="K17" s="417" t="s">
        <v>919</v>
      </c>
      <c r="L17" s="429">
        <v>1</v>
      </c>
      <c r="M17" s="417"/>
      <c r="N17" s="417"/>
      <c r="O17" s="417"/>
      <c r="P17" s="417"/>
      <c r="Q17" s="417"/>
      <c r="R17" s="417"/>
      <c r="S17" s="417"/>
      <c r="T17" s="417"/>
      <c r="U17" s="417"/>
      <c r="V17" s="1061"/>
      <c r="W17" s="416" t="s">
        <v>751</v>
      </c>
      <c r="X17" s="419" t="s">
        <v>522</v>
      </c>
      <c r="Y17" s="414">
        <v>0</v>
      </c>
    </row>
    <row r="18" spans="1:25" ht="27.95" customHeight="1">
      <c r="A18" s="407"/>
      <c r="B18" s="1058"/>
      <c r="C18" s="407"/>
      <c r="D18" s="417"/>
      <c r="E18" s="417"/>
      <c r="F18" s="417"/>
      <c r="G18" s="417"/>
      <c r="H18" s="417"/>
      <c r="I18" s="417"/>
      <c r="J18" s="417" t="s">
        <v>1001</v>
      </c>
      <c r="K18" s="417" t="s">
        <v>919</v>
      </c>
      <c r="L18" s="429">
        <v>2</v>
      </c>
      <c r="M18" s="417"/>
      <c r="N18" s="417"/>
      <c r="O18" s="417"/>
      <c r="P18" s="417"/>
      <c r="Q18" s="417"/>
      <c r="R18" s="417"/>
      <c r="S18" s="417"/>
      <c r="T18" s="417"/>
      <c r="U18" s="417"/>
      <c r="V18" s="1061"/>
      <c r="W18" s="428" t="s">
        <v>797</v>
      </c>
      <c r="X18" s="419" t="s">
        <v>518</v>
      </c>
      <c r="Y18" s="414">
        <v>0</v>
      </c>
    </row>
    <row r="19" spans="1:25" ht="27.95" customHeight="1">
      <c r="A19" s="407"/>
      <c r="B19" s="418" t="s">
        <v>913</v>
      </c>
      <c r="C19" s="40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1061"/>
      <c r="W19" s="416" t="s">
        <v>761</v>
      </c>
      <c r="X19" s="415"/>
      <c r="Y19" s="414"/>
    </row>
    <row r="20" spans="1:25" ht="27.95" customHeight="1">
      <c r="A20" s="407"/>
      <c r="B20" s="421"/>
      <c r="C20" s="40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1061"/>
      <c r="W20" s="428" t="s">
        <v>842</v>
      </c>
      <c r="X20" s="415"/>
      <c r="Y20" s="414"/>
    </row>
    <row r="21" spans="1:25" ht="27.95" customHeight="1">
      <c r="A21" s="407"/>
      <c r="B21" s="427">
        <v>4</v>
      </c>
      <c r="C21" s="407"/>
      <c r="D21" s="426" t="s">
        <v>785</v>
      </c>
      <c r="E21" s="426" t="s">
        <v>640</v>
      </c>
      <c r="F21" s="426"/>
      <c r="G21" s="431" t="s">
        <v>859</v>
      </c>
      <c r="H21" s="426" t="s">
        <v>931</v>
      </c>
      <c r="I21" s="426"/>
      <c r="J21" s="430" t="s">
        <v>855</v>
      </c>
      <c r="K21" s="426" t="s">
        <v>930</v>
      </c>
      <c r="L21" s="426"/>
      <c r="M21" s="444" t="s">
        <v>850</v>
      </c>
      <c r="N21" s="426" t="s">
        <v>930</v>
      </c>
      <c r="O21" s="426"/>
      <c r="P21" s="426" t="s">
        <v>772</v>
      </c>
      <c r="Q21" s="431" t="s">
        <v>639</v>
      </c>
      <c r="R21" s="426"/>
      <c r="S21" s="430" t="s">
        <v>845</v>
      </c>
      <c r="T21" s="426" t="s">
        <v>638</v>
      </c>
      <c r="U21" s="426"/>
      <c r="V21" s="1062"/>
      <c r="W21" s="425" t="s">
        <v>752</v>
      </c>
      <c r="X21" s="424" t="s">
        <v>534</v>
      </c>
      <c r="Y21" s="423">
        <v>5.2</v>
      </c>
    </row>
    <row r="22" spans="1:25" ht="27.95" customHeight="1">
      <c r="A22" s="407"/>
      <c r="B22" s="420" t="s">
        <v>8</v>
      </c>
      <c r="C22" s="407"/>
      <c r="D22" s="417" t="s">
        <v>551</v>
      </c>
      <c r="E22" s="417" t="s">
        <v>919</v>
      </c>
      <c r="F22" s="429">
        <v>100</v>
      </c>
      <c r="G22" s="417" t="s">
        <v>1000</v>
      </c>
      <c r="H22" s="417" t="s">
        <v>919</v>
      </c>
      <c r="I22" s="429">
        <v>65</v>
      </c>
      <c r="J22" s="417" t="s">
        <v>999</v>
      </c>
      <c r="K22" s="417" t="s">
        <v>998</v>
      </c>
      <c r="L22" s="429">
        <v>40</v>
      </c>
      <c r="M22" s="417" t="s">
        <v>973</v>
      </c>
      <c r="N22" s="417" t="s">
        <v>972</v>
      </c>
      <c r="O22" s="429">
        <v>35</v>
      </c>
      <c r="P22" s="417" t="s">
        <v>926</v>
      </c>
      <c r="Q22" s="417"/>
      <c r="R22" s="429">
        <v>110</v>
      </c>
      <c r="S22" s="417" t="s">
        <v>920</v>
      </c>
      <c r="T22" s="417" t="s">
        <v>919</v>
      </c>
      <c r="U22" s="429">
        <v>25</v>
      </c>
      <c r="V22" s="1061"/>
      <c r="W22" s="428" t="s">
        <v>836</v>
      </c>
      <c r="X22" s="422" t="s">
        <v>529</v>
      </c>
      <c r="Y22" s="414">
        <v>2.7</v>
      </c>
    </row>
    <row r="23" spans="1:25" ht="27.95" customHeight="1">
      <c r="A23" s="407"/>
      <c r="B23" s="421">
        <v>15</v>
      </c>
      <c r="C23" s="407"/>
      <c r="D23" s="417"/>
      <c r="E23" s="417"/>
      <c r="F23" s="417"/>
      <c r="G23" s="417"/>
      <c r="H23" s="417"/>
      <c r="I23" s="417"/>
      <c r="J23" s="417" t="s">
        <v>951</v>
      </c>
      <c r="K23" s="417" t="s">
        <v>919</v>
      </c>
      <c r="L23" s="429">
        <v>30</v>
      </c>
      <c r="M23" s="417" t="s">
        <v>941</v>
      </c>
      <c r="N23" s="417" t="s">
        <v>919</v>
      </c>
      <c r="O23" s="429">
        <v>20</v>
      </c>
      <c r="P23" s="417" t="s">
        <v>922</v>
      </c>
      <c r="Q23" s="417"/>
      <c r="R23" s="429">
        <v>10</v>
      </c>
      <c r="S23" s="417" t="s">
        <v>997</v>
      </c>
      <c r="T23" s="417" t="s">
        <v>914</v>
      </c>
      <c r="U23" s="429">
        <v>5</v>
      </c>
      <c r="V23" s="1061"/>
      <c r="W23" s="416" t="s">
        <v>760</v>
      </c>
      <c r="X23" s="419" t="s">
        <v>527</v>
      </c>
      <c r="Y23" s="414">
        <v>1.7</v>
      </c>
    </row>
    <row r="24" spans="1:25" ht="27.95" customHeight="1">
      <c r="A24" s="407"/>
      <c r="B24" s="420" t="s">
        <v>10</v>
      </c>
      <c r="C24" s="407"/>
      <c r="D24" s="417"/>
      <c r="E24" s="417"/>
      <c r="F24" s="417"/>
      <c r="G24" s="417"/>
      <c r="H24" s="417"/>
      <c r="I24" s="417"/>
      <c r="J24" s="417"/>
      <c r="K24" s="417"/>
      <c r="L24" s="417"/>
      <c r="M24" s="417" t="s">
        <v>996</v>
      </c>
      <c r="N24" s="417" t="s">
        <v>919</v>
      </c>
      <c r="O24" s="429">
        <v>1</v>
      </c>
      <c r="P24" s="417"/>
      <c r="Q24" s="417"/>
      <c r="R24" s="417"/>
      <c r="S24" s="417"/>
      <c r="T24" s="417"/>
      <c r="U24" s="417"/>
      <c r="V24" s="1061"/>
      <c r="W24" s="428" t="s">
        <v>764</v>
      </c>
      <c r="X24" s="419" t="s">
        <v>525</v>
      </c>
      <c r="Y24" s="414">
        <v>2.5</v>
      </c>
    </row>
    <row r="25" spans="1:25" ht="27.95" customHeight="1">
      <c r="A25" s="407"/>
      <c r="B25" s="1059" t="s">
        <v>916</v>
      </c>
      <c r="C25" s="407"/>
      <c r="D25" s="417"/>
      <c r="E25" s="417"/>
      <c r="F25" s="417"/>
      <c r="G25" s="417"/>
      <c r="H25" s="417"/>
      <c r="I25" s="417"/>
      <c r="J25" s="417"/>
      <c r="K25" s="417"/>
      <c r="L25" s="417"/>
      <c r="M25" s="417" t="s">
        <v>971</v>
      </c>
      <c r="N25" s="417" t="s">
        <v>914</v>
      </c>
      <c r="O25" s="429">
        <v>20</v>
      </c>
      <c r="P25" s="417"/>
      <c r="Q25" s="417"/>
      <c r="R25" s="417"/>
      <c r="S25" s="417"/>
      <c r="T25" s="417"/>
      <c r="U25" s="417"/>
      <c r="V25" s="1061"/>
      <c r="W25" s="416" t="s">
        <v>751</v>
      </c>
      <c r="X25" s="419" t="s">
        <v>522</v>
      </c>
      <c r="Y25" s="414">
        <v>0</v>
      </c>
    </row>
    <row r="26" spans="1:25" ht="27.95" customHeight="1">
      <c r="A26" s="407"/>
      <c r="B26" s="1058"/>
      <c r="C26" s="40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1061"/>
      <c r="W26" s="428" t="s">
        <v>835</v>
      </c>
      <c r="X26" s="419" t="s">
        <v>518</v>
      </c>
      <c r="Y26" s="414">
        <v>0</v>
      </c>
    </row>
    <row r="27" spans="1:25" ht="27.95" customHeight="1">
      <c r="A27" s="407"/>
      <c r="B27" s="418" t="s">
        <v>913</v>
      </c>
      <c r="C27" s="40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1061"/>
      <c r="W27" s="416" t="s">
        <v>761</v>
      </c>
      <c r="X27" s="415"/>
      <c r="Y27" s="414"/>
    </row>
    <row r="28" spans="1:25" ht="27.95" customHeight="1">
      <c r="A28" s="407"/>
      <c r="B28" s="421"/>
      <c r="C28" s="40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1061"/>
      <c r="W28" s="428" t="s">
        <v>841</v>
      </c>
      <c r="X28" s="415"/>
      <c r="Y28" s="414"/>
    </row>
    <row r="29" spans="1:25" ht="27.95" customHeight="1">
      <c r="A29" s="407"/>
      <c r="B29" s="427">
        <v>4</v>
      </c>
      <c r="C29" s="407"/>
      <c r="D29" s="426" t="s">
        <v>427</v>
      </c>
      <c r="E29" s="426" t="s">
        <v>640</v>
      </c>
      <c r="F29" s="426"/>
      <c r="G29" s="430" t="s">
        <v>783</v>
      </c>
      <c r="H29" s="426" t="s">
        <v>930</v>
      </c>
      <c r="I29" s="426"/>
      <c r="J29" s="430" t="s">
        <v>854</v>
      </c>
      <c r="K29" s="426" t="s">
        <v>931</v>
      </c>
      <c r="L29" s="426"/>
      <c r="M29" s="426" t="s">
        <v>849</v>
      </c>
      <c r="N29" s="426" t="s">
        <v>930</v>
      </c>
      <c r="O29" s="426"/>
      <c r="P29" s="426" t="s">
        <v>771</v>
      </c>
      <c r="Q29" s="431" t="s">
        <v>639</v>
      </c>
      <c r="R29" s="426"/>
      <c r="S29" s="430" t="s">
        <v>995</v>
      </c>
      <c r="T29" s="426" t="s">
        <v>638</v>
      </c>
      <c r="U29" s="426"/>
      <c r="V29" s="1062"/>
      <c r="W29" s="425" t="s">
        <v>752</v>
      </c>
      <c r="X29" s="424" t="s">
        <v>534</v>
      </c>
      <c r="Y29" s="423">
        <v>5.5</v>
      </c>
    </row>
    <row r="30" spans="1:25" ht="27.95" customHeight="1">
      <c r="A30" s="407"/>
      <c r="B30" s="420" t="s">
        <v>8</v>
      </c>
      <c r="C30" s="407"/>
      <c r="D30" s="417" t="s">
        <v>551</v>
      </c>
      <c r="E30" s="417" t="s">
        <v>919</v>
      </c>
      <c r="F30" s="429">
        <v>90</v>
      </c>
      <c r="G30" s="417" t="s">
        <v>951</v>
      </c>
      <c r="H30" s="417" t="s">
        <v>919</v>
      </c>
      <c r="I30" s="429">
        <v>50</v>
      </c>
      <c r="J30" s="417" t="s">
        <v>994</v>
      </c>
      <c r="K30" s="417" t="s">
        <v>972</v>
      </c>
      <c r="L30" s="429">
        <v>20</v>
      </c>
      <c r="M30" s="417" t="s">
        <v>993</v>
      </c>
      <c r="N30" s="417" t="s">
        <v>919</v>
      </c>
      <c r="O30" s="429">
        <v>30</v>
      </c>
      <c r="P30" s="417" t="s">
        <v>944</v>
      </c>
      <c r="Q30" s="417"/>
      <c r="R30" s="429">
        <v>120</v>
      </c>
      <c r="S30" s="417" t="s">
        <v>992</v>
      </c>
      <c r="T30" s="417" t="s">
        <v>991</v>
      </c>
      <c r="U30" s="429">
        <v>10</v>
      </c>
      <c r="V30" s="1061"/>
      <c r="W30" s="428" t="s">
        <v>834</v>
      </c>
      <c r="X30" s="422" t="s">
        <v>529</v>
      </c>
      <c r="Y30" s="414">
        <v>2.5</v>
      </c>
    </row>
    <row r="31" spans="1:25" ht="27.95" customHeight="1">
      <c r="A31" s="407"/>
      <c r="B31" s="421">
        <v>16</v>
      </c>
      <c r="C31" s="407"/>
      <c r="D31" s="417" t="s">
        <v>589</v>
      </c>
      <c r="E31" s="417" t="s">
        <v>919</v>
      </c>
      <c r="F31" s="429">
        <v>50</v>
      </c>
      <c r="G31" s="417" t="s">
        <v>941</v>
      </c>
      <c r="H31" s="417" t="s">
        <v>919</v>
      </c>
      <c r="I31" s="429">
        <v>20</v>
      </c>
      <c r="J31" s="417" t="s">
        <v>951</v>
      </c>
      <c r="K31" s="417" t="s">
        <v>919</v>
      </c>
      <c r="L31" s="429">
        <v>20</v>
      </c>
      <c r="M31" s="417" t="s">
        <v>922</v>
      </c>
      <c r="N31" s="417" t="s">
        <v>919</v>
      </c>
      <c r="O31" s="429">
        <v>20</v>
      </c>
      <c r="P31" s="417"/>
      <c r="Q31" s="417"/>
      <c r="R31" s="417"/>
      <c r="S31" s="417"/>
      <c r="T31" s="417"/>
      <c r="U31" s="417"/>
      <c r="V31" s="1061"/>
      <c r="W31" s="416" t="s">
        <v>760</v>
      </c>
      <c r="X31" s="419" t="s">
        <v>527</v>
      </c>
      <c r="Y31" s="414">
        <v>1.5</v>
      </c>
    </row>
    <row r="32" spans="1:25" ht="27.95" customHeight="1">
      <c r="A32" s="407"/>
      <c r="B32" s="420" t="s">
        <v>10</v>
      </c>
      <c r="C32" s="407"/>
      <c r="D32" s="417"/>
      <c r="E32" s="417"/>
      <c r="F32" s="417"/>
      <c r="G32" s="417" t="s">
        <v>956</v>
      </c>
      <c r="H32" s="417" t="s">
        <v>919</v>
      </c>
      <c r="I32" s="429">
        <v>20</v>
      </c>
      <c r="J32" s="417"/>
      <c r="K32" s="417"/>
      <c r="L32" s="417"/>
      <c r="M32" s="417" t="s">
        <v>962</v>
      </c>
      <c r="N32" s="417" t="s">
        <v>919</v>
      </c>
      <c r="O32" s="429">
        <v>20</v>
      </c>
      <c r="P32" s="417"/>
      <c r="Q32" s="417"/>
      <c r="R32" s="417"/>
      <c r="S32" s="417" t="s">
        <v>959</v>
      </c>
      <c r="T32" s="417"/>
      <c r="U32" s="417"/>
      <c r="V32" s="1061"/>
      <c r="W32" s="428" t="s">
        <v>764</v>
      </c>
      <c r="X32" s="419" t="s">
        <v>525</v>
      </c>
      <c r="Y32" s="414">
        <v>2.5</v>
      </c>
    </row>
    <row r="33" spans="1:25" ht="27.95" customHeight="1">
      <c r="A33" s="407"/>
      <c r="B33" s="1059" t="s">
        <v>952</v>
      </c>
      <c r="C33" s="407"/>
      <c r="D33" s="417"/>
      <c r="E33" s="417"/>
      <c r="F33" s="417"/>
      <c r="G33" s="417" t="s">
        <v>922</v>
      </c>
      <c r="H33" s="417" t="s">
        <v>919</v>
      </c>
      <c r="I33" s="429">
        <v>10</v>
      </c>
      <c r="J33" s="417"/>
      <c r="K33" s="417"/>
      <c r="L33" s="417"/>
      <c r="M33" s="417" t="s">
        <v>990</v>
      </c>
      <c r="N33" s="417" t="s">
        <v>919</v>
      </c>
      <c r="O33" s="429">
        <v>5</v>
      </c>
      <c r="P33" s="417"/>
      <c r="Q33" s="417"/>
      <c r="R33" s="417"/>
      <c r="S33" s="417"/>
      <c r="T33" s="417"/>
      <c r="U33" s="417"/>
      <c r="V33" s="1061"/>
      <c r="W33" s="416" t="s">
        <v>751</v>
      </c>
      <c r="X33" s="419" t="s">
        <v>522</v>
      </c>
      <c r="Y33" s="414">
        <v>0</v>
      </c>
    </row>
    <row r="34" spans="1:25" ht="27.95" customHeight="1">
      <c r="A34" s="407"/>
      <c r="B34" s="1058"/>
      <c r="C34" s="407"/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  <c r="V34" s="1061"/>
      <c r="W34" s="428" t="s">
        <v>698</v>
      </c>
      <c r="X34" s="419" t="s">
        <v>518</v>
      </c>
      <c r="Y34" s="414">
        <v>0</v>
      </c>
    </row>
    <row r="35" spans="1:25" ht="27.95" customHeight="1">
      <c r="A35" s="407"/>
      <c r="B35" s="418" t="s">
        <v>913</v>
      </c>
      <c r="C35" s="40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1061"/>
      <c r="W35" s="416" t="s">
        <v>761</v>
      </c>
      <c r="X35" s="415"/>
      <c r="Y35" s="414"/>
    </row>
    <row r="36" spans="1:25" ht="27.95" customHeight="1">
      <c r="A36" s="407"/>
      <c r="B36" s="421"/>
      <c r="C36" s="40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1061"/>
      <c r="W36" s="428" t="s">
        <v>840</v>
      </c>
      <c r="X36" s="415"/>
      <c r="Y36" s="414"/>
    </row>
    <row r="37" spans="1:25" ht="27.95" customHeight="1">
      <c r="A37" s="407"/>
      <c r="B37" s="427">
        <v>4</v>
      </c>
      <c r="C37" s="407"/>
      <c r="D37" s="430" t="s">
        <v>862</v>
      </c>
      <c r="E37" s="426" t="s">
        <v>930</v>
      </c>
      <c r="F37" s="426"/>
      <c r="G37" s="426" t="s">
        <v>858</v>
      </c>
      <c r="H37" s="426" t="s">
        <v>948</v>
      </c>
      <c r="I37" s="426"/>
      <c r="J37" s="426" t="s">
        <v>853</v>
      </c>
      <c r="K37" s="426" t="s">
        <v>930</v>
      </c>
      <c r="L37" s="426"/>
      <c r="M37" s="430" t="s">
        <v>848</v>
      </c>
      <c r="N37" s="426" t="s">
        <v>976</v>
      </c>
      <c r="O37" s="426"/>
      <c r="P37" s="426" t="s">
        <v>771</v>
      </c>
      <c r="Q37" s="431" t="s">
        <v>639</v>
      </c>
      <c r="R37" s="426"/>
      <c r="S37" s="430" t="s">
        <v>843</v>
      </c>
      <c r="T37" s="426" t="s">
        <v>638</v>
      </c>
      <c r="U37" s="426"/>
      <c r="V37" s="1062"/>
      <c r="W37" s="425" t="s">
        <v>752</v>
      </c>
      <c r="X37" s="424" t="s">
        <v>534</v>
      </c>
      <c r="Y37" s="423">
        <v>5.7</v>
      </c>
    </row>
    <row r="38" spans="1:25" ht="27.95" customHeight="1">
      <c r="A38" s="407"/>
      <c r="B38" s="420" t="s">
        <v>8</v>
      </c>
      <c r="C38" s="407"/>
      <c r="D38" s="417" t="s">
        <v>551</v>
      </c>
      <c r="E38" s="417" t="s">
        <v>919</v>
      </c>
      <c r="F38" s="429">
        <v>100</v>
      </c>
      <c r="G38" s="417" t="s">
        <v>975</v>
      </c>
      <c r="H38" s="417" t="s">
        <v>919</v>
      </c>
      <c r="I38" s="429">
        <v>60</v>
      </c>
      <c r="J38" s="417" t="s">
        <v>989</v>
      </c>
      <c r="K38" s="417" t="s">
        <v>919</v>
      </c>
      <c r="L38" s="429">
        <v>40</v>
      </c>
      <c r="M38" s="417" t="s">
        <v>988</v>
      </c>
      <c r="N38" s="417" t="s">
        <v>987</v>
      </c>
      <c r="O38" s="429">
        <v>30</v>
      </c>
      <c r="P38" s="417" t="s">
        <v>944</v>
      </c>
      <c r="Q38" s="417"/>
      <c r="R38" s="429">
        <v>120</v>
      </c>
      <c r="S38" s="417" t="s">
        <v>986</v>
      </c>
      <c r="T38" s="417" t="s">
        <v>985</v>
      </c>
      <c r="U38" s="429">
        <v>10</v>
      </c>
      <c r="V38" s="1061"/>
      <c r="W38" s="428" t="s">
        <v>833</v>
      </c>
      <c r="X38" s="422" t="s">
        <v>529</v>
      </c>
      <c r="Y38" s="414">
        <v>2</v>
      </c>
    </row>
    <row r="39" spans="1:25" ht="27.95" customHeight="1">
      <c r="A39" s="407"/>
      <c r="B39" s="421">
        <v>17</v>
      </c>
      <c r="C39" s="407"/>
      <c r="D39" s="417" t="s">
        <v>927</v>
      </c>
      <c r="E39" s="417" t="s">
        <v>919</v>
      </c>
      <c r="F39" s="429">
        <v>10</v>
      </c>
      <c r="G39" s="417"/>
      <c r="H39" s="417"/>
      <c r="I39" s="417"/>
      <c r="J39" s="417" t="s">
        <v>922</v>
      </c>
      <c r="K39" s="417" t="s">
        <v>919</v>
      </c>
      <c r="L39" s="429">
        <v>10</v>
      </c>
      <c r="M39" s="417"/>
      <c r="N39" s="417"/>
      <c r="O39" s="417"/>
      <c r="P39" s="417"/>
      <c r="Q39" s="417"/>
      <c r="R39" s="417"/>
      <c r="S39" s="417" t="s">
        <v>922</v>
      </c>
      <c r="T39" s="417" t="s">
        <v>919</v>
      </c>
      <c r="U39" s="429">
        <v>5</v>
      </c>
      <c r="V39" s="1061"/>
      <c r="W39" s="416" t="s">
        <v>760</v>
      </c>
      <c r="X39" s="419" t="s">
        <v>527</v>
      </c>
      <c r="Y39" s="414">
        <v>2</v>
      </c>
    </row>
    <row r="40" spans="1:25" ht="27.95" customHeight="1">
      <c r="A40" s="407"/>
      <c r="B40" s="420" t="s">
        <v>10</v>
      </c>
      <c r="C40" s="407"/>
      <c r="D40" s="417" t="s">
        <v>941</v>
      </c>
      <c r="E40" s="417" t="s">
        <v>919</v>
      </c>
      <c r="F40" s="429">
        <v>20</v>
      </c>
      <c r="G40" s="417"/>
      <c r="H40" s="417"/>
      <c r="I40" s="417"/>
      <c r="J40" s="417" t="s">
        <v>962</v>
      </c>
      <c r="K40" s="417" t="s">
        <v>919</v>
      </c>
      <c r="L40" s="429">
        <v>10</v>
      </c>
      <c r="M40" s="417"/>
      <c r="N40" s="417"/>
      <c r="O40" s="417"/>
      <c r="P40" s="417"/>
      <c r="Q40" s="417"/>
      <c r="R40" s="417"/>
      <c r="S40" s="417" t="s">
        <v>956</v>
      </c>
      <c r="T40" s="417" t="s">
        <v>919</v>
      </c>
      <c r="U40" s="429">
        <v>20</v>
      </c>
      <c r="V40" s="1061"/>
      <c r="W40" s="428" t="s">
        <v>838</v>
      </c>
      <c r="X40" s="419" t="s">
        <v>525</v>
      </c>
      <c r="Y40" s="414">
        <v>2</v>
      </c>
    </row>
    <row r="41" spans="1:25" ht="27.95" customHeight="1">
      <c r="A41" s="407"/>
      <c r="B41" s="1059" t="s">
        <v>940</v>
      </c>
      <c r="C41" s="407"/>
      <c r="D41" s="417" t="s">
        <v>928</v>
      </c>
      <c r="E41" s="417" t="s">
        <v>919</v>
      </c>
      <c r="F41" s="429">
        <v>10</v>
      </c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 t="s">
        <v>941</v>
      </c>
      <c r="T41" s="417" t="s">
        <v>919</v>
      </c>
      <c r="U41" s="429">
        <v>10</v>
      </c>
      <c r="V41" s="1061"/>
      <c r="W41" s="416" t="s">
        <v>751</v>
      </c>
      <c r="X41" s="419" t="s">
        <v>522</v>
      </c>
      <c r="Y41" s="414">
        <v>0</v>
      </c>
    </row>
    <row r="42" spans="1:25" ht="27.95" customHeight="1">
      <c r="A42" s="407"/>
      <c r="B42" s="1058"/>
      <c r="C42" s="407"/>
      <c r="D42" s="417" t="s">
        <v>922</v>
      </c>
      <c r="E42" s="417" t="s">
        <v>919</v>
      </c>
      <c r="F42" s="429">
        <v>5</v>
      </c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1061"/>
      <c r="W42" s="428" t="s">
        <v>832</v>
      </c>
      <c r="X42" s="419" t="s">
        <v>518</v>
      </c>
      <c r="Y42" s="414">
        <v>0</v>
      </c>
    </row>
    <row r="43" spans="1:25" ht="27.95" customHeight="1">
      <c r="A43" s="407"/>
      <c r="B43" s="418" t="s">
        <v>913</v>
      </c>
      <c r="C43" s="407"/>
      <c r="D43" s="417" t="s">
        <v>984</v>
      </c>
      <c r="E43" s="417" t="s">
        <v>919</v>
      </c>
      <c r="F43" s="429">
        <v>5</v>
      </c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1061"/>
      <c r="W43" s="416" t="s">
        <v>761</v>
      </c>
      <c r="X43" s="415"/>
      <c r="Y43" s="414"/>
    </row>
    <row r="44" spans="1:25" ht="27.95" customHeight="1" thickBot="1">
      <c r="A44" s="407"/>
      <c r="B44" s="413"/>
      <c r="C44" s="412"/>
      <c r="D44" s="411" t="s">
        <v>983</v>
      </c>
      <c r="E44" s="411" t="s">
        <v>919</v>
      </c>
      <c r="F44" s="446">
        <v>1</v>
      </c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1063"/>
      <c r="W44" s="442" t="s">
        <v>839</v>
      </c>
      <c r="X44" s="409"/>
      <c r="Y44" s="408"/>
    </row>
    <row r="45" spans="1:25">
      <c r="A45" s="407"/>
      <c r="B45" s="407"/>
      <c r="C45" s="407"/>
      <c r="D45" s="407" t="s">
        <v>951</v>
      </c>
      <c r="E45" s="407"/>
      <c r="F45" s="445">
        <v>5</v>
      </c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</row>
    <row r="46" spans="1:25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</row>
    <row r="47" spans="1:25">
      <c r="A47" s="407"/>
      <c r="B47" s="407"/>
      <c r="C47" s="407"/>
      <c r="D47" s="407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20" type="noConversion"/>
  <pageMargins left="1" right="0" top="0" bottom="0" header="0.3" footer="0.3"/>
  <pageSetup paperSize="9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10" zoomScale="57" zoomScaleNormal="57" workbookViewId="0">
      <selection activeCell="F15" sqref="F15"/>
    </sheetView>
  </sheetViews>
  <sheetFormatPr defaultRowHeight="15"/>
  <cols>
    <col min="1" max="1" width="1.625" style="394" customWidth="1"/>
    <col min="2" max="2" width="5.125" style="394" customWidth="1"/>
    <col min="3" max="3" width="0" style="394" hidden="1" customWidth="1"/>
    <col min="4" max="4" width="18.25" style="394" customWidth="1"/>
    <col min="5" max="5" width="5.125" style="394" customWidth="1"/>
    <col min="6" max="6" width="9.875" style="394" customWidth="1"/>
    <col min="7" max="7" width="18.25" style="394" customWidth="1"/>
    <col min="8" max="8" width="5.125" style="394" customWidth="1"/>
    <col min="9" max="9" width="10.375" style="394" customWidth="1"/>
    <col min="10" max="10" width="18.25" style="394" customWidth="1"/>
    <col min="11" max="11" width="5.125" style="394" customWidth="1"/>
    <col min="12" max="12" width="10.375" style="394" customWidth="1"/>
    <col min="13" max="13" width="18.25" style="394" customWidth="1"/>
    <col min="14" max="14" width="5.125" style="394" customWidth="1"/>
    <col min="15" max="15" width="10.5" style="394" customWidth="1"/>
    <col min="16" max="16" width="18.25" style="394" customWidth="1"/>
    <col min="17" max="17" width="5.125" style="394" customWidth="1"/>
    <col min="18" max="18" width="10.375" style="394" customWidth="1"/>
    <col min="19" max="19" width="18.25" style="394" customWidth="1"/>
    <col min="20" max="20" width="5.125" style="394" customWidth="1"/>
    <col min="21" max="21" width="11.25" style="394" customWidth="1"/>
    <col min="22" max="22" width="4.5" style="394" customWidth="1"/>
    <col min="23" max="23" width="11.875" style="394" customWidth="1"/>
    <col min="24" max="24" width="9.875" style="394" customWidth="1"/>
    <col min="25" max="25" width="5.875" style="394" customWidth="1"/>
    <col min="26" max="16384" width="9" style="394"/>
  </cols>
  <sheetData>
    <row r="1" spans="1:25" ht="39" customHeight="1">
      <c r="A1" s="407"/>
      <c r="B1" s="1055" t="s">
        <v>1026</v>
      </c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7"/>
      <c r="X1" s="1057"/>
      <c r="Y1" s="1057"/>
    </row>
    <row r="2" spans="1:25" ht="18.95" customHeight="1">
      <c r="A2" s="407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</row>
    <row r="3" spans="1:25" ht="30" customHeight="1" thickBot="1">
      <c r="A3" s="407"/>
      <c r="B3" s="441" t="s">
        <v>936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</row>
    <row r="4" spans="1:25" ht="100.15" customHeight="1">
      <c r="A4" s="407"/>
      <c r="B4" s="440" t="s">
        <v>0</v>
      </c>
      <c r="C4" s="439"/>
      <c r="D4" s="438" t="s">
        <v>2</v>
      </c>
      <c r="E4" s="437" t="s">
        <v>935</v>
      </c>
      <c r="F4" s="436"/>
      <c r="G4" s="438" t="s">
        <v>3</v>
      </c>
      <c r="H4" s="437" t="s">
        <v>935</v>
      </c>
      <c r="I4" s="436"/>
      <c r="J4" s="438" t="s">
        <v>4</v>
      </c>
      <c r="K4" s="437" t="s">
        <v>935</v>
      </c>
      <c r="L4" s="436"/>
      <c r="M4" s="438" t="s">
        <v>4</v>
      </c>
      <c r="N4" s="437" t="s">
        <v>935</v>
      </c>
      <c r="O4" s="436"/>
      <c r="P4" s="438" t="s">
        <v>4</v>
      </c>
      <c r="Q4" s="437" t="s">
        <v>935</v>
      </c>
      <c r="R4" s="436"/>
      <c r="S4" s="438" t="s">
        <v>5</v>
      </c>
      <c r="T4" s="437" t="s">
        <v>935</v>
      </c>
      <c r="U4" s="436"/>
      <c r="V4" s="435" t="s">
        <v>934</v>
      </c>
      <c r="W4" s="434" t="s">
        <v>6</v>
      </c>
      <c r="X4" s="433" t="s">
        <v>933</v>
      </c>
      <c r="Y4" s="432" t="s">
        <v>932</v>
      </c>
    </row>
    <row r="5" spans="1:25" ht="44.45" customHeight="1">
      <c r="A5" s="407"/>
      <c r="B5" s="421">
        <v>4</v>
      </c>
      <c r="C5" s="407"/>
      <c r="D5" s="426" t="s">
        <v>785</v>
      </c>
      <c r="E5" s="426" t="s">
        <v>640</v>
      </c>
      <c r="F5" s="426"/>
      <c r="G5" s="426" t="s">
        <v>825</v>
      </c>
      <c r="H5" s="426" t="s">
        <v>976</v>
      </c>
      <c r="I5" s="426"/>
      <c r="J5" s="426" t="s">
        <v>820</v>
      </c>
      <c r="K5" s="426" t="s">
        <v>638</v>
      </c>
      <c r="L5" s="426"/>
      <c r="M5" s="444" t="s">
        <v>815</v>
      </c>
      <c r="N5" s="426" t="s">
        <v>976</v>
      </c>
      <c r="O5" s="426"/>
      <c r="P5" s="426" t="s">
        <v>772</v>
      </c>
      <c r="Q5" s="431" t="s">
        <v>639</v>
      </c>
      <c r="R5" s="426"/>
      <c r="S5" s="430" t="s">
        <v>768</v>
      </c>
      <c r="T5" s="426" t="s">
        <v>638</v>
      </c>
      <c r="U5" s="426"/>
      <c r="V5" s="1062"/>
      <c r="W5" s="425" t="s">
        <v>752</v>
      </c>
      <c r="X5" s="424" t="s">
        <v>534</v>
      </c>
      <c r="Y5" s="423">
        <v>5</v>
      </c>
    </row>
    <row r="6" spans="1:25" ht="27.95" customHeight="1">
      <c r="A6" s="407"/>
      <c r="B6" s="420" t="s">
        <v>8</v>
      </c>
      <c r="C6" s="407"/>
      <c r="D6" s="417" t="s">
        <v>551</v>
      </c>
      <c r="E6" s="417" t="s">
        <v>919</v>
      </c>
      <c r="F6" s="429">
        <v>100</v>
      </c>
      <c r="G6" s="417" t="s">
        <v>951</v>
      </c>
      <c r="H6" s="417" t="s">
        <v>919</v>
      </c>
      <c r="I6" s="429">
        <v>60</v>
      </c>
      <c r="J6" s="417" t="s">
        <v>929</v>
      </c>
      <c r="K6" s="417" t="s">
        <v>919</v>
      </c>
      <c r="L6" s="429">
        <v>30</v>
      </c>
      <c r="M6" s="417" t="s">
        <v>1025</v>
      </c>
      <c r="N6" s="417" t="s">
        <v>1024</v>
      </c>
      <c r="O6" s="429">
        <v>30</v>
      </c>
      <c r="P6" s="417" t="s">
        <v>926</v>
      </c>
      <c r="Q6" s="417"/>
      <c r="R6" s="429">
        <v>110</v>
      </c>
      <c r="S6" s="417" t="s">
        <v>979</v>
      </c>
      <c r="T6" s="417" t="s">
        <v>919</v>
      </c>
      <c r="U6" s="429">
        <v>5</v>
      </c>
      <c r="V6" s="1061"/>
      <c r="W6" s="428" t="s">
        <v>798</v>
      </c>
      <c r="X6" s="422" t="s">
        <v>529</v>
      </c>
      <c r="Y6" s="414">
        <v>2.2999999999999998</v>
      </c>
    </row>
    <row r="7" spans="1:25" ht="27.95" customHeight="1">
      <c r="A7" s="407"/>
      <c r="B7" s="421">
        <v>20</v>
      </c>
      <c r="C7" s="407"/>
      <c r="D7" s="417"/>
      <c r="E7" s="417"/>
      <c r="F7" s="417"/>
      <c r="G7" s="417"/>
      <c r="H7" s="417"/>
      <c r="I7" s="417"/>
      <c r="J7" s="417" t="s">
        <v>945</v>
      </c>
      <c r="K7" s="417" t="s">
        <v>919</v>
      </c>
      <c r="L7" s="429">
        <v>20</v>
      </c>
      <c r="M7" s="417"/>
      <c r="N7" s="417"/>
      <c r="O7" s="417"/>
      <c r="P7" s="417" t="s">
        <v>922</v>
      </c>
      <c r="Q7" s="417"/>
      <c r="R7" s="429">
        <v>10</v>
      </c>
      <c r="S7" s="417" t="s">
        <v>920</v>
      </c>
      <c r="T7" s="417" t="s">
        <v>919</v>
      </c>
      <c r="U7" s="429">
        <v>20</v>
      </c>
      <c r="V7" s="1061"/>
      <c r="W7" s="416" t="s">
        <v>760</v>
      </c>
      <c r="X7" s="419" t="s">
        <v>527</v>
      </c>
      <c r="Y7" s="414">
        <v>2.1</v>
      </c>
    </row>
    <row r="8" spans="1:25" ht="27.95" customHeight="1">
      <c r="A8" s="407"/>
      <c r="B8" s="420" t="s">
        <v>10</v>
      </c>
      <c r="C8" s="407"/>
      <c r="D8" s="417"/>
      <c r="E8" s="417"/>
      <c r="F8" s="417"/>
      <c r="G8" s="417"/>
      <c r="H8" s="417"/>
      <c r="I8" s="417"/>
      <c r="J8" s="417" t="s">
        <v>922</v>
      </c>
      <c r="K8" s="417" t="s">
        <v>919</v>
      </c>
      <c r="L8" s="429">
        <v>20</v>
      </c>
      <c r="M8" s="417"/>
      <c r="N8" s="417"/>
      <c r="O8" s="417"/>
      <c r="P8" s="417"/>
      <c r="Q8" s="417"/>
      <c r="R8" s="417"/>
      <c r="S8" s="417"/>
      <c r="T8" s="417"/>
      <c r="U8" s="417"/>
      <c r="V8" s="1061"/>
      <c r="W8" s="428" t="s">
        <v>805</v>
      </c>
      <c r="X8" s="419" t="s">
        <v>525</v>
      </c>
      <c r="Y8" s="414">
        <v>2.5</v>
      </c>
    </row>
    <row r="9" spans="1:25" ht="27.95" customHeight="1">
      <c r="A9" s="407"/>
      <c r="B9" s="1059" t="s">
        <v>978</v>
      </c>
      <c r="C9" s="407"/>
      <c r="D9" s="417"/>
      <c r="E9" s="417"/>
      <c r="F9" s="417"/>
      <c r="G9" s="417"/>
      <c r="H9" s="417"/>
      <c r="I9" s="417"/>
      <c r="J9" s="417" t="s">
        <v>969</v>
      </c>
      <c r="K9" s="417" t="s">
        <v>919</v>
      </c>
      <c r="L9" s="429">
        <v>3</v>
      </c>
      <c r="M9" s="417"/>
      <c r="N9" s="417"/>
      <c r="O9" s="417"/>
      <c r="P9" s="417"/>
      <c r="Q9" s="417"/>
      <c r="R9" s="417"/>
      <c r="S9" s="417"/>
      <c r="T9" s="417"/>
      <c r="U9" s="417"/>
      <c r="V9" s="1061"/>
      <c r="W9" s="416" t="s">
        <v>751</v>
      </c>
      <c r="X9" s="419" t="s">
        <v>522</v>
      </c>
      <c r="Y9" s="414">
        <v>0</v>
      </c>
    </row>
    <row r="10" spans="1:25" ht="27.95" customHeight="1">
      <c r="A10" s="407"/>
      <c r="B10" s="1058"/>
      <c r="C10" s="40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1061"/>
      <c r="W10" s="428" t="s">
        <v>797</v>
      </c>
      <c r="X10" s="419" t="s">
        <v>518</v>
      </c>
      <c r="Y10" s="414">
        <v>0</v>
      </c>
    </row>
    <row r="11" spans="1:25" ht="27.95" customHeight="1">
      <c r="A11" s="407"/>
      <c r="B11" s="418" t="s">
        <v>913</v>
      </c>
      <c r="C11" s="40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1061"/>
      <c r="W11" s="416" t="s">
        <v>761</v>
      </c>
      <c r="X11" s="415"/>
      <c r="Y11" s="414"/>
    </row>
    <row r="12" spans="1:25" ht="27.95" customHeight="1">
      <c r="A12" s="407"/>
      <c r="B12" s="421"/>
      <c r="C12" s="40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1061"/>
      <c r="W12" s="428" t="s">
        <v>806</v>
      </c>
      <c r="X12" s="415"/>
      <c r="Y12" s="414"/>
    </row>
    <row r="13" spans="1:25" ht="27.95" customHeight="1">
      <c r="A13" s="407"/>
      <c r="B13" s="427">
        <v>4</v>
      </c>
      <c r="C13" s="407"/>
      <c r="D13" s="426" t="s">
        <v>431</v>
      </c>
      <c r="E13" s="426" t="s">
        <v>640</v>
      </c>
      <c r="F13" s="426"/>
      <c r="G13" s="430" t="s">
        <v>824</v>
      </c>
      <c r="H13" s="426" t="s">
        <v>640</v>
      </c>
      <c r="I13" s="426"/>
      <c r="J13" s="430" t="s">
        <v>819</v>
      </c>
      <c r="K13" s="426" t="s">
        <v>930</v>
      </c>
      <c r="L13" s="426"/>
      <c r="M13" s="426" t="s">
        <v>814</v>
      </c>
      <c r="N13" s="426" t="s">
        <v>930</v>
      </c>
      <c r="O13" s="426"/>
      <c r="P13" s="426" t="s">
        <v>771</v>
      </c>
      <c r="Q13" s="431" t="s">
        <v>639</v>
      </c>
      <c r="R13" s="426"/>
      <c r="S13" s="447" t="s">
        <v>810</v>
      </c>
      <c r="T13" s="426" t="s">
        <v>638</v>
      </c>
      <c r="U13" s="426"/>
      <c r="V13" s="1062"/>
      <c r="W13" s="425" t="s">
        <v>752</v>
      </c>
      <c r="X13" s="424" t="s">
        <v>534</v>
      </c>
      <c r="Y13" s="423">
        <v>5</v>
      </c>
    </row>
    <row r="14" spans="1:25" ht="27.95" customHeight="1">
      <c r="A14" s="407"/>
      <c r="B14" s="420" t="s">
        <v>8</v>
      </c>
      <c r="C14" s="407"/>
      <c r="D14" s="417" t="s">
        <v>551</v>
      </c>
      <c r="E14" s="417" t="s">
        <v>919</v>
      </c>
      <c r="F14" s="429">
        <v>60</v>
      </c>
      <c r="G14" s="417" t="s">
        <v>1023</v>
      </c>
      <c r="H14" s="417"/>
      <c r="I14" s="429">
        <v>50</v>
      </c>
      <c r="J14" s="417" t="s">
        <v>951</v>
      </c>
      <c r="K14" s="417"/>
      <c r="L14" s="429">
        <v>30</v>
      </c>
      <c r="M14" s="417" t="s">
        <v>1022</v>
      </c>
      <c r="N14" s="417" t="s">
        <v>919</v>
      </c>
      <c r="O14" s="429">
        <v>60</v>
      </c>
      <c r="P14" s="417" t="s">
        <v>944</v>
      </c>
      <c r="Q14" s="417"/>
      <c r="R14" s="429">
        <v>120</v>
      </c>
      <c r="S14" s="417" t="s">
        <v>981</v>
      </c>
      <c r="T14" s="417" t="s">
        <v>914</v>
      </c>
      <c r="U14" s="429">
        <v>20</v>
      </c>
      <c r="V14" s="1061"/>
      <c r="W14" s="428" t="s">
        <v>796</v>
      </c>
      <c r="X14" s="422" t="s">
        <v>529</v>
      </c>
      <c r="Y14" s="414">
        <v>2.2000000000000002</v>
      </c>
    </row>
    <row r="15" spans="1:25" ht="27.95" customHeight="1">
      <c r="A15" s="407"/>
      <c r="B15" s="421">
        <v>21</v>
      </c>
      <c r="C15" s="407"/>
      <c r="D15" s="417" t="s">
        <v>632</v>
      </c>
      <c r="E15" s="417" t="s">
        <v>919</v>
      </c>
      <c r="F15" s="429">
        <v>40</v>
      </c>
      <c r="G15" s="417"/>
      <c r="H15" s="417"/>
      <c r="I15" s="417"/>
      <c r="J15" s="417" t="s">
        <v>941</v>
      </c>
      <c r="K15" s="417"/>
      <c r="L15" s="429">
        <v>40</v>
      </c>
      <c r="M15" s="417" t="s">
        <v>922</v>
      </c>
      <c r="N15" s="417" t="s">
        <v>919</v>
      </c>
      <c r="O15" s="429">
        <v>10</v>
      </c>
      <c r="P15" s="417"/>
      <c r="Q15" s="417"/>
      <c r="R15" s="417"/>
      <c r="S15" s="417" t="s">
        <v>994</v>
      </c>
      <c r="T15" s="417" t="s">
        <v>972</v>
      </c>
      <c r="U15" s="429">
        <v>10</v>
      </c>
      <c r="V15" s="1061"/>
      <c r="W15" s="416" t="s">
        <v>760</v>
      </c>
      <c r="X15" s="419" t="s">
        <v>527</v>
      </c>
      <c r="Y15" s="414">
        <v>1.9</v>
      </c>
    </row>
    <row r="16" spans="1:25" ht="27.95" customHeight="1">
      <c r="A16" s="407"/>
      <c r="B16" s="420" t="s">
        <v>10</v>
      </c>
      <c r="C16" s="407"/>
      <c r="D16" s="417"/>
      <c r="E16" s="417"/>
      <c r="F16" s="417"/>
      <c r="G16" s="417"/>
      <c r="H16" s="417"/>
      <c r="I16" s="417"/>
      <c r="J16" s="417" t="s">
        <v>922</v>
      </c>
      <c r="K16" s="417"/>
      <c r="L16" s="429">
        <v>10</v>
      </c>
      <c r="M16" s="417"/>
      <c r="N16" s="417"/>
      <c r="O16" s="417"/>
      <c r="P16" s="417"/>
      <c r="Q16" s="417"/>
      <c r="R16" s="417"/>
      <c r="S16" s="417" t="s">
        <v>941</v>
      </c>
      <c r="T16" s="417" t="s">
        <v>919</v>
      </c>
      <c r="U16" s="429">
        <v>20</v>
      </c>
      <c r="V16" s="1061"/>
      <c r="W16" s="428" t="s">
        <v>803</v>
      </c>
      <c r="X16" s="419" t="s">
        <v>525</v>
      </c>
      <c r="Y16" s="414">
        <v>2.5</v>
      </c>
    </row>
    <row r="17" spans="1:25" ht="27.95" customHeight="1">
      <c r="A17" s="407"/>
      <c r="B17" s="1059" t="s">
        <v>970</v>
      </c>
      <c r="C17" s="40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 t="s">
        <v>942</v>
      </c>
      <c r="T17" s="417" t="s">
        <v>919</v>
      </c>
      <c r="U17" s="429">
        <v>3</v>
      </c>
      <c r="V17" s="1061"/>
      <c r="W17" s="416" t="s">
        <v>751</v>
      </c>
      <c r="X17" s="419" t="s">
        <v>522</v>
      </c>
      <c r="Y17" s="414">
        <v>0</v>
      </c>
    </row>
    <row r="18" spans="1:25" ht="27.95" customHeight="1">
      <c r="A18" s="407"/>
      <c r="B18" s="1058"/>
      <c r="C18" s="40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 t="s">
        <v>1021</v>
      </c>
      <c r="T18" s="417" t="s">
        <v>919</v>
      </c>
      <c r="U18" s="429">
        <v>1</v>
      </c>
      <c r="V18" s="1061"/>
      <c r="W18" s="428" t="s">
        <v>795</v>
      </c>
      <c r="X18" s="419" t="s">
        <v>518</v>
      </c>
      <c r="Y18" s="414">
        <v>0</v>
      </c>
    </row>
    <row r="19" spans="1:25" ht="27.95" customHeight="1">
      <c r="A19" s="407"/>
      <c r="B19" s="418" t="s">
        <v>913</v>
      </c>
      <c r="C19" s="40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1061"/>
      <c r="W19" s="416" t="s">
        <v>761</v>
      </c>
      <c r="X19" s="415"/>
      <c r="Y19" s="414"/>
    </row>
    <row r="20" spans="1:25" ht="27.95" customHeight="1">
      <c r="A20" s="407"/>
      <c r="B20" s="421"/>
      <c r="C20" s="40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1061"/>
      <c r="W20" s="428" t="s">
        <v>804</v>
      </c>
      <c r="X20" s="415"/>
      <c r="Y20" s="414"/>
    </row>
    <row r="21" spans="1:25" ht="27.95" customHeight="1">
      <c r="A21" s="407"/>
      <c r="B21" s="427">
        <v>4</v>
      </c>
      <c r="C21" s="407"/>
      <c r="D21" s="426" t="s">
        <v>785</v>
      </c>
      <c r="E21" s="426" t="s">
        <v>640</v>
      </c>
      <c r="F21" s="426"/>
      <c r="G21" s="430" t="s">
        <v>823</v>
      </c>
      <c r="H21" s="426" t="s">
        <v>931</v>
      </c>
      <c r="I21" s="426"/>
      <c r="J21" s="443" t="s">
        <v>818</v>
      </c>
      <c r="K21" s="426" t="s">
        <v>638</v>
      </c>
      <c r="L21" s="426"/>
      <c r="M21" s="426" t="s">
        <v>813</v>
      </c>
      <c r="N21" s="426" t="s">
        <v>948</v>
      </c>
      <c r="O21" s="426"/>
      <c r="P21" s="426" t="s">
        <v>772</v>
      </c>
      <c r="Q21" s="431" t="s">
        <v>639</v>
      </c>
      <c r="R21" s="426"/>
      <c r="S21" s="426" t="s">
        <v>809</v>
      </c>
      <c r="T21" s="426" t="s">
        <v>638</v>
      </c>
      <c r="U21" s="426"/>
      <c r="V21" s="1062"/>
      <c r="W21" s="425" t="s">
        <v>752</v>
      </c>
      <c r="X21" s="424" t="s">
        <v>534</v>
      </c>
      <c r="Y21" s="423">
        <v>5.6</v>
      </c>
    </row>
    <row r="22" spans="1:25" ht="27.95" customHeight="1">
      <c r="A22" s="407"/>
      <c r="B22" s="420" t="s">
        <v>8</v>
      </c>
      <c r="C22" s="407"/>
      <c r="D22" s="417" t="s">
        <v>551</v>
      </c>
      <c r="E22" s="417" t="s">
        <v>919</v>
      </c>
      <c r="F22" s="429">
        <v>100</v>
      </c>
      <c r="G22" s="417" t="s">
        <v>929</v>
      </c>
      <c r="H22" s="417" t="s">
        <v>919</v>
      </c>
      <c r="I22" s="429">
        <v>55</v>
      </c>
      <c r="J22" s="417" t="s">
        <v>1020</v>
      </c>
      <c r="K22" s="417" t="s">
        <v>963</v>
      </c>
      <c r="L22" s="429">
        <v>30</v>
      </c>
      <c r="M22" s="417" t="s">
        <v>951</v>
      </c>
      <c r="N22" s="417" t="s">
        <v>919</v>
      </c>
      <c r="O22" s="429">
        <v>20</v>
      </c>
      <c r="P22" s="417" t="s">
        <v>926</v>
      </c>
      <c r="Q22" s="417"/>
      <c r="R22" s="429">
        <v>110</v>
      </c>
      <c r="S22" s="417" t="s">
        <v>1019</v>
      </c>
      <c r="T22" s="417" t="s">
        <v>919</v>
      </c>
      <c r="U22" s="429">
        <v>5</v>
      </c>
      <c r="V22" s="1061"/>
      <c r="W22" s="428" t="s">
        <v>794</v>
      </c>
      <c r="X22" s="422" t="s">
        <v>529</v>
      </c>
      <c r="Y22" s="414">
        <v>2.4</v>
      </c>
    </row>
    <row r="23" spans="1:25" ht="27.95" customHeight="1">
      <c r="A23" s="407"/>
      <c r="B23" s="421">
        <v>22</v>
      </c>
      <c r="C23" s="407"/>
      <c r="D23" s="417"/>
      <c r="E23" s="417"/>
      <c r="F23" s="417"/>
      <c r="G23" s="417"/>
      <c r="H23" s="417"/>
      <c r="I23" s="417"/>
      <c r="J23" s="417" t="s">
        <v>1018</v>
      </c>
      <c r="K23" s="417" t="s">
        <v>919</v>
      </c>
      <c r="L23" s="429">
        <v>20</v>
      </c>
      <c r="M23" s="417" t="s">
        <v>1017</v>
      </c>
      <c r="N23" s="417" t="s">
        <v>919</v>
      </c>
      <c r="O23" s="429">
        <v>20</v>
      </c>
      <c r="P23" s="417" t="s">
        <v>922</v>
      </c>
      <c r="Q23" s="417"/>
      <c r="R23" s="429">
        <v>10</v>
      </c>
      <c r="S23" s="417"/>
      <c r="T23" s="417"/>
      <c r="U23" s="417"/>
      <c r="V23" s="1061"/>
      <c r="W23" s="416" t="s">
        <v>760</v>
      </c>
      <c r="X23" s="419" t="s">
        <v>527</v>
      </c>
      <c r="Y23" s="414">
        <v>2</v>
      </c>
    </row>
    <row r="24" spans="1:25" ht="27.95" customHeight="1">
      <c r="A24" s="407"/>
      <c r="B24" s="420" t="s">
        <v>10</v>
      </c>
      <c r="C24" s="407"/>
      <c r="D24" s="417"/>
      <c r="E24" s="417"/>
      <c r="F24" s="417"/>
      <c r="G24" s="417"/>
      <c r="H24" s="417"/>
      <c r="I24" s="417"/>
      <c r="J24" s="417" t="s">
        <v>997</v>
      </c>
      <c r="K24" s="417" t="s">
        <v>914</v>
      </c>
      <c r="L24" s="429">
        <v>10</v>
      </c>
      <c r="M24" s="417" t="s">
        <v>922</v>
      </c>
      <c r="N24" s="417" t="s">
        <v>919</v>
      </c>
      <c r="O24" s="429">
        <v>10</v>
      </c>
      <c r="P24" s="417"/>
      <c r="Q24" s="417"/>
      <c r="R24" s="417"/>
      <c r="S24" s="417"/>
      <c r="T24" s="417"/>
      <c r="U24" s="417"/>
      <c r="V24" s="1061"/>
      <c r="W24" s="428" t="s">
        <v>802</v>
      </c>
      <c r="X24" s="419" t="s">
        <v>525</v>
      </c>
      <c r="Y24" s="414">
        <v>2.5</v>
      </c>
    </row>
    <row r="25" spans="1:25" ht="27.95" customHeight="1">
      <c r="A25" s="407"/>
      <c r="B25" s="1059" t="s">
        <v>916</v>
      </c>
      <c r="C25" s="407"/>
      <c r="D25" s="417"/>
      <c r="E25" s="417"/>
      <c r="F25" s="417"/>
      <c r="G25" s="417"/>
      <c r="H25" s="417"/>
      <c r="I25" s="417"/>
      <c r="J25" s="417" t="s">
        <v>1016</v>
      </c>
      <c r="K25" s="417" t="s">
        <v>919</v>
      </c>
      <c r="L25" s="429">
        <v>10</v>
      </c>
      <c r="M25" s="417"/>
      <c r="N25" s="417"/>
      <c r="O25" s="417"/>
      <c r="P25" s="417"/>
      <c r="Q25" s="417"/>
      <c r="R25" s="417"/>
      <c r="S25" s="417"/>
      <c r="T25" s="417"/>
      <c r="U25" s="417"/>
      <c r="V25" s="1061"/>
      <c r="W25" s="416" t="s">
        <v>751</v>
      </c>
      <c r="X25" s="419" t="s">
        <v>522</v>
      </c>
      <c r="Y25" s="414">
        <v>0</v>
      </c>
    </row>
    <row r="26" spans="1:25" ht="27.95" customHeight="1">
      <c r="A26" s="407"/>
      <c r="B26" s="1058"/>
      <c r="C26" s="407"/>
      <c r="D26" s="417"/>
      <c r="E26" s="417"/>
      <c r="F26" s="417"/>
      <c r="G26" s="417"/>
      <c r="H26" s="417"/>
      <c r="I26" s="417"/>
      <c r="J26" s="417" t="s">
        <v>954</v>
      </c>
      <c r="K26" s="417" t="s">
        <v>919</v>
      </c>
      <c r="L26" s="429">
        <v>10</v>
      </c>
      <c r="M26" s="417"/>
      <c r="N26" s="417"/>
      <c r="O26" s="417"/>
      <c r="P26" s="417"/>
      <c r="Q26" s="417"/>
      <c r="R26" s="417"/>
      <c r="S26" s="417"/>
      <c r="T26" s="417"/>
      <c r="U26" s="417"/>
      <c r="V26" s="1061"/>
      <c r="W26" s="428" t="s">
        <v>793</v>
      </c>
      <c r="X26" s="419" t="s">
        <v>518</v>
      </c>
      <c r="Y26" s="414">
        <v>0</v>
      </c>
    </row>
    <row r="27" spans="1:25" ht="27.95" customHeight="1">
      <c r="A27" s="407"/>
      <c r="B27" s="418" t="s">
        <v>913</v>
      </c>
      <c r="C27" s="40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1061"/>
      <c r="W27" s="416" t="s">
        <v>761</v>
      </c>
      <c r="X27" s="415"/>
      <c r="Y27" s="414"/>
    </row>
    <row r="28" spans="1:25" ht="27.95" customHeight="1">
      <c r="A28" s="407"/>
      <c r="B28" s="421"/>
      <c r="C28" s="40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1061"/>
      <c r="W28" s="428" t="s">
        <v>766</v>
      </c>
      <c r="X28" s="415"/>
      <c r="Y28" s="414"/>
    </row>
    <row r="29" spans="1:25" ht="27.95" customHeight="1">
      <c r="A29" s="407"/>
      <c r="B29" s="427">
        <v>4</v>
      </c>
      <c r="C29" s="407"/>
      <c r="D29" s="426" t="s">
        <v>427</v>
      </c>
      <c r="E29" s="426" t="s">
        <v>640</v>
      </c>
      <c r="F29" s="426"/>
      <c r="G29" s="426" t="s">
        <v>822</v>
      </c>
      <c r="H29" s="426" t="s">
        <v>930</v>
      </c>
      <c r="I29" s="426"/>
      <c r="J29" s="430" t="s">
        <v>1015</v>
      </c>
      <c r="K29" s="426" t="s">
        <v>957</v>
      </c>
      <c r="L29" s="426"/>
      <c r="M29" s="426" t="s">
        <v>812</v>
      </c>
      <c r="N29" s="426" t="s">
        <v>930</v>
      </c>
      <c r="O29" s="426"/>
      <c r="P29" s="426" t="s">
        <v>771</v>
      </c>
      <c r="Q29" s="431" t="s">
        <v>639</v>
      </c>
      <c r="R29" s="426"/>
      <c r="S29" s="430" t="s">
        <v>808</v>
      </c>
      <c r="T29" s="426" t="s">
        <v>638</v>
      </c>
      <c r="U29" s="426"/>
      <c r="V29" s="1062"/>
      <c r="W29" s="425" t="s">
        <v>752</v>
      </c>
      <c r="X29" s="424" t="s">
        <v>534</v>
      </c>
      <c r="Y29" s="423">
        <v>5.3</v>
      </c>
    </row>
    <row r="30" spans="1:25" ht="27.95" customHeight="1">
      <c r="A30" s="407"/>
      <c r="B30" s="420" t="s">
        <v>8</v>
      </c>
      <c r="C30" s="407"/>
      <c r="D30" s="417" t="s">
        <v>551</v>
      </c>
      <c r="E30" s="417" t="s">
        <v>919</v>
      </c>
      <c r="F30" s="429">
        <v>90</v>
      </c>
      <c r="G30" s="417" t="s">
        <v>929</v>
      </c>
      <c r="H30" s="417" t="s">
        <v>919</v>
      </c>
      <c r="I30" s="429">
        <v>60</v>
      </c>
      <c r="J30" s="417" t="s">
        <v>994</v>
      </c>
      <c r="K30" s="417" t="s">
        <v>1014</v>
      </c>
      <c r="L30" s="429">
        <v>40</v>
      </c>
      <c r="M30" s="417" t="s">
        <v>1013</v>
      </c>
      <c r="N30" s="417" t="s">
        <v>919</v>
      </c>
      <c r="O30" s="429">
        <v>60</v>
      </c>
      <c r="P30" s="417" t="s">
        <v>944</v>
      </c>
      <c r="Q30" s="417"/>
      <c r="R30" s="429">
        <v>120</v>
      </c>
      <c r="S30" s="417" t="s">
        <v>925</v>
      </c>
      <c r="T30" s="417" t="s">
        <v>919</v>
      </c>
      <c r="U30" s="429">
        <v>20</v>
      </c>
      <c r="V30" s="1061"/>
      <c r="W30" s="428" t="s">
        <v>792</v>
      </c>
      <c r="X30" s="422" t="s">
        <v>529</v>
      </c>
      <c r="Y30" s="414">
        <v>2.1</v>
      </c>
    </row>
    <row r="31" spans="1:25" ht="27.95" customHeight="1">
      <c r="A31" s="407"/>
      <c r="B31" s="421">
        <v>23</v>
      </c>
      <c r="C31" s="407"/>
      <c r="D31" s="417" t="s">
        <v>589</v>
      </c>
      <c r="E31" s="417" t="s">
        <v>919</v>
      </c>
      <c r="F31" s="429">
        <v>50</v>
      </c>
      <c r="G31" s="417" t="s">
        <v>1002</v>
      </c>
      <c r="H31" s="417" t="s">
        <v>919</v>
      </c>
      <c r="I31" s="429">
        <v>2</v>
      </c>
      <c r="J31" s="417"/>
      <c r="K31" s="417"/>
      <c r="L31" s="417"/>
      <c r="M31" s="417" t="s">
        <v>951</v>
      </c>
      <c r="N31" s="417" t="s">
        <v>919</v>
      </c>
      <c r="O31" s="429">
        <v>10</v>
      </c>
      <c r="P31" s="417"/>
      <c r="Q31" s="417"/>
      <c r="R31" s="417"/>
      <c r="S31" s="417" t="s">
        <v>921</v>
      </c>
      <c r="T31" s="417" t="s">
        <v>919</v>
      </c>
      <c r="U31" s="429">
        <v>1</v>
      </c>
      <c r="V31" s="1061"/>
      <c r="W31" s="416" t="s">
        <v>760</v>
      </c>
      <c r="X31" s="419" t="s">
        <v>527</v>
      </c>
      <c r="Y31" s="414">
        <v>1.8</v>
      </c>
    </row>
    <row r="32" spans="1:25" ht="27.95" customHeight="1">
      <c r="A32" s="407"/>
      <c r="B32" s="420" t="s">
        <v>10</v>
      </c>
      <c r="C32" s="407"/>
      <c r="D32" s="417"/>
      <c r="E32" s="417"/>
      <c r="F32" s="417"/>
      <c r="G32" s="417"/>
      <c r="H32" s="417"/>
      <c r="I32" s="417"/>
      <c r="J32" s="417"/>
      <c r="K32" s="417"/>
      <c r="L32" s="417"/>
      <c r="M32" s="417" t="s">
        <v>922</v>
      </c>
      <c r="N32" s="417" t="s">
        <v>919</v>
      </c>
      <c r="O32" s="429">
        <v>10</v>
      </c>
      <c r="P32" s="417"/>
      <c r="Q32" s="417"/>
      <c r="R32" s="417"/>
      <c r="S32" s="417"/>
      <c r="T32" s="417"/>
      <c r="U32" s="417"/>
      <c r="V32" s="1061"/>
      <c r="W32" s="428" t="s">
        <v>763</v>
      </c>
      <c r="X32" s="419" t="s">
        <v>525</v>
      </c>
      <c r="Y32" s="414">
        <v>2.5</v>
      </c>
    </row>
    <row r="33" spans="1:25" ht="27.95" customHeight="1">
      <c r="A33" s="407"/>
      <c r="B33" s="1059" t="s">
        <v>952</v>
      </c>
      <c r="C33" s="407"/>
      <c r="D33" s="417"/>
      <c r="E33" s="417"/>
      <c r="F33" s="417"/>
      <c r="G33" s="417"/>
      <c r="H33" s="417"/>
      <c r="I33" s="417"/>
      <c r="J33" s="417"/>
      <c r="K33" s="417"/>
      <c r="L33" s="417"/>
      <c r="M33" s="417" t="s">
        <v>962</v>
      </c>
      <c r="N33" s="417" t="s">
        <v>919</v>
      </c>
      <c r="O33" s="429">
        <v>10</v>
      </c>
      <c r="P33" s="417"/>
      <c r="Q33" s="417"/>
      <c r="R33" s="417"/>
      <c r="S33" s="417"/>
      <c r="T33" s="417"/>
      <c r="U33" s="417"/>
      <c r="V33" s="1061"/>
      <c r="W33" s="416" t="s">
        <v>751</v>
      </c>
      <c r="X33" s="419" t="s">
        <v>522</v>
      </c>
      <c r="Y33" s="414">
        <v>0</v>
      </c>
    </row>
    <row r="34" spans="1:25" ht="27.95" customHeight="1">
      <c r="A34" s="407"/>
      <c r="B34" s="1058"/>
      <c r="C34" s="407"/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  <c r="V34" s="1061"/>
      <c r="W34" s="428" t="s">
        <v>791</v>
      </c>
      <c r="X34" s="419" t="s">
        <v>518</v>
      </c>
      <c r="Y34" s="414">
        <v>0</v>
      </c>
    </row>
    <row r="35" spans="1:25" ht="27.95" customHeight="1">
      <c r="A35" s="407"/>
      <c r="B35" s="418" t="s">
        <v>913</v>
      </c>
      <c r="C35" s="40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1061"/>
      <c r="W35" s="416" t="s">
        <v>761</v>
      </c>
      <c r="X35" s="415"/>
      <c r="Y35" s="414"/>
    </row>
    <row r="36" spans="1:25" ht="27.95" customHeight="1">
      <c r="A36" s="407"/>
      <c r="B36" s="421"/>
      <c r="C36" s="40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1061"/>
      <c r="W36" s="428" t="s">
        <v>801</v>
      </c>
      <c r="X36" s="415"/>
      <c r="Y36" s="414"/>
    </row>
    <row r="37" spans="1:25" ht="27.95" customHeight="1">
      <c r="A37" s="407"/>
      <c r="B37" s="427">
        <v>4</v>
      </c>
      <c r="C37" s="407"/>
      <c r="D37" s="426" t="s">
        <v>826</v>
      </c>
      <c r="E37" s="426" t="s">
        <v>950</v>
      </c>
      <c r="F37" s="426"/>
      <c r="G37" s="430" t="s">
        <v>821</v>
      </c>
      <c r="H37" s="426" t="s">
        <v>976</v>
      </c>
      <c r="I37" s="426"/>
      <c r="J37" s="430" t="s">
        <v>816</v>
      </c>
      <c r="K37" s="426" t="s">
        <v>930</v>
      </c>
      <c r="L37" s="426"/>
      <c r="M37" s="430" t="s">
        <v>811</v>
      </c>
      <c r="N37" s="426" t="s">
        <v>976</v>
      </c>
      <c r="O37" s="426"/>
      <c r="P37" s="426" t="s">
        <v>771</v>
      </c>
      <c r="Q37" s="431" t="s">
        <v>639</v>
      </c>
      <c r="R37" s="426"/>
      <c r="S37" s="430" t="s">
        <v>807</v>
      </c>
      <c r="T37" s="426" t="s">
        <v>638</v>
      </c>
      <c r="U37" s="426"/>
      <c r="V37" s="1062"/>
      <c r="W37" s="425" t="s">
        <v>752</v>
      </c>
      <c r="X37" s="424" t="s">
        <v>534</v>
      </c>
      <c r="Y37" s="423">
        <v>5</v>
      </c>
    </row>
    <row r="38" spans="1:25" ht="27.95" customHeight="1">
      <c r="A38" s="407"/>
      <c r="B38" s="420" t="s">
        <v>8</v>
      </c>
      <c r="C38" s="407"/>
      <c r="D38" s="417" t="s">
        <v>947</v>
      </c>
      <c r="E38" s="417" t="s">
        <v>919</v>
      </c>
      <c r="F38" s="429">
        <v>150</v>
      </c>
      <c r="G38" s="417" t="s">
        <v>1000</v>
      </c>
      <c r="H38" s="417" t="s">
        <v>919</v>
      </c>
      <c r="I38" s="429">
        <v>65</v>
      </c>
      <c r="J38" s="417" t="s">
        <v>956</v>
      </c>
      <c r="K38" s="417" t="s">
        <v>919</v>
      </c>
      <c r="L38" s="429">
        <v>30</v>
      </c>
      <c r="M38" s="417" t="s">
        <v>1012</v>
      </c>
      <c r="N38" s="417" t="s">
        <v>1011</v>
      </c>
      <c r="O38" s="429">
        <v>50</v>
      </c>
      <c r="P38" s="417" t="s">
        <v>944</v>
      </c>
      <c r="Q38" s="417"/>
      <c r="R38" s="429">
        <v>120</v>
      </c>
      <c r="S38" s="417" t="s">
        <v>1010</v>
      </c>
      <c r="T38" s="417" t="s">
        <v>919</v>
      </c>
      <c r="U38" s="429">
        <v>10</v>
      </c>
      <c r="V38" s="1061"/>
      <c r="W38" s="428" t="s">
        <v>755</v>
      </c>
      <c r="X38" s="422" t="s">
        <v>529</v>
      </c>
      <c r="Y38" s="414">
        <v>2.4</v>
      </c>
    </row>
    <row r="39" spans="1:25" ht="27.95" customHeight="1">
      <c r="A39" s="407"/>
      <c r="B39" s="421">
        <v>24</v>
      </c>
      <c r="C39" s="407"/>
      <c r="D39" s="417" t="s">
        <v>943</v>
      </c>
      <c r="E39" s="417" t="s">
        <v>919</v>
      </c>
      <c r="F39" s="429">
        <v>20</v>
      </c>
      <c r="G39" s="417"/>
      <c r="H39" s="417"/>
      <c r="I39" s="417"/>
      <c r="J39" s="417" t="s">
        <v>1009</v>
      </c>
      <c r="K39" s="417" t="s">
        <v>919</v>
      </c>
      <c r="L39" s="429">
        <v>10</v>
      </c>
      <c r="M39" s="417"/>
      <c r="N39" s="417"/>
      <c r="O39" s="417"/>
      <c r="P39" s="417"/>
      <c r="Q39" s="417"/>
      <c r="R39" s="417"/>
      <c r="S39" s="417" t="s">
        <v>997</v>
      </c>
      <c r="T39" s="417" t="s">
        <v>914</v>
      </c>
      <c r="U39" s="429">
        <v>10</v>
      </c>
      <c r="V39" s="1061"/>
      <c r="W39" s="416" t="s">
        <v>760</v>
      </c>
      <c r="X39" s="419" t="s">
        <v>527</v>
      </c>
      <c r="Y39" s="414">
        <v>3</v>
      </c>
    </row>
    <row r="40" spans="1:25" ht="27.95" customHeight="1">
      <c r="A40" s="407"/>
      <c r="B40" s="420" t="s">
        <v>10</v>
      </c>
      <c r="C40" s="407"/>
      <c r="D40" s="417" t="s">
        <v>1007</v>
      </c>
      <c r="E40" s="417" t="s">
        <v>919</v>
      </c>
      <c r="F40" s="429">
        <v>5</v>
      </c>
      <c r="G40" s="417"/>
      <c r="H40" s="417"/>
      <c r="I40" s="417"/>
      <c r="J40" s="417" t="s">
        <v>922</v>
      </c>
      <c r="K40" s="417" t="s">
        <v>919</v>
      </c>
      <c r="L40" s="429">
        <v>10</v>
      </c>
      <c r="M40" s="417"/>
      <c r="N40" s="417"/>
      <c r="O40" s="417"/>
      <c r="P40" s="417"/>
      <c r="Q40" s="417"/>
      <c r="R40" s="417"/>
      <c r="S40" s="417" t="s">
        <v>922</v>
      </c>
      <c r="T40" s="417" t="s">
        <v>919</v>
      </c>
      <c r="U40" s="429">
        <v>5</v>
      </c>
      <c r="V40" s="1061"/>
      <c r="W40" s="428" t="s">
        <v>799</v>
      </c>
      <c r="X40" s="419" t="s">
        <v>525</v>
      </c>
      <c r="Y40" s="414">
        <v>2</v>
      </c>
    </row>
    <row r="41" spans="1:25" ht="27.95" customHeight="1">
      <c r="A41" s="407"/>
      <c r="B41" s="1059" t="s">
        <v>940</v>
      </c>
      <c r="C41" s="407"/>
      <c r="D41" s="417" t="s">
        <v>922</v>
      </c>
      <c r="E41" s="417" t="s">
        <v>919</v>
      </c>
      <c r="F41" s="429">
        <v>5</v>
      </c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1061"/>
      <c r="W41" s="416" t="s">
        <v>751</v>
      </c>
      <c r="X41" s="419" t="s">
        <v>522</v>
      </c>
      <c r="Y41" s="414">
        <v>0</v>
      </c>
    </row>
    <row r="42" spans="1:25" ht="27.95" customHeight="1">
      <c r="A42" s="407"/>
      <c r="B42" s="1058"/>
      <c r="C42" s="40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1061"/>
      <c r="W42" s="428" t="s">
        <v>790</v>
      </c>
      <c r="X42" s="419" t="s">
        <v>518</v>
      </c>
      <c r="Y42" s="414">
        <v>0</v>
      </c>
    </row>
    <row r="43" spans="1:25" ht="27.95" customHeight="1">
      <c r="A43" s="407"/>
      <c r="B43" s="418" t="s">
        <v>913</v>
      </c>
      <c r="C43" s="40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1061"/>
      <c r="W43" s="416" t="s">
        <v>761</v>
      </c>
      <c r="X43" s="415"/>
      <c r="Y43" s="414"/>
    </row>
    <row r="44" spans="1:25" ht="27.95" customHeight="1" thickBot="1">
      <c r="A44" s="407"/>
      <c r="B44" s="413"/>
      <c r="C44" s="412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1063"/>
      <c r="W44" s="442" t="s">
        <v>800</v>
      </c>
      <c r="X44" s="409"/>
      <c r="Y44" s="408"/>
    </row>
    <row r="45" spans="1:2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</row>
    <row r="46" spans="1:25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</row>
    <row r="47" spans="1:25">
      <c r="A47" s="407"/>
      <c r="B47" s="407"/>
      <c r="C47" s="407"/>
      <c r="D47" s="407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20" type="noConversion"/>
  <pageMargins left="1" right="0" top="0" bottom="0" header="0.3" footer="0.3"/>
  <pageSetup paperSize="9" orientation="landscape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7" zoomScale="60" zoomScaleNormal="60" workbookViewId="0">
      <selection activeCell="F31" sqref="F31"/>
    </sheetView>
  </sheetViews>
  <sheetFormatPr defaultRowHeight="15"/>
  <cols>
    <col min="1" max="1" width="1.625" style="394" customWidth="1"/>
    <col min="2" max="2" width="5.125" style="394" customWidth="1"/>
    <col min="3" max="3" width="0" style="394" hidden="1" customWidth="1"/>
    <col min="4" max="4" width="18.25" style="394" customWidth="1"/>
    <col min="5" max="5" width="5.125" style="394" customWidth="1"/>
    <col min="6" max="6" width="9.875" style="394" customWidth="1"/>
    <col min="7" max="7" width="18.25" style="394" customWidth="1"/>
    <col min="8" max="8" width="5.125" style="394" customWidth="1"/>
    <col min="9" max="9" width="10.375" style="394" customWidth="1"/>
    <col min="10" max="10" width="18.25" style="394" customWidth="1"/>
    <col min="11" max="11" width="5.125" style="394" customWidth="1"/>
    <col min="12" max="12" width="10.375" style="394" customWidth="1"/>
    <col min="13" max="13" width="18.25" style="394" customWidth="1"/>
    <col min="14" max="14" width="5.125" style="394" customWidth="1"/>
    <col min="15" max="15" width="10.5" style="394" customWidth="1"/>
    <col min="16" max="16" width="18.25" style="394" customWidth="1"/>
    <col min="17" max="17" width="5.125" style="394" customWidth="1"/>
    <col min="18" max="18" width="10.375" style="394" customWidth="1"/>
    <col min="19" max="19" width="18.25" style="394" customWidth="1"/>
    <col min="20" max="20" width="5.125" style="394" customWidth="1"/>
    <col min="21" max="21" width="11.25" style="394" customWidth="1"/>
    <col min="22" max="22" width="4.5" style="394" customWidth="1"/>
    <col min="23" max="23" width="11.875" style="394" customWidth="1"/>
    <col min="24" max="24" width="9.875" style="394" customWidth="1"/>
    <col min="25" max="25" width="5.875" style="394" customWidth="1"/>
    <col min="26" max="16384" width="9" style="394"/>
  </cols>
  <sheetData>
    <row r="1" spans="1:25" ht="39" customHeight="1">
      <c r="A1" s="407"/>
      <c r="B1" s="1055" t="s">
        <v>1041</v>
      </c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  <c r="T1" s="1056"/>
      <c r="U1" s="1056"/>
      <c r="V1" s="1056"/>
      <c r="W1" s="1057"/>
      <c r="X1" s="1057"/>
      <c r="Y1" s="1057"/>
    </row>
    <row r="2" spans="1:25" ht="18.95" customHeight="1">
      <c r="A2" s="407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</row>
    <row r="3" spans="1:25" ht="30" customHeight="1" thickBot="1">
      <c r="A3" s="407"/>
      <c r="B3" s="441" t="s">
        <v>936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</row>
    <row r="4" spans="1:25" ht="100.15" customHeight="1">
      <c r="A4" s="407"/>
      <c r="B4" s="440" t="s">
        <v>0</v>
      </c>
      <c r="C4" s="439"/>
      <c r="D4" s="438" t="s">
        <v>2</v>
      </c>
      <c r="E4" s="437" t="s">
        <v>935</v>
      </c>
      <c r="F4" s="436"/>
      <c r="G4" s="438" t="s">
        <v>3</v>
      </c>
      <c r="H4" s="437" t="s">
        <v>935</v>
      </c>
      <c r="I4" s="436"/>
      <c r="J4" s="438" t="s">
        <v>4</v>
      </c>
      <c r="K4" s="437" t="s">
        <v>935</v>
      </c>
      <c r="L4" s="436"/>
      <c r="M4" s="438" t="s">
        <v>4</v>
      </c>
      <c r="N4" s="437" t="s">
        <v>935</v>
      </c>
      <c r="O4" s="436"/>
      <c r="P4" s="438" t="s">
        <v>4</v>
      </c>
      <c r="Q4" s="437" t="s">
        <v>935</v>
      </c>
      <c r="R4" s="436"/>
      <c r="S4" s="438" t="s">
        <v>5</v>
      </c>
      <c r="T4" s="437" t="s">
        <v>935</v>
      </c>
      <c r="U4" s="436"/>
      <c r="V4" s="435" t="s">
        <v>934</v>
      </c>
      <c r="W4" s="434" t="s">
        <v>6</v>
      </c>
      <c r="X4" s="433" t="s">
        <v>933</v>
      </c>
      <c r="Y4" s="432" t="s">
        <v>932</v>
      </c>
    </row>
    <row r="5" spans="1:25" ht="44.45" customHeight="1">
      <c r="A5" s="407"/>
      <c r="B5" s="421">
        <v>4</v>
      </c>
      <c r="C5" s="407"/>
      <c r="D5" s="426" t="s">
        <v>785</v>
      </c>
      <c r="E5" s="426" t="s">
        <v>640</v>
      </c>
      <c r="F5" s="426"/>
      <c r="G5" s="426" t="s">
        <v>784</v>
      </c>
      <c r="H5" s="426" t="s">
        <v>976</v>
      </c>
      <c r="I5" s="426"/>
      <c r="J5" s="430" t="s">
        <v>780</v>
      </c>
      <c r="K5" s="426" t="s">
        <v>930</v>
      </c>
      <c r="L5" s="426"/>
      <c r="M5" s="426" t="s">
        <v>776</v>
      </c>
      <c r="N5" s="426" t="s">
        <v>930</v>
      </c>
      <c r="O5" s="426"/>
      <c r="P5" s="426" t="s">
        <v>772</v>
      </c>
      <c r="Q5" s="431" t="s">
        <v>639</v>
      </c>
      <c r="R5" s="426"/>
      <c r="S5" s="430" t="s">
        <v>770</v>
      </c>
      <c r="T5" s="426" t="s">
        <v>638</v>
      </c>
      <c r="U5" s="426"/>
      <c r="V5" s="1062"/>
      <c r="W5" s="425" t="s">
        <v>752</v>
      </c>
      <c r="X5" s="424" t="s">
        <v>534</v>
      </c>
      <c r="Y5" s="423">
        <v>5</v>
      </c>
    </row>
    <row r="6" spans="1:25" ht="27.95" customHeight="1">
      <c r="A6" s="407"/>
      <c r="B6" s="420" t="s">
        <v>8</v>
      </c>
      <c r="C6" s="407"/>
      <c r="D6" s="417" t="s">
        <v>551</v>
      </c>
      <c r="E6" s="417" t="s">
        <v>919</v>
      </c>
      <c r="F6" s="429">
        <v>100</v>
      </c>
      <c r="G6" s="417" t="s">
        <v>975</v>
      </c>
      <c r="H6" s="417" t="s">
        <v>919</v>
      </c>
      <c r="I6" s="429">
        <v>65</v>
      </c>
      <c r="J6" s="417" t="s">
        <v>951</v>
      </c>
      <c r="K6" s="417" t="s">
        <v>919</v>
      </c>
      <c r="L6" s="429">
        <v>30</v>
      </c>
      <c r="M6" s="417" t="s">
        <v>1040</v>
      </c>
      <c r="N6" s="417" t="s">
        <v>919</v>
      </c>
      <c r="O6" s="429">
        <v>50</v>
      </c>
      <c r="P6" s="417" t="s">
        <v>926</v>
      </c>
      <c r="Q6" s="417"/>
      <c r="R6" s="429">
        <v>110</v>
      </c>
      <c r="S6" s="417" t="s">
        <v>928</v>
      </c>
      <c r="T6" s="417" t="s">
        <v>919</v>
      </c>
      <c r="U6" s="429">
        <v>10</v>
      </c>
      <c r="V6" s="1061"/>
      <c r="W6" s="428" t="s">
        <v>759</v>
      </c>
      <c r="X6" s="422" t="s">
        <v>529</v>
      </c>
      <c r="Y6" s="414">
        <v>2.6</v>
      </c>
    </row>
    <row r="7" spans="1:25" ht="27.95" customHeight="1">
      <c r="A7" s="407"/>
      <c r="B7" s="421">
        <v>27</v>
      </c>
      <c r="C7" s="407"/>
      <c r="D7" s="417"/>
      <c r="E7" s="417"/>
      <c r="F7" s="417"/>
      <c r="G7" s="417"/>
      <c r="H7" s="417"/>
      <c r="I7" s="417"/>
      <c r="J7" s="417" t="s">
        <v>971</v>
      </c>
      <c r="K7" s="417" t="s">
        <v>914</v>
      </c>
      <c r="L7" s="429">
        <v>30</v>
      </c>
      <c r="M7" s="417" t="s">
        <v>938</v>
      </c>
      <c r="N7" s="417" t="s">
        <v>919</v>
      </c>
      <c r="O7" s="429">
        <v>2</v>
      </c>
      <c r="P7" s="417" t="s">
        <v>922</v>
      </c>
      <c r="Q7" s="417"/>
      <c r="R7" s="429">
        <v>10</v>
      </c>
      <c r="S7" s="417" t="s">
        <v>1039</v>
      </c>
      <c r="T7" s="417" t="s">
        <v>919</v>
      </c>
      <c r="U7" s="429">
        <v>10</v>
      </c>
      <c r="V7" s="1061"/>
      <c r="W7" s="416" t="s">
        <v>760</v>
      </c>
      <c r="X7" s="419" t="s">
        <v>527</v>
      </c>
      <c r="Y7" s="414">
        <v>2.2000000000000002</v>
      </c>
    </row>
    <row r="8" spans="1:25" ht="27.95" customHeight="1">
      <c r="A8" s="407"/>
      <c r="B8" s="420" t="s">
        <v>10</v>
      </c>
      <c r="C8" s="407"/>
      <c r="D8" s="417"/>
      <c r="E8" s="417"/>
      <c r="F8" s="417"/>
      <c r="G8" s="417"/>
      <c r="H8" s="417"/>
      <c r="I8" s="417"/>
      <c r="J8" s="417" t="s">
        <v>1038</v>
      </c>
      <c r="K8" s="417" t="s">
        <v>919</v>
      </c>
      <c r="L8" s="429">
        <v>2</v>
      </c>
      <c r="M8" s="417"/>
      <c r="N8" s="417"/>
      <c r="O8" s="417"/>
      <c r="P8" s="417"/>
      <c r="Q8" s="417"/>
      <c r="R8" s="417"/>
      <c r="S8" s="417" t="s">
        <v>977</v>
      </c>
      <c r="T8" s="417" t="s">
        <v>919</v>
      </c>
      <c r="U8" s="429">
        <v>5</v>
      </c>
      <c r="V8" s="1061"/>
      <c r="W8" s="428" t="s">
        <v>763</v>
      </c>
      <c r="X8" s="419" t="s">
        <v>525</v>
      </c>
      <c r="Y8" s="414">
        <v>2.5</v>
      </c>
    </row>
    <row r="9" spans="1:25" ht="27.95" customHeight="1">
      <c r="A9" s="407"/>
      <c r="B9" s="1059" t="s">
        <v>978</v>
      </c>
      <c r="C9" s="40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7" t="s">
        <v>927</v>
      </c>
      <c r="T9" s="417" t="s">
        <v>919</v>
      </c>
      <c r="U9" s="429">
        <v>5</v>
      </c>
      <c r="V9" s="1061"/>
      <c r="W9" s="416" t="s">
        <v>751</v>
      </c>
      <c r="X9" s="419" t="s">
        <v>522</v>
      </c>
      <c r="Y9" s="414">
        <v>0</v>
      </c>
    </row>
    <row r="10" spans="1:25" ht="27.95" customHeight="1">
      <c r="A10" s="407"/>
      <c r="B10" s="1058"/>
      <c r="C10" s="40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1061"/>
      <c r="W10" s="428" t="s">
        <v>758</v>
      </c>
      <c r="X10" s="419" t="s">
        <v>518</v>
      </c>
      <c r="Y10" s="414">
        <v>0</v>
      </c>
    </row>
    <row r="11" spans="1:25" ht="27.95" customHeight="1">
      <c r="A11" s="407"/>
      <c r="B11" s="418" t="s">
        <v>913</v>
      </c>
      <c r="C11" s="40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1061"/>
      <c r="W11" s="416" t="s">
        <v>761</v>
      </c>
      <c r="X11" s="415"/>
      <c r="Y11" s="414"/>
    </row>
    <row r="12" spans="1:25" ht="27.95" customHeight="1">
      <c r="A12" s="407"/>
      <c r="B12" s="421"/>
      <c r="C12" s="40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1061"/>
      <c r="W12" s="428" t="s">
        <v>766</v>
      </c>
      <c r="X12" s="415"/>
      <c r="Y12" s="414"/>
    </row>
    <row r="13" spans="1:25" ht="27.95" customHeight="1">
      <c r="A13" s="407"/>
      <c r="B13" s="427">
        <v>4</v>
      </c>
      <c r="C13" s="407"/>
      <c r="D13" s="426" t="s">
        <v>431</v>
      </c>
      <c r="E13" s="426" t="s">
        <v>640</v>
      </c>
      <c r="F13" s="426"/>
      <c r="G13" s="430" t="s">
        <v>783</v>
      </c>
      <c r="H13" s="426" t="s">
        <v>930</v>
      </c>
      <c r="I13" s="426"/>
      <c r="J13" s="430" t="s">
        <v>779</v>
      </c>
      <c r="K13" s="426" t="s">
        <v>976</v>
      </c>
      <c r="L13" s="426"/>
      <c r="M13" s="448" t="s">
        <v>1037</v>
      </c>
      <c r="N13" s="426" t="s">
        <v>930</v>
      </c>
      <c r="O13" s="426"/>
      <c r="P13" s="426" t="s">
        <v>771</v>
      </c>
      <c r="Q13" s="431" t="s">
        <v>639</v>
      </c>
      <c r="R13" s="426"/>
      <c r="S13" s="430" t="s">
        <v>769</v>
      </c>
      <c r="T13" s="426" t="s">
        <v>638</v>
      </c>
      <c r="U13" s="426"/>
      <c r="V13" s="1062"/>
      <c r="W13" s="425" t="s">
        <v>752</v>
      </c>
      <c r="X13" s="424" t="s">
        <v>534</v>
      </c>
      <c r="Y13" s="423">
        <v>5</v>
      </c>
    </row>
    <row r="14" spans="1:25" ht="27.95" customHeight="1">
      <c r="A14" s="407"/>
      <c r="B14" s="420" t="s">
        <v>8</v>
      </c>
      <c r="C14" s="407"/>
      <c r="D14" s="417" t="s">
        <v>551</v>
      </c>
      <c r="E14" s="417" t="s">
        <v>919</v>
      </c>
      <c r="F14" s="429">
        <v>60</v>
      </c>
      <c r="G14" s="417" t="s">
        <v>951</v>
      </c>
      <c r="H14" s="417" t="s">
        <v>919</v>
      </c>
      <c r="I14" s="429">
        <v>50</v>
      </c>
      <c r="J14" s="417" t="s">
        <v>1036</v>
      </c>
      <c r="K14" s="417" t="s">
        <v>919</v>
      </c>
      <c r="L14" s="429">
        <v>40</v>
      </c>
      <c r="M14" s="417" t="s">
        <v>1030</v>
      </c>
      <c r="N14" s="417" t="s">
        <v>919</v>
      </c>
      <c r="O14" s="429">
        <v>30</v>
      </c>
      <c r="P14" s="417" t="s">
        <v>944</v>
      </c>
      <c r="Q14" s="417"/>
      <c r="R14" s="429">
        <v>120</v>
      </c>
      <c r="S14" s="417" t="s">
        <v>1035</v>
      </c>
      <c r="T14" s="417" t="s">
        <v>923</v>
      </c>
      <c r="U14" s="429">
        <v>10</v>
      </c>
      <c r="V14" s="1061"/>
      <c r="W14" s="428" t="s">
        <v>757</v>
      </c>
      <c r="X14" s="422" t="s">
        <v>529</v>
      </c>
      <c r="Y14" s="414">
        <v>2.5</v>
      </c>
    </row>
    <row r="15" spans="1:25" ht="27.95" customHeight="1">
      <c r="A15" s="407"/>
      <c r="B15" s="421">
        <v>28</v>
      </c>
      <c r="C15" s="407"/>
      <c r="D15" s="417" t="s">
        <v>632</v>
      </c>
      <c r="E15" s="417" t="s">
        <v>919</v>
      </c>
      <c r="F15" s="429">
        <v>40</v>
      </c>
      <c r="G15" s="417" t="s">
        <v>941</v>
      </c>
      <c r="H15" s="417" t="s">
        <v>919</v>
      </c>
      <c r="I15" s="429">
        <v>20</v>
      </c>
      <c r="J15" s="417"/>
      <c r="K15" s="417"/>
      <c r="L15" s="417"/>
      <c r="M15" s="417" t="s">
        <v>1034</v>
      </c>
      <c r="N15" s="417" t="s">
        <v>991</v>
      </c>
      <c r="O15" s="429">
        <v>20</v>
      </c>
      <c r="P15" s="417"/>
      <c r="Q15" s="417"/>
      <c r="R15" s="417"/>
      <c r="S15" s="417" t="s">
        <v>951</v>
      </c>
      <c r="T15" s="417" t="s">
        <v>919</v>
      </c>
      <c r="U15" s="429">
        <v>10</v>
      </c>
      <c r="V15" s="1061"/>
      <c r="W15" s="416" t="s">
        <v>760</v>
      </c>
      <c r="X15" s="419" t="s">
        <v>527</v>
      </c>
      <c r="Y15" s="414">
        <v>1.8</v>
      </c>
    </row>
    <row r="16" spans="1:25" ht="27.95" customHeight="1">
      <c r="A16" s="407"/>
      <c r="B16" s="420" t="s">
        <v>10</v>
      </c>
      <c r="C16" s="407"/>
      <c r="D16" s="417"/>
      <c r="E16" s="417"/>
      <c r="F16" s="417"/>
      <c r="G16" s="417" t="s">
        <v>956</v>
      </c>
      <c r="H16" s="417" t="s">
        <v>919</v>
      </c>
      <c r="I16" s="429">
        <v>20</v>
      </c>
      <c r="J16" s="417"/>
      <c r="K16" s="417"/>
      <c r="L16" s="417"/>
      <c r="M16" s="417" t="s">
        <v>922</v>
      </c>
      <c r="N16" s="417" t="s">
        <v>919</v>
      </c>
      <c r="O16" s="429">
        <v>5</v>
      </c>
      <c r="P16" s="417"/>
      <c r="Q16" s="417"/>
      <c r="R16" s="417"/>
      <c r="S16" s="417"/>
      <c r="T16" s="417"/>
      <c r="U16" s="417"/>
      <c r="V16" s="1061"/>
      <c r="W16" s="428" t="s">
        <v>764</v>
      </c>
      <c r="X16" s="419" t="s">
        <v>525</v>
      </c>
      <c r="Y16" s="414">
        <v>2.5</v>
      </c>
    </row>
    <row r="17" spans="1:25" ht="27.95" customHeight="1">
      <c r="A17" s="407"/>
      <c r="B17" s="1059" t="s">
        <v>970</v>
      </c>
      <c r="C17" s="407"/>
      <c r="D17" s="417"/>
      <c r="E17" s="417"/>
      <c r="F17" s="417"/>
      <c r="G17" s="417" t="s">
        <v>922</v>
      </c>
      <c r="H17" s="417" t="s">
        <v>919</v>
      </c>
      <c r="I17" s="429">
        <v>10</v>
      </c>
      <c r="J17" s="417"/>
      <c r="K17" s="417"/>
      <c r="L17" s="417"/>
      <c r="M17" s="417" t="s">
        <v>962</v>
      </c>
      <c r="N17" s="417" t="s">
        <v>919</v>
      </c>
      <c r="O17" s="429">
        <v>5</v>
      </c>
      <c r="P17" s="417"/>
      <c r="Q17" s="417"/>
      <c r="R17" s="417"/>
      <c r="S17" s="417"/>
      <c r="T17" s="417"/>
      <c r="U17" s="417"/>
      <c r="V17" s="1061"/>
      <c r="W17" s="416" t="s">
        <v>751</v>
      </c>
      <c r="X17" s="419" t="s">
        <v>522</v>
      </c>
      <c r="Y17" s="414">
        <v>0</v>
      </c>
    </row>
    <row r="18" spans="1:25" ht="27.95" customHeight="1">
      <c r="A18" s="407"/>
      <c r="B18" s="1058"/>
      <c r="C18" s="407"/>
      <c r="D18" s="417"/>
      <c r="E18" s="417"/>
      <c r="F18" s="417"/>
      <c r="G18" s="417"/>
      <c r="H18" s="417"/>
      <c r="I18" s="417"/>
      <c r="J18" s="417"/>
      <c r="K18" s="417"/>
      <c r="L18" s="417"/>
      <c r="M18" s="417" t="s">
        <v>1033</v>
      </c>
      <c r="N18" s="417" t="s">
        <v>972</v>
      </c>
      <c r="O18" s="429">
        <v>30</v>
      </c>
      <c r="P18" s="417"/>
      <c r="Q18" s="417"/>
      <c r="R18" s="417"/>
      <c r="S18" s="417"/>
      <c r="T18" s="417"/>
      <c r="U18" s="417"/>
      <c r="V18" s="1061"/>
      <c r="W18" s="428" t="s">
        <v>756</v>
      </c>
      <c r="X18" s="419" t="s">
        <v>518</v>
      </c>
      <c r="Y18" s="414">
        <v>0</v>
      </c>
    </row>
    <row r="19" spans="1:25" ht="27.95" customHeight="1">
      <c r="A19" s="407"/>
      <c r="B19" s="418" t="s">
        <v>913</v>
      </c>
      <c r="C19" s="40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  <c r="T19" s="417"/>
      <c r="U19" s="417"/>
      <c r="V19" s="1061"/>
      <c r="W19" s="416" t="s">
        <v>761</v>
      </c>
      <c r="X19" s="415"/>
      <c r="Y19" s="414"/>
    </row>
    <row r="20" spans="1:25" ht="27.95" customHeight="1">
      <c r="A20" s="407"/>
      <c r="B20" s="421"/>
      <c r="C20" s="40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1061"/>
      <c r="W20" s="428" t="s">
        <v>765</v>
      </c>
      <c r="X20" s="415"/>
      <c r="Y20" s="414"/>
    </row>
    <row r="21" spans="1:25" ht="27.95" customHeight="1">
      <c r="A21" s="407"/>
      <c r="B21" s="427">
        <v>4</v>
      </c>
      <c r="C21" s="407"/>
      <c r="D21" s="426" t="s">
        <v>785</v>
      </c>
      <c r="E21" s="426" t="s">
        <v>640</v>
      </c>
      <c r="F21" s="426"/>
      <c r="G21" s="430" t="s">
        <v>782</v>
      </c>
      <c r="H21" s="426" t="s">
        <v>931</v>
      </c>
      <c r="I21" s="426"/>
      <c r="J21" s="430" t="s">
        <v>778</v>
      </c>
      <c r="K21" s="426" t="s">
        <v>638</v>
      </c>
      <c r="L21" s="426"/>
      <c r="M21" s="444" t="s">
        <v>774</v>
      </c>
      <c r="N21" s="426" t="s">
        <v>930</v>
      </c>
      <c r="O21" s="426"/>
      <c r="P21" s="426" t="s">
        <v>772</v>
      </c>
      <c r="Q21" s="431" t="s">
        <v>639</v>
      </c>
      <c r="R21" s="426"/>
      <c r="S21" s="430" t="s">
        <v>768</v>
      </c>
      <c r="T21" s="426" t="s">
        <v>638</v>
      </c>
      <c r="U21" s="426"/>
      <c r="V21" s="1062"/>
      <c r="W21" s="425" t="s">
        <v>752</v>
      </c>
      <c r="X21" s="424" t="s">
        <v>534</v>
      </c>
      <c r="Y21" s="423">
        <v>5.4</v>
      </c>
    </row>
    <row r="22" spans="1:25" ht="27.95" customHeight="1">
      <c r="A22" s="407"/>
      <c r="B22" s="420" t="s">
        <v>8</v>
      </c>
      <c r="C22" s="407"/>
      <c r="D22" s="417" t="s">
        <v>551</v>
      </c>
      <c r="E22" s="417" t="s">
        <v>919</v>
      </c>
      <c r="F22" s="429">
        <v>100</v>
      </c>
      <c r="G22" s="417" t="s">
        <v>929</v>
      </c>
      <c r="H22" s="417" t="s">
        <v>919</v>
      </c>
      <c r="I22" s="429">
        <v>65</v>
      </c>
      <c r="J22" s="417" t="s">
        <v>945</v>
      </c>
      <c r="K22" s="417" t="s">
        <v>919</v>
      </c>
      <c r="L22" s="429">
        <v>30</v>
      </c>
      <c r="M22" s="417" t="s">
        <v>953</v>
      </c>
      <c r="N22" s="417" t="s">
        <v>919</v>
      </c>
      <c r="O22" s="429">
        <v>10</v>
      </c>
      <c r="P22" s="417" t="s">
        <v>926</v>
      </c>
      <c r="Q22" s="417"/>
      <c r="R22" s="429">
        <v>110</v>
      </c>
      <c r="S22" s="417" t="s">
        <v>979</v>
      </c>
      <c r="T22" s="417" t="s">
        <v>919</v>
      </c>
      <c r="U22" s="429">
        <v>5</v>
      </c>
      <c r="V22" s="1061"/>
      <c r="W22" s="428" t="s">
        <v>755</v>
      </c>
      <c r="X22" s="422" t="s">
        <v>529</v>
      </c>
      <c r="Y22" s="414">
        <v>2.6</v>
      </c>
    </row>
    <row r="23" spans="1:25" ht="27.95" customHeight="1">
      <c r="A23" s="407"/>
      <c r="B23" s="421">
        <v>29</v>
      </c>
      <c r="C23" s="407"/>
      <c r="D23" s="417"/>
      <c r="E23" s="417"/>
      <c r="F23" s="417"/>
      <c r="G23" s="417"/>
      <c r="H23" s="417"/>
      <c r="I23" s="417"/>
      <c r="J23" s="417" t="s">
        <v>951</v>
      </c>
      <c r="K23" s="417" t="s">
        <v>919</v>
      </c>
      <c r="L23" s="429">
        <v>20</v>
      </c>
      <c r="M23" s="417" t="s">
        <v>1032</v>
      </c>
      <c r="N23" s="417" t="s">
        <v>914</v>
      </c>
      <c r="O23" s="429">
        <v>20</v>
      </c>
      <c r="P23" s="417" t="s">
        <v>922</v>
      </c>
      <c r="Q23" s="417"/>
      <c r="R23" s="429">
        <v>10</v>
      </c>
      <c r="S23" s="417" t="s">
        <v>920</v>
      </c>
      <c r="T23" s="417" t="s">
        <v>919</v>
      </c>
      <c r="U23" s="429">
        <v>20</v>
      </c>
      <c r="V23" s="1061"/>
      <c r="W23" s="416" t="s">
        <v>760</v>
      </c>
      <c r="X23" s="419" t="s">
        <v>527</v>
      </c>
      <c r="Y23" s="414">
        <v>1.8</v>
      </c>
    </row>
    <row r="24" spans="1:25" ht="27.95" customHeight="1">
      <c r="A24" s="407"/>
      <c r="B24" s="420" t="s">
        <v>10</v>
      </c>
      <c r="C24" s="407"/>
      <c r="D24" s="417"/>
      <c r="E24" s="417"/>
      <c r="F24" s="417"/>
      <c r="G24" s="417"/>
      <c r="H24" s="417"/>
      <c r="I24" s="417"/>
      <c r="J24" s="417" t="s">
        <v>922</v>
      </c>
      <c r="K24" s="417" t="s">
        <v>919</v>
      </c>
      <c r="L24" s="429">
        <v>10</v>
      </c>
      <c r="M24" s="417" t="s">
        <v>922</v>
      </c>
      <c r="N24" s="417" t="s">
        <v>919</v>
      </c>
      <c r="O24" s="429">
        <v>10</v>
      </c>
      <c r="P24" s="417"/>
      <c r="Q24" s="417"/>
      <c r="R24" s="417"/>
      <c r="S24" s="417"/>
      <c r="T24" s="417"/>
      <c r="U24" s="417"/>
      <c r="V24" s="1061"/>
      <c r="W24" s="428" t="s">
        <v>763</v>
      </c>
      <c r="X24" s="419" t="s">
        <v>525</v>
      </c>
      <c r="Y24" s="414">
        <v>2</v>
      </c>
    </row>
    <row r="25" spans="1:25" ht="27.95" customHeight="1">
      <c r="A25" s="407"/>
      <c r="B25" s="1059" t="s">
        <v>916</v>
      </c>
      <c r="C25" s="40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1061"/>
      <c r="W25" s="416" t="s">
        <v>751</v>
      </c>
      <c r="X25" s="419" t="s">
        <v>522</v>
      </c>
      <c r="Y25" s="414">
        <v>0</v>
      </c>
    </row>
    <row r="26" spans="1:25" ht="27.95" customHeight="1">
      <c r="A26" s="407"/>
      <c r="B26" s="1058"/>
      <c r="C26" s="40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1061"/>
      <c r="W26" s="428" t="s">
        <v>698</v>
      </c>
      <c r="X26" s="419" t="s">
        <v>518</v>
      </c>
      <c r="Y26" s="414">
        <v>0</v>
      </c>
    </row>
    <row r="27" spans="1:25" ht="27.95" customHeight="1">
      <c r="A27" s="407"/>
      <c r="B27" s="418" t="s">
        <v>913</v>
      </c>
      <c r="C27" s="40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1061"/>
      <c r="W27" s="416" t="s">
        <v>761</v>
      </c>
      <c r="X27" s="415"/>
      <c r="Y27" s="414"/>
    </row>
    <row r="28" spans="1:25" ht="27.95" customHeight="1">
      <c r="A28" s="407"/>
      <c r="B28" s="421"/>
      <c r="C28" s="40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1061"/>
      <c r="W28" s="428" t="s">
        <v>762</v>
      </c>
      <c r="X28" s="415"/>
      <c r="Y28" s="414"/>
    </row>
    <row r="29" spans="1:25" ht="27.95" customHeight="1">
      <c r="A29" s="407"/>
      <c r="B29" s="427">
        <v>4</v>
      </c>
      <c r="C29" s="407"/>
      <c r="D29" s="426" t="s">
        <v>427</v>
      </c>
      <c r="E29" s="426" t="s">
        <v>640</v>
      </c>
      <c r="F29" s="426"/>
      <c r="G29" s="430" t="s">
        <v>781</v>
      </c>
      <c r="H29" s="426" t="s">
        <v>930</v>
      </c>
      <c r="I29" s="426"/>
      <c r="J29" s="430" t="s">
        <v>777</v>
      </c>
      <c r="K29" s="426" t="s">
        <v>930</v>
      </c>
      <c r="L29" s="426"/>
      <c r="M29" s="444" t="s">
        <v>1031</v>
      </c>
      <c r="N29" s="426" t="s">
        <v>957</v>
      </c>
      <c r="O29" s="426"/>
      <c r="P29" s="426" t="s">
        <v>771</v>
      </c>
      <c r="Q29" s="431" t="s">
        <v>639</v>
      </c>
      <c r="R29" s="426"/>
      <c r="S29" s="430" t="s">
        <v>767</v>
      </c>
      <c r="T29" s="426" t="s">
        <v>638</v>
      </c>
      <c r="U29" s="426"/>
      <c r="V29" s="1062"/>
      <c r="W29" s="425" t="s">
        <v>752</v>
      </c>
      <c r="X29" s="424" t="s">
        <v>534</v>
      </c>
      <c r="Y29" s="423">
        <v>5.6</v>
      </c>
    </row>
    <row r="30" spans="1:25" ht="27.95" customHeight="1">
      <c r="A30" s="407"/>
      <c r="B30" s="420" t="s">
        <v>8</v>
      </c>
      <c r="C30" s="407"/>
      <c r="D30" s="417" t="s">
        <v>551</v>
      </c>
      <c r="E30" s="417" t="s">
        <v>919</v>
      </c>
      <c r="F30" s="429">
        <v>90</v>
      </c>
      <c r="G30" s="417" t="s">
        <v>951</v>
      </c>
      <c r="H30" s="417" t="s">
        <v>919</v>
      </c>
      <c r="I30" s="429">
        <v>50</v>
      </c>
      <c r="J30" s="417" t="s">
        <v>1030</v>
      </c>
      <c r="K30" s="417" t="s">
        <v>919</v>
      </c>
      <c r="L30" s="429">
        <v>50</v>
      </c>
      <c r="M30" s="417" t="s">
        <v>1029</v>
      </c>
      <c r="N30" s="417" t="s">
        <v>963</v>
      </c>
      <c r="O30" s="429">
        <v>40</v>
      </c>
      <c r="P30" s="417" t="s">
        <v>944</v>
      </c>
      <c r="Q30" s="417"/>
      <c r="R30" s="429">
        <v>120</v>
      </c>
      <c r="S30" s="417" t="s">
        <v>981</v>
      </c>
      <c r="T30" s="417" t="s">
        <v>985</v>
      </c>
      <c r="U30" s="429">
        <v>20</v>
      </c>
      <c r="V30" s="1061"/>
      <c r="W30" s="428" t="s">
        <v>754</v>
      </c>
      <c r="X30" s="422" t="s">
        <v>529</v>
      </c>
      <c r="Y30" s="414">
        <v>2.2999999999999998</v>
      </c>
    </row>
    <row r="31" spans="1:25" ht="27.95" customHeight="1">
      <c r="A31" s="407"/>
      <c r="B31" s="421">
        <v>30</v>
      </c>
      <c r="C31" s="407"/>
      <c r="D31" s="417" t="s">
        <v>589</v>
      </c>
      <c r="E31" s="417" t="s">
        <v>919</v>
      </c>
      <c r="F31" s="429">
        <v>50</v>
      </c>
      <c r="G31" s="417" t="s">
        <v>1028</v>
      </c>
      <c r="H31" s="417" t="s">
        <v>919</v>
      </c>
      <c r="I31" s="429">
        <v>10</v>
      </c>
      <c r="J31" s="417" t="s">
        <v>922</v>
      </c>
      <c r="K31" s="417"/>
      <c r="L31" s="429">
        <v>10</v>
      </c>
      <c r="M31" s="417"/>
      <c r="N31" s="417"/>
      <c r="O31" s="417"/>
      <c r="P31" s="417"/>
      <c r="Q31" s="417"/>
      <c r="R31" s="417"/>
      <c r="S31" s="417" t="s">
        <v>941</v>
      </c>
      <c r="T31" s="417" t="s">
        <v>919</v>
      </c>
      <c r="U31" s="429">
        <v>20</v>
      </c>
      <c r="V31" s="1061"/>
      <c r="W31" s="416" t="s">
        <v>760</v>
      </c>
      <c r="X31" s="419" t="s">
        <v>527</v>
      </c>
      <c r="Y31" s="414">
        <v>1.8</v>
      </c>
    </row>
    <row r="32" spans="1:25" ht="27.95" customHeight="1">
      <c r="A32" s="407"/>
      <c r="B32" s="420" t="s">
        <v>10</v>
      </c>
      <c r="C32" s="407"/>
      <c r="D32" s="417"/>
      <c r="E32" s="417"/>
      <c r="F32" s="417"/>
      <c r="G32" s="417" t="s">
        <v>1027</v>
      </c>
      <c r="H32" s="417" t="s">
        <v>919</v>
      </c>
      <c r="I32" s="429">
        <v>1</v>
      </c>
      <c r="J32" s="417" t="s">
        <v>918</v>
      </c>
      <c r="K32" s="417" t="s">
        <v>917</v>
      </c>
      <c r="L32" s="429">
        <v>5</v>
      </c>
      <c r="M32" s="417"/>
      <c r="N32" s="417"/>
      <c r="O32" s="417"/>
      <c r="P32" s="417"/>
      <c r="Q32" s="417"/>
      <c r="R32" s="417"/>
      <c r="S32" s="417" t="s">
        <v>942</v>
      </c>
      <c r="T32" s="417" t="s">
        <v>919</v>
      </c>
      <c r="U32" s="429">
        <v>3</v>
      </c>
      <c r="V32" s="1061"/>
      <c r="W32" s="428" t="s">
        <v>699</v>
      </c>
      <c r="X32" s="419" t="s">
        <v>525</v>
      </c>
      <c r="Y32" s="414">
        <v>2</v>
      </c>
    </row>
    <row r="33" spans="1:25" ht="27.95" customHeight="1">
      <c r="A33" s="407"/>
      <c r="B33" s="1059" t="s">
        <v>952</v>
      </c>
      <c r="C33" s="407"/>
      <c r="D33" s="417"/>
      <c r="E33" s="417"/>
      <c r="F33" s="417"/>
      <c r="G33" s="417" t="s">
        <v>996</v>
      </c>
      <c r="H33" s="417" t="s">
        <v>919</v>
      </c>
      <c r="I33" s="429">
        <v>1</v>
      </c>
      <c r="J33" s="417" t="s">
        <v>943</v>
      </c>
      <c r="K33" s="417"/>
      <c r="L33" s="429">
        <v>5</v>
      </c>
      <c r="M33" s="417"/>
      <c r="N33" s="417"/>
      <c r="O33" s="417"/>
      <c r="P33" s="417"/>
      <c r="Q33" s="417"/>
      <c r="R33" s="417"/>
      <c r="S33" s="417" t="s">
        <v>1021</v>
      </c>
      <c r="T33" s="417" t="s">
        <v>919</v>
      </c>
      <c r="U33" s="429">
        <v>3</v>
      </c>
      <c r="V33" s="1061"/>
      <c r="W33" s="416" t="s">
        <v>751</v>
      </c>
      <c r="X33" s="419" t="s">
        <v>522</v>
      </c>
      <c r="Y33" s="414">
        <v>0</v>
      </c>
    </row>
    <row r="34" spans="1:25" ht="27.95" customHeight="1">
      <c r="A34" s="407"/>
      <c r="B34" s="1058"/>
      <c r="C34" s="407"/>
      <c r="D34" s="417"/>
      <c r="E34" s="417"/>
      <c r="F34" s="417"/>
      <c r="G34" s="417" t="s">
        <v>928</v>
      </c>
      <c r="H34" s="417" t="s">
        <v>919</v>
      </c>
      <c r="I34" s="429">
        <v>30</v>
      </c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  <c r="V34" s="1061"/>
      <c r="W34" s="428" t="s">
        <v>753</v>
      </c>
      <c r="X34" s="419" t="s">
        <v>518</v>
      </c>
      <c r="Y34" s="414">
        <v>0</v>
      </c>
    </row>
    <row r="35" spans="1:25" ht="27.95" customHeight="1">
      <c r="A35" s="407"/>
      <c r="B35" s="418" t="s">
        <v>913</v>
      </c>
      <c r="C35" s="40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1061"/>
      <c r="W35" s="416" t="s">
        <v>761</v>
      </c>
      <c r="X35" s="415"/>
      <c r="Y35" s="414"/>
    </row>
    <row r="36" spans="1:25" ht="27.95" customHeight="1">
      <c r="A36" s="407"/>
      <c r="B36" s="421"/>
      <c r="C36" s="40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1061"/>
      <c r="W36" s="428" t="s">
        <v>762</v>
      </c>
      <c r="X36" s="415"/>
      <c r="Y36" s="414"/>
    </row>
    <row r="37" spans="1:25" ht="27.95" customHeight="1">
      <c r="A37" s="407"/>
      <c r="B37" s="427"/>
      <c r="C37" s="407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1060"/>
      <c r="W37" s="425" t="s">
        <v>752</v>
      </c>
      <c r="X37" s="424" t="s">
        <v>534</v>
      </c>
      <c r="Y37" s="423"/>
    </row>
    <row r="38" spans="1:25" ht="27.95" customHeight="1">
      <c r="A38" s="407"/>
      <c r="B38" s="420" t="s">
        <v>8</v>
      </c>
      <c r="C38" s="407"/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1061"/>
      <c r="W38" s="416"/>
      <c r="X38" s="422" t="s">
        <v>529</v>
      </c>
      <c r="Y38" s="414"/>
    </row>
    <row r="39" spans="1:25" ht="27.95" customHeight="1">
      <c r="A39" s="407"/>
      <c r="B39" s="421"/>
      <c r="C39" s="407"/>
      <c r="D39" s="417"/>
      <c r="E39" s="417"/>
      <c r="F39" s="417"/>
      <c r="G39" s="417"/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1061"/>
      <c r="W39" s="416" t="s">
        <v>760</v>
      </c>
      <c r="X39" s="419" t="s">
        <v>527</v>
      </c>
      <c r="Y39" s="414"/>
    </row>
    <row r="40" spans="1:25" ht="27.95" customHeight="1">
      <c r="A40" s="407"/>
      <c r="B40" s="420" t="s">
        <v>10</v>
      </c>
      <c r="C40" s="40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1061"/>
      <c r="W40" s="416"/>
      <c r="X40" s="419" t="s">
        <v>525</v>
      </c>
      <c r="Y40" s="414"/>
    </row>
    <row r="41" spans="1:25" ht="27.95" customHeight="1">
      <c r="A41" s="407"/>
      <c r="B41" s="1058"/>
      <c r="C41" s="40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1061"/>
      <c r="W41" s="416" t="s">
        <v>751</v>
      </c>
      <c r="X41" s="419" t="s">
        <v>522</v>
      </c>
      <c r="Y41" s="414"/>
    </row>
    <row r="42" spans="1:25" ht="27.95" customHeight="1">
      <c r="A42" s="407"/>
      <c r="B42" s="1058"/>
      <c r="C42" s="40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1061"/>
      <c r="W42" s="416"/>
      <c r="X42" s="419" t="s">
        <v>518</v>
      </c>
      <c r="Y42" s="414"/>
    </row>
    <row r="43" spans="1:25" ht="27.95" customHeight="1">
      <c r="A43" s="407"/>
      <c r="B43" s="418" t="s">
        <v>913</v>
      </c>
      <c r="C43" s="40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1061"/>
      <c r="W43" s="416" t="s">
        <v>761</v>
      </c>
      <c r="X43" s="415"/>
      <c r="Y43" s="414"/>
    </row>
    <row r="44" spans="1:25" ht="27.95" customHeight="1" thickBot="1">
      <c r="A44" s="407"/>
      <c r="B44" s="413"/>
      <c r="C44" s="412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1063"/>
      <c r="W44" s="410"/>
      <c r="X44" s="409"/>
      <c r="Y44" s="408"/>
    </row>
    <row r="45" spans="1:2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</row>
    <row r="46" spans="1:25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</row>
    <row r="47" spans="1:25">
      <c r="A47" s="407"/>
      <c r="B47" s="407"/>
      <c r="C47" s="407"/>
      <c r="D47" s="407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V5:V12"/>
    <mergeCell ref="V13:V20"/>
    <mergeCell ref="V21:V28"/>
    <mergeCell ref="V29:V36"/>
    <mergeCell ref="V37:V44"/>
    <mergeCell ref="B1:Y1"/>
    <mergeCell ref="B9:B10"/>
    <mergeCell ref="B17:B18"/>
    <mergeCell ref="B25:B26"/>
    <mergeCell ref="B33:B34"/>
  </mergeCells>
  <phoneticPr fontId="20" type="noConversion"/>
  <pageMargins left="1" right="0" top="0" bottom="0" header="0.3" footer="0.3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59"/>
  <sheetViews>
    <sheetView topLeftCell="A22" zoomScale="110" zoomScaleNormal="110" workbookViewId="0">
      <selection activeCell="J54" sqref="J54:M54"/>
    </sheetView>
  </sheetViews>
  <sheetFormatPr defaultRowHeight="16.5"/>
  <cols>
    <col min="1" max="1" width="3.75" style="449" customWidth="1"/>
    <col min="2" max="21" width="7.625" style="449" customWidth="1"/>
    <col min="22" max="22" width="18.875" style="449" hidden="1" customWidth="1"/>
    <col min="23" max="16384" width="9" style="449"/>
  </cols>
  <sheetData>
    <row r="1" spans="1:23" ht="12.75" customHeight="1">
      <c r="B1" s="1111" t="s">
        <v>1146</v>
      </c>
      <c r="C1" s="1111"/>
      <c r="D1" s="1111"/>
      <c r="E1" s="1111"/>
      <c r="F1" s="1111"/>
      <c r="G1" s="1111"/>
      <c r="H1" s="1111"/>
      <c r="I1" s="1111"/>
      <c r="J1" s="501"/>
      <c r="K1" s="501"/>
      <c r="L1" s="501"/>
      <c r="N1" s="450" t="s">
        <v>1145</v>
      </c>
      <c r="O1" s="450"/>
      <c r="P1" s="502"/>
    </row>
    <row r="2" spans="1:23" ht="11.25" customHeight="1">
      <c r="B2" s="1111"/>
      <c r="C2" s="1111"/>
      <c r="D2" s="1111"/>
      <c r="E2" s="1111"/>
      <c r="F2" s="1111"/>
      <c r="G2" s="1111"/>
      <c r="H2" s="1111"/>
      <c r="I2" s="1111"/>
      <c r="J2" s="501"/>
      <c r="K2" s="501"/>
      <c r="L2" s="501"/>
      <c r="N2" s="1116" t="s">
        <v>1144</v>
      </c>
      <c r="O2" s="1116"/>
      <c r="P2" s="1116"/>
    </row>
    <row r="3" spans="1:23" ht="13.5" customHeight="1" thickBot="1">
      <c r="B3" s="1112"/>
      <c r="C3" s="1112"/>
      <c r="D3" s="1112"/>
      <c r="E3" s="1112"/>
      <c r="F3" s="1112"/>
      <c r="G3" s="1112"/>
      <c r="H3" s="1112"/>
      <c r="I3" s="1112"/>
      <c r="J3" s="500"/>
      <c r="K3" s="500"/>
      <c r="L3" s="500"/>
      <c r="M3" s="499"/>
      <c r="N3" s="1117"/>
      <c r="O3" s="1117"/>
      <c r="P3" s="1117"/>
      <c r="Q3" s="499"/>
      <c r="R3" s="499"/>
      <c r="S3" s="499"/>
    </row>
    <row r="4" spans="1:23" s="470" customFormat="1" ht="15" customHeight="1">
      <c r="A4" s="472"/>
      <c r="B4" s="1118"/>
      <c r="C4" s="1100"/>
      <c r="D4" s="1100"/>
      <c r="E4" s="1101"/>
      <c r="F4" s="1097"/>
      <c r="G4" s="1098"/>
      <c r="H4" s="1098"/>
      <c r="I4" s="1102"/>
      <c r="J4" s="1103">
        <v>1</v>
      </c>
      <c r="K4" s="1081"/>
      <c r="L4" s="1081"/>
      <c r="M4" s="1082"/>
      <c r="N4" s="1086">
        <v>2</v>
      </c>
      <c r="O4" s="1086"/>
      <c r="P4" s="1086"/>
      <c r="Q4" s="1087"/>
      <c r="R4" s="1094">
        <v>3</v>
      </c>
      <c r="S4" s="1095"/>
      <c r="T4" s="1095"/>
      <c r="U4" s="1096"/>
      <c r="W4" s="494"/>
    </row>
    <row r="5" spans="1:23" s="470" customFormat="1" ht="15" customHeight="1">
      <c r="A5" s="472"/>
      <c r="B5" s="1070"/>
      <c r="C5" s="1071"/>
      <c r="D5" s="1071"/>
      <c r="E5" s="1072"/>
      <c r="F5" s="1073"/>
      <c r="G5" s="1074"/>
      <c r="H5" s="1074"/>
      <c r="I5" s="1075"/>
      <c r="J5" s="1070" t="s">
        <v>1068</v>
      </c>
      <c r="K5" s="1071"/>
      <c r="L5" s="1071"/>
      <c r="M5" s="1072"/>
      <c r="N5" s="1071"/>
      <c r="O5" s="1071"/>
      <c r="P5" s="1071"/>
      <c r="Q5" s="1072"/>
      <c r="R5" s="1070"/>
      <c r="S5" s="1071"/>
      <c r="T5" s="1071"/>
      <c r="U5" s="1072"/>
      <c r="V5" s="453"/>
      <c r="W5" s="494"/>
    </row>
    <row r="6" spans="1:23" s="470" customFormat="1" ht="15" customHeight="1">
      <c r="B6" s="1091"/>
      <c r="C6" s="1092"/>
      <c r="D6" s="1092"/>
      <c r="E6" s="1093"/>
      <c r="F6" s="1091"/>
      <c r="G6" s="1092"/>
      <c r="H6" s="1092"/>
      <c r="I6" s="1093"/>
      <c r="J6" s="1091" t="s">
        <v>1143</v>
      </c>
      <c r="K6" s="1092"/>
      <c r="L6" s="1092"/>
      <c r="M6" s="1093"/>
      <c r="N6" s="1091"/>
      <c r="O6" s="1092"/>
      <c r="P6" s="1092"/>
      <c r="Q6" s="1093"/>
      <c r="R6" s="1091"/>
      <c r="S6" s="1092"/>
      <c r="T6" s="1092"/>
      <c r="U6" s="1093"/>
      <c r="V6" s="453"/>
      <c r="W6" s="494"/>
    </row>
    <row r="7" spans="1:23" s="470" customFormat="1" ht="15" customHeight="1">
      <c r="B7" s="1067"/>
      <c r="C7" s="1068"/>
      <c r="D7" s="1068"/>
      <c r="E7" s="1069"/>
      <c r="F7" s="1064"/>
      <c r="G7" s="1065"/>
      <c r="H7" s="1065"/>
      <c r="I7" s="1066"/>
      <c r="J7" s="1067" t="s">
        <v>1142</v>
      </c>
      <c r="K7" s="1068"/>
      <c r="L7" s="1068"/>
      <c r="M7" s="1069"/>
      <c r="N7" s="1064"/>
      <c r="O7" s="1065"/>
      <c r="P7" s="1065"/>
      <c r="Q7" s="1066"/>
      <c r="R7" s="1067"/>
      <c r="S7" s="1068"/>
      <c r="T7" s="1068"/>
      <c r="U7" s="1069"/>
      <c r="V7" s="455"/>
      <c r="W7" s="494"/>
    </row>
    <row r="8" spans="1:23" s="470" customFormat="1" ht="15" customHeight="1">
      <c r="B8" s="1067"/>
      <c r="C8" s="1068"/>
      <c r="D8" s="1068"/>
      <c r="E8" s="1069"/>
      <c r="F8" s="1064"/>
      <c r="G8" s="1065"/>
      <c r="H8" s="1065"/>
      <c r="I8" s="1066"/>
      <c r="J8" s="1067" t="s">
        <v>1141</v>
      </c>
      <c r="K8" s="1068"/>
      <c r="L8" s="1068"/>
      <c r="M8" s="1069"/>
      <c r="N8" s="1064"/>
      <c r="O8" s="1065"/>
      <c r="P8" s="1065"/>
      <c r="Q8" s="1066"/>
      <c r="R8" s="1067"/>
      <c r="S8" s="1068"/>
      <c r="T8" s="1068"/>
      <c r="U8" s="1069"/>
      <c r="V8" s="453"/>
      <c r="W8" s="494"/>
    </row>
    <row r="9" spans="1:23" s="470" customFormat="1" ht="15" customHeight="1">
      <c r="B9" s="1083"/>
      <c r="C9" s="1084"/>
      <c r="D9" s="1084"/>
      <c r="E9" s="1085"/>
      <c r="F9" s="1083"/>
      <c r="G9" s="1084"/>
      <c r="H9" s="1084"/>
      <c r="I9" s="1085"/>
      <c r="J9" s="1083" t="s">
        <v>1077</v>
      </c>
      <c r="K9" s="1084"/>
      <c r="L9" s="1084"/>
      <c r="M9" s="1085"/>
      <c r="N9" s="1083"/>
      <c r="O9" s="1084"/>
      <c r="P9" s="1084"/>
      <c r="Q9" s="1085"/>
      <c r="R9" s="1083"/>
      <c r="S9" s="1084"/>
      <c r="T9" s="1084"/>
      <c r="U9" s="1085"/>
      <c r="V9" s="455"/>
      <c r="W9" s="494"/>
    </row>
    <row r="10" spans="1:23" s="470" customFormat="1" ht="15" customHeight="1">
      <c r="A10" s="472"/>
      <c r="B10" s="1088"/>
      <c r="C10" s="1089"/>
      <c r="D10" s="1089"/>
      <c r="E10" s="1090"/>
      <c r="F10" s="1088"/>
      <c r="G10" s="1089"/>
      <c r="H10" s="1089"/>
      <c r="I10" s="1090"/>
      <c r="J10" s="1076" t="s">
        <v>1097</v>
      </c>
      <c r="K10" s="1077"/>
      <c r="L10" s="1077"/>
      <c r="M10" s="1078"/>
      <c r="N10" s="1088"/>
      <c r="O10" s="1089"/>
      <c r="P10" s="1089"/>
      <c r="Q10" s="1090"/>
      <c r="R10" s="1076"/>
      <c r="S10" s="1077"/>
      <c r="T10" s="1077"/>
      <c r="U10" s="1078"/>
      <c r="W10" s="494"/>
    </row>
    <row r="11" spans="1:23" s="457" customFormat="1" ht="12" customHeight="1">
      <c r="A11" s="466"/>
      <c r="B11" s="486"/>
      <c r="C11" s="484"/>
      <c r="D11" s="484"/>
      <c r="E11" s="484"/>
      <c r="F11" s="485"/>
      <c r="G11" s="484"/>
      <c r="H11" s="484"/>
      <c r="I11" s="484"/>
      <c r="J11" s="467" t="s">
        <v>1042</v>
      </c>
      <c r="K11" s="484" t="str">
        <f>家嘉第一週明細!W28</f>
        <v>667kcal</v>
      </c>
      <c r="L11" s="462" t="s">
        <v>9</v>
      </c>
      <c r="M11" s="484" t="str">
        <f>家嘉第一週明細!W24</f>
        <v>23g</v>
      </c>
      <c r="N11" s="486"/>
      <c r="O11" s="484"/>
      <c r="P11" s="484"/>
      <c r="Q11" s="484"/>
      <c r="R11" s="485"/>
      <c r="S11" s="484"/>
      <c r="T11" s="484"/>
      <c r="U11" s="469"/>
      <c r="W11" s="498"/>
    </row>
    <row r="12" spans="1:23" s="457" customFormat="1" ht="12" customHeight="1" thickBot="1">
      <c r="A12" s="466"/>
      <c r="B12" s="465"/>
      <c r="C12" s="484"/>
      <c r="D12" s="460"/>
      <c r="E12" s="484"/>
      <c r="F12" s="461"/>
      <c r="G12" s="484"/>
      <c r="H12" s="460"/>
      <c r="I12" s="484"/>
      <c r="J12" s="461" t="s">
        <v>7</v>
      </c>
      <c r="K12" s="484" t="str">
        <f>家嘉第一週明細!W22</f>
        <v>100g</v>
      </c>
      <c r="L12" s="460" t="s">
        <v>11</v>
      </c>
      <c r="M12" s="484" t="str">
        <f>家嘉第一週明細!W26</f>
        <v>28g</v>
      </c>
      <c r="N12" s="465"/>
      <c r="O12" s="460"/>
      <c r="P12" s="460"/>
      <c r="Q12" s="460"/>
      <c r="R12" s="461"/>
      <c r="S12" s="460"/>
      <c r="T12" s="460"/>
      <c r="U12" s="459"/>
      <c r="W12" s="498"/>
    </row>
    <row r="13" spans="1:23" s="470" customFormat="1" ht="15" customHeight="1">
      <c r="A13" s="472"/>
      <c r="B13" s="1100">
        <v>6</v>
      </c>
      <c r="C13" s="1100"/>
      <c r="D13" s="1100"/>
      <c r="E13" s="1101"/>
      <c r="F13" s="1097">
        <v>7</v>
      </c>
      <c r="G13" s="1098"/>
      <c r="H13" s="1098"/>
      <c r="I13" s="1099"/>
      <c r="J13" s="1079">
        <v>8</v>
      </c>
      <c r="K13" s="1080"/>
      <c r="L13" s="1081"/>
      <c r="M13" s="1082"/>
      <c r="N13" s="1086">
        <v>9</v>
      </c>
      <c r="O13" s="1086"/>
      <c r="P13" s="1086"/>
      <c r="Q13" s="1087"/>
      <c r="R13" s="1094">
        <v>10</v>
      </c>
      <c r="S13" s="1095"/>
      <c r="T13" s="1095"/>
      <c r="U13" s="1096"/>
      <c r="V13" s="497"/>
      <c r="W13" s="494"/>
    </row>
    <row r="14" spans="1:23" s="470" customFormat="1" ht="15" customHeight="1">
      <c r="A14" s="472"/>
      <c r="B14" s="1071" t="s">
        <v>1117</v>
      </c>
      <c r="C14" s="1071"/>
      <c r="D14" s="1071"/>
      <c r="E14" s="1072"/>
      <c r="F14" s="1073" t="s">
        <v>1118</v>
      </c>
      <c r="G14" s="1074"/>
      <c r="H14" s="1074"/>
      <c r="I14" s="1075"/>
      <c r="J14" s="1070" t="s">
        <v>1117</v>
      </c>
      <c r="K14" s="1071"/>
      <c r="L14" s="1071"/>
      <c r="M14" s="1072"/>
      <c r="N14" s="1073" t="s">
        <v>1116</v>
      </c>
      <c r="O14" s="1074"/>
      <c r="P14" s="1074"/>
      <c r="Q14" s="1075"/>
      <c r="R14" s="1070" t="s">
        <v>1140</v>
      </c>
      <c r="S14" s="1071"/>
      <c r="T14" s="1071"/>
      <c r="U14" s="1072"/>
      <c r="V14" s="496"/>
      <c r="W14" s="494"/>
    </row>
    <row r="15" spans="1:23" s="470" customFormat="1" ht="15" customHeight="1">
      <c r="A15" s="472"/>
      <c r="B15" s="1092" t="s">
        <v>1139</v>
      </c>
      <c r="C15" s="1092"/>
      <c r="D15" s="1092"/>
      <c r="E15" s="1093"/>
      <c r="F15" s="1091" t="s">
        <v>1138</v>
      </c>
      <c r="G15" s="1092"/>
      <c r="H15" s="1092"/>
      <c r="I15" s="1093"/>
      <c r="J15" s="1091" t="s">
        <v>1137</v>
      </c>
      <c r="K15" s="1092"/>
      <c r="L15" s="1092"/>
      <c r="M15" s="1093"/>
      <c r="N15" s="1092" t="s">
        <v>1136</v>
      </c>
      <c r="O15" s="1092"/>
      <c r="P15" s="1092"/>
      <c r="Q15" s="1093"/>
      <c r="R15" s="1091" t="s">
        <v>1135</v>
      </c>
      <c r="S15" s="1092"/>
      <c r="T15" s="1092"/>
      <c r="U15" s="1093"/>
      <c r="V15" s="495"/>
      <c r="W15" s="494"/>
    </row>
    <row r="16" spans="1:23" s="470" customFormat="1" ht="15" customHeight="1">
      <c r="A16" s="472"/>
      <c r="B16" s="1068" t="s">
        <v>1134</v>
      </c>
      <c r="C16" s="1068"/>
      <c r="D16" s="1068"/>
      <c r="E16" s="1069"/>
      <c r="F16" s="1064" t="s">
        <v>1133</v>
      </c>
      <c r="G16" s="1065"/>
      <c r="H16" s="1065"/>
      <c r="I16" s="1066"/>
      <c r="J16" s="1067" t="s">
        <v>1132</v>
      </c>
      <c r="K16" s="1068"/>
      <c r="L16" s="1068"/>
      <c r="M16" s="1069"/>
      <c r="N16" s="1065" t="s">
        <v>1054</v>
      </c>
      <c r="O16" s="1065"/>
      <c r="P16" s="1065"/>
      <c r="Q16" s="1066"/>
      <c r="R16" s="1067" t="s">
        <v>1131</v>
      </c>
      <c r="S16" s="1068"/>
      <c r="T16" s="1068"/>
      <c r="U16" s="1069"/>
      <c r="V16" s="493"/>
    </row>
    <row r="17" spans="1:22" s="470" customFormat="1" ht="15" customHeight="1">
      <c r="A17" s="472"/>
      <c r="B17" s="1068" t="s">
        <v>1130</v>
      </c>
      <c r="C17" s="1068"/>
      <c r="D17" s="1068"/>
      <c r="E17" s="1069"/>
      <c r="F17" s="1064" t="s">
        <v>1129</v>
      </c>
      <c r="G17" s="1065"/>
      <c r="H17" s="1065"/>
      <c r="I17" s="1066"/>
      <c r="J17" s="1067" t="s">
        <v>1128</v>
      </c>
      <c r="K17" s="1068"/>
      <c r="L17" s="1068"/>
      <c r="M17" s="1069"/>
      <c r="N17" s="1065" t="s">
        <v>1127</v>
      </c>
      <c r="O17" s="1065"/>
      <c r="P17" s="1065"/>
      <c r="Q17" s="1066"/>
      <c r="R17" s="1067" t="s">
        <v>1126</v>
      </c>
      <c r="S17" s="1068"/>
      <c r="T17" s="1068"/>
      <c r="U17" s="1069"/>
      <c r="V17" s="492"/>
    </row>
    <row r="18" spans="1:22" s="470" customFormat="1" ht="15" customHeight="1">
      <c r="A18" s="472"/>
      <c r="B18" s="1084" t="s">
        <v>1050</v>
      </c>
      <c r="C18" s="1084"/>
      <c r="D18" s="1084"/>
      <c r="E18" s="1085"/>
      <c r="F18" s="1083" t="s">
        <v>1049</v>
      </c>
      <c r="G18" s="1084"/>
      <c r="H18" s="1084"/>
      <c r="I18" s="1085"/>
      <c r="J18" s="1083" t="s">
        <v>1048</v>
      </c>
      <c r="K18" s="1084"/>
      <c r="L18" s="1084"/>
      <c r="M18" s="1085"/>
      <c r="N18" s="1084" t="s">
        <v>1125</v>
      </c>
      <c r="O18" s="1084"/>
      <c r="P18" s="1084"/>
      <c r="Q18" s="1085"/>
      <c r="R18" s="1083" t="s">
        <v>1124</v>
      </c>
      <c r="S18" s="1084"/>
      <c r="T18" s="1084"/>
      <c r="U18" s="1085"/>
      <c r="V18" s="492"/>
    </row>
    <row r="19" spans="1:22" s="470" customFormat="1" ht="15" customHeight="1">
      <c r="A19" s="472"/>
      <c r="B19" s="1089" t="s">
        <v>1123</v>
      </c>
      <c r="C19" s="1089"/>
      <c r="D19" s="1089"/>
      <c r="E19" s="1090"/>
      <c r="F19" s="1088" t="s">
        <v>1121</v>
      </c>
      <c r="G19" s="1089"/>
      <c r="H19" s="1089"/>
      <c r="I19" s="1090"/>
      <c r="J19" s="1076" t="s">
        <v>1122</v>
      </c>
      <c r="K19" s="1077"/>
      <c r="L19" s="1077"/>
      <c r="M19" s="1078"/>
      <c r="N19" s="1089" t="s">
        <v>1121</v>
      </c>
      <c r="O19" s="1089"/>
      <c r="P19" s="1089"/>
      <c r="Q19" s="1090"/>
      <c r="R19" s="1076" t="s">
        <v>1120</v>
      </c>
      <c r="S19" s="1077"/>
      <c r="T19" s="1077"/>
      <c r="U19" s="1078"/>
      <c r="V19" s="491"/>
    </row>
    <row r="20" spans="1:22" s="457" customFormat="1" ht="12" customHeight="1">
      <c r="A20" s="466"/>
      <c r="B20" s="468" t="s">
        <v>1119</v>
      </c>
      <c r="C20" s="484" t="str">
        <f>家嘉第二週明細!W12</f>
        <v>681kacl</v>
      </c>
      <c r="D20" s="462" t="s">
        <v>9</v>
      </c>
      <c r="E20" s="484">
        <f>家嘉第一週明細!W8</f>
        <v>23</v>
      </c>
      <c r="F20" s="467" t="s">
        <v>1119</v>
      </c>
      <c r="G20" s="484" t="str">
        <f>家嘉第一週明細!W20</f>
        <v>696kcal</v>
      </c>
      <c r="H20" s="462" t="s">
        <v>9</v>
      </c>
      <c r="I20" s="484">
        <f>家嘉第一週明細!W16</f>
        <v>19</v>
      </c>
      <c r="J20" s="467" t="s">
        <v>1119</v>
      </c>
      <c r="K20" s="490" t="str">
        <f>家嘉第二週明細!W28</f>
        <v>697kcal</v>
      </c>
      <c r="L20" s="462" t="s">
        <v>9</v>
      </c>
      <c r="M20" s="463">
        <f>家嘉第二週明細!W24</f>
        <v>19</v>
      </c>
      <c r="N20" s="468" t="s">
        <v>1119</v>
      </c>
      <c r="O20" s="462">
        <f>家嘉第二週明細!W36</f>
        <v>672</v>
      </c>
      <c r="P20" s="462" t="s">
        <v>9</v>
      </c>
      <c r="Q20" s="462">
        <f>家嘉第二週明細!W32</f>
        <v>20</v>
      </c>
      <c r="R20" s="467" t="s">
        <v>1119</v>
      </c>
      <c r="S20" s="462" t="str">
        <f>家嘉第二週明細!W44</f>
        <v>665kcal</v>
      </c>
      <c r="T20" s="462" t="s">
        <v>9</v>
      </c>
      <c r="U20" s="462">
        <f>家嘉第二週明細!W40</f>
        <v>17</v>
      </c>
      <c r="V20" s="489"/>
    </row>
    <row r="21" spans="1:22" s="457" customFormat="1" ht="12" customHeight="1" thickBot="1">
      <c r="A21" s="466"/>
      <c r="B21" s="465" t="s">
        <v>7</v>
      </c>
      <c r="C21" s="484">
        <f>家嘉第二週明細!W6</f>
        <v>94</v>
      </c>
      <c r="D21" s="460" t="s">
        <v>11</v>
      </c>
      <c r="E21" s="484">
        <f>家嘉第一週明細!W10</f>
        <v>26</v>
      </c>
      <c r="F21" s="461" t="s">
        <v>7</v>
      </c>
      <c r="G21" s="484">
        <f>家嘉第一週明細!W14</f>
        <v>101</v>
      </c>
      <c r="H21" s="460" t="s">
        <v>11</v>
      </c>
      <c r="I21" s="484">
        <f>家嘉第一週明細!W18</f>
        <v>26</v>
      </c>
      <c r="J21" s="461" t="s">
        <v>7</v>
      </c>
      <c r="K21" s="462">
        <f>家嘉第二週明細!W22</f>
        <v>97</v>
      </c>
      <c r="L21" s="460" t="s">
        <v>11</v>
      </c>
      <c r="M21" s="463">
        <f>家嘉第二週明細!W26</f>
        <v>27</v>
      </c>
      <c r="N21" s="465" t="s">
        <v>7</v>
      </c>
      <c r="O21" s="462">
        <f>家嘉第二週明細!W30</f>
        <v>97</v>
      </c>
      <c r="P21" s="460" t="s">
        <v>11</v>
      </c>
      <c r="Q21" s="462">
        <f>家嘉第二週明細!W34</f>
        <v>25</v>
      </c>
      <c r="R21" s="461" t="s">
        <v>7</v>
      </c>
      <c r="S21" s="462">
        <f>家嘉第二週明細!W38</f>
        <v>102</v>
      </c>
      <c r="T21" s="460" t="s">
        <v>11</v>
      </c>
      <c r="U21" s="462">
        <f>家嘉第二週明細!W42</f>
        <v>23</v>
      </c>
      <c r="V21" s="489"/>
    </row>
    <row r="22" spans="1:22" s="487" customFormat="1" ht="15" customHeight="1">
      <c r="A22" s="488"/>
      <c r="B22" s="1100">
        <v>13</v>
      </c>
      <c r="C22" s="1100"/>
      <c r="D22" s="1100"/>
      <c r="E22" s="1101"/>
      <c r="F22" s="1097">
        <v>14</v>
      </c>
      <c r="G22" s="1098"/>
      <c r="H22" s="1098"/>
      <c r="I22" s="1102"/>
      <c r="J22" s="1103">
        <v>15</v>
      </c>
      <c r="K22" s="1081"/>
      <c r="L22" s="1081"/>
      <c r="M22" s="1082"/>
      <c r="N22" s="1086">
        <v>16</v>
      </c>
      <c r="O22" s="1086"/>
      <c r="P22" s="1086"/>
      <c r="Q22" s="1087"/>
      <c r="R22" s="1094">
        <v>17</v>
      </c>
      <c r="S22" s="1095"/>
      <c r="T22" s="1095"/>
      <c r="U22" s="1096"/>
      <c r="V22" s="452"/>
    </row>
    <row r="23" spans="1:22" s="487" customFormat="1" ht="15" customHeight="1">
      <c r="A23" s="488"/>
      <c r="B23" s="1071" t="s">
        <v>1117</v>
      </c>
      <c r="C23" s="1071"/>
      <c r="D23" s="1071"/>
      <c r="E23" s="1072"/>
      <c r="F23" s="1073" t="s">
        <v>1118</v>
      </c>
      <c r="G23" s="1074"/>
      <c r="H23" s="1074"/>
      <c r="I23" s="1075"/>
      <c r="J23" s="1070" t="s">
        <v>1117</v>
      </c>
      <c r="K23" s="1071"/>
      <c r="L23" s="1071"/>
      <c r="M23" s="1072"/>
      <c r="N23" s="1073" t="s">
        <v>1116</v>
      </c>
      <c r="O23" s="1074"/>
      <c r="P23" s="1074"/>
      <c r="Q23" s="1075"/>
      <c r="R23" s="1070" t="s">
        <v>1115</v>
      </c>
      <c r="S23" s="1071"/>
      <c r="T23" s="1071"/>
      <c r="U23" s="1072"/>
    </row>
    <row r="24" spans="1:22" s="487" customFormat="1" ht="15" customHeight="1">
      <c r="A24" s="488"/>
      <c r="B24" s="1092" t="s">
        <v>1114</v>
      </c>
      <c r="C24" s="1092"/>
      <c r="D24" s="1092"/>
      <c r="E24" s="1093"/>
      <c r="F24" s="1070" t="s">
        <v>1113</v>
      </c>
      <c r="G24" s="1071"/>
      <c r="H24" s="1071"/>
      <c r="I24" s="1072"/>
      <c r="J24" s="1070" t="s">
        <v>1112</v>
      </c>
      <c r="K24" s="1071"/>
      <c r="L24" s="1071"/>
      <c r="M24" s="1072"/>
      <c r="N24" s="1071" t="s">
        <v>1111</v>
      </c>
      <c r="O24" s="1071"/>
      <c r="P24" s="1071"/>
      <c r="Q24" s="1072"/>
      <c r="R24" s="1070" t="s">
        <v>1110</v>
      </c>
      <c r="S24" s="1071"/>
      <c r="T24" s="1071"/>
      <c r="U24" s="1072"/>
    </row>
    <row r="25" spans="1:22" s="487" customFormat="1" ht="15" customHeight="1">
      <c r="A25" s="488"/>
      <c r="B25" s="1068" t="s">
        <v>1109</v>
      </c>
      <c r="C25" s="1068"/>
      <c r="D25" s="1068"/>
      <c r="E25" s="1069"/>
      <c r="F25" s="1113" t="s">
        <v>1108</v>
      </c>
      <c r="G25" s="1114"/>
      <c r="H25" s="1114"/>
      <c r="I25" s="1115"/>
      <c r="J25" s="1091" t="s">
        <v>1107</v>
      </c>
      <c r="K25" s="1092"/>
      <c r="L25" s="1092"/>
      <c r="M25" s="1093"/>
      <c r="N25" s="1114" t="s">
        <v>1106</v>
      </c>
      <c r="O25" s="1114"/>
      <c r="P25" s="1114"/>
      <c r="Q25" s="1115"/>
      <c r="R25" s="1091" t="s">
        <v>1105</v>
      </c>
      <c r="S25" s="1092"/>
      <c r="T25" s="1092"/>
      <c r="U25" s="1093"/>
    </row>
    <row r="26" spans="1:22" s="487" customFormat="1" ht="15" customHeight="1">
      <c r="A26" s="488"/>
      <c r="B26" s="1068" t="s">
        <v>1104</v>
      </c>
      <c r="C26" s="1068"/>
      <c r="D26" s="1068"/>
      <c r="E26" s="1069"/>
      <c r="F26" s="1064" t="s">
        <v>1103</v>
      </c>
      <c r="G26" s="1065"/>
      <c r="H26" s="1065"/>
      <c r="I26" s="1066"/>
      <c r="J26" s="1067" t="s">
        <v>1102</v>
      </c>
      <c r="K26" s="1068"/>
      <c r="L26" s="1068"/>
      <c r="M26" s="1069"/>
      <c r="N26" s="1068" t="s">
        <v>1101</v>
      </c>
      <c r="O26" s="1068"/>
      <c r="P26" s="1068"/>
      <c r="Q26" s="1069"/>
      <c r="R26" s="1067" t="s">
        <v>1080</v>
      </c>
      <c r="S26" s="1068"/>
      <c r="T26" s="1068"/>
      <c r="U26" s="1069"/>
    </row>
    <row r="27" spans="1:22" s="487" customFormat="1" ht="15" customHeight="1">
      <c r="A27" s="488"/>
      <c r="B27" s="1084" t="s">
        <v>1079</v>
      </c>
      <c r="C27" s="1084"/>
      <c r="D27" s="1084"/>
      <c r="E27" s="1085"/>
      <c r="F27" s="1083" t="s">
        <v>1078</v>
      </c>
      <c r="G27" s="1084"/>
      <c r="H27" s="1084"/>
      <c r="I27" s="1085"/>
      <c r="J27" s="1083" t="s">
        <v>1077</v>
      </c>
      <c r="K27" s="1084"/>
      <c r="L27" s="1084"/>
      <c r="M27" s="1085"/>
      <c r="N27" s="1084" t="s">
        <v>1100</v>
      </c>
      <c r="O27" s="1084"/>
      <c r="P27" s="1084"/>
      <c r="Q27" s="1085"/>
      <c r="R27" s="1083" t="s">
        <v>1075</v>
      </c>
      <c r="S27" s="1084"/>
      <c r="T27" s="1084"/>
      <c r="U27" s="1085"/>
    </row>
    <row r="28" spans="1:22" s="487" customFormat="1" ht="15" customHeight="1">
      <c r="A28" s="488"/>
      <c r="B28" s="1089" t="s">
        <v>1099</v>
      </c>
      <c r="C28" s="1089"/>
      <c r="D28" s="1089"/>
      <c r="E28" s="1090"/>
      <c r="F28" s="1067" t="s">
        <v>1098</v>
      </c>
      <c r="G28" s="1068"/>
      <c r="H28" s="1068"/>
      <c r="I28" s="1069"/>
      <c r="J28" s="1083" t="s">
        <v>1097</v>
      </c>
      <c r="K28" s="1084"/>
      <c r="L28" s="1084"/>
      <c r="M28" s="1085"/>
      <c r="N28" s="1068" t="s">
        <v>1096</v>
      </c>
      <c r="O28" s="1068"/>
      <c r="P28" s="1068"/>
      <c r="Q28" s="1069"/>
      <c r="R28" s="1088" t="s">
        <v>1070</v>
      </c>
      <c r="S28" s="1089"/>
      <c r="T28" s="1089"/>
      <c r="U28" s="1090"/>
    </row>
    <row r="29" spans="1:22" s="457" customFormat="1" ht="12" customHeight="1">
      <c r="A29" s="466"/>
      <c r="B29" s="486" t="s">
        <v>1042</v>
      </c>
      <c r="C29" s="484" t="str">
        <f>家嘉第三週明細!W12</f>
        <v>660kcal</v>
      </c>
      <c r="D29" s="484" t="s">
        <v>9</v>
      </c>
      <c r="E29" s="484">
        <f>家嘉第三週明細!W8</f>
        <v>19</v>
      </c>
      <c r="F29" s="485" t="s">
        <v>1042</v>
      </c>
      <c r="G29" s="484" t="str">
        <f>家嘉第三週明細!W20</f>
        <v>718kcal</v>
      </c>
      <c r="H29" s="484" t="s">
        <v>9</v>
      </c>
      <c r="I29" s="484" t="str">
        <f>家嘉第三週明細!W16</f>
        <v>20g</v>
      </c>
      <c r="J29" s="485" t="s">
        <v>1042</v>
      </c>
      <c r="K29" s="484" t="str">
        <f>家嘉第三週明細!W28</f>
        <v>683kcal</v>
      </c>
      <c r="L29" s="484" t="s">
        <v>9</v>
      </c>
      <c r="M29" s="469">
        <f>家嘉第三週明細!W24</f>
        <v>22</v>
      </c>
      <c r="N29" s="486" t="s">
        <v>1042</v>
      </c>
      <c r="O29" s="484">
        <f>家嘉第三週明細!W36</f>
        <v>672</v>
      </c>
      <c r="P29" s="484" t="s">
        <v>9</v>
      </c>
      <c r="Q29" s="484">
        <f>家嘉第三週明細!W32</f>
        <v>20</v>
      </c>
      <c r="R29" s="485" t="s">
        <v>1042</v>
      </c>
      <c r="S29" s="484" t="str">
        <f>家嘉第三週明細!W44</f>
        <v>677kcal</v>
      </c>
      <c r="T29" s="484" t="s">
        <v>9</v>
      </c>
      <c r="U29" s="469">
        <f>家嘉第三週明細!W40</f>
        <v>22</v>
      </c>
    </row>
    <row r="30" spans="1:22" s="457" customFormat="1" ht="12" customHeight="1" thickBot="1">
      <c r="A30" s="466"/>
      <c r="B30" s="465" t="s">
        <v>7</v>
      </c>
      <c r="C30" s="484">
        <f>家嘉第三週明細!W6</f>
        <v>95</v>
      </c>
      <c r="D30" s="460" t="s">
        <v>11</v>
      </c>
      <c r="E30" s="484">
        <f>家嘉第三週明細!W10</f>
        <v>26</v>
      </c>
      <c r="F30" s="461" t="s">
        <v>7</v>
      </c>
      <c r="G30" s="484" t="str">
        <f>家嘉第四週明細!W14</f>
        <v>102g</v>
      </c>
      <c r="H30" s="460" t="s">
        <v>11</v>
      </c>
      <c r="I30" s="484" t="str">
        <f>家嘉第三週明細!W18</f>
        <v>29g</v>
      </c>
      <c r="J30" s="461" t="s">
        <v>7</v>
      </c>
      <c r="K30" s="484">
        <f>家嘉第三週明細!W22</f>
        <v>92</v>
      </c>
      <c r="L30" s="460" t="s">
        <v>11</v>
      </c>
      <c r="M30" s="469">
        <f>家嘉第三週明細!W26</f>
        <v>26</v>
      </c>
      <c r="N30" s="465" t="s">
        <v>7</v>
      </c>
      <c r="O30" s="484">
        <f>家嘉第三週明細!W30</f>
        <v>97</v>
      </c>
      <c r="P30" s="460" t="s">
        <v>11</v>
      </c>
      <c r="Q30" s="484">
        <f>家嘉第三週明細!W34</f>
        <v>25</v>
      </c>
      <c r="R30" s="461" t="s">
        <v>7</v>
      </c>
      <c r="S30" s="484">
        <f>家嘉第三週明細!W38</f>
        <v>92</v>
      </c>
      <c r="T30" s="460" t="s">
        <v>11</v>
      </c>
      <c r="U30" s="469">
        <f>家嘉第三週明細!W42</f>
        <v>28</v>
      </c>
    </row>
    <row r="31" spans="1:22" ht="15" customHeight="1">
      <c r="A31" s="471"/>
      <c r="B31" s="1100">
        <v>20</v>
      </c>
      <c r="C31" s="1100"/>
      <c r="D31" s="1100"/>
      <c r="E31" s="1101"/>
      <c r="F31" s="1097">
        <v>21</v>
      </c>
      <c r="G31" s="1098"/>
      <c r="H31" s="1098"/>
      <c r="I31" s="1102"/>
      <c r="J31" s="1103">
        <v>22</v>
      </c>
      <c r="K31" s="1081"/>
      <c r="L31" s="1081"/>
      <c r="M31" s="1082"/>
      <c r="N31" s="1086">
        <v>23</v>
      </c>
      <c r="O31" s="1086"/>
      <c r="P31" s="1086"/>
      <c r="Q31" s="1087"/>
      <c r="R31" s="1094">
        <v>24</v>
      </c>
      <c r="S31" s="1095"/>
      <c r="T31" s="1095"/>
      <c r="U31" s="1096"/>
    </row>
    <row r="32" spans="1:22" ht="15" customHeight="1">
      <c r="A32" s="471"/>
      <c r="B32" s="1071" t="s">
        <v>1068</v>
      </c>
      <c r="C32" s="1071"/>
      <c r="D32" s="1071"/>
      <c r="E32" s="1072"/>
      <c r="F32" s="1073" t="s">
        <v>1069</v>
      </c>
      <c r="G32" s="1074"/>
      <c r="H32" s="1074"/>
      <c r="I32" s="1075"/>
      <c r="J32" s="1070" t="s">
        <v>1068</v>
      </c>
      <c r="K32" s="1071"/>
      <c r="L32" s="1071"/>
      <c r="M32" s="1072"/>
      <c r="N32" s="1073" t="s">
        <v>1067</v>
      </c>
      <c r="O32" s="1074"/>
      <c r="P32" s="1074"/>
      <c r="Q32" s="1075"/>
      <c r="R32" s="1070" t="s">
        <v>1095</v>
      </c>
      <c r="S32" s="1071"/>
      <c r="T32" s="1071"/>
      <c r="U32" s="1072"/>
    </row>
    <row r="33" spans="1:23" ht="15" customHeight="1">
      <c r="A33" s="471"/>
      <c r="B33" s="1114" t="s">
        <v>1094</v>
      </c>
      <c r="C33" s="1114"/>
      <c r="D33" s="1114"/>
      <c r="E33" s="1115"/>
      <c r="F33" s="1091" t="s">
        <v>1093</v>
      </c>
      <c r="G33" s="1092"/>
      <c r="H33" s="1092"/>
      <c r="I33" s="1093"/>
      <c r="J33" s="1091" t="s">
        <v>1092</v>
      </c>
      <c r="K33" s="1092"/>
      <c r="L33" s="1092"/>
      <c r="M33" s="1093"/>
      <c r="N33" s="1092" t="s">
        <v>1091</v>
      </c>
      <c r="O33" s="1092"/>
      <c r="P33" s="1092"/>
      <c r="Q33" s="1093"/>
      <c r="R33" s="1070" t="s">
        <v>1090</v>
      </c>
      <c r="S33" s="1071"/>
      <c r="T33" s="1071"/>
      <c r="U33" s="1072"/>
    </row>
    <row r="34" spans="1:23" ht="15" customHeight="1">
      <c r="B34" s="1067" t="s">
        <v>1089</v>
      </c>
      <c r="C34" s="1068"/>
      <c r="D34" s="1068"/>
      <c r="E34" s="1069"/>
      <c r="F34" s="1067" t="s">
        <v>1088</v>
      </c>
      <c r="G34" s="1068"/>
      <c r="H34" s="1068"/>
      <c r="I34" s="1069"/>
      <c r="J34" s="1067" t="s">
        <v>1087</v>
      </c>
      <c r="K34" s="1068"/>
      <c r="L34" s="1068"/>
      <c r="M34" s="1069"/>
      <c r="N34" s="1068" t="s">
        <v>1086</v>
      </c>
      <c r="O34" s="1068"/>
      <c r="P34" s="1068"/>
      <c r="Q34" s="1069"/>
      <c r="R34" s="1091" t="s">
        <v>1085</v>
      </c>
      <c r="S34" s="1092"/>
      <c r="T34" s="1092"/>
      <c r="U34" s="1093"/>
    </row>
    <row r="35" spans="1:23" ht="15" customHeight="1">
      <c r="B35" s="1067" t="s">
        <v>1084</v>
      </c>
      <c r="C35" s="1068"/>
      <c r="D35" s="1068"/>
      <c r="E35" s="1069"/>
      <c r="F35" s="1064" t="s">
        <v>1083</v>
      </c>
      <c r="G35" s="1065"/>
      <c r="H35" s="1065"/>
      <c r="I35" s="1066"/>
      <c r="J35" s="1067" t="s">
        <v>1082</v>
      </c>
      <c r="K35" s="1068"/>
      <c r="L35" s="1068"/>
      <c r="M35" s="1069"/>
      <c r="N35" s="1084" t="s">
        <v>1081</v>
      </c>
      <c r="O35" s="1084"/>
      <c r="P35" s="1084"/>
      <c r="Q35" s="1085"/>
      <c r="R35" s="1067" t="s">
        <v>1080</v>
      </c>
      <c r="S35" s="1068"/>
      <c r="T35" s="1068"/>
      <c r="U35" s="1069"/>
    </row>
    <row r="36" spans="1:23" ht="15" customHeight="1">
      <c r="B36" s="1083" t="s">
        <v>1079</v>
      </c>
      <c r="C36" s="1084"/>
      <c r="D36" s="1084"/>
      <c r="E36" s="1085"/>
      <c r="F36" s="1083" t="s">
        <v>1078</v>
      </c>
      <c r="G36" s="1084"/>
      <c r="H36" s="1084"/>
      <c r="I36" s="1085"/>
      <c r="J36" s="1083" t="s">
        <v>1077</v>
      </c>
      <c r="K36" s="1084"/>
      <c r="L36" s="1084"/>
      <c r="M36" s="1085"/>
      <c r="N36" s="1084" t="s">
        <v>1076</v>
      </c>
      <c r="O36" s="1084"/>
      <c r="P36" s="1084"/>
      <c r="Q36" s="1085"/>
      <c r="R36" s="1083" t="s">
        <v>1075</v>
      </c>
      <c r="S36" s="1084"/>
      <c r="T36" s="1084"/>
      <c r="U36" s="1085"/>
    </row>
    <row r="37" spans="1:23" ht="15" customHeight="1">
      <c r="B37" s="1088" t="s">
        <v>1074</v>
      </c>
      <c r="C37" s="1089"/>
      <c r="D37" s="1089"/>
      <c r="E37" s="1090"/>
      <c r="F37" s="1104" t="s">
        <v>1073</v>
      </c>
      <c r="G37" s="1105"/>
      <c r="H37" s="1105"/>
      <c r="I37" s="1106"/>
      <c r="J37" s="1076" t="s">
        <v>1072</v>
      </c>
      <c r="K37" s="1077"/>
      <c r="L37" s="1077"/>
      <c r="M37" s="1078"/>
      <c r="N37" s="1089" t="s">
        <v>1071</v>
      </c>
      <c r="O37" s="1089"/>
      <c r="P37" s="1089"/>
      <c r="Q37" s="1090"/>
      <c r="R37" s="1088" t="s">
        <v>1070</v>
      </c>
      <c r="S37" s="1089"/>
      <c r="T37" s="1089"/>
      <c r="U37" s="1090"/>
      <c r="W37" s="483"/>
    </row>
    <row r="38" spans="1:23" ht="11.25" customHeight="1">
      <c r="A38" s="471"/>
      <c r="B38" s="468" t="s">
        <v>1042</v>
      </c>
      <c r="C38" s="462" t="str">
        <f>家嘉第四週明細!W12</f>
        <v>696kcal</v>
      </c>
      <c r="D38" s="462" t="s">
        <v>9</v>
      </c>
      <c r="E38" s="462">
        <f>家嘉第四週明細!W8</f>
        <v>19</v>
      </c>
      <c r="F38" s="467" t="s">
        <v>1042</v>
      </c>
      <c r="G38" s="462" t="str">
        <f>家嘉第四週明細!W20</f>
        <v>708kcal</v>
      </c>
      <c r="H38" s="462" t="s">
        <v>9</v>
      </c>
      <c r="I38" s="462" t="str">
        <f>家嘉第四週明細!W16</f>
        <v>20g</v>
      </c>
      <c r="J38" s="467" t="s">
        <v>1042</v>
      </c>
      <c r="K38" s="462" t="str">
        <f>家嘉第四週明細!W28</f>
        <v>677kcal</v>
      </c>
      <c r="L38" s="462" t="s">
        <v>9</v>
      </c>
      <c r="M38" s="463" t="str">
        <f>家嘉第四週明細!W24</f>
        <v>24g</v>
      </c>
      <c r="N38" s="468" t="s">
        <v>1042</v>
      </c>
      <c r="O38" s="462" t="str">
        <f>家嘉第四週明細!W36</f>
        <v>705kcal</v>
      </c>
      <c r="P38" s="462" t="s">
        <v>9</v>
      </c>
      <c r="Q38" s="462">
        <f>家嘉第四週明細!W32</f>
        <v>22</v>
      </c>
      <c r="R38" s="485" t="s">
        <v>1042</v>
      </c>
      <c r="S38" s="484" t="str">
        <f>家嘉第三週明細!W44</f>
        <v>677kcal</v>
      </c>
      <c r="T38" s="484" t="s">
        <v>9</v>
      </c>
      <c r="U38" s="469">
        <f>家嘉第三週明細!W40</f>
        <v>22</v>
      </c>
      <c r="W38" s="483"/>
    </row>
    <row r="39" spans="1:23" ht="12.75" customHeight="1" thickBot="1">
      <c r="A39" s="471"/>
      <c r="B39" s="465" t="s">
        <v>7</v>
      </c>
      <c r="C39" s="460">
        <f>家嘉第四週明細!W6</f>
        <v>101</v>
      </c>
      <c r="D39" s="460" t="s">
        <v>11</v>
      </c>
      <c r="E39" s="460">
        <f>家嘉第四週明細!W10</f>
        <v>26</v>
      </c>
      <c r="F39" s="461" t="s">
        <v>7</v>
      </c>
      <c r="G39" s="460" t="str">
        <f>家嘉第四週明細!W14</f>
        <v>102g</v>
      </c>
      <c r="H39" s="460" t="s">
        <v>11</v>
      </c>
      <c r="I39" s="460" t="str">
        <f>家嘉第四週明細!W18</f>
        <v>29g</v>
      </c>
      <c r="J39" s="461" t="s">
        <v>7</v>
      </c>
      <c r="K39" s="460">
        <f>家嘉第四週明細!W22</f>
        <v>97</v>
      </c>
      <c r="L39" s="460" t="s">
        <v>11</v>
      </c>
      <c r="M39" s="460">
        <f>家嘉第四週明細!W26</f>
        <v>27</v>
      </c>
      <c r="N39" s="461" t="s">
        <v>7</v>
      </c>
      <c r="O39" s="460">
        <f>家嘉第四週明細!W30</f>
        <v>95</v>
      </c>
      <c r="P39" s="460" t="s">
        <v>11</v>
      </c>
      <c r="Q39" s="460">
        <f>家嘉第四週明細!W34</f>
        <v>27</v>
      </c>
      <c r="R39" s="461" t="s">
        <v>7</v>
      </c>
      <c r="S39" s="484">
        <f>家嘉第三週明細!W38</f>
        <v>92</v>
      </c>
      <c r="T39" s="460" t="s">
        <v>11</v>
      </c>
      <c r="U39" s="469">
        <f>家嘉第三週明細!W42</f>
        <v>28</v>
      </c>
      <c r="W39" s="483"/>
    </row>
    <row r="40" spans="1:23" s="470" customFormat="1" ht="15" customHeight="1">
      <c r="A40" s="472"/>
      <c r="B40" s="1100">
        <v>27</v>
      </c>
      <c r="C40" s="1100"/>
      <c r="D40" s="1100"/>
      <c r="E40" s="1101"/>
      <c r="F40" s="1097">
        <v>28</v>
      </c>
      <c r="G40" s="1098"/>
      <c r="H40" s="1098"/>
      <c r="I40" s="1102"/>
      <c r="J40" s="1103">
        <v>29</v>
      </c>
      <c r="K40" s="1081"/>
      <c r="L40" s="1081"/>
      <c r="M40" s="1082"/>
      <c r="N40" s="1086">
        <v>30</v>
      </c>
      <c r="O40" s="1086"/>
      <c r="P40" s="1086"/>
      <c r="Q40" s="1087"/>
      <c r="R40" s="1094"/>
      <c r="S40" s="1095"/>
      <c r="T40" s="1095"/>
      <c r="U40" s="1096"/>
      <c r="V40" s="455"/>
      <c r="W40" s="455"/>
    </row>
    <row r="41" spans="1:23" s="470" customFormat="1" ht="15" customHeight="1">
      <c r="A41" s="472"/>
      <c r="B41" s="1071" t="s">
        <v>1068</v>
      </c>
      <c r="C41" s="1071"/>
      <c r="D41" s="1071"/>
      <c r="E41" s="1072"/>
      <c r="F41" s="1073" t="s">
        <v>1069</v>
      </c>
      <c r="G41" s="1074"/>
      <c r="H41" s="1074"/>
      <c r="I41" s="1075"/>
      <c r="J41" s="1070" t="s">
        <v>1068</v>
      </c>
      <c r="K41" s="1071"/>
      <c r="L41" s="1071"/>
      <c r="M41" s="1072"/>
      <c r="N41" s="1073" t="s">
        <v>1067</v>
      </c>
      <c r="O41" s="1074"/>
      <c r="P41" s="1074"/>
      <c r="Q41" s="1075"/>
      <c r="R41" s="481" t="s">
        <v>1066</v>
      </c>
      <c r="S41" s="480"/>
      <c r="T41" s="480"/>
      <c r="U41" s="482"/>
      <c r="V41" s="453"/>
      <c r="W41" s="455"/>
    </row>
    <row r="42" spans="1:23" s="470" customFormat="1" ht="15" customHeight="1">
      <c r="A42" s="472"/>
      <c r="B42" s="1092" t="s">
        <v>1065</v>
      </c>
      <c r="C42" s="1092"/>
      <c r="D42" s="1092"/>
      <c r="E42" s="1093"/>
      <c r="F42" s="1091" t="s">
        <v>1064</v>
      </c>
      <c r="G42" s="1092"/>
      <c r="H42" s="1092"/>
      <c r="I42" s="1093"/>
      <c r="J42" s="1091" t="s">
        <v>1063</v>
      </c>
      <c r="K42" s="1092"/>
      <c r="L42" s="1092"/>
      <c r="M42" s="1093"/>
      <c r="N42" s="1092" t="s">
        <v>1062</v>
      </c>
      <c r="O42" s="1092"/>
      <c r="P42" s="1092"/>
      <c r="Q42" s="1093"/>
      <c r="R42" s="481" t="s">
        <v>1061</v>
      </c>
      <c r="S42" s="480"/>
      <c r="T42" s="480"/>
      <c r="U42" s="479"/>
      <c r="V42" s="453"/>
      <c r="W42" s="455"/>
    </row>
    <row r="43" spans="1:23" s="470" customFormat="1" ht="15" customHeight="1">
      <c r="A43" s="472"/>
      <c r="B43" s="1068" t="s">
        <v>1060</v>
      </c>
      <c r="C43" s="1068"/>
      <c r="D43" s="1068"/>
      <c r="E43" s="1069"/>
      <c r="F43" s="1067" t="s">
        <v>1059</v>
      </c>
      <c r="G43" s="1068"/>
      <c r="H43" s="1068"/>
      <c r="I43" s="1069"/>
      <c r="J43" s="1067" t="s">
        <v>1058</v>
      </c>
      <c r="K43" s="1068"/>
      <c r="L43" s="1068"/>
      <c r="M43" s="1069"/>
      <c r="N43" s="1068" t="s">
        <v>1057</v>
      </c>
      <c r="O43" s="1068"/>
      <c r="P43" s="1068"/>
      <c r="Q43" s="1069"/>
      <c r="R43" s="478" t="s">
        <v>1056</v>
      </c>
      <c r="S43" s="477"/>
      <c r="T43" s="477"/>
      <c r="U43" s="476"/>
      <c r="V43" s="455"/>
      <c r="W43" s="455"/>
    </row>
    <row r="44" spans="1:23" s="470" customFormat="1" ht="15" customHeight="1">
      <c r="A44" s="472"/>
      <c r="B44" s="1068" t="s">
        <v>1055</v>
      </c>
      <c r="C44" s="1068"/>
      <c r="D44" s="1068"/>
      <c r="E44" s="1069"/>
      <c r="F44" s="1064" t="s">
        <v>1054</v>
      </c>
      <c r="G44" s="1065"/>
      <c r="H44" s="1065"/>
      <c r="I44" s="1066"/>
      <c r="J44" s="1067" t="s">
        <v>1053</v>
      </c>
      <c r="K44" s="1068"/>
      <c r="L44" s="1068"/>
      <c r="M44" s="1069"/>
      <c r="N44" s="1084" t="s">
        <v>1052</v>
      </c>
      <c r="O44" s="1084"/>
      <c r="P44" s="1084"/>
      <c r="Q44" s="1085"/>
      <c r="R44" s="475" t="s">
        <v>1051</v>
      </c>
      <c r="S44" s="474"/>
      <c r="T44" s="474"/>
      <c r="U44" s="473"/>
      <c r="V44" s="453"/>
      <c r="W44" s="455"/>
    </row>
    <row r="45" spans="1:23" s="470" customFormat="1" ht="15" customHeight="1">
      <c r="A45" s="472"/>
      <c r="B45" s="1084" t="s">
        <v>1050</v>
      </c>
      <c r="C45" s="1084"/>
      <c r="D45" s="1084"/>
      <c r="E45" s="1085"/>
      <c r="F45" s="1083" t="s">
        <v>1049</v>
      </c>
      <c r="G45" s="1084"/>
      <c r="H45" s="1084"/>
      <c r="I45" s="1085"/>
      <c r="J45" s="1083" t="s">
        <v>1048</v>
      </c>
      <c r="K45" s="1084"/>
      <c r="L45" s="1084"/>
      <c r="M45" s="1085"/>
      <c r="N45" s="1084" t="s">
        <v>1047</v>
      </c>
      <c r="O45" s="1084"/>
      <c r="P45" s="1084"/>
      <c r="Q45" s="1085"/>
      <c r="R45" s="450"/>
      <c r="S45" s="449"/>
      <c r="T45" s="449"/>
      <c r="U45" s="471"/>
      <c r="V45" s="455"/>
      <c r="W45" s="455"/>
    </row>
    <row r="46" spans="1:23" s="470" customFormat="1" ht="15" customHeight="1">
      <c r="A46" s="472"/>
      <c r="B46" s="1089" t="s">
        <v>1045</v>
      </c>
      <c r="C46" s="1089"/>
      <c r="D46" s="1089"/>
      <c r="E46" s="1090"/>
      <c r="F46" s="1104" t="s">
        <v>1046</v>
      </c>
      <c r="G46" s="1105"/>
      <c r="H46" s="1105"/>
      <c r="I46" s="1106"/>
      <c r="J46" s="1076" t="s">
        <v>1045</v>
      </c>
      <c r="K46" s="1077"/>
      <c r="L46" s="1077"/>
      <c r="M46" s="1078"/>
      <c r="N46" s="1089" t="s">
        <v>1044</v>
      </c>
      <c r="O46" s="1089"/>
      <c r="P46" s="1089"/>
      <c r="Q46" s="1090"/>
      <c r="R46" s="450"/>
      <c r="S46" s="454"/>
      <c r="T46" s="449"/>
      <c r="U46" s="471"/>
      <c r="W46" s="455"/>
    </row>
    <row r="47" spans="1:23" s="457" customFormat="1" ht="12" customHeight="1">
      <c r="A47" s="466"/>
      <c r="B47" s="468" t="s">
        <v>1043</v>
      </c>
      <c r="C47" s="462" t="str">
        <f>家嘉第四週明細!W12</f>
        <v>696kcal</v>
      </c>
      <c r="D47" s="462" t="s">
        <v>9</v>
      </c>
      <c r="E47" s="469">
        <f>家嘉第四週明細!W8</f>
        <v>19</v>
      </c>
      <c r="F47" s="467" t="s">
        <v>1043</v>
      </c>
      <c r="G47" s="462" t="str">
        <f>家嘉第五週明細!W20</f>
        <v>685kcal</v>
      </c>
      <c r="H47" s="462" t="s">
        <v>9</v>
      </c>
      <c r="I47" s="463" t="str">
        <f>家嘉第五週明細!W16</f>
        <v>22g</v>
      </c>
      <c r="J47" s="467" t="s">
        <v>1043</v>
      </c>
      <c r="K47" s="462" t="str">
        <f>家嘉第五週明細!W28</f>
        <v>697kcal</v>
      </c>
      <c r="L47" s="462" t="s">
        <v>9</v>
      </c>
      <c r="M47" s="462" t="str">
        <f>家嘉第五週明細!W24</f>
        <v>19g</v>
      </c>
      <c r="N47" s="468" t="s">
        <v>1042</v>
      </c>
      <c r="O47" s="462" t="str">
        <f>家嘉第五週明細!W36</f>
        <v>672kcal</v>
      </c>
      <c r="P47" s="462" t="s">
        <v>9</v>
      </c>
      <c r="Q47" s="462" t="str">
        <f>家嘉第五週明細!W32</f>
        <v>20g</v>
      </c>
      <c r="R47" s="467"/>
      <c r="S47" s="462"/>
      <c r="T47" s="462"/>
      <c r="U47" s="463"/>
      <c r="W47" s="458"/>
    </row>
    <row r="48" spans="1:23" s="457" customFormat="1" ht="12" customHeight="1" thickBot="1">
      <c r="A48" s="466"/>
      <c r="B48" s="465" t="s">
        <v>7</v>
      </c>
      <c r="C48" s="460">
        <f>家嘉第四週明細!W6</f>
        <v>101</v>
      </c>
      <c r="D48" s="460" t="s">
        <v>11</v>
      </c>
      <c r="E48" s="464">
        <f>家嘉第四週明細!W10</f>
        <v>26</v>
      </c>
      <c r="F48" s="461" t="s">
        <v>7</v>
      </c>
      <c r="G48" s="460" t="str">
        <f>家嘉第五週明細!W14</f>
        <v>98g</v>
      </c>
      <c r="H48" s="460" t="s">
        <v>11</v>
      </c>
      <c r="I48" s="463" t="str">
        <f>家嘉第五週明細!W18</f>
        <v>26g</v>
      </c>
      <c r="J48" s="461" t="s">
        <v>7</v>
      </c>
      <c r="K48" s="462" t="str">
        <f>家嘉第五週明細!W22</f>
        <v>97g</v>
      </c>
      <c r="L48" s="460" t="s">
        <v>11</v>
      </c>
      <c r="M48" s="462" t="str">
        <f>家嘉第五週明細!W26</f>
        <v>27g</v>
      </c>
      <c r="N48" s="461" t="s">
        <v>7</v>
      </c>
      <c r="O48" s="462" t="str">
        <f>家嘉第五週明細!W30</f>
        <v>97g</v>
      </c>
      <c r="P48" s="460" t="s">
        <v>11</v>
      </c>
      <c r="Q48" s="462" t="str">
        <f>家嘉第五週明細!W34</f>
        <v>25g</v>
      </c>
      <c r="R48" s="461"/>
      <c r="S48" s="460"/>
      <c r="T48" s="460"/>
      <c r="U48" s="459"/>
      <c r="W48" s="458"/>
    </row>
    <row r="49" spans="2:23" ht="19.5">
      <c r="B49" s="450"/>
      <c r="H49" s="456"/>
      <c r="I49" s="456"/>
      <c r="J49" s="1108"/>
      <c r="K49" s="1108"/>
      <c r="L49" s="1108"/>
      <c r="M49" s="1108"/>
      <c r="N49" s="1110"/>
      <c r="O49" s="1110"/>
      <c r="P49" s="1110"/>
      <c r="Q49" s="1110"/>
      <c r="R49" s="1109"/>
      <c r="S49" s="1109"/>
      <c r="T49" s="1109"/>
      <c r="U49" s="1109"/>
      <c r="W49" s="450"/>
    </row>
    <row r="50" spans="2:23" ht="19.5">
      <c r="H50" s="455"/>
      <c r="I50" s="455"/>
      <c r="J50" s="1107"/>
      <c r="K50" s="1107"/>
      <c r="L50" s="1107"/>
      <c r="M50" s="1107"/>
      <c r="N50" s="1068"/>
      <c r="O50" s="1068"/>
      <c r="P50" s="1068"/>
      <c r="Q50" s="1068"/>
      <c r="R50" s="1065"/>
      <c r="S50" s="1065"/>
      <c r="T50" s="1065"/>
      <c r="U50" s="1065"/>
    </row>
    <row r="51" spans="2:23" ht="19.5">
      <c r="F51" s="455"/>
      <c r="H51" s="454"/>
      <c r="I51" s="454"/>
      <c r="J51" s="1068"/>
      <c r="K51" s="1068"/>
      <c r="L51" s="1068"/>
      <c r="M51" s="1068"/>
      <c r="N51" s="1068"/>
      <c r="O51" s="1068"/>
      <c r="P51" s="1068"/>
      <c r="Q51" s="1068"/>
      <c r="R51" s="1068"/>
      <c r="S51" s="1068"/>
      <c r="T51" s="1068"/>
      <c r="U51" s="1068"/>
    </row>
    <row r="52" spans="2:23" ht="19.5">
      <c r="F52" s="455"/>
      <c r="H52" s="454"/>
      <c r="I52" s="454"/>
      <c r="J52" s="1068"/>
      <c r="K52" s="1068"/>
      <c r="L52" s="1068"/>
      <c r="M52" s="1068"/>
      <c r="N52" s="1068"/>
      <c r="O52" s="1068"/>
      <c r="P52" s="1068"/>
      <c r="Q52" s="1068"/>
      <c r="R52" s="1068"/>
      <c r="S52" s="1068"/>
      <c r="T52" s="1068"/>
      <c r="U52" s="1068"/>
    </row>
    <row r="53" spans="2:23" ht="19.5">
      <c r="F53" s="453"/>
      <c r="H53" s="455"/>
      <c r="I53" s="455"/>
      <c r="J53" s="1068"/>
      <c r="K53" s="1068"/>
      <c r="L53" s="1068"/>
      <c r="M53" s="1068"/>
      <c r="N53" s="1084"/>
      <c r="O53" s="1084"/>
      <c r="P53" s="1084"/>
      <c r="Q53" s="1084"/>
      <c r="R53" s="1068"/>
      <c r="S53" s="1068"/>
      <c r="T53" s="1068"/>
      <c r="U53" s="1068"/>
    </row>
    <row r="54" spans="2:23" ht="19.5">
      <c r="F54" s="454"/>
      <c r="H54" s="453"/>
      <c r="I54" s="453"/>
      <c r="J54" s="1084"/>
      <c r="K54" s="1084"/>
      <c r="L54" s="1084"/>
      <c r="M54" s="1084"/>
      <c r="N54" s="1084"/>
      <c r="O54" s="1084"/>
      <c r="P54" s="1084"/>
      <c r="Q54" s="1084"/>
      <c r="R54" s="1084"/>
      <c r="S54" s="1084"/>
      <c r="T54" s="1084"/>
      <c r="U54" s="1084"/>
    </row>
    <row r="55" spans="2:23" ht="19.5">
      <c r="H55" s="452"/>
      <c r="I55" s="452"/>
      <c r="J55" s="1084"/>
      <c r="K55" s="1084"/>
      <c r="L55" s="1084"/>
      <c r="M55" s="1084"/>
      <c r="N55" s="1068"/>
      <c r="O55" s="1068"/>
      <c r="P55" s="1068"/>
      <c r="Q55" s="1068"/>
      <c r="R55" s="1084"/>
      <c r="S55" s="1084"/>
      <c r="T55" s="1084"/>
      <c r="U55" s="1084"/>
    </row>
    <row r="56" spans="2:23">
      <c r="F56" s="450"/>
      <c r="G56" s="450"/>
      <c r="H56" s="451"/>
      <c r="I56" s="451"/>
      <c r="J56" s="451"/>
      <c r="K56" s="451"/>
      <c r="L56" s="451"/>
      <c r="M56" s="451"/>
      <c r="N56" s="451"/>
      <c r="O56" s="451"/>
      <c r="P56" s="451"/>
      <c r="Q56" s="451"/>
      <c r="R56" s="451"/>
      <c r="S56" s="451"/>
      <c r="T56" s="451"/>
      <c r="U56" s="451"/>
    </row>
    <row r="57" spans="2:23">
      <c r="F57" s="451"/>
      <c r="G57" s="451"/>
      <c r="H57" s="451"/>
      <c r="I57" s="451"/>
      <c r="J57" s="451"/>
      <c r="K57" s="451"/>
      <c r="L57" s="451"/>
      <c r="M57" s="451"/>
      <c r="N57" s="451"/>
      <c r="O57" s="451"/>
      <c r="P57" s="451"/>
      <c r="Q57" s="451"/>
      <c r="R57" s="451"/>
      <c r="S57" s="451"/>
      <c r="T57" s="451"/>
      <c r="U57" s="451"/>
    </row>
    <row r="58" spans="2:23">
      <c r="B58" s="450"/>
      <c r="I58" s="450"/>
      <c r="M58" s="450"/>
      <c r="R58" s="450"/>
      <c r="S58" s="450"/>
      <c r="T58" s="450"/>
      <c r="U58" s="450"/>
    </row>
    <row r="59" spans="2:23">
      <c r="R59" s="450"/>
      <c r="S59" s="450"/>
      <c r="T59" s="450"/>
      <c r="U59" s="450"/>
    </row>
  </sheetData>
  <mergeCells count="192">
    <mergeCell ref="B4:E4"/>
    <mergeCell ref="F4:I4"/>
    <mergeCell ref="J4:M4"/>
    <mergeCell ref="N4:Q4"/>
    <mergeCell ref="F18:I18"/>
    <mergeCell ref="J41:M41"/>
    <mergeCell ref="J42:M42"/>
    <mergeCell ref="J43:M43"/>
    <mergeCell ref="F41:I41"/>
    <mergeCell ref="F42:I42"/>
    <mergeCell ref="F43:I43"/>
    <mergeCell ref="F37:I37"/>
    <mergeCell ref="B43:E43"/>
    <mergeCell ref="B37:E37"/>
    <mergeCell ref="B40:E40"/>
    <mergeCell ref="B41:E41"/>
    <mergeCell ref="B42:E42"/>
    <mergeCell ref="F40:I40"/>
    <mergeCell ref="J37:M37"/>
    <mergeCell ref="F34:I34"/>
    <mergeCell ref="J26:M26"/>
    <mergeCell ref="J28:M28"/>
    <mergeCell ref="B32:E32"/>
    <mergeCell ref="B33:E33"/>
    <mergeCell ref="F35:I35"/>
    <mergeCell ref="B1:I3"/>
    <mergeCell ref="N34:Q34"/>
    <mergeCell ref="F26:I26"/>
    <mergeCell ref="F27:I27"/>
    <mergeCell ref="F28:I28"/>
    <mergeCell ref="F31:I31"/>
    <mergeCell ref="F32:I32"/>
    <mergeCell ref="F25:I25"/>
    <mergeCell ref="B28:E28"/>
    <mergeCell ref="N2:P3"/>
    <mergeCell ref="B15:E15"/>
    <mergeCell ref="F15:I15"/>
    <mergeCell ref="B16:E16"/>
    <mergeCell ref="F16:I16"/>
    <mergeCell ref="B17:E17"/>
    <mergeCell ref="N18:Q18"/>
    <mergeCell ref="N19:Q19"/>
    <mergeCell ref="N25:Q25"/>
    <mergeCell ref="J24:M24"/>
    <mergeCell ref="N33:Q33"/>
    <mergeCell ref="N32:Q32"/>
    <mergeCell ref="J25:M25"/>
    <mergeCell ref="J27:M27"/>
    <mergeCell ref="J33:M33"/>
    <mergeCell ref="J31:M31"/>
    <mergeCell ref="J32:M32"/>
    <mergeCell ref="B23:E23"/>
    <mergeCell ref="B24:E24"/>
    <mergeCell ref="F33:I33"/>
    <mergeCell ref="N24:Q24"/>
    <mergeCell ref="R55:U55"/>
    <mergeCell ref="R53:U53"/>
    <mergeCell ref="R52:U52"/>
    <mergeCell ref="R51:U51"/>
    <mergeCell ref="R50:U50"/>
    <mergeCell ref="N55:Q55"/>
    <mergeCell ref="R49:U49"/>
    <mergeCell ref="N49:Q49"/>
    <mergeCell ref="N54:Q54"/>
    <mergeCell ref="N51:Q51"/>
    <mergeCell ref="N52:Q52"/>
    <mergeCell ref="N53:Q53"/>
    <mergeCell ref="R54:U54"/>
    <mergeCell ref="N50:Q50"/>
    <mergeCell ref="J55:M55"/>
    <mergeCell ref="J40:M40"/>
    <mergeCell ref="N40:Q40"/>
    <mergeCell ref="N41:Q41"/>
    <mergeCell ref="N42:Q42"/>
    <mergeCell ref="N43:Q43"/>
    <mergeCell ref="J44:M44"/>
    <mergeCell ref="J45:M45"/>
    <mergeCell ref="J46:M46"/>
    <mergeCell ref="J49:M49"/>
    <mergeCell ref="N44:Q44"/>
    <mergeCell ref="N45:Q45"/>
    <mergeCell ref="N46:Q46"/>
    <mergeCell ref="F44:I44"/>
    <mergeCell ref="F45:I45"/>
    <mergeCell ref="F46:I46"/>
    <mergeCell ref="J50:M50"/>
    <mergeCell ref="J51:M51"/>
    <mergeCell ref="J52:M52"/>
    <mergeCell ref="J53:M53"/>
    <mergeCell ref="J54:M54"/>
    <mergeCell ref="B19:E19"/>
    <mergeCell ref="F19:I19"/>
    <mergeCell ref="J34:M34"/>
    <mergeCell ref="B27:E27"/>
    <mergeCell ref="B31:E31"/>
    <mergeCell ref="F36:I36"/>
    <mergeCell ref="J35:M35"/>
    <mergeCell ref="B34:E34"/>
    <mergeCell ref="B35:E35"/>
    <mergeCell ref="B36:E36"/>
    <mergeCell ref="B25:E25"/>
    <mergeCell ref="B26:E26"/>
    <mergeCell ref="F24:I24"/>
    <mergeCell ref="B44:E44"/>
    <mergeCell ref="B45:E45"/>
    <mergeCell ref="B46:E46"/>
    <mergeCell ref="J36:M36"/>
    <mergeCell ref="B22:E22"/>
    <mergeCell ref="F22:I22"/>
    <mergeCell ref="J18:M18"/>
    <mergeCell ref="J19:M19"/>
    <mergeCell ref="J22:M22"/>
    <mergeCell ref="R40:U40"/>
    <mergeCell ref="R31:U31"/>
    <mergeCell ref="R27:U27"/>
    <mergeCell ref="R26:U26"/>
    <mergeCell ref="R32:U32"/>
    <mergeCell ref="R33:U33"/>
    <mergeCell ref="R34:U34"/>
    <mergeCell ref="R35:U35"/>
    <mergeCell ref="N22:Q22"/>
    <mergeCell ref="N23:Q23"/>
    <mergeCell ref="R22:U22"/>
    <mergeCell ref="R23:U23"/>
    <mergeCell ref="R36:U36"/>
    <mergeCell ref="R28:U28"/>
    <mergeCell ref="N37:Q37"/>
    <mergeCell ref="F23:I23"/>
    <mergeCell ref="B18:E18"/>
    <mergeCell ref="J23:M23"/>
    <mergeCell ref="B7:E7"/>
    <mergeCell ref="F7:I7"/>
    <mergeCell ref="J7:M7"/>
    <mergeCell ref="N7:Q7"/>
    <mergeCell ref="B8:E8"/>
    <mergeCell ref="R4:U4"/>
    <mergeCell ref="R37:U37"/>
    <mergeCell ref="N15:Q15"/>
    <mergeCell ref="N16:Q16"/>
    <mergeCell ref="N35:Q35"/>
    <mergeCell ref="R24:U24"/>
    <mergeCell ref="N31:Q31"/>
    <mergeCell ref="N26:Q26"/>
    <mergeCell ref="N27:Q27"/>
    <mergeCell ref="N28:Q28"/>
    <mergeCell ref="R25:U25"/>
    <mergeCell ref="R7:U7"/>
    <mergeCell ref="N9:Q9"/>
    <mergeCell ref="R19:U19"/>
    <mergeCell ref="R18:U18"/>
    <mergeCell ref="R16:U16"/>
    <mergeCell ref="R15:U15"/>
    <mergeCell ref="R5:U5"/>
    <mergeCell ref="N36:Q36"/>
    <mergeCell ref="B14:E14"/>
    <mergeCell ref="F14:I14"/>
    <mergeCell ref="R17:U17"/>
    <mergeCell ref="R14:U14"/>
    <mergeCell ref="R13:U13"/>
    <mergeCell ref="F17:I17"/>
    <mergeCell ref="N14:Q14"/>
    <mergeCell ref="F13:I13"/>
    <mergeCell ref="J16:M16"/>
    <mergeCell ref="B13:E13"/>
    <mergeCell ref="J14:M14"/>
    <mergeCell ref="J15:M15"/>
    <mergeCell ref="J17:M17"/>
    <mergeCell ref="N17:Q17"/>
    <mergeCell ref="F8:I8"/>
    <mergeCell ref="J8:M8"/>
    <mergeCell ref="N8:Q8"/>
    <mergeCell ref="B5:E5"/>
    <mergeCell ref="F5:I5"/>
    <mergeCell ref="J5:M5"/>
    <mergeCell ref="N5:Q5"/>
    <mergeCell ref="R10:U10"/>
    <mergeCell ref="J13:M13"/>
    <mergeCell ref="R8:U8"/>
    <mergeCell ref="B9:E9"/>
    <mergeCell ref="F9:I9"/>
    <mergeCell ref="J9:M9"/>
    <mergeCell ref="N13:Q13"/>
    <mergeCell ref="R9:U9"/>
    <mergeCell ref="B10:E10"/>
    <mergeCell ref="F10:I10"/>
    <mergeCell ref="J10:M10"/>
    <mergeCell ref="N10:Q10"/>
    <mergeCell ref="B6:E6"/>
    <mergeCell ref="F6:I6"/>
    <mergeCell ref="J6:M6"/>
    <mergeCell ref="N6:Q6"/>
    <mergeCell ref="R6:U6"/>
  </mergeCells>
  <phoneticPr fontId="20" type="noConversion"/>
  <pageMargins left="0.11811023622047245" right="0.11811023622047245" top="0" bottom="0" header="0.11811023622047245" footer="0.11811023622047245"/>
  <pageSetup paperSize="9" scale="8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2"/>
  <sheetViews>
    <sheetView topLeftCell="B13" zoomScale="60" workbookViewId="0">
      <selection activeCell="J7" sqref="J7:M7"/>
    </sheetView>
  </sheetViews>
  <sheetFormatPr defaultColWidth="9" defaultRowHeight="20.25"/>
  <cols>
    <col min="1" max="1" width="1.875" style="46" customWidth="1"/>
    <col min="2" max="2" width="4.875" style="85" customWidth="1"/>
    <col min="3" max="3" width="0" style="46" hidden="1" customWidth="1"/>
    <col min="4" max="4" width="18.625" style="46" customWidth="1"/>
    <col min="5" max="5" width="5.625" style="86" customWidth="1"/>
    <col min="6" max="6" width="11.25" style="46" customWidth="1"/>
    <col min="7" max="7" width="18.625" style="46" customWidth="1"/>
    <col min="8" max="8" width="5.625" style="86" customWidth="1"/>
    <col min="9" max="9" width="11.875" style="46" customWidth="1"/>
    <col min="10" max="10" width="18.625" style="46" customWidth="1"/>
    <col min="11" max="11" width="5.625" style="86" customWidth="1"/>
    <col min="12" max="12" width="11.75" style="46" customWidth="1"/>
    <col min="13" max="13" width="18.625" style="46" customWidth="1"/>
    <col min="14" max="14" width="5.625" style="86" customWidth="1"/>
    <col min="15" max="15" width="12.125" style="46" customWidth="1"/>
    <col min="16" max="16" width="18.625" style="46" customWidth="1"/>
    <col min="17" max="17" width="5.625" style="86" customWidth="1"/>
    <col min="18" max="18" width="11.75" style="46" customWidth="1"/>
    <col min="19" max="19" width="18.625" style="46" customWidth="1"/>
    <col min="20" max="20" width="5.625" style="86" customWidth="1"/>
    <col min="21" max="21" width="12.75" style="46" customWidth="1"/>
    <col min="22" max="22" width="5.25" style="94" customWidth="1"/>
    <col min="23" max="23" width="11.75" style="91" customWidth="1"/>
    <col min="24" max="24" width="11.25" style="92" customWidth="1"/>
    <col min="25" max="25" width="6.625" style="95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4" width="9" style="20"/>
    <col min="35" max="16384" width="9" style="46"/>
  </cols>
  <sheetData>
    <row r="1" spans="2:37" s="7" customFormat="1" ht="38.25">
      <c r="B1" s="970" t="s">
        <v>399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8"/>
    </row>
    <row r="2" spans="2:37" s="7" customFormat="1" ht="18.95" customHeight="1">
      <c r="B2" s="971"/>
      <c r="C2" s="972"/>
      <c r="D2" s="972"/>
      <c r="E2" s="972"/>
      <c r="F2" s="972"/>
      <c r="G2" s="972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7" s="20" customFormat="1" ht="30" customHeight="1" thickBot="1">
      <c r="B3" s="98" t="s">
        <v>42</v>
      </c>
      <c r="C3" s="98"/>
      <c r="D3" s="99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7" s="35" customFormat="1" ht="99">
      <c r="B4" s="22" t="s">
        <v>0</v>
      </c>
      <c r="C4" s="23" t="s">
        <v>1</v>
      </c>
      <c r="D4" s="24" t="s">
        <v>2</v>
      </c>
      <c r="E4" s="25" t="s">
        <v>40</v>
      </c>
      <c r="F4" s="24"/>
      <c r="G4" s="24" t="s">
        <v>3</v>
      </c>
      <c r="H4" s="25" t="s">
        <v>40</v>
      </c>
      <c r="I4" s="24"/>
      <c r="J4" s="24" t="s">
        <v>4</v>
      </c>
      <c r="K4" s="25" t="s">
        <v>40</v>
      </c>
      <c r="L4" s="24"/>
      <c r="M4" s="24" t="s">
        <v>4</v>
      </c>
      <c r="N4" s="25" t="s">
        <v>40</v>
      </c>
      <c r="O4" s="24"/>
      <c r="P4" s="24" t="s">
        <v>4</v>
      </c>
      <c r="Q4" s="25" t="s">
        <v>40</v>
      </c>
      <c r="R4" s="24"/>
      <c r="S4" s="27" t="s">
        <v>5</v>
      </c>
      <c r="T4" s="25" t="s">
        <v>40</v>
      </c>
      <c r="U4" s="24"/>
      <c r="V4" s="101" t="s">
        <v>47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9"/>
      <c r="AH4" s="109"/>
      <c r="AI4" s="109"/>
      <c r="AJ4" s="109"/>
      <c r="AK4" s="109"/>
    </row>
    <row r="5" spans="2:37" s="41" customFormat="1" ht="27.75">
      <c r="B5" s="36"/>
      <c r="C5" s="964"/>
      <c r="D5" s="37"/>
      <c r="E5" s="37"/>
      <c r="F5" s="1"/>
      <c r="G5" s="37"/>
      <c r="H5" s="37"/>
      <c r="I5" s="1"/>
      <c r="J5" s="37"/>
      <c r="K5" s="37"/>
      <c r="L5" s="1"/>
      <c r="M5" s="37"/>
      <c r="N5" s="37"/>
      <c r="O5" s="1"/>
      <c r="P5" s="37"/>
      <c r="Q5" s="37"/>
      <c r="R5" s="1"/>
      <c r="S5" s="37"/>
      <c r="T5" s="37"/>
      <c r="U5" s="1"/>
      <c r="V5" s="965"/>
      <c r="W5" s="38"/>
      <c r="X5" s="39"/>
      <c r="Y5" s="40"/>
      <c r="Z5" s="114"/>
      <c r="AA5" s="20"/>
      <c r="AB5" s="21"/>
      <c r="AC5" s="20"/>
      <c r="AD5" s="20"/>
      <c r="AE5" s="20"/>
      <c r="AF5" s="20"/>
      <c r="AG5" s="110"/>
      <c r="AH5" s="110"/>
      <c r="AI5" s="93"/>
      <c r="AJ5" s="5"/>
      <c r="AK5" s="111"/>
    </row>
    <row r="6" spans="2:37" ht="27.95" customHeight="1">
      <c r="B6" s="42" t="s">
        <v>8</v>
      </c>
      <c r="C6" s="964"/>
      <c r="D6" s="2"/>
      <c r="E6" s="2"/>
      <c r="F6" s="2"/>
      <c r="G6" s="2"/>
      <c r="H6" s="3"/>
      <c r="I6" s="2"/>
      <c r="J6" s="2"/>
      <c r="K6" s="2"/>
      <c r="L6" s="2"/>
      <c r="M6" s="3"/>
      <c r="N6" s="2"/>
      <c r="O6" s="2"/>
      <c r="P6" s="2"/>
      <c r="Q6" s="2"/>
      <c r="R6" s="2"/>
      <c r="S6" s="139"/>
      <c r="T6" s="139"/>
      <c r="U6" s="139"/>
      <c r="V6" s="966"/>
      <c r="W6" s="112"/>
      <c r="X6" s="43"/>
      <c r="Y6" s="44"/>
      <c r="Z6" s="19"/>
      <c r="AA6" s="45"/>
      <c r="AC6" s="21"/>
      <c r="AD6" s="21"/>
      <c r="AE6" s="21"/>
      <c r="AF6" s="21"/>
      <c r="AG6" s="112"/>
      <c r="AH6" s="112"/>
      <c r="AI6" s="113"/>
      <c r="AJ6" s="5"/>
      <c r="AK6" s="20"/>
    </row>
    <row r="7" spans="2:37" ht="27.95" customHeight="1">
      <c r="B7" s="42"/>
      <c r="C7" s="964"/>
      <c r="D7" s="3"/>
      <c r="E7" s="3"/>
      <c r="F7" s="3"/>
      <c r="G7" s="2"/>
      <c r="H7" s="3"/>
      <c r="I7" s="2"/>
      <c r="J7" s="2"/>
      <c r="K7" s="2"/>
      <c r="L7" s="2"/>
      <c r="M7" s="3"/>
      <c r="N7" s="2"/>
      <c r="O7" s="2"/>
      <c r="P7" s="2"/>
      <c r="Q7" s="2"/>
      <c r="R7" s="2"/>
      <c r="S7" s="139"/>
      <c r="T7" s="139"/>
      <c r="U7" s="139"/>
      <c r="V7" s="966"/>
      <c r="W7" s="47"/>
      <c r="X7" s="48"/>
      <c r="Y7" s="44"/>
      <c r="Z7" s="20"/>
      <c r="AA7" s="49"/>
      <c r="AC7" s="50"/>
      <c r="AD7" s="21"/>
      <c r="AE7" s="21"/>
      <c r="AF7" s="51"/>
      <c r="AG7" s="110"/>
      <c r="AH7" s="110"/>
      <c r="AI7" s="93"/>
      <c r="AJ7" s="5"/>
      <c r="AK7" s="20"/>
    </row>
    <row r="8" spans="2:37" ht="27.95" customHeight="1">
      <c r="B8" s="42" t="s">
        <v>10</v>
      </c>
      <c r="C8" s="964"/>
      <c r="D8" s="3"/>
      <c r="E8" s="3"/>
      <c r="F8" s="3"/>
      <c r="G8" s="2"/>
      <c r="H8" s="105"/>
      <c r="I8" s="2"/>
      <c r="J8" s="2"/>
      <c r="K8" s="103"/>
      <c r="L8" s="2"/>
      <c r="M8" s="3"/>
      <c r="N8" s="52"/>
      <c r="O8" s="2"/>
      <c r="P8" s="2"/>
      <c r="Q8" s="52"/>
      <c r="R8" s="2"/>
      <c r="S8" s="139"/>
      <c r="T8" s="139"/>
      <c r="U8" s="139"/>
      <c r="V8" s="966"/>
      <c r="W8" s="107"/>
      <c r="X8" s="48"/>
      <c r="Y8" s="44"/>
      <c r="Z8" s="19"/>
      <c r="AC8" s="21"/>
      <c r="AD8" s="21"/>
      <c r="AE8" s="21"/>
      <c r="AF8" s="21"/>
      <c r="AG8" s="112"/>
      <c r="AH8" s="112"/>
      <c r="AI8" s="93"/>
      <c r="AJ8" s="5"/>
      <c r="AK8" s="20"/>
    </row>
    <row r="9" spans="2:37" ht="27.95" customHeight="1">
      <c r="B9" s="968" t="s">
        <v>36</v>
      </c>
      <c r="C9" s="964"/>
      <c r="D9" s="3"/>
      <c r="E9" s="3"/>
      <c r="F9" s="3"/>
      <c r="G9" s="2"/>
      <c r="H9" s="52"/>
      <c r="I9" s="2"/>
      <c r="J9" s="2"/>
      <c r="K9" s="52"/>
      <c r="L9" s="2"/>
      <c r="M9" s="2"/>
      <c r="N9" s="103"/>
      <c r="O9" s="2"/>
      <c r="P9" s="2"/>
      <c r="Q9" s="52"/>
      <c r="R9" s="2"/>
      <c r="S9" s="3"/>
      <c r="T9" s="52"/>
      <c r="U9" s="2"/>
      <c r="V9" s="966"/>
      <c r="W9" s="47"/>
      <c r="X9" s="48"/>
      <c r="Y9" s="44"/>
      <c r="Z9" s="20"/>
      <c r="AC9" s="21"/>
      <c r="AD9" s="21"/>
      <c r="AE9" s="21"/>
      <c r="AF9" s="21"/>
      <c r="AG9" s="110"/>
      <c r="AH9" s="110"/>
      <c r="AI9" s="93"/>
      <c r="AJ9" s="5"/>
      <c r="AK9" s="20"/>
    </row>
    <row r="10" spans="2:37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107"/>
      <c r="X10" s="97"/>
      <c r="Y10" s="53"/>
      <c r="Z10" s="19"/>
      <c r="AG10" s="112"/>
      <c r="AH10" s="112"/>
      <c r="AI10" s="18"/>
      <c r="AJ10" s="5"/>
      <c r="AK10" s="20"/>
    </row>
    <row r="11" spans="2:37" ht="27.95" customHeight="1">
      <c r="B11" s="54" t="s">
        <v>35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/>
      <c r="X11" s="56"/>
      <c r="Y11" s="44"/>
      <c r="Z11" s="20"/>
      <c r="AG11" s="110"/>
      <c r="AH11" s="110"/>
      <c r="AI11" s="106"/>
      <c r="AJ11" s="5"/>
      <c r="AK11" s="20"/>
    </row>
    <row r="12" spans="2:37" ht="27.95" customHeight="1">
      <c r="B12" s="57"/>
      <c r="C12" s="60"/>
      <c r="D12" s="61"/>
      <c r="E12" s="61"/>
      <c r="F12" s="4"/>
      <c r="G12" s="4"/>
      <c r="H12" s="61"/>
      <c r="I12" s="4"/>
      <c r="J12" s="4"/>
      <c r="K12" s="61"/>
      <c r="L12" s="4"/>
      <c r="M12" s="4"/>
      <c r="N12" s="61"/>
      <c r="O12" s="4"/>
      <c r="P12" s="4"/>
      <c r="Q12" s="61"/>
      <c r="R12" s="4"/>
      <c r="S12" s="4"/>
      <c r="T12" s="61"/>
      <c r="U12" s="4"/>
      <c r="V12" s="967"/>
      <c r="W12" s="108"/>
      <c r="X12" s="62"/>
      <c r="Y12" s="63"/>
      <c r="Z12" s="19"/>
      <c r="AC12" s="59"/>
      <c r="AD12" s="59"/>
      <c r="AE12" s="59"/>
      <c r="AG12" s="115"/>
      <c r="AH12" s="115"/>
      <c r="AI12" s="17"/>
      <c r="AJ12" s="5"/>
      <c r="AK12" s="20"/>
    </row>
    <row r="13" spans="2:37" s="41" customFormat="1" ht="27.95" customHeight="1">
      <c r="B13" s="36"/>
      <c r="C13" s="964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965"/>
      <c r="W13" s="38"/>
      <c r="X13" s="39"/>
      <c r="Y13" s="40"/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0"/>
      <c r="AH13" s="111"/>
      <c r="AI13" s="111"/>
      <c r="AJ13" s="111"/>
      <c r="AK13" s="111"/>
    </row>
    <row r="14" spans="2:37" ht="27.95" customHeight="1">
      <c r="B14" s="42" t="s">
        <v>8</v>
      </c>
      <c r="C14" s="964"/>
      <c r="D14" s="2"/>
      <c r="E14" s="2"/>
      <c r="F14" s="2"/>
      <c r="G14" s="2"/>
      <c r="H14" s="3"/>
      <c r="I14" s="2"/>
      <c r="J14" s="3"/>
      <c r="K14" s="2"/>
      <c r="L14" s="3"/>
      <c r="M14" s="3"/>
      <c r="N14" s="105"/>
      <c r="O14" s="2"/>
      <c r="P14" s="2"/>
      <c r="Q14" s="2"/>
      <c r="R14" s="2"/>
      <c r="S14" s="2"/>
      <c r="T14" s="2"/>
      <c r="U14" s="2"/>
      <c r="V14" s="966"/>
      <c r="W14" s="112"/>
      <c r="X14" s="43"/>
      <c r="Y14" s="44"/>
      <c r="Z14" s="19"/>
      <c r="AA14" s="45" t="s">
        <v>25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2"/>
    </row>
    <row r="15" spans="2:37" ht="27.95" customHeight="1">
      <c r="B15" s="42"/>
      <c r="C15" s="964"/>
      <c r="D15" s="2"/>
      <c r="E15" s="2"/>
      <c r="F15" s="2"/>
      <c r="G15" s="2"/>
      <c r="H15" s="3"/>
      <c r="I15" s="2"/>
      <c r="J15" s="3"/>
      <c r="K15" s="2"/>
      <c r="L15" s="3"/>
      <c r="M15" s="3"/>
      <c r="N15" s="2"/>
      <c r="O15" s="2"/>
      <c r="P15" s="2"/>
      <c r="Q15" s="2"/>
      <c r="R15" s="2"/>
      <c r="S15" s="2"/>
      <c r="T15" s="2"/>
      <c r="U15" s="2"/>
      <c r="V15" s="966"/>
      <c r="W15" s="47"/>
      <c r="X15" s="48"/>
      <c r="Y15" s="44"/>
      <c r="Z15" s="20"/>
      <c r="AA15" s="49" t="s">
        <v>27</v>
      </c>
      <c r="AB15" s="21">
        <v>2</v>
      </c>
      <c r="AC15" s="50">
        <f>AB15*7</f>
        <v>14</v>
      </c>
      <c r="AD15" s="21">
        <f>AB15*5</f>
        <v>10</v>
      </c>
      <c r="AE15" s="21" t="s">
        <v>28</v>
      </c>
      <c r="AF15" s="51">
        <f>AC15*4+AD15*9</f>
        <v>146</v>
      </c>
      <c r="AG15" s="110"/>
    </row>
    <row r="16" spans="2:37" ht="27.95" customHeight="1">
      <c r="B16" s="42" t="s">
        <v>10</v>
      </c>
      <c r="C16" s="964"/>
      <c r="D16" s="52"/>
      <c r="E16" s="52"/>
      <c r="F16" s="2"/>
      <c r="G16" s="2"/>
      <c r="H16" s="52"/>
      <c r="I16" s="2"/>
      <c r="J16" s="3"/>
      <c r="K16" s="103"/>
      <c r="L16" s="3"/>
      <c r="M16" s="3"/>
      <c r="N16" s="52"/>
      <c r="O16" s="2"/>
      <c r="P16" s="2"/>
      <c r="Q16" s="52"/>
      <c r="R16" s="2"/>
      <c r="S16" s="3"/>
      <c r="T16" s="52"/>
      <c r="U16" s="2"/>
      <c r="V16" s="966"/>
      <c r="W16" s="107"/>
      <c r="X16" s="48"/>
      <c r="Y16" s="44"/>
      <c r="Z16" s="19"/>
      <c r="AA16" s="20" t="s">
        <v>30</v>
      </c>
      <c r="AB16" s="21">
        <v>1.6</v>
      </c>
      <c r="AC16" s="21">
        <f>AB16*1</f>
        <v>1.6</v>
      </c>
      <c r="AD16" s="21" t="s">
        <v>28</v>
      </c>
      <c r="AE16" s="21">
        <f>AB16*5</f>
        <v>8</v>
      </c>
      <c r="AF16" s="21">
        <f>AC16*4+AE16*4</f>
        <v>38.4</v>
      </c>
      <c r="AG16" s="112"/>
    </row>
    <row r="17" spans="2:34" ht="27.95" customHeight="1">
      <c r="B17" s="968" t="s">
        <v>37</v>
      </c>
      <c r="C17" s="964"/>
      <c r="D17" s="52"/>
      <c r="E17" s="52"/>
      <c r="F17" s="2"/>
      <c r="G17" s="2"/>
      <c r="H17" s="52"/>
      <c r="I17" s="2"/>
      <c r="J17" s="3"/>
      <c r="K17" s="105"/>
      <c r="L17" s="3"/>
      <c r="M17" s="3"/>
      <c r="N17" s="52"/>
      <c r="O17" s="2"/>
      <c r="P17" s="2"/>
      <c r="Q17" s="52"/>
      <c r="R17" s="2"/>
      <c r="S17" s="3"/>
      <c r="T17" s="52"/>
      <c r="U17" s="2"/>
      <c r="V17" s="966"/>
      <c r="W17" s="47"/>
      <c r="X17" s="48"/>
      <c r="Y17" s="44"/>
      <c r="Z17" s="20"/>
      <c r="AA17" s="20" t="s">
        <v>33</v>
      </c>
      <c r="AB17" s="21">
        <v>2.5</v>
      </c>
      <c r="AC17" s="21"/>
      <c r="AD17" s="21">
        <f>AB17*5</f>
        <v>12.5</v>
      </c>
      <c r="AE17" s="21" t="s">
        <v>28</v>
      </c>
      <c r="AF17" s="21">
        <f>AD17*9</f>
        <v>112.5</v>
      </c>
      <c r="AG17" s="110"/>
    </row>
    <row r="18" spans="2:34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66"/>
      <c r="W18" s="107"/>
      <c r="X18" s="97"/>
      <c r="Y18" s="53"/>
      <c r="Z18" s="19"/>
      <c r="AA18" s="20" t="s">
        <v>34</v>
      </c>
      <c r="AB18" s="21">
        <v>1</v>
      </c>
      <c r="AE18" s="20">
        <f>AB18*15</f>
        <v>15</v>
      </c>
      <c r="AG18" s="112"/>
    </row>
    <row r="19" spans="2:34" ht="27.95" customHeight="1">
      <c r="B19" s="54" t="s">
        <v>35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66"/>
      <c r="W19" s="47"/>
      <c r="X19" s="56"/>
      <c r="Y19" s="44"/>
      <c r="Z19" s="20"/>
      <c r="AC19" s="20">
        <f>SUM(AC14:AC18)</f>
        <v>28</v>
      </c>
      <c r="AD19" s="20">
        <f>SUM(AD14:AD18)</f>
        <v>22.5</v>
      </c>
      <c r="AE19" s="20">
        <f>SUM(AE14:AE18)</f>
        <v>116</v>
      </c>
      <c r="AF19" s="20">
        <f>AC19*4+AD19*9+AE19*4</f>
        <v>778.5</v>
      </c>
      <c r="AG19" s="110"/>
    </row>
    <row r="20" spans="2:34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108"/>
      <c r="X20" s="62"/>
      <c r="Y20" s="63"/>
      <c r="Z20" s="19"/>
      <c r="AC20" s="59">
        <f>AC19*4/AF19</f>
        <v>0.14386640976236351</v>
      </c>
      <c r="AD20" s="59">
        <f>AD19*9/AF19</f>
        <v>0.26011560693641617</v>
      </c>
      <c r="AE20" s="59">
        <f>AE19*4/AF19</f>
        <v>0.59601798330122024</v>
      </c>
      <c r="AG20" s="115"/>
    </row>
    <row r="21" spans="2:34" s="41" customFormat="1" ht="27.95" customHeight="1">
      <c r="B21" s="64">
        <v>4</v>
      </c>
      <c r="C21" s="975"/>
      <c r="D21" s="136" t="str">
        <f>承富.4月菜單!J3</f>
        <v>香Q米飯</v>
      </c>
      <c r="E21" s="136" t="s">
        <v>15</v>
      </c>
      <c r="F21" s="136"/>
      <c r="G21" s="136" t="str">
        <f>承富.4月菜單!J4</f>
        <v>雞米花(炸)</v>
      </c>
      <c r="H21" s="136" t="s">
        <v>189</v>
      </c>
      <c r="I21" s="136"/>
      <c r="J21" s="136" t="str">
        <f>承富.4月菜單!J5</f>
        <v>大溪黑豆乾(豆)</v>
      </c>
      <c r="K21" s="136" t="s">
        <v>73</v>
      </c>
      <c r="L21" s="181"/>
      <c r="M21" s="182" t="str">
        <f>承富.4月菜單!J6</f>
        <v>高麗菜肉片</v>
      </c>
      <c r="N21" s="136" t="s">
        <v>17</v>
      </c>
      <c r="O21" s="136"/>
      <c r="P21" s="136" t="str">
        <f>承富.4月菜單!J7</f>
        <v>深色蔬菜</v>
      </c>
      <c r="Q21" s="37" t="s">
        <v>100</v>
      </c>
      <c r="R21" s="136"/>
      <c r="S21" s="136" t="str">
        <f>承富.4月菜單!J8</f>
        <v>蘿蔔雞湯</v>
      </c>
      <c r="T21" s="136" t="s">
        <v>117</v>
      </c>
      <c r="U21" s="136"/>
      <c r="V21" s="976"/>
      <c r="W21" s="38" t="s">
        <v>43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0"/>
      <c r="AH21" s="111"/>
    </row>
    <row r="22" spans="2:34" s="69" customFormat="1" ht="27.75" customHeight="1">
      <c r="B22" s="65" t="s">
        <v>8</v>
      </c>
      <c r="C22" s="975"/>
      <c r="D22" s="2" t="s">
        <v>60</v>
      </c>
      <c r="E22" s="3"/>
      <c r="F22" s="2">
        <v>100</v>
      </c>
      <c r="G22" s="137" t="s">
        <v>180</v>
      </c>
      <c r="H22" s="137"/>
      <c r="I22" s="137">
        <v>60</v>
      </c>
      <c r="J22" s="3" t="s">
        <v>221</v>
      </c>
      <c r="K22" s="2" t="s">
        <v>282</v>
      </c>
      <c r="L22" s="3">
        <v>45</v>
      </c>
      <c r="M22" s="3" t="s">
        <v>109</v>
      </c>
      <c r="N22" s="2"/>
      <c r="O22" s="3">
        <v>30</v>
      </c>
      <c r="P22" s="2" t="s">
        <v>65</v>
      </c>
      <c r="Q22" s="2"/>
      <c r="R22" s="2">
        <v>100</v>
      </c>
      <c r="S22" s="137" t="s">
        <v>190</v>
      </c>
      <c r="T22" s="137"/>
      <c r="U22" s="137">
        <v>20</v>
      </c>
      <c r="V22" s="977"/>
      <c r="W22" s="112">
        <v>99</v>
      </c>
      <c r="X22" s="43" t="s">
        <v>24</v>
      </c>
      <c r="Y22" s="44">
        <v>2.2999999999999998</v>
      </c>
      <c r="Z22" s="66"/>
      <c r="AA22" s="67" t="s">
        <v>25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2"/>
      <c r="AH22" s="70"/>
    </row>
    <row r="23" spans="2:34" s="69" customFormat="1" ht="27.95" customHeight="1">
      <c r="B23" s="65">
        <v>1</v>
      </c>
      <c r="C23" s="975"/>
      <c r="D23" s="2"/>
      <c r="E23" s="3"/>
      <c r="F23" s="2"/>
      <c r="G23" s="137"/>
      <c r="H23" s="137"/>
      <c r="I23" s="137"/>
      <c r="J23" s="3"/>
      <c r="K23" s="2"/>
      <c r="L23" s="3"/>
      <c r="M23" s="3" t="s">
        <v>62</v>
      </c>
      <c r="N23" s="2"/>
      <c r="O23" s="3">
        <v>10</v>
      </c>
      <c r="P23" s="137"/>
      <c r="Q23" s="137"/>
      <c r="R23" s="137"/>
      <c r="S23" s="137" t="s">
        <v>192</v>
      </c>
      <c r="T23" s="137"/>
      <c r="U23" s="137">
        <v>10</v>
      </c>
      <c r="V23" s="977"/>
      <c r="W23" s="47" t="s">
        <v>45</v>
      </c>
      <c r="X23" s="48" t="s">
        <v>26</v>
      </c>
      <c r="Y23" s="44">
        <v>1.8</v>
      </c>
      <c r="Z23" s="70"/>
      <c r="AA23" s="71" t="s">
        <v>27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28</v>
      </c>
      <c r="AF23" s="73">
        <f>AC23*4+AD23*9</f>
        <v>160.60000000000002</v>
      </c>
      <c r="AG23" s="110"/>
      <c r="AH23" s="70"/>
    </row>
    <row r="24" spans="2:34" s="69" customFormat="1" ht="27.95" customHeight="1">
      <c r="B24" s="65" t="s">
        <v>10</v>
      </c>
      <c r="C24" s="975"/>
      <c r="D24" s="3"/>
      <c r="E24" s="3"/>
      <c r="F24" s="3"/>
      <c r="G24" s="137"/>
      <c r="H24" s="138"/>
      <c r="I24" s="137"/>
      <c r="J24" s="3"/>
      <c r="K24" s="103"/>
      <c r="L24" s="3"/>
      <c r="M24" s="3" t="s">
        <v>195</v>
      </c>
      <c r="N24" s="103"/>
      <c r="O24" s="3">
        <v>10</v>
      </c>
      <c r="P24" s="137"/>
      <c r="Q24" s="138"/>
      <c r="R24" s="137"/>
      <c r="S24" s="137" t="s">
        <v>191</v>
      </c>
      <c r="T24" s="137"/>
      <c r="U24" s="137">
        <v>10</v>
      </c>
      <c r="V24" s="977"/>
      <c r="W24" s="107">
        <v>24</v>
      </c>
      <c r="X24" s="48" t="s">
        <v>29</v>
      </c>
      <c r="Y24" s="44">
        <v>2.5</v>
      </c>
      <c r="Z24" s="66"/>
      <c r="AA24" s="74" t="s">
        <v>30</v>
      </c>
      <c r="AB24" s="68">
        <v>1.6</v>
      </c>
      <c r="AC24" s="68">
        <f>AB24*1</f>
        <v>1.6</v>
      </c>
      <c r="AD24" s="68" t="s">
        <v>28</v>
      </c>
      <c r="AE24" s="68">
        <f>AB24*5</f>
        <v>8</v>
      </c>
      <c r="AF24" s="68">
        <f>AC24*4+AE24*4</f>
        <v>38.4</v>
      </c>
      <c r="AG24" s="112"/>
      <c r="AH24" s="70"/>
    </row>
    <row r="25" spans="2:34" s="69" customFormat="1" ht="27.95" customHeight="1">
      <c r="B25" s="969" t="s">
        <v>38</v>
      </c>
      <c r="C25" s="975"/>
      <c r="D25" s="3"/>
      <c r="E25" s="3"/>
      <c r="F25" s="3"/>
      <c r="G25" s="137"/>
      <c r="H25" s="138"/>
      <c r="I25" s="137"/>
      <c r="J25" s="3"/>
      <c r="K25" s="105"/>
      <c r="L25" s="3"/>
      <c r="M25" s="3" t="s">
        <v>196</v>
      </c>
      <c r="N25" s="105"/>
      <c r="O25" s="3">
        <v>10</v>
      </c>
      <c r="P25" s="137"/>
      <c r="Q25" s="138"/>
      <c r="R25" s="137"/>
      <c r="S25" s="137"/>
      <c r="T25" s="138"/>
      <c r="U25" s="137"/>
      <c r="V25" s="977"/>
      <c r="W25" s="47" t="s">
        <v>46</v>
      </c>
      <c r="X25" s="48" t="s">
        <v>32</v>
      </c>
      <c r="Y25" s="44">
        <v>0</v>
      </c>
      <c r="Z25" s="70"/>
      <c r="AA25" s="74" t="s">
        <v>33</v>
      </c>
      <c r="AB25" s="68">
        <v>2.5</v>
      </c>
      <c r="AC25" s="68"/>
      <c r="AD25" s="68">
        <f>AB25*5</f>
        <v>12.5</v>
      </c>
      <c r="AE25" s="68" t="s">
        <v>28</v>
      </c>
      <c r="AF25" s="68">
        <f>AD25*9</f>
        <v>112.5</v>
      </c>
      <c r="AG25" s="110"/>
      <c r="AH25" s="70"/>
    </row>
    <row r="26" spans="2:34" s="69" customFormat="1" ht="27.95" customHeight="1">
      <c r="B26" s="969"/>
      <c r="C26" s="975"/>
      <c r="D26" s="3"/>
      <c r="E26" s="3"/>
      <c r="F26" s="3"/>
      <c r="G26" s="140"/>
      <c r="H26" s="138"/>
      <c r="I26" s="137"/>
      <c r="J26" s="2"/>
      <c r="K26" s="52"/>
      <c r="L26" s="2"/>
      <c r="M26" s="2" t="s">
        <v>104</v>
      </c>
      <c r="N26" s="52"/>
      <c r="O26" s="2">
        <v>3</v>
      </c>
      <c r="P26" s="137"/>
      <c r="Q26" s="138"/>
      <c r="R26" s="137"/>
      <c r="S26" s="137"/>
      <c r="T26" s="138"/>
      <c r="U26" s="137"/>
      <c r="V26" s="977"/>
      <c r="W26" s="107">
        <v>27.9</v>
      </c>
      <c r="X26" s="97" t="s">
        <v>41</v>
      </c>
      <c r="Y26" s="53">
        <v>0</v>
      </c>
      <c r="Z26" s="66"/>
      <c r="AA26" s="74" t="s">
        <v>34</v>
      </c>
      <c r="AB26" s="68"/>
      <c r="AC26" s="74"/>
      <c r="AD26" s="74"/>
      <c r="AE26" s="74">
        <f>AB26*15</f>
        <v>0</v>
      </c>
      <c r="AF26" s="74"/>
      <c r="AG26" s="112"/>
      <c r="AH26" s="70"/>
    </row>
    <row r="27" spans="2:34" s="69" customFormat="1" ht="27.95" customHeight="1">
      <c r="B27" s="76" t="s">
        <v>35</v>
      </c>
      <c r="C27" s="142"/>
      <c r="D27" s="3"/>
      <c r="E27" s="52"/>
      <c r="F27" s="3"/>
      <c r="G27" s="137"/>
      <c r="H27" s="138"/>
      <c r="I27" s="137"/>
      <c r="J27" s="2"/>
      <c r="K27" s="52"/>
      <c r="L27" s="2"/>
      <c r="M27" s="2" t="s">
        <v>120</v>
      </c>
      <c r="N27" s="52"/>
      <c r="O27" s="2">
        <v>1</v>
      </c>
      <c r="P27" s="137"/>
      <c r="Q27" s="138"/>
      <c r="R27" s="137"/>
      <c r="S27" s="137"/>
      <c r="T27" s="138"/>
      <c r="U27" s="137"/>
      <c r="V27" s="977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10"/>
      <c r="AH27" s="70"/>
    </row>
    <row r="28" spans="2:34" s="69" customFormat="1" ht="27.95" customHeight="1" thickBot="1">
      <c r="B28" s="78"/>
      <c r="C28" s="144"/>
      <c r="D28" s="138"/>
      <c r="E28" s="138"/>
      <c r="F28" s="137"/>
      <c r="G28" s="137"/>
      <c r="H28" s="138"/>
      <c r="I28" s="137"/>
      <c r="J28" s="137"/>
      <c r="K28" s="138"/>
      <c r="L28" s="137"/>
      <c r="M28" s="137"/>
      <c r="N28" s="138"/>
      <c r="O28" s="137"/>
      <c r="P28" s="137"/>
      <c r="Q28" s="138"/>
      <c r="R28" s="137"/>
      <c r="S28" s="137"/>
      <c r="T28" s="138"/>
      <c r="U28" s="137"/>
      <c r="V28" s="978"/>
      <c r="W28" s="108">
        <f>W22*4+W26*4+W24*9</f>
        <v>723.6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5"/>
      <c r="AH28" s="70"/>
    </row>
    <row r="29" spans="2:34" s="41" customFormat="1" ht="27.95" customHeight="1">
      <c r="B29" s="36">
        <v>4</v>
      </c>
      <c r="C29" s="975"/>
      <c r="D29" s="37" t="str">
        <f>承富.4月菜單!N3</f>
        <v>兒童節</v>
      </c>
      <c r="E29" s="37"/>
      <c r="F29" s="1"/>
      <c r="G29" s="37"/>
      <c r="H29" s="37"/>
      <c r="I29" s="1"/>
      <c r="J29" s="37"/>
      <c r="K29" s="37"/>
      <c r="L29" s="1"/>
      <c r="M29" s="37"/>
      <c r="N29" s="37"/>
      <c r="O29" s="1"/>
      <c r="P29" s="37"/>
      <c r="Q29" s="37"/>
      <c r="R29" s="1"/>
      <c r="S29" s="37"/>
      <c r="T29" s="37"/>
      <c r="U29" s="1"/>
      <c r="V29" s="965"/>
      <c r="W29" s="38"/>
      <c r="X29" s="39"/>
      <c r="Y29" s="40"/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0"/>
      <c r="AH29" s="111"/>
    </row>
    <row r="30" spans="2:34" ht="27.95" customHeight="1">
      <c r="B30" s="42" t="s">
        <v>8</v>
      </c>
      <c r="C30" s="975"/>
      <c r="D30" s="2"/>
      <c r="E30" s="2"/>
      <c r="F30" s="2"/>
      <c r="G30" s="2"/>
      <c r="H30" s="3"/>
      <c r="I30" s="2"/>
      <c r="J30" s="2"/>
      <c r="K30" s="3"/>
      <c r="L30" s="2"/>
      <c r="M30" s="3"/>
      <c r="N30" s="2"/>
      <c r="O30" s="2"/>
      <c r="P30" s="2"/>
      <c r="Q30" s="2"/>
      <c r="R30" s="2"/>
      <c r="S30" s="139"/>
      <c r="T30" s="139"/>
      <c r="U30" s="139"/>
      <c r="V30" s="966"/>
      <c r="W30" s="112"/>
      <c r="X30" s="43"/>
      <c r="Y30" s="44"/>
      <c r="Z30" s="19"/>
      <c r="AA30" s="45" t="s">
        <v>25</v>
      </c>
      <c r="AB30" s="21">
        <v>6.3</v>
      </c>
      <c r="AC30" s="21">
        <f>AB30*2</f>
        <v>12.6</v>
      </c>
      <c r="AD30" s="21"/>
      <c r="AE30" s="21">
        <f>AB30*15</f>
        <v>94.5</v>
      </c>
      <c r="AF30" s="21">
        <f>AC30*4+AE30*4</f>
        <v>428.4</v>
      </c>
      <c r="AG30" s="112"/>
    </row>
    <row r="31" spans="2:34" ht="27.95" customHeight="1">
      <c r="B31" s="42">
        <v>2</v>
      </c>
      <c r="C31" s="975"/>
      <c r="D31" s="3"/>
      <c r="E31" s="3"/>
      <c r="F31" s="3"/>
      <c r="G31" s="2"/>
      <c r="H31" s="3"/>
      <c r="I31" s="2"/>
      <c r="J31" s="2"/>
      <c r="K31" s="2"/>
      <c r="L31" s="2"/>
      <c r="M31" s="3"/>
      <c r="N31" s="2"/>
      <c r="O31" s="2"/>
      <c r="P31" s="2"/>
      <c r="Q31" s="2"/>
      <c r="R31" s="2"/>
      <c r="S31" s="139"/>
      <c r="T31" s="139"/>
      <c r="U31" s="139"/>
      <c r="V31" s="966"/>
      <c r="W31" s="47"/>
      <c r="X31" s="48"/>
      <c r="Y31" s="44"/>
      <c r="Z31" s="20"/>
      <c r="AA31" s="49" t="s">
        <v>27</v>
      </c>
      <c r="AB31" s="21">
        <v>2</v>
      </c>
      <c r="AC31" s="50">
        <f>AB31*7</f>
        <v>14</v>
      </c>
      <c r="AD31" s="21">
        <f>AB31*5</f>
        <v>10</v>
      </c>
      <c r="AE31" s="21" t="s">
        <v>28</v>
      </c>
      <c r="AF31" s="51">
        <f>AC31*4+AD31*9</f>
        <v>146</v>
      </c>
      <c r="AG31" s="110"/>
    </row>
    <row r="32" spans="2:34" ht="27.95" customHeight="1">
      <c r="B32" s="42" t="s">
        <v>10</v>
      </c>
      <c r="C32" s="975"/>
      <c r="D32" s="3"/>
      <c r="E32" s="3"/>
      <c r="F32" s="3"/>
      <c r="G32" s="2"/>
      <c r="H32" s="105"/>
      <c r="I32" s="2"/>
      <c r="J32" s="2"/>
      <c r="K32" s="103"/>
      <c r="L32" s="2"/>
      <c r="M32" s="3"/>
      <c r="N32" s="52"/>
      <c r="O32" s="2"/>
      <c r="P32" s="2"/>
      <c r="Q32" s="52"/>
      <c r="R32" s="2"/>
      <c r="S32" s="139"/>
      <c r="T32" s="139"/>
      <c r="U32" s="139"/>
      <c r="V32" s="966"/>
      <c r="W32" s="107"/>
      <c r="X32" s="48"/>
      <c r="Y32" s="44"/>
      <c r="Z32" s="19"/>
      <c r="AA32" s="20" t="s">
        <v>30</v>
      </c>
      <c r="AB32" s="21">
        <v>1.7</v>
      </c>
      <c r="AC32" s="21">
        <f>AB32*1</f>
        <v>1.7</v>
      </c>
      <c r="AD32" s="21" t="s">
        <v>28</v>
      </c>
      <c r="AE32" s="21">
        <f>AB32*5</f>
        <v>8.5</v>
      </c>
      <c r="AF32" s="21">
        <f>AC32*4+AE32*4</f>
        <v>40.799999999999997</v>
      </c>
      <c r="AG32" s="112"/>
    </row>
    <row r="33" spans="2:34" ht="27.95" customHeight="1">
      <c r="B33" s="968" t="s">
        <v>39</v>
      </c>
      <c r="C33" s="975"/>
      <c r="D33" s="3"/>
      <c r="E33" s="3"/>
      <c r="F33" s="3"/>
      <c r="G33" s="2"/>
      <c r="H33" s="52"/>
      <c r="I33" s="2"/>
      <c r="J33" s="2"/>
      <c r="K33" s="52"/>
      <c r="L33" s="2"/>
      <c r="M33" s="2"/>
      <c r="N33" s="103"/>
      <c r="O33" s="2"/>
      <c r="P33" s="2"/>
      <c r="Q33" s="52"/>
      <c r="R33" s="2"/>
      <c r="S33" s="3"/>
      <c r="T33" s="52"/>
      <c r="U33" s="2"/>
      <c r="V33" s="966"/>
      <c r="W33" s="47"/>
      <c r="X33" s="48"/>
      <c r="Y33" s="44"/>
      <c r="Z33" s="20"/>
      <c r="AA33" s="20" t="s">
        <v>33</v>
      </c>
      <c r="AB33" s="21">
        <v>2.5</v>
      </c>
      <c r="AC33" s="21"/>
      <c r="AD33" s="21">
        <f>AB33*5</f>
        <v>12.5</v>
      </c>
      <c r="AE33" s="21" t="s">
        <v>28</v>
      </c>
      <c r="AF33" s="21">
        <f>AD33*9</f>
        <v>112.5</v>
      </c>
      <c r="AG33" s="110"/>
    </row>
    <row r="34" spans="2:34" ht="27.95" customHeight="1">
      <c r="B34" s="968"/>
      <c r="C34" s="975"/>
      <c r="D34" s="3"/>
      <c r="E34" s="3"/>
      <c r="F34" s="3"/>
      <c r="G34" s="2"/>
      <c r="H34" s="52"/>
      <c r="I34" s="2"/>
      <c r="J34" s="2"/>
      <c r="K34" s="52"/>
      <c r="L34" s="2"/>
      <c r="M34" s="3"/>
      <c r="N34" s="52"/>
      <c r="O34" s="2"/>
      <c r="P34" s="2"/>
      <c r="Q34" s="52"/>
      <c r="R34" s="2"/>
      <c r="S34" s="3"/>
      <c r="T34" s="52"/>
      <c r="U34" s="2"/>
      <c r="V34" s="966"/>
      <c r="W34" s="107"/>
      <c r="X34" s="97"/>
      <c r="Y34" s="53"/>
      <c r="Z34" s="183"/>
      <c r="AA34" s="20" t="s">
        <v>34</v>
      </c>
      <c r="AB34" s="21">
        <v>1</v>
      </c>
      <c r="AE34" s="20">
        <f>AB34*15</f>
        <v>15</v>
      </c>
      <c r="AG34" s="112"/>
    </row>
    <row r="35" spans="2:34" ht="27.95" customHeight="1">
      <c r="B35" s="76" t="s">
        <v>35</v>
      </c>
      <c r="C35" s="145"/>
      <c r="D35" s="3"/>
      <c r="E35" s="52"/>
      <c r="F35" s="3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139"/>
      <c r="U35" s="2"/>
      <c r="V35" s="966"/>
      <c r="W35" s="47"/>
      <c r="X35" s="56"/>
      <c r="Y35" s="44"/>
      <c r="Z35" s="20"/>
      <c r="AC35" s="20">
        <f>SUM(AC30:AC34)</f>
        <v>28.3</v>
      </c>
      <c r="AD35" s="20">
        <f>SUM(AD30:AD34)</f>
        <v>22.5</v>
      </c>
      <c r="AE35" s="20">
        <f>SUM(AE30:AE34)</f>
        <v>118</v>
      </c>
      <c r="AF35" s="20">
        <f>AC35*4+AD35*9+AE35*4</f>
        <v>787.7</v>
      </c>
      <c r="AG35" s="110"/>
    </row>
    <row r="36" spans="2:34" ht="27.95" customHeight="1">
      <c r="B36" s="143"/>
      <c r="C36" s="146"/>
      <c r="D36" s="61"/>
      <c r="E36" s="61"/>
      <c r="F36" s="4"/>
      <c r="G36" s="4"/>
      <c r="H36" s="61"/>
      <c r="I36" s="4"/>
      <c r="J36" s="4"/>
      <c r="K36" s="61"/>
      <c r="L36" s="4"/>
      <c r="M36" s="4"/>
      <c r="N36" s="61"/>
      <c r="O36" s="4"/>
      <c r="P36" s="4"/>
      <c r="Q36" s="61"/>
      <c r="R36" s="4"/>
      <c r="S36" s="4"/>
      <c r="T36" s="61"/>
      <c r="U36" s="4"/>
      <c r="V36" s="967"/>
      <c r="W36" s="108"/>
      <c r="X36" s="62"/>
      <c r="Y36" s="63"/>
      <c r="Z36" s="19"/>
      <c r="AC36" s="59">
        <f>AC35*4/AF35</f>
        <v>0.14370953408658119</v>
      </c>
      <c r="AD36" s="59">
        <f>AD35*9/AF35</f>
        <v>0.25707756760187889</v>
      </c>
      <c r="AE36" s="59">
        <f>AE35*4/AF35</f>
        <v>0.5992128983115399</v>
      </c>
      <c r="AG36" s="115"/>
    </row>
    <row r="37" spans="2:34" s="41" customFormat="1" ht="27.95" customHeight="1">
      <c r="B37" s="170">
        <v>4</v>
      </c>
      <c r="C37" s="975"/>
      <c r="D37" s="37" t="str">
        <f>承富.4月菜單!R3</f>
        <v>清明節</v>
      </c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965"/>
      <c r="W37" s="38"/>
      <c r="X37" s="39"/>
      <c r="Y37" s="40"/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0"/>
      <c r="AH37" s="111"/>
    </row>
    <row r="38" spans="2:34" ht="27.95" customHeight="1">
      <c r="B38" s="171" t="s">
        <v>8</v>
      </c>
      <c r="C38" s="975"/>
      <c r="D38" s="2"/>
      <c r="E38" s="3"/>
      <c r="F38" s="2"/>
      <c r="G38" s="2"/>
      <c r="H38" s="3"/>
      <c r="I38" s="2"/>
      <c r="J38" s="3"/>
      <c r="K38" s="2"/>
      <c r="L38" s="3"/>
      <c r="M38" s="208"/>
      <c r="N38" s="209"/>
      <c r="O38" s="207"/>
      <c r="P38" s="2"/>
      <c r="Q38" s="2"/>
      <c r="R38" s="2"/>
      <c r="S38" s="2"/>
      <c r="T38" s="2"/>
      <c r="U38" s="2"/>
      <c r="V38" s="966"/>
      <c r="W38" s="112"/>
      <c r="X38" s="43"/>
      <c r="Y38" s="44"/>
      <c r="Z38" s="19"/>
      <c r="AA38" s="45" t="s">
        <v>25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2"/>
    </row>
    <row r="39" spans="2:34" ht="27.95" customHeight="1">
      <c r="B39" s="171">
        <v>3</v>
      </c>
      <c r="C39" s="975"/>
      <c r="D39" s="2"/>
      <c r="E39" s="3"/>
      <c r="F39" s="2"/>
      <c r="G39" s="2"/>
      <c r="H39" s="3"/>
      <c r="I39" s="2"/>
      <c r="J39" s="3"/>
      <c r="K39" s="2"/>
      <c r="L39" s="3"/>
      <c r="N39" s="173"/>
      <c r="P39" s="2"/>
      <c r="Q39" s="2"/>
      <c r="R39" s="2"/>
      <c r="S39" s="2"/>
      <c r="T39" s="2"/>
      <c r="U39" s="2"/>
      <c r="V39" s="966"/>
      <c r="W39" s="47"/>
      <c r="X39" s="48"/>
      <c r="Y39" s="44"/>
      <c r="Z39" s="20"/>
      <c r="AA39" s="49" t="s">
        <v>27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28</v>
      </c>
      <c r="AF39" s="51">
        <f>AC39*4+AD39*9</f>
        <v>167.89999999999998</v>
      </c>
      <c r="AG39" s="110"/>
    </row>
    <row r="40" spans="2:34" ht="27.95" customHeight="1">
      <c r="B40" s="171" t="s">
        <v>10</v>
      </c>
      <c r="C40" s="975"/>
      <c r="D40" s="3"/>
      <c r="E40" s="3"/>
      <c r="F40" s="3"/>
      <c r="G40" s="2"/>
      <c r="H40" s="52"/>
      <c r="I40" s="2"/>
      <c r="J40" s="3"/>
      <c r="K40" s="103"/>
      <c r="L40" s="3"/>
      <c r="N40" s="173"/>
      <c r="P40" s="2"/>
      <c r="Q40" s="52"/>
      <c r="R40" s="2"/>
      <c r="S40" s="3"/>
      <c r="T40" s="52"/>
      <c r="U40" s="2"/>
      <c r="V40" s="966"/>
      <c r="W40" s="107"/>
      <c r="X40" s="48"/>
      <c r="Y40" s="44"/>
      <c r="Z40" s="19"/>
      <c r="AA40" s="20" t="s">
        <v>30</v>
      </c>
      <c r="AB40" s="21">
        <v>1.5</v>
      </c>
      <c r="AC40" s="21">
        <f>AB40*1</f>
        <v>1.5</v>
      </c>
      <c r="AD40" s="21" t="s">
        <v>28</v>
      </c>
      <c r="AE40" s="21">
        <f>AB40*5</f>
        <v>7.5</v>
      </c>
      <c r="AF40" s="21">
        <f>AC40*4+AE40*4</f>
        <v>36</v>
      </c>
      <c r="AG40" s="112"/>
    </row>
    <row r="41" spans="2:34" ht="27.95" customHeight="1">
      <c r="B41" s="963" t="s">
        <v>57</v>
      </c>
      <c r="C41" s="975"/>
      <c r="D41" s="3"/>
      <c r="E41" s="3"/>
      <c r="F41" s="3"/>
      <c r="G41" s="2"/>
      <c r="H41" s="52"/>
      <c r="I41" s="2"/>
      <c r="J41" s="3"/>
      <c r="K41" s="105"/>
      <c r="L41" s="3"/>
      <c r="N41" s="173"/>
      <c r="P41" s="2"/>
      <c r="Q41" s="52"/>
      <c r="R41" s="2"/>
      <c r="S41" s="3"/>
      <c r="T41" s="52"/>
      <c r="U41" s="2"/>
      <c r="V41" s="966"/>
      <c r="W41" s="47"/>
      <c r="X41" s="48"/>
      <c r="Y41" s="44"/>
      <c r="Z41" s="20"/>
      <c r="AA41" s="20" t="s">
        <v>33</v>
      </c>
      <c r="AB41" s="21">
        <v>2.5</v>
      </c>
      <c r="AC41" s="21"/>
      <c r="AD41" s="21">
        <f>AB41*5</f>
        <v>12.5</v>
      </c>
      <c r="AE41" s="21" t="s">
        <v>28</v>
      </c>
      <c r="AF41" s="21">
        <f>AD41*9</f>
        <v>112.5</v>
      </c>
      <c r="AG41" s="110"/>
    </row>
    <row r="42" spans="2:34" ht="27.95" customHeight="1">
      <c r="B42" s="963"/>
      <c r="C42" s="975"/>
      <c r="D42" s="3"/>
      <c r="E42" s="3"/>
      <c r="F42" s="3"/>
      <c r="G42" s="2"/>
      <c r="H42" s="52"/>
      <c r="I42" s="2"/>
      <c r="J42" s="2"/>
      <c r="K42" s="52"/>
      <c r="L42" s="2"/>
      <c r="M42" s="3"/>
      <c r="N42" s="52"/>
      <c r="O42" s="2"/>
      <c r="P42" s="2"/>
      <c r="Q42" s="52"/>
      <c r="R42" s="2"/>
      <c r="S42" s="3"/>
      <c r="T42" s="52"/>
      <c r="U42" s="2"/>
      <c r="V42" s="966"/>
      <c r="W42" s="107"/>
      <c r="X42" s="97"/>
      <c r="Y42" s="53"/>
      <c r="Z42" s="19"/>
      <c r="AA42" s="20" t="s">
        <v>34</v>
      </c>
      <c r="AE42" s="20">
        <f>AB42*15</f>
        <v>0</v>
      </c>
      <c r="AG42" s="112"/>
    </row>
    <row r="43" spans="2:34" ht="27.95" customHeight="1">
      <c r="B43" s="141" t="s">
        <v>50</v>
      </c>
      <c r="C43" s="145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2"/>
      <c r="T43" s="52"/>
      <c r="U43" s="2"/>
      <c r="V43" s="966"/>
      <c r="W43" s="47"/>
      <c r="X43" s="56"/>
      <c r="Y43" s="44"/>
      <c r="Z43" s="20"/>
      <c r="AC43" s="20">
        <f>SUM(AC38:AC42)</f>
        <v>29.599999999999998</v>
      </c>
      <c r="AD43" s="20">
        <f>SUM(AD38:AD42)</f>
        <v>24</v>
      </c>
      <c r="AE43" s="20">
        <f>SUM(AE38:AE42)</f>
        <v>97.5</v>
      </c>
      <c r="AF43" s="20">
        <f>AC43*4+AD43*9+AE43*4</f>
        <v>724.4</v>
      </c>
      <c r="AG43" s="110"/>
    </row>
    <row r="44" spans="2:34" ht="27.95" customHeight="1" thickBot="1">
      <c r="B44" s="198"/>
      <c r="C44" s="199"/>
      <c r="D44" s="200"/>
      <c r="E44" s="200"/>
      <c r="F44" s="201"/>
      <c r="G44" s="201"/>
      <c r="H44" s="200"/>
      <c r="I44" s="201"/>
      <c r="J44" s="201"/>
      <c r="K44" s="52"/>
      <c r="L44" s="2"/>
      <c r="M44" s="2"/>
      <c r="N44" s="52"/>
      <c r="O44" s="2"/>
      <c r="P44" s="2"/>
      <c r="Q44" s="52"/>
      <c r="R44" s="2"/>
      <c r="S44" s="2"/>
      <c r="T44" s="52"/>
      <c r="U44" s="2"/>
      <c r="V44" s="967"/>
      <c r="W44" s="108"/>
      <c r="X44" s="62"/>
      <c r="Y44" s="63"/>
      <c r="Z44" s="19"/>
      <c r="AC44" s="59">
        <f>AC43*4/AF43</f>
        <v>0.16344561016013251</v>
      </c>
      <c r="AD44" s="59">
        <f>AD43*9/AF43</f>
        <v>0.29817780231916069</v>
      </c>
      <c r="AE44" s="59">
        <f>AE43*4/AF43</f>
        <v>0.53837658752070683</v>
      </c>
      <c r="AG44" s="115"/>
    </row>
    <row r="45" spans="2:34" s="88" customFormat="1" ht="21.75" customHeight="1">
      <c r="B45" s="85"/>
      <c r="C45" s="20"/>
      <c r="D45" s="46"/>
      <c r="E45" s="86"/>
      <c r="F45" s="46"/>
      <c r="G45" s="46"/>
      <c r="H45" s="86"/>
      <c r="I45" s="46"/>
      <c r="J45" s="979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87"/>
      <c r="AA45" s="74"/>
      <c r="AB45" s="68"/>
      <c r="AC45" s="74"/>
      <c r="AD45" s="74"/>
      <c r="AE45" s="74"/>
      <c r="AF45" s="74"/>
      <c r="AG45" s="74"/>
      <c r="AH45" s="74"/>
    </row>
    <row r="46" spans="2:34">
      <c r="B46" s="68"/>
      <c r="C46" s="88"/>
      <c r="D46" s="973"/>
      <c r="E46" s="973"/>
      <c r="F46" s="974"/>
      <c r="G46" s="974"/>
      <c r="H46" s="89"/>
      <c r="I46" s="20"/>
      <c r="J46" s="20"/>
      <c r="K46" s="89"/>
      <c r="L46" s="20"/>
      <c r="N46" s="89"/>
      <c r="O46" s="20"/>
      <c r="Q46" s="89"/>
      <c r="R46" s="20"/>
      <c r="T46" s="89"/>
      <c r="U46" s="20"/>
      <c r="V46" s="90"/>
      <c r="Y46" s="93"/>
    </row>
    <row r="47" spans="2:34" ht="27.75">
      <c r="J47" s="204"/>
      <c r="K47" s="204"/>
      <c r="L47" s="204"/>
      <c r="Y47" s="93"/>
    </row>
    <row r="48" spans="2:34" ht="27.75">
      <c r="J48" s="204"/>
      <c r="K48" s="204"/>
      <c r="L48" s="204"/>
      <c r="Y48" s="93"/>
    </row>
    <row r="49" spans="10:25" ht="27.75">
      <c r="J49" s="204"/>
      <c r="K49" s="205"/>
      <c r="L49" s="204"/>
      <c r="Y49" s="93"/>
    </row>
    <row r="50" spans="10:25" ht="27.75">
      <c r="J50" s="204"/>
      <c r="K50" s="206"/>
      <c r="L50" s="204"/>
      <c r="Y50" s="93"/>
    </row>
    <row r="51" spans="10:25">
      <c r="Y51" s="93"/>
    </row>
    <row r="52" spans="10:25">
      <c r="Y52" s="93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20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7" zoomScale="60" workbookViewId="0">
      <selection activeCell="J54" sqref="J54:M54"/>
    </sheetView>
  </sheetViews>
  <sheetFormatPr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18.625" style="250" customWidth="1"/>
    <col min="5" max="5" width="5.625" style="254" customWidth="1"/>
    <col min="6" max="6" width="11.25" style="250" customWidth="1"/>
    <col min="7" max="7" width="18.625" style="250" customWidth="1"/>
    <col min="8" max="8" width="5.625" style="254" customWidth="1"/>
    <col min="9" max="9" width="11.875" style="250" customWidth="1"/>
    <col min="10" max="10" width="18.625" style="250" customWidth="1"/>
    <col min="11" max="11" width="5.625" style="254" customWidth="1"/>
    <col min="12" max="12" width="11.75" style="250" customWidth="1"/>
    <col min="13" max="13" width="18.625" style="250" customWidth="1"/>
    <col min="14" max="14" width="5.625" style="254" customWidth="1"/>
    <col min="15" max="15" width="12.125" style="250" customWidth="1"/>
    <col min="16" max="16" width="18.625" style="250" customWidth="1"/>
    <col min="17" max="17" width="5.625" style="254" customWidth="1"/>
    <col min="18" max="18" width="11.75" style="250" customWidth="1"/>
    <col min="19" max="19" width="18.625" style="250" customWidth="1"/>
    <col min="20" max="20" width="5.625" style="254" customWidth="1"/>
    <col min="21" max="21" width="12.7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4.75" style="250" customWidth="1"/>
    <col min="27" max="27" width="6" style="251" hidden="1" customWidth="1"/>
    <col min="28" max="28" width="5.5" style="252" hidden="1" customWidth="1"/>
    <col min="29" max="29" width="7.75" style="251" hidden="1" customWidth="1"/>
    <col min="30" max="30" width="8" style="251" hidden="1" customWidth="1"/>
    <col min="31" max="31" width="7.875" style="251" hidden="1" customWidth="1"/>
    <col min="32" max="32" width="7.5" style="251" hidden="1" customWidth="1"/>
    <col min="33" max="16384" width="9" style="250"/>
  </cols>
  <sheetData>
    <row r="1" spans="2:32" s="251" customFormat="1" ht="38.25">
      <c r="B1" s="970" t="s">
        <v>1192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2:32" s="251" customFormat="1" ht="18.95" customHeight="1">
      <c r="B2" s="971"/>
      <c r="C2" s="972"/>
      <c r="D2" s="972"/>
      <c r="E2" s="972"/>
      <c r="F2" s="972"/>
      <c r="G2" s="972"/>
      <c r="H2" s="217"/>
      <c r="I2" s="6"/>
      <c r="J2" s="6"/>
      <c r="K2" s="217"/>
      <c r="L2" s="6"/>
      <c r="M2" s="6"/>
      <c r="N2" s="217"/>
      <c r="O2" s="6"/>
      <c r="P2" s="6"/>
      <c r="Q2" s="217"/>
      <c r="R2" s="6"/>
      <c r="S2" s="6"/>
      <c r="T2" s="217"/>
      <c r="U2" s="6"/>
      <c r="V2" s="10"/>
      <c r="W2" s="11"/>
      <c r="X2" s="12"/>
      <c r="Y2" s="11"/>
      <c r="Z2" s="6"/>
      <c r="AB2" s="252"/>
    </row>
    <row r="3" spans="2:32" s="251" customFormat="1" ht="30" customHeight="1" thickBot="1">
      <c r="B3" s="98" t="s">
        <v>1191</v>
      </c>
      <c r="C3" s="98"/>
      <c r="D3" s="99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2:32" s="35" customFormat="1" ht="43.5">
      <c r="B4" s="22" t="s">
        <v>0</v>
      </c>
      <c r="C4" s="23" t="s">
        <v>1</v>
      </c>
      <c r="D4" s="24" t="s">
        <v>2</v>
      </c>
      <c r="E4" s="25" t="s">
        <v>1190</v>
      </c>
      <c r="F4" s="24"/>
      <c r="G4" s="24" t="s">
        <v>3</v>
      </c>
      <c r="H4" s="25" t="s">
        <v>1190</v>
      </c>
      <c r="I4" s="24"/>
      <c r="J4" s="24" t="s">
        <v>4</v>
      </c>
      <c r="K4" s="25" t="s">
        <v>1190</v>
      </c>
      <c r="L4" s="24"/>
      <c r="M4" s="24" t="s">
        <v>4</v>
      </c>
      <c r="N4" s="25" t="s">
        <v>1190</v>
      </c>
      <c r="O4" s="24"/>
      <c r="P4" s="24" t="s">
        <v>4</v>
      </c>
      <c r="Q4" s="25" t="s">
        <v>1190</v>
      </c>
      <c r="R4" s="24"/>
      <c r="S4" s="27" t="s">
        <v>5</v>
      </c>
      <c r="T4" s="25" t="s">
        <v>1190</v>
      </c>
      <c r="U4" s="24"/>
      <c r="V4" s="509" t="s">
        <v>1189</v>
      </c>
      <c r="W4" s="508" t="s">
        <v>1188</v>
      </c>
      <c r="X4" s="29" t="s">
        <v>1187</v>
      </c>
      <c r="Y4" s="30" t="s">
        <v>1186</v>
      </c>
      <c r="Z4" s="31"/>
      <c r="AA4" s="268"/>
      <c r="AB4" s="252"/>
      <c r="AC4" s="251"/>
      <c r="AD4" s="251"/>
      <c r="AE4" s="251"/>
      <c r="AF4" s="251"/>
    </row>
    <row r="5" spans="2:32" s="41" customFormat="1" ht="42">
      <c r="B5" s="36">
        <v>4</v>
      </c>
      <c r="C5" s="964"/>
      <c r="D5" s="136">
        <f>家嘉4月菜單!B5</f>
        <v>0</v>
      </c>
      <c r="E5" s="136" t="s">
        <v>1167</v>
      </c>
      <c r="F5" s="1" t="s">
        <v>1161</v>
      </c>
      <c r="G5" s="136">
        <f>家嘉4月菜單!B6</f>
        <v>0</v>
      </c>
      <c r="H5" s="136" t="s">
        <v>1183</v>
      </c>
      <c r="I5" s="1" t="s">
        <v>1161</v>
      </c>
      <c r="J5" s="136">
        <f>家嘉4月菜單!B7</f>
        <v>0</v>
      </c>
      <c r="K5" s="136" t="s">
        <v>1183</v>
      </c>
      <c r="L5" s="1" t="s">
        <v>1161</v>
      </c>
      <c r="M5" s="136">
        <f>家嘉4月菜單!B8</f>
        <v>0</v>
      </c>
      <c r="N5" s="136" t="s">
        <v>1183</v>
      </c>
      <c r="O5" s="1" t="s">
        <v>1161</v>
      </c>
      <c r="P5" s="136">
        <f>家嘉4月菜單!B9</f>
        <v>0</v>
      </c>
      <c r="Q5" s="136" t="s">
        <v>1163</v>
      </c>
      <c r="R5" s="1" t="s">
        <v>1161</v>
      </c>
      <c r="S5" s="136">
        <f>家嘉4月菜單!B10</f>
        <v>0</v>
      </c>
      <c r="T5" s="136" t="s">
        <v>1162</v>
      </c>
      <c r="U5" s="1" t="s">
        <v>1161</v>
      </c>
      <c r="V5" s="965"/>
      <c r="W5" s="38" t="s">
        <v>7</v>
      </c>
      <c r="X5" s="39" t="s">
        <v>1160</v>
      </c>
      <c r="Y5" s="40">
        <v>5</v>
      </c>
      <c r="Z5" s="251"/>
      <c r="AA5" s="251"/>
      <c r="AB5" s="252"/>
      <c r="AC5" s="251" t="s">
        <v>1159</v>
      </c>
      <c r="AD5" s="251" t="s">
        <v>1158</v>
      </c>
      <c r="AE5" s="251" t="s">
        <v>1157</v>
      </c>
      <c r="AF5" s="251" t="s">
        <v>1156</v>
      </c>
    </row>
    <row r="6" spans="2:32" ht="27.95" customHeight="1">
      <c r="B6" s="42" t="s">
        <v>8</v>
      </c>
      <c r="C6" s="964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966"/>
      <c r="W6" s="261">
        <v>90</v>
      </c>
      <c r="X6" s="43" t="s">
        <v>1182</v>
      </c>
      <c r="Y6" s="44">
        <f>AB7</f>
        <v>2</v>
      </c>
      <c r="Z6" s="260"/>
      <c r="AA6" s="268" t="s">
        <v>1181</v>
      </c>
      <c r="AB6" s="252">
        <v>6</v>
      </c>
      <c r="AC6" s="252">
        <f>AB6*2</f>
        <v>12</v>
      </c>
      <c r="AD6" s="252"/>
      <c r="AE6" s="252">
        <f>AB6*15</f>
        <v>90</v>
      </c>
      <c r="AF6" s="252">
        <f>AC6*4+AE6*4</f>
        <v>408</v>
      </c>
    </row>
    <row r="7" spans="2:32" ht="27.95" customHeight="1">
      <c r="B7" s="42"/>
      <c r="C7" s="964"/>
      <c r="D7" s="137"/>
      <c r="E7" s="137"/>
      <c r="F7" s="137"/>
      <c r="G7" s="2"/>
      <c r="H7" s="3"/>
      <c r="I7" s="2"/>
      <c r="J7" s="2"/>
      <c r="K7" s="2"/>
      <c r="L7" s="2"/>
      <c r="M7" s="2"/>
      <c r="N7" s="2"/>
      <c r="O7" s="2"/>
      <c r="P7" s="2"/>
      <c r="Q7" s="2"/>
      <c r="R7" s="2"/>
      <c r="S7" s="3"/>
      <c r="T7" s="2"/>
      <c r="U7" s="2"/>
      <c r="V7" s="966"/>
      <c r="W7" s="47" t="s">
        <v>9</v>
      </c>
      <c r="X7" s="48" t="s">
        <v>1180</v>
      </c>
      <c r="Y7" s="44">
        <f>AB8</f>
        <v>1.8</v>
      </c>
      <c r="Z7" s="251"/>
      <c r="AA7" s="267" t="s">
        <v>1179</v>
      </c>
      <c r="AB7" s="252">
        <v>2</v>
      </c>
      <c r="AC7" s="266">
        <f>AB7*7</f>
        <v>14</v>
      </c>
      <c r="AD7" s="252">
        <f>AB7*5</f>
        <v>10</v>
      </c>
      <c r="AE7" s="252" t="s">
        <v>1172</v>
      </c>
      <c r="AF7" s="265">
        <f>AC7*4+AD7*9</f>
        <v>146</v>
      </c>
    </row>
    <row r="8" spans="2:32" ht="27.95" customHeight="1">
      <c r="B8" s="42" t="s">
        <v>10</v>
      </c>
      <c r="C8" s="964"/>
      <c r="D8" s="137"/>
      <c r="E8" s="138"/>
      <c r="F8" s="137"/>
      <c r="G8" s="2"/>
      <c r="H8" s="52"/>
      <c r="I8" s="2"/>
      <c r="J8" s="2"/>
      <c r="K8" s="2"/>
      <c r="L8" s="2"/>
      <c r="M8" s="2"/>
      <c r="N8" s="52"/>
      <c r="O8" s="2"/>
      <c r="P8" s="2"/>
      <c r="Q8" s="52"/>
      <c r="R8" s="2"/>
      <c r="S8" s="3"/>
      <c r="T8" s="52"/>
      <c r="U8" s="2"/>
      <c r="V8" s="966"/>
      <c r="W8" s="261">
        <v>23</v>
      </c>
      <c r="X8" s="48" t="s">
        <v>1177</v>
      </c>
      <c r="Y8" s="44">
        <f>AB9</f>
        <v>2.5</v>
      </c>
      <c r="Z8" s="260"/>
      <c r="AA8" s="251" t="s">
        <v>1176</v>
      </c>
      <c r="AB8" s="252">
        <v>1.8</v>
      </c>
      <c r="AC8" s="252">
        <f>AB8*1</f>
        <v>1.8</v>
      </c>
      <c r="AD8" s="252" t="s">
        <v>1172</v>
      </c>
      <c r="AE8" s="252">
        <f>AB8*5</f>
        <v>9</v>
      </c>
      <c r="AF8" s="252">
        <f>AC8*4+AE8*4</f>
        <v>43.2</v>
      </c>
    </row>
    <row r="9" spans="2:32" ht="27.95" customHeight="1">
      <c r="B9" s="968" t="s">
        <v>1185</v>
      </c>
      <c r="C9" s="964"/>
      <c r="D9" s="137"/>
      <c r="E9" s="138"/>
      <c r="F9" s="137"/>
      <c r="G9" s="2"/>
      <c r="H9" s="52"/>
      <c r="I9" s="2"/>
      <c r="J9" s="2"/>
      <c r="K9" s="2"/>
      <c r="L9" s="2"/>
      <c r="M9" s="2"/>
      <c r="N9" s="52"/>
      <c r="O9" s="2"/>
      <c r="P9" s="2"/>
      <c r="Q9" s="52"/>
      <c r="R9" s="2"/>
      <c r="S9" s="3"/>
      <c r="T9" s="52"/>
      <c r="U9" s="2"/>
      <c r="V9" s="966"/>
      <c r="W9" s="47" t="s">
        <v>11</v>
      </c>
      <c r="X9" s="48" t="s">
        <v>1174</v>
      </c>
      <c r="Y9" s="44">
        <v>0</v>
      </c>
      <c r="Z9" s="251"/>
      <c r="AA9" s="251" t="s">
        <v>1173</v>
      </c>
      <c r="AB9" s="252">
        <v>2.5</v>
      </c>
      <c r="AC9" s="252"/>
      <c r="AD9" s="252">
        <f>AB9*5</f>
        <v>12.5</v>
      </c>
      <c r="AE9" s="252" t="s">
        <v>1172</v>
      </c>
      <c r="AF9" s="252">
        <f>AD9*9</f>
        <v>112.5</v>
      </c>
    </row>
    <row r="10" spans="2:32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261">
        <v>26</v>
      </c>
      <c r="X10" s="97" t="s">
        <v>1171</v>
      </c>
      <c r="Y10" s="53">
        <v>0</v>
      </c>
      <c r="Z10" s="260"/>
      <c r="AA10" s="251" t="s">
        <v>1170</v>
      </c>
      <c r="AB10" s="252">
        <v>1</v>
      </c>
      <c r="AE10" s="251">
        <f>AB10*15</f>
        <v>15</v>
      </c>
    </row>
    <row r="11" spans="2:32" ht="27.95" customHeight="1">
      <c r="B11" s="141" t="s">
        <v>1169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51"/>
      <c r="AC11" s="251">
        <f>SUM(AC6:AC10)</f>
        <v>27.8</v>
      </c>
      <c r="AD11" s="251">
        <f>SUM(AD6:AD10)</f>
        <v>22.5</v>
      </c>
      <c r="AE11" s="251">
        <f>SUM(AE6:AE10)</f>
        <v>114</v>
      </c>
      <c r="AF11" s="251">
        <f>AC11*4+AD11*9+AE11*4</f>
        <v>769.7</v>
      </c>
    </row>
    <row r="12" spans="2:32" ht="27.95" customHeight="1">
      <c r="B12" s="272"/>
      <c r="C12" s="262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261" t="s">
        <v>1184</v>
      </c>
      <c r="X12" s="62"/>
      <c r="Y12" s="53"/>
      <c r="Z12" s="260"/>
      <c r="AC12" s="259">
        <f>AC11*4/AF11</f>
        <v>0.14447187215798363</v>
      </c>
      <c r="AD12" s="259">
        <f>AD11*9/AF11</f>
        <v>0.26308951539560865</v>
      </c>
      <c r="AE12" s="259">
        <f>AE11*4/AF11</f>
        <v>0.59243861244640761</v>
      </c>
    </row>
    <row r="13" spans="2:32" s="41" customFormat="1" ht="27.75" customHeight="1">
      <c r="B13" s="36">
        <v>4</v>
      </c>
      <c r="C13" s="964"/>
      <c r="D13" s="136">
        <f>家嘉4月菜單!F5</f>
        <v>0</v>
      </c>
      <c r="E13" s="136" t="s">
        <v>1167</v>
      </c>
      <c r="F13" s="1" t="s">
        <v>1161</v>
      </c>
      <c r="G13" s="136">
        <f>家嘉4月菜單!F6</f>
        <v>0</v>
      </c>
      <c r="H13" s="136" t="s">
        <v>1183</v>
      </c>
      <c r="I13" s="1" t="s">
        <v>1161</v>
      </c>
      <c r="J13" s="136">
        <f>家嘉4月菜單!F7</f>
        <v>0</v>
      </c>
      <c r="K13" s="136" t="s">
        <v>1165</v>
      </c>
      <c r="L13" s="1" t="s">
        <v>1161</v>
      </c>
      <c r="M13" s="136">
        <f>家嘉4月菜單!F8</f>
        <v>0</v>
      </c>
      <c r="N13" s="136" t="s">
        <v>1183</v>
      </c>
      <c r="O13" s="1" t="s">
        <v>1161</v>
      </c>
      <c r="P13" s="136">
        <f>家嘉4月菜單!F9</f>
        <v>0</v>
      </c>
      <c r="Q13" s="136" t="s">
        <v>1163</v>
      </c>
      <c r="R13" s="1" t="s">
        <v>1161</v>
      </c>
      <c r="S13" s="136">
        <f>家嘉4月菜單!F10</f>
        <v>0</v>
      </c>
      <c r="T13" s="136" t="s">
        <v>1162</v>
      </c>
      <c r="U13" s="1" t="s">
        <v>1161</v>
      </c>
      <c r="V13" s="965"/>
      <c r="W13" s="38" t="s">
        <v>7</v>
      </c>
      <c r="X13" s="39" t="s">
        <v>1160</v>
      </c>
      <c r="Y13" s="40">
        <v>5</v>
      </c>
      <c r="Z13" s="251"/>
      <c r="AA13" s="251"/>
      <c r="AB13" s="252"/>
      <c r="AC13" s="251" t="s">
        <v>1159</v>
      </c>
      <c r="AD13" s="251" t="s">
        <v>1158</v>
      </c>
      <c r="AE13" s="251" t="s">
        <v>1157</v>
      </c>
      <c r="AF13" s="251" t="s">
        <v>1156</v>
      </c>
    </row>
    <row r="14" spans="2:32" ht="27.95" customHeight="1">
      <c r="B14" s="42" t="s">
        <v>8</v>
      </c>
      <c r="C14" s="964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3"/>
      <c r="T14" s="2"/>
      <c r="U14" s="2"/>
      <c r="V14" s="966"/>
      <c r="W14" s="261">
        <v>101</v>
      </c>
      <c r="X14" s="43" t="s">
        <v>1182</v>
      </c>
      <c r="Y14" s="44">
        <f>AB15</f>
        <v>2</v>
      </c>
      <c r="Z14" s="260"/>
      <c r="AA14" s="268" t="s">
        <v>1181</v>
      </c>
      <c r="AB14" s="252">
        <v>6.2</v>
      </c>
      <c r="AC14" s="252">
        <f>AB14*2</f>
        <v>12.4</v>
      </c>
      <c r="AD14" s="252"/>
      <c r="AE14" s="252">
        <f>AB14*15</f>
        <v>93</v>
      </c>
      <c r="AF14" s="252">
        <f>AC14*4+AE14*4</f>
        <v>421.6</v>
      </c>
    </row>
    <row r="15" spans="2:32" ht="27.95" customHeight="1">
      <c r="B15" s="42"/>
      <c r="C15" s="964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  <c r="P15" s="2"/>
      <c r="Q15" s="2"/>
      <c r="R15" s="2"/>
      <c r="S15" s="3"/>
      <c r="T15" s="2"/>
      <c r="U15" s="2"/>
      <c r="V15" s="966"/>
      <c r="W15" s="47" t="s">
        <v>9</v>
      </c>
      <c r="X15" s="48" t="s">
        <v>1180</v>
      </c>
      <c r="Y15" s="44">
        <f>AB16</f>
        <v>1.6</v>
      </c>
      <c r="Z15" s="251"/>
      <c r="AA15" s="267" t="s">
        <v>1179</v>
      </c>
      <c r="AB15" s="252">
        <v>2</v>
      </c>
      <c r="AC15" s="266">
        <f>AB15*7</f>
        <v>14</v>
      </c>
      <c r="AD15" s="252">
        <f>AB15*5</f>
        <v>10</v>
      </c>
      <c r="AE15" s="252" t="s">
        <v>1172</v>
      </c>
      <c r="AF15" s="265">
        <f>AC15*4+AD15*9</f>
        <v>146</v>
      </c>
    </row>
    <row r="16" spans="2:32" ht="27.95" customHeight="1">
      <c r="B16" s="42" t="s">
        <v>1178</v>
      </c>
      <c r="C16" s="964"/>
      <c r="D16" s="2"/>
      <c r="E16" s="52"/>
      <c r="F16" s="2"/>
      <c r="G16" s="2"/>
      <c r="H16" s="52"/>
      <c r="I16" s="2"/>
      <c r="J16" s="2"/>
      <c r="K16" s="52"/>
      <c r="L16" s="2"/>
      <c r="M16" s="2"/>
      <c r="N16" s="52"/>
      <c r="O16" s="2"/>
      <c r="P16" s="2"/>
      <c r="Q16" s="52"/>
      <c r="R16" s="2"/>
      <c r="S16" s="3"/>
      <c r="T16" s="52"/>
      <c r="U16" s="2"/>
      <c r="V16" s="966"/>
      <c r="W16" s="261">
        <v>19</v>
      </c>
      <c r="X16" s="48" t="s">
        <v>1177</v>
      </c>
      <c r="Y16" s="44">
        <f>AB17</f>
        <v>2.5</v>
      </c>
      <c r="Z16" s="260"/>
      <c r="AA16" s="251" t="s">
        <v>1176</v>
      </c>
      <c r="AB16" s="252">
        <v>1.6</v>
      </c>
      <c r="AC16" s="252">
        <f>AB16*1</f>
        <v>1.6</v>
      </c>
      <c r="AD16" s="252" t="s">
        <v>1172</v>
      </c>
      <c r="AE16" s="252">
        <f>AB16*5</f>
        <v>8</v>
      </c>
      <c r="AF16" s="252">
        <f>AC16*4+AE16*4</f>
        <v>38.4</v>
      </c>
    </row>
    <row r="17" spans="2:32" ht="27.95" customHeight="1">
      <c r="B17" s="968" t="s">
        <v>1175</v>
      </c>
      <c r="C17" s="964"/>
      <c r="D17" s="2"/>
      <c r="E17" s="52"/>
      <c r="F17" s="2"/>
      <c r="G17" s="2"/>
      <c r="H17" s="52"/>
      <c r="I17" s="2"/>
      <c r="J17" s="2"/>
      <c r="K17" s="52"/>
      <c r="L17" s="2"/>
      <c r="M17" s="2"/>
      <c r="N17" s="52"/>
      <c r="O17" s="2"/>
      <c r="P17" s="2"/>
      <c r="Q17" s="52"/>
      <c r="R17" s="2"/>
      <c r="S17" s="3"/>
      <c r="T17" s="52"/>
      <c r="U17" s="2"/>
      <c r="V17" s="966"/>
      <c r="W17" s="47" t="s">
        <v>11</v>
      </c>
      <c r="X17" s="48" t="s">
        <v>1174</v>
      </c>
      <c r="Y17" s="44">
        <v>0</v>
      </c>
      <c r="Z17" s="251"/>
      <c r="AA17" s="251" t="s">
        <v>1173</v>
      </c>
      <c r="AB17" s="252">
        <v>2.5</v>
      </c>
      <c r="AC17" s="252"/>
      <c r="AD17" s="252">
        <f>AB17*5</f>
        <v>12.5</v>
      </c>
      <c r="AE17" s="252" t="s">
        <v>1172</v>
      </c>
      <c r="AF17" s="252">
        <f>AD17*9</f>
        <v>112.5</v>
      </c>
    </row>
    <row r="18" spans="2:32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2"/>
      <c r="N18" s="52"/>
      <c r="O18" s="2"/>
      <c r="P18" s="2"/>
      <c r="Q18" s="52"/>
      <c r="R18" s="2"/>
      <c r="S18" s="3"/>
      <c r="T18" s="52"/>
      <c r="U18" s="2"/>
      <c r="V18" s="966"/>
      <c r="W18" s="261">
        <v>26</v>
      </c>
      <c r="X18" s="97" t="s">
        <v>1171</v>
      </c>
      <c r="Y18" s="53">
        <v>0</v>
      </c>
      <c r="Z18" s="260"/>
      <c r="AA18" s="251" t="s">
        <v>1170</v>
      </c>
      <c r="AB18" s="252">
        <v>1</v>
      </c>
      <c r="AE18" s="251">
        <f>AB18*15</f>
        <v>15</v>
      </c>
    </row>
    <row r="19" spans="2:32" ht="27.95" customHeight="1">
      <c r="B19" s="141" t="s">
        <v>1169</v>
      </c>
      <c r="C19" s="264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66"/>
      <c r="W19" s="47" t="s">
        <v>12</v>
      </c>
      <c r="X19" s="56"/>
      <c r="Y19" s="44"/>
      <c r="Z19" s="251"/>
      <c r="AC19" s="251">
        <f>SUM(AC14:AC18)</f>
        <v>28</v>
      </c>
      <c r="AD19" s="251">
        <f>SUM(AD14:AD18)</f>
        <v>22.5</v>
      </c>
      <c r="AE19" s="251">
        <f>SUM(AE14:AE18)</f>
        <v>116</v>
      </c>
      <c r="AF19" s="251">
        <f>AC19*4+AD19*9+AE19*4</f>
        <v>778.5</v>
      </c>
    </row>
    <row r="20" spans="2:32" ht="27.95" customHeigh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261" t="s">
        <v>1168</v>
      </c>
      <c r="X20" s="316"/>
      <c r="Y20" s="53"/>
      <c r="Z20" s="260"/>
      <c r="AC20" s="259">
        <f>AC19*4/AF19</f>
        <v>0.14386640976236351</v>
      </c>
      <c r="AD20" s="259">
        <f>AD19*9/AF19</f>
        <v>0.26011560693641617</v>
      </c>
      <c r="AE20" s="259">
        <f>AE19*4/AF19</f>
        <v>0.59601798330122024</v>
      </c>
    </row>
    <row r="21" spans="2:32" s="41" customFormat="1" ht="27.95" customHeight="1">
      <c r="B21" s="170">
        <v>4</v>
      </c>
      <c r="C21" s="975"/>
      <c r="D21" s="136" t="str">
        <f>家嘉4月菜單!J5</f>
        <v>QQ白飯</v>
      </c>
      <c r="E21" s="136" t="s">
        <v>1167</v>
      </c>
      <c r="F21" s="1" t="s">
        <v>1161</v>
      </c>
      <c r="G21" s="136" t="str">
        <f>家嘉4月菜單!J6</f>
        <v xml:space="preserve"> 卡啦雞腿(炸)</v>
      </c>
      <c r="H21" s="37" t="s">
        <v>1166</v>
      </c>
      <c r="I21" s="1" t="s">
        <v>1161</v>
      </c>
      <c r="J21" s="136" t="str">
        <f>家嘉4月菜單!J7</f>
        <v>椒鹽魷魚條(海)</v>
      </c>
      <c r="K21" s="37" t="s">
        <v>1165</v>
      </c>
      <c r="L21" s="1" t="s">
        <v>1161</v>
      </c>
      <c r="M21" s="136" t="str">
        <f>家嘉4月菜單!J8</f>
        <v>醬油荷包蛋</v>
      </c>
      <c r="N21" s="37" t="s">
        <v>1164</v>
      </c>
      <c r="O21" s="1" t="s">
        <v>1161</v>
      </c>
      <c r="P21" s="136" t="str">
        <f>家嘉4月菜單!J9</f>
        <v>高麗菜</v>
      </c>
      <c r="Q21" s="37" t="s">
        <v>1163</v>
      </c>
      <c r="R21" s="1" t="s">
        <v>1161</v>
      </c>
      <c r="S21" s="136" t="str">
        <f>家嘉4月菜單!J10</f>
        <v>冬瓜薑絲湯</v>
      </c>
      <c r="T21" s="37" t="s">
        <v>1162</v>
      </c>
      <c r="U21" s="1" t="s">
        <v>1161</v>
      </c>
      <c r="V21" s="976"/>
      <c r="W21" s="38" t="s">
        <v>7</v>
      </c>
      <c r="X21" s="39" t="s">
        <v>1160</v>
      </c>
      <c r="Y21" s="40">
        <v>5</v>
      </c>
      <c r="Z21" s="251"/>
      <c r="AA21" s="251"/>
      <c r="AB21" s="252"/>
      <c r="AC21" s="251" t="s">
        <v>1159</v>
      </c>
      <c r="AD21" s="251" t="s">
        <v>1158</v>
      </c>
      <c r="AE21" s="251" t="s">
        <v>1157</v>
      </c>
      <c r="AF21" s="251" t="s">
        <v>1156</v>
      </c>
    </row>
    <row r="22" spans="2:32" s="69" customFormat="1" ht="27.75" customHeight="1">
      <c r="B22" s="171" t="s">
        <v>8</v>
      </c>
      <c r="C22" s="975"/>
      <c r="D22" s="2" t="s">
        <v>1155</v>
      </c>
      <c r="E22" s="2"/>
      <c r="F22" s="2">
        <v>100</v>
      </c>
      <c r="G22" s="137" t="s">
        <v>1154</v>
      </c>
      <c r="H22" s="137"/>
      <c r="I22" s="137">
        <v>65</v>
      </c>
      <c r="J22" s="3" t="s">
        <v>1153</v>
      </c>
      <c r="K22" s="3"/>
      <c r="L22" s="3">
        <v>45</v>
      </c>
      <c r="M22" s="2" t="s">
        <v>118</v>
      </c>
      <c r="N22" s="2"/>
      <c r="O22" s="2">
        <v>55</v>
      </c>
      <c r="P22" s="137" t="s">
        <v>109</v>
      </c>
      <c r="Q22" s="137"/>
      <c r="R22" s="137">
        <v>100</v>
      </c>
      <c r="S22" s="137" t="s">
        <v>669</v>
      </c>
      <c r="T22" s="137"/>
      <c r="U22" s="137">
        <v>20</v>
      </c>
      <c r="V22" s="977"/>
      <c r="W22" s="261" t="s">
        <v>1152</v>
      </c>
      <c r="X22" s="43" t="s">
        <v>24</v>
      </c>
      <c r="Y22" s="44">
        <f>AB23</f>
        <v>2.2000000000000002</v>
      </c>
      <c r="Z22" s="66"/>
      <c r="AA22" s="268" t="s">
        <v>25</v>
      </c>
      <c r="AB22" s="252">
        <v>6.2</v>
      </c>
      <c r="AC22" s="252">
        <f>AB22*2</f>
        <v>12.4</v>
      </c>
      <c r="AD22" s="252"/>
      <c r="AE22" s="252">
        <f>AB22*15</f>
        <v>93</v>
      </c>
      <c r="AF22" s="252">
        <f>AC22*4+AE22*4</f>
        <v>421.6</v>
      </c>
    </row>
    <row r="23" spans="2:32" s="69" customFormat="1" ht="27.95" customHeight="1">
      <c r="B23" s="171">
        <v>1</v>
      </c>
      <c r="C23" s="975"/>
      <c r="D23" s="3"/>
      <c r="E23" s="3"/>
      <c r="F23" s="3"/>
      <c r="G23" s="137"/>
      <c r="H23" s="137"/>
      <c r="I23" s="137"/>
      <c r="J23" s="3" t="s">
        <v>91</v>
      </c>
      <c r="K23" s="3"/>
      <c r="L23" s="3">
        <v>30</v>
      </c>
      <c r="M23" s="2"/>
      <c r="N23" s="2"/>
      <c r="O23" s="2"/>
      <c r="P23" s="137"/>
      <c r="Q23" s="137"/>
      <c r="R23" s="137"/>
      <c r="S23" s="137" t="s">
        <v>666</v>
      </c>
      <c r="T23" s="137"/>
      <c r="U23" s="137">
        <v>1</v>
      </c>
      <c r="V23" s="977"/>
      <c r="W23" s="47" t="s">
        <v>9</v>
      </c>
      <c r="X23" s="48" t="s">
        <v>26</v>
      </c>
      <c r="Y23" s="44">
        <f>AB24</f>
        <v>1.6</v>
      </c>
      <c r="Z23" s="70"/>
      <c r="AA23" s="267" t="s">
        <v>27</v>
      </c>
      <c r="AB23" s="252">
        <v>2.2000000000000002</v>
      </c>
      <c r="AC23" s="266">
        <f>AB23*7</f>
        <v>15.400000000000002</v>
      </c>
      <c r="AD23" s="252">
        <f>AB23*5</f>
        <v>11</v>
      </c>
      <c r="AE23" s="252" t="s">
        <v>28</v>
      </c>
      <c r="AF23" s="265">
        <f>AC23*4+AD23*9</f>
        <v>160.60000000000002</v>
      </c>
    </row>
    <row r="24" spans="2:32" s="69" customFormat="1" ht="27.95" customHeight="1">
      <c r="B24" s="171" t="s">
        <v>10</v>
      </c>
      <c r="C24" s="975"/>
      <c r="D24" s="3"/>
      <c r="E24" s="3"/>
      <c r="F24" s="3"/>
      <c r="G24" s="137"/>
      <c r="H24" s="138"/>
      <c r="I24" s="137"/>
      <c r="J24" s="137" t="s">
        <v>571</v>
      </c>
      <c r="K24" s="138"/>
      <c r="L24" s="137">
        <v>10</v>
      </c>
      <c r="M24" s="2"/>
      <c r="N24" s="52"/>
      <c r="O24" s="2"/>
      <c r="P24" s="137"/>
      <c r="Q24" s="138"/>
      <c r="R24" s="137"/>
      <c r="S24" s="139"/>
      <c r="T24" s="138"/>
      <c r="U24" s="137"/>
      <c r="V24" s="977"/>
      <c r="W24" s="261" t="s">
        <v>1151</v>
      </c>
      <c r="X24" s="48" t="s">
        <v>29</v>
      </c>
      <c r="Y24" s="44">
        <f>AB25</f>
        <v>2.5</v>
      </c>
      <c r="Z24" s="66"/>
      <c r="AA24" s="251" t="s">
        <v>30</v>
      </c>
      <c r="AB24" s="252">
        <v>1.6</v>
      </c>
      <c r="AC24" s="252">
        <f>AB24*1</f>
        <v>1.6</v>
      </c>
      <c r="AD24" s="252" t="s">
        <v>28</v>
      </c>
      <c r="AE24" s="252">
        <f>AB24*5</f>
        <v>8</v>
      </c>
      <c r="AF24" s="252">
        <f>AC24*4+AE24*4</f>
        <v>38.4</v>
      </c>
    </row>
    <row r="25" spans="2:32" s="69" customFormat="1" ht="27.95" customHeight="1">
      <c r="B25" s="963" t="s">
        <v>38</v>
      </c>
      <c r="C25" s="975"/>
      <c r="D25" s="3"/>
      <c r="E25" s="3"/>
      <c r="F25" s="3"/>
      <c r="G25" s="137"/>
      <c r="H25" s="138"/>
      <c r="I25" s="137"/>
      <c r="J25" s="137"/>
      <c r="K25" s="138"/>
      <c r="L25" s="137"/>
      <c r="M25" s="2"/>
      <c r="N25" s="52"/>
      <c r="O25" s="2"/>
      <c r="P25" s="137"/>
      <c r="Q25" s="138"/>
      <c r="R25" s="137"/>
      <c r="S25" s="137"/>
      <c r="T25" s="138"/>
      <c r="U25" s="137"/>
      <c r="V25" s="977"/>
      <c r="W25" s="47" t="s">
        <v>46</v>
      </c>
      <c r="X25" s="48" t="s">
        <v>32</v>
      </c>
      <c r="Y25" s="44">
        <f>AB26</f>
        <v>0</v>
      </c>
      <c r="Z25" s="70"/>
      <c r="AA25" s="251" t="s">
        <v>33</v>
      </c>
      <c r="AB25" s="252">
        <v>2.5</v>
      </c>
      <c r="AC25" s="252"/>
      <c r="AD25" s="252">
        <f>AB25*5</f>
        <v>12.5</v>
      </c>
      <c r="AE25" s="252" t="s">
        <v>28</v>
      </c>
      <c r="AF25" s="252">
        <f>AD25*9</f>
        <v>112.5</v>
      </c>
    </row>
    <row r="26" spans="2:32" s="69" customFormat="1" ht="27.95" customHeight="1">
      <c r="B26" s="963"/>
      <c r="C26" s="975"/>
      <c r="D26" s="52"/>
      <c r="E26" s="52"/>
      <c r="F26" s="2"/>
      <c r="G26" s="140"/>
      <c r="H26" s="138"/>
      <c r="I26" s="137"/>
      <c r="J26" s="137"/>
      <c r="K26" s="138"/>
      <c r="L26" s="137"/>
      <c r="M26" s="2"/>
      <c r="N26" s="52"/>
      <c r="O26" s="2"/>
      <c r="P26" s="137"/>
      <c r="Q26" s="138"/>
      <c r="R26" s="137"/>
      <c r="S26" s="137"/>
      <c r="T26" s="138"/>
      <c r="U26" s="137"/>
      <c r="V26" s="977"/>
      <c r="W26" s="261" t="s">
        <v>1150</v>
      </c>
      <c r="X26" s="97" t="s">
        <v>41</v>
      </c>
      <c r="Y26" s="44">
        <v>0</v>
      </c>
      <c r="Z26" s="66"/>
      <c r="AA26" s="251" t="s">
        <v>34</v>
      </c>
      <c r="AB26" s="252"/>
      <c r="AC26" s="251"/>
      <c r="AD26" s="251"/>
      <c r="AE26" s="251">
        <f>AB26*15</f>
        <v>0</v>
      </c>
      <c r="AF26" s="251"/>
    </row>
    <row r="27" spans="2:32" s="69" customFormat="1" ht="27.95" customHeight="1">
      <c r="B27" s="141" t="s">
        <v>35</v>
      </c>
      <c r="C27" s="142"/>
      <c r="D27" s="137"/>
      <c r="E27" s="138"/>
      <c r="F27" s="137"/>
      <c r="G27" s="137"/>
      <c r="H27" s="138"/>
      <c r="I27" s="137"/>
      <c r="J27" s="137"/>
      <c r="K27" s="138"/>
      <c r="L27" s="137"/>
      <c r="M27" s="137"/>
      <c r="N27" s="138"/>
      <c r="O27" s="137"/>
      <c r="P27" s="137"/>
      <c r="Q27" s="138"/>
      <c r="R27" s="137"/>
      <c r="S27" s="137"/>
      <c r="T27" s="138"/>
      <c r="U27" s="137"/>
      <c r="V27" s="977"/>
      <c r="W27" s="47" t="s">
        <v>12</v>
      </c>
      <c r="X27" s="56"/>
      <c r="Y27" s="44"/>
      <c r="Z27" s="70"/>
      <c r="AA27" s="251"/>
      <c r="AB27" s="252"/>
      <c r="AC27" s="251">
        <f>SUM(AC22:AC26)</f>
        <v>29.400000000000006</v>
      </c>
      <c r="AD27" s="251">
        <f>SUM(AD22:AD26)</f>
        <v>23.5</v>
      </c>
      <c r="AE27" s="251">
        <f>SUM(AE22:AE26)</f>
        <v>101</v>
      </c>
      <c r="AF27" s="251">
        <f>AC27*4+AD27*9+AE27*4</f>
        <v>733.1</v>
      </c>
    </row>
    <row r="28" spans="2:32" s="69" customFormat="1" ht="27.95" customHeight="1" thickBot="1">
      <c r="B28" s="349"/>
      <c r="C28" s="144"/>
      <c r="D28" s="138"/>
      <c r="E28" s="138"/>
      <c r="F28" s="137"/>
      <c r="G28" s="137"/>
      <c r="H28" s="138"/>
      <c r="I28" s="137"/>
      <c r="J28" s="137"/>
      <c r="K28" s="138"/>
      <c r="L28" s="137"/>
      <c r="M28" s="137"/>
      <c r="N28" s="138"/>
      <c r="O28" s="137"/>
      <c r="P28" s="137"/>
      <c r="Q28" s="138"/>
      <c r="R28" s="137"/>
      <c r="S28" s="137"/>
      <c r="T28" s="138"/>
      <c r="U28" s="137"/>
      <c r="V28" s="978"/>
      <c r="W28" s="261" t="s">
        <v>1149</v>
      </c>
      <c r="X28" s="62"/>
      <c r="Y28" s="44"/>
      <c r="Z28" s="66"/>
      <c r="AA28" s="70"/>
      <c r="AB28" s="80"/>
      <c r="AC28" s="259">
        <f>AC27*4/AF27</f>
        <v>0.16041467739735374</v>
      </c>
      <c r="AD28" s="259">
        <f>AD27*9/AF27</f>
        <v>0.28850088664575091</v>
      </c>
      <c r="AE28" s="259">
        <f>AE27*4/AF27</f>
        <v>0.55108443595689538</v>
      </c>
      <c r="AF28" s="70"/>
    </row>
    <row r="29" spans="2:32" s="41" customFormat="1" ht="27.95" customHeight="1">
      <c r="B29" s="36"/>
      <c r="C29" s="964"/>
      <c r="D29" s="37"/>
      <c r="E29" s="37"/>
      <c r="F29" s="1"/>
      <c r="G29" s="37"/>
      <c r="H29" s="37"/>
      <c r="I29" s="1"/>
      <c r="J29" s="37"/>
      <c r="K29" s="37"/>
      <c r="L29" s="1"/>
      <c r="M29" s="37"/>
      <c r="N29" s="37"/>
      <c r="O29" s="1"/>
      <c r="P29" s="37"/>
      <c r="Q29" s="37"/>
      <c r="R29" s="1"/>
      <c r="S29" s="37"/>
      <c r="T29" s="37"/>
      <c r="U29" s="1"/>
      <c r="V29" s="965"/>
      <c r="W29" s="506"/>
      <c r="X29" s="39"/>
      <c r="Y29" s="507"/>
      <c r="Z29" s="251"/>
      <c r="AA29" s="251"/>
      <c r="AB29" s="252"/>
      <c r="AC29" s="251" t="s">
        <v>20</v>
      </c>
      <c r="AD29" s="251" t="s">
        <v>21</v>
      </c>
      <c r="AE29" s="251" t="s">
        <v>22</v>
      </c>
      <c r="AF29" s="251" t="s">
        <v>23</v>
      </c>
    </row>
    <row r="30" spans="2:32" ht="27.95" customHeight="1">
      <c r="B30" s="42"/>
      <c r="C30" s="964"/>
      <c r="D30" s="2"/>
      <c r="E30" s="2"/>
      <c r="F30" s="2"/>
      <c r="G30" s="2"/>
      <c r="H30" s="2"/>
      <c r="I30" s="2"/>
      <c r="J30" s="3"/>
      <c r="K30" s="3"/>
      <c r="L30" s="3"/>
      <c r="M30" s="3"/>
      <c r="N30" s="3"/>
      <c r="O30" s="3"/>
      <c r="P30" s="2"/>
      <c r="Q30" s="2"/>
      <c r="R30" s="2"/>
      <c r="S30" s="3"/>
      <c r="T30" s="2"/>
      <c r="U30" s="2"/>
      <c r="V30" s="966"/>
      <c r="W30" s="505"/>
      <c r="X30" s="43"/>
      <c r="Y30" s="314"/>
      <c r="Z30" s="260"/>
      <c r="AA30" s="268" t="s">
        <v>25</v>
      </c>
      <c r="AB30" s="252">
        <v>6.3</v>
      </c>
      <c r="AC30" s="252">
        <f>AB30*2</f>
        <v>12.6</v>
      </c>
      <c r="AD30" s="252"/>
      <c r="AE30" s="252">
        <f>AB30*15</f>
        <v>94.5</v>
      </c>
      <c r="AF30" s="252">
        <f>AC30*4+AE30*4</f>
        <v>428.4</v>
      </c>
    </row>
    <row r="31" spans="2:32" ht="27.95" customHeight="1">
      <c r="B31" s="42"/>
      <c r="C31" s="964"/>
      <c r="D31" s="2"/>
      <c r="E31" s="2"/>
      <c r="F31" s="2"/>
      <c r="G31" s="2"/>
      <c r="H31" s="2"/>
      <c r="I31" s="2"/>
      <c r="J31" s="3"/>
      <c r="K31" s="3"/>
      <c r="L31" s="3"/>
      <c r="M31" s="3"/>
      <c r="N31" s="3"/>
      <c r="O31" s="3"/>
      <c r="P31" s="2"/>
      <c r="Q31" s="2"/>
      <c r="R31" s="2"/>
      <c r="S31" s="3"/>
      <c r="T31" s="2"/>
      <c r="U31" s="2"/>
      <c r="V31" s="966"/>
      <c r="W31" s="504"/>
      <c r="X31" s="48"/>
      <c r="Y31" s="314"/>
      <c r="Z31" s="251"/>
      <c r="AA31" s="267" t="s">
        <v>27</v>
      </c>
      <c r="AB31" s="252">
        <v>2</v>
      </c>
      <c r="AC31" s="266">
        <f>AB31*7</f>
        <v>14</v>
      </c>
      <c r="AD31" s="252">
        <f>AB31*5</f>
        <v>10</v>
      </c>
      <c r="AE31" s="252" t="s">
        <v>28</v>
      </c>
      <c r="AF31" s="265">
        <f>AC31*4+AD31*9</f>
        <v>146</v>
      </c>
    </row>
    <row r="32" spans="2:32" ht="27.95" customHeight="1">
      <c r="B32" s="42"/>
      <c r="C32" s="964"/>
      <c r="D32" s="52"/>
      <c r="E32" s="52"/>
      <c r="F32" s="2"/>
      <c r="G32" s="2"/>
      <c r="H32" s="52"/>
      <c r="I32" s="2"/>
      <c r="J32" s="3"/>
      <c r="K32" s="3"/>
      <c r="L32" s="3"/>
      <c r="M32" s="2"/>
      <c r="N32" s="52"/>
      <c r="O32" s="2"/>
      <c r="P32" s="2"/>
      <c r="Q32" s="52"/>
      <c r="R32" s="2"/>
      <c r="S32" s="2"/>
      <c r="T32" s="3"/>
      <c r="U32" s="2"/>
      <c r="V32" s="966"/>
      <c r="W32" s="505"/>
      <c r="X32" s="48"/>
      <c r="Y32" s="314"/>
      <c r="Z32" s="260"/>
      <c r="AA32" s="251" t="s">
        <v>30</v>
      </c>
      <c r="AB32" s="252">
        <v>1.7</v>
      </c>
      <c r="AC32" s="252">
        <f>AB32*1</f>
        <v>1.7</v>
      </c>
      <c r="AD32" s="252" t="s">
        <v>28</v>
      </c>
      <c r="AE32" s="252">
        <f>AB32*5</f>
        <v>8.5</v>
      </c>
      <c r="AF32" s="252">
        <f>AC32*4+AE32*4</f>
        <v>40.799999999999997</v>
      </c>
    </row>
    <row r="33" spans="2:32" ht="27.95" customHeight="1">
      <c r="B33" s="968"/>
      <c r="C33" s="964"/>
      <c r="D33" s="2"/>
      <c r="E33" s="52"/>
      <c r="F33" s="2"/>
      <c r="G33" s="2"/>
      <c r="H33" s="52"/>
      <c r="I33" s="2"/>
      <c r="J33" s="3"/>
      <c r="K33" s="3"/>
      <c r="L33" s="3"/>
      <c r="M33" s="2"/>
      <c r="N33" s="52"/>
      <c r="O33" s="2"/>
      <c r="P33" s="2"/>
      <c r="Q33" s="52"/>
      <c r="R33" s="2"/>
      <c r="S33" s="3"/>
      <c r="T33" s="52"/>
      <c r="U33" s="2"/>
      <c r="V33" s="966"/>
      <c r="W33" s="504"/>
      <c r="X33" s="48"/>
      <c r="Y33" s="314"/>
      <c r="Z33" s="251"/>
      <c r="AA33" s="251" t="s">
        <v>33</v>
      </c>
      <c r="AB33" s="252">
        <v>2.5</v>
      </c>
      <c r="AC33" s="252"/>
      <c r="AD33" s="252">
        <f>AB33*5</f>
        <v>12.5</v>
      </c>
      <c r="AE33" s="252" t="s">
        <v>28</v>
      </c>
      <c r="AF33" s="252">
        <f>AD33*9</f>
        <v>112.5</v>
      </c>
    </row>
    <row r="34" spans="2:32" ht="27.95" customHeight="1">
      <c r="B34" s="968"/>
      <c r="C34" s="964"/>
      <c r="D34" s="2"/>
      <c r="E34" s="52"/>
      <c r="F34" s="2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66"/>
      <c r="W34" s="505"/>
      <c r="X34" s="97"/>
      <c r="Y34" s="314"/>
      <c r="Z34" s="260"/>
      <c r="AA34" s="251" t="s">
        <v>34</v>
      </c>
      <c r="AB34" s="252">
        <v>1</v>
      </c>
      <c r="AE34" s="251">
        <f>AB34*15</f>
        <v>15</v>
      </c>
    </row>
    <row r="35" spans="2:32" ht="27.95" customHeight="1">
      <c r="B35" s="141"/>
      <c r="C35" s="264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504"/>
      <c r="X35" s="56"/>
      <c r="Y35" s="314"/>
      <c r="Z35" s="251"/>
      <c r="AC35" s="251">
        <f>SUM(AC30:AC34)</f>
        <v>28.3</v>
      </c>
      <c r="AD35" s="251">
        <f>SUM(AD30:AD34)</f>
        <v>22.5</v>
      </c>
      <c r="AE35" s="251">
        <f>SUM(AE30:AE34)</f>
        <v>118</v>
      </c>
      <c r="AF35" s="251">
        <f>AC35*4+AD35*9+AE35*4</f>
        <v>787.7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505"/>
      <c r="X36" s="316"/>
      <c r="Y36" s="314"/>
      <c r="Z36" s="260"/>
      <c r="AC36" s="259">
        <f>AC35*4/AF35</f>
        <v>0.14370953408658119</v>
      </c>
      <c r="AD36" s="259">
        <f>AD35*9/AF35</f>
        <v>0.25707756760187889</v>
      </c>
      <c r="AE36" s="259">
        <f>AE35*4/AF35</f>
        <v>0.5992128983115399</v>
      </c>
    </row>
    <row r="37" spans="2:32" s="41" customFormat="1" ht="27.95" customHeight="1">
      <c r="B37" s="36"/>
      <c r="C37" s="964"/>
      <c r="D37" s="37"/>
      <c r="E37" s="37"/>
      <c r="F37" s="1"/>
      <c r="G37" s="37"/>
      <c r="H37" s="37"/>
      <c r="I37" s="1"/>
      <c r="J37" s="37"/>
      <c r="K37" s="37"/>
      <c r="L37" s="1"/>
      <c r="M37" s="37"/>
      <c r="N37" s="37"/>
      <c r="O37" s="1"/>
      <c r="P37" s="37"/>
      <c r="Q37" s="37"/>
      <c r="R37" s="1"/>
      <c r="S37" s="37"/>
      <c r="T37" s="37"/>
      <c r="U37" s="1"/>
      <c r="V37" s="965"/>
      <c r="W37" s="506"/>
      <c r="X37" s="39"/>
      <c r="Y37" s="315"/>
      <c r="Z37" s="251"/>
      <c r="AA37" s="251"/>
      <c r="AB37" s="252"/>
      <c r="AC37" s="251" t="s">
        <v>20</v>
      </c>
      <c r="AD37" s="251" t="s">
        <v>21</v>
      </c>
      <c r="AE37" s="251" t="s">
        <v>22</v>
      </c>
      <c r="AF37" s="251" t="s">
        <v>23</v>
      </c>
    </row>
    <row r="38" spans="2:32" ht="27.95" customHeight="1">
      <c r="B38" s="42"/>
      <c r="C38" s="964"/>
      <c r="D38" s="3"/>
      <c r="E38" s="3"/>
      <c r="F38" s="3"/>
      <c r="G38" s="2"/>
      <c r="H38" s="3"/>
      <c r="I38" s="2"/>
      <c r="J38" s="2"/>
      <c r="K38" s="3"/>
      <c r="L38" s="2"/>
      <c r="M38" s="2"/>
      <c r="N38" s="3"/>
      <c r="O38" s="2"/>
      <c r="P38" s="2"/>
      <c r="Q38" s="3"/>
      <c r="R38" s="2"/>
      <c r="S38" s="3"/>
      <c r="T38" s="3"/>
      <c r="U38" s="3"/>
      <c r="V38" s="966"/>
      <c r="W38" s="505"/>
      <c r="X38" s="43"/>
      <c r="Y38" s="314"/>
      <c r="Z38" s="260"/>
      <c r="AA38" s="268" t="s">
        <v>25</v>
      </c>
      <c r="AB38" s="252">
        <v>6</v>
      </c>
      <c r="AC38" s="252">
        <f>AB38*2</f>
        <v>12</v>
      </c>
      <c r="AD38" s="252"/>
      <c r="AE38" s="252">
        <f>AB38*15</f>
        <v>90</v>
      </c>
      <c r="AF38" s="252">
        <f>AC38*4+AE38*4</f>
        <v>408</v>
      </c>
    </row>
    <row r="39" spans="2:32" ht="27.95" customHeight="1">
      <c r="B39" s="42"/>
      <c r="C39" s="964"/>
      <c r="D39" s="3"/>
      <c r="E39" s="3"/>
      <c r="F39" s="3"/>
      <c r="G39" s="2"/>
      <c r="H39" s="3"/>
      <c r="I39" s="2"/>
      <c r="J39" s="2"/>
      <c r="K39" s="3"/>
      <c r="L39" s="2"/>
      <c r="M39" s="2"/>
      <c r="N39" s="3"/>
      <c r="O39" s="2"/>
      <c r="P39" s="2"/>
      <c r="Q39" s="3"/>
      <c r="R39" s="2"/>
      <c r="S39" s="3"/>
      <c r="T39" s="3"/>
      <c r="U39" s="3"/>
      <c r="V39" s="966"/>
      <c r="W39" s="504"/>
      <c r="X39" s="48"/>
      <c r="Y39" s="314"/>
      <c r="Z39" s="251"/>
      <c r="AA39" s="267" t="s">
        <v>27</v>
      </c>
      <c r="AB39" s="252">
        <v>2.2999999999999998</v>
      </c>
      <c r="AC39" s="266">
        <f>AB39*7</f>
        <v>16.099999999999998</v>
      </c>
      <c r="AD39" s="252">
        <f>AB39*5</f>
        <v>11.5</v>
      </c>
      <c r="AE39" s="252" t="s">
        <v>28</v>
      </c>
      <c r="AF39" s="265">
        <f>AC39*4+AD39*9</f>
        <v>167.89999999999998</v>
      </c>
    </row>
    <row r="40" spans="2:32" ht="27.95" customHeight="1">
      <c r="B40" s="42"/>
      <c r="C40" s="964"/>
      <c r="D40" s="3"/>
      <c r="E40" s="3"/>
      <c r="F40" s="3"/>
      <c r="G40" s="2"/>
      <c r="H40" s="3"/>
      <c r="I40" s="2"/>
      <c r="J40" s="3"/>
      <c r="K40" s="52"/>
      <c r="L40" s="3"/>
      <c r="M40" s="2"/>
      <c r="N40" s="3"/>
      <c r="O40" s="2"/>
      <c r="P40" s="2"/>
      <c r="Q40" s="3"/>
      <c r="R40" s="2"/>
      <c r="S40" s="3"/>
      <c r="T40" s="3"/>
      <c r="U40" s="3"/>
      <c r="V40" s="966"/>
      <c r="W40" s="505"/>
      <c r="X40" s="48"/>
      <c r="Y40" s="314"/>
      <c r="Z40" s="260"/>
      <c r="AA40" s="251" t="s">
        <v>30</v>
      </c>
      <c r="AB40" s="252">
        <v>1.5</v>
      </c>
      <c r="AC40" s="252">
        <f>AB40*1</f>
        <v>1.5</v>
      </c>
      <c r="AD40" s="252" t="s">
        <v>28</v>
      </c>
      <c r="AE40" s="252">
        <f>AB40*5</f>
        <v>7.5</v>
      </c>
      <c r="AF40" s="252">
        <f>AC40*4+AE40*4</f>
        <v>36</v>
      </c>
    </row>
    <row r="41" spans="2:32" ht="27.95" customHeight="1">
      <c r="B41" s="968"/>
      <c r="C41" s="964"/>
      <c r="D41" s="3"/>
      <c r="E41" s="3"/>
      <c r="F41" s="3"/>
      <c r="G41" s="2"/>
      <c r="H41" s="3"/>
      <c r="I41" s="2"/>
      <c r="J41" s="3"/>
      <c r="K41" s="52"/>
      <c r="L41" s="3"/>
      <c r="M41" s="2"/>
      <c r="N41" s="3"/>
      <c r="O41" s="2"/>
      <c r="P41" s="2"/>
      <c r="Q41" s="3"/>
      <c r="R41" s="2"/>
      <c r="S41" s="3"/>
      <c r="T41" s="3"/>
      <c r="U41" s="3"/>
      <c r="V41" s="966"/>
      <c r="W41" s="504"/>
      <c r="X41" s="48"/>
      <c r="Y41" s="314"/>
      <c r="Z41" s="251"/>
      <c r="AA41" s="251" t="s">
        <v>33</v>
      </c>
      <c r="AB41" s="252">
        <v>2.5</v>
      </c>
      <c r="AC41" s="252"/>
      <c r="AD41" s="252">
        <f>AB41*5</f>
        <v>12.5</v>
      </c>
      <c r="AE41" s="252" t="s">
        <v>1148</v>
      </c>
      <c r="AF41" s="252">
        <f>AD41*9</f>
        <v>112.5</v>
      </c>
    </row>
    <row r="42" spans="2:32" ht="27.95" customHeight="1">
      <c r="B42" s="968"/>
      <c r="C42" s="964"/>
      <c r="D42" s="3"/>
      <c r="E42" s="3"/>
      <c r="F42" s="3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66"/>
      <c r="W42" s="505"/>
      <c r="X42" s="97"/>
      <c r="Y42" s="314"/>
      <c r="Z42" s="260"/>
      <c r="AA42" s="251" t="s">
        <v>1147</v>
      </c>
      <c r="AE42" s="251">
        <f>AB42*15</f>
        <v>0</v>
      </c>
    </row>
    <row r="43" spans="2:32" ht="27.95" customHeight="1">
      <c r="B43" s="141"/>
      <c r="C43" s="264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66"/>
      <c r="W43" s="504"/>
      <c r="X43" s="56"/>
      <c r="Y43" s="314"/>
      <c r="Z43" s="251"/>
      <c r="AC43" s="251">
        <f>SUM(AC38:AC42)</f>
        <v>29.599999999999998</v>
      </c>
      <c r="AD43" s="251">
        <f>SUM(AD38:AD42)</f>
        <v>24</v>
      </c>
      <c r="AE43" s="251">
        <f>SUM(AE38:AE42)</f>
        <v>97.5</v>
      </c>
      <c r="AF43" s="251">
        <f>AC43*4+AD43*9+AE43*4</f>
        <v>724.4</v>
      </c>
    </row>
    <row r="44" spans="2:32" ht="27.95" customHeight="1" thickBot="1">
      <c r="B44" s="263"/>
      <c r="C44" s="262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503"/>
      <c r="X44" s="312"/>
      <c r="Y44" s="311"/>
      <c r="Z44" s="260"/>
      <c r="AC44" s="259">
        <f>AC43*4/AF43</f>
        <v>0.16344561016013251</v>
      </c>
      <c r="AD44" s="259">
        <f>AD43*9/AF43</f>
        <v>0.29817780231916069</v>
      </c>
      <c r="AE44" s="259">
        <f>AE43*4/AF43</f>
        <v>0.53837658752070683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20" type="noConversion"/>
  <pageMargins left="1.1599999999999999" right="0.17" top="0.18" bottom="0.17" header="0.5" footer="0.23"/>
  <pageSetup paperSize="9" scale="4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22" zoomScale="60" workbookViewId="0">
      <selection activeCell="J54" sqref="J54:M54"/>
    </sheetView>
  </sheetViews>
  <sheetFormatPr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18.625" style="250" customWidth="1"/>
    <col min="5" max="5" width="5.625" style="254" customWidth="1"/>
    <col min="6" max="6" width="9.625" style="250" customWidth="1"/>
    <col min="7" max="7" width="18.625" style="250" customWidth="1"/>
    <col min="8" max="8" width="5.625" style="254" customWidth="1"/>
    <col min="9" max="9" width="9.625" style="250" customWidth="1"/>
    <col min="10" max="10" width="18.625" style="250" customWidth="1"/>
    <col min="11" max="11" width="5.625" style="254" customWidth="1"/>
    <col min="12" max="12" width="9.625" style="250" customWidth="1"/>
    <col min="13" max="13" width="18.625" style="250" customWidth="1"/>
    <col min="14" max="14" width="5.625" style="254" customWidth="1"/>
    <col min="15" max="15" width="9.625" style="250" customWidth="1"/>
    <col min="16" max="16" width="18.625" style="250" customWidth="1"/>
    <col min="17" max="17" width="5.625" style="254" customWidth="1"/>
    <col min="18" max="18" width="9.625" style="250" customWidth="1"/>
    <col min="19" max="19" width="18.625" style="250" customWidth="1"/>
    <col min="20" max="20" width="5.625" style="254" customWidth="1"/>
    <col min="21" max="21" width="9.62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10.625" style="250" customWidth="1"/>
    <col min="27" max="27" width="6" style="251" hidden="1" customWidth="1"/>
    <col min="28" max="28" width="5.5" style="252" hidden="1" customWidth="1"/>
    <col min="29" max="29" width="7.75" style="251" hidden="1" customWidth="1"/>
    <col min="30" max="30" width="8" style="251" hidden="1" customWidth="1"/>
    <col min="31" max="31" width="9" style="251" hidden="1" customWidth="1"/>
    <col min="32" max="32" width="6.875" style="251" hidden="1" customWidth="1"/>
    <col min="33" max="16384" width="9" style="250"/>
  </cols>
  <sheetData>
    <row r="1" spans="2:32" s="251" customFormat="1" ht="38.25">
      <c r="B1" s="970" t="s">
        <v>1238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2:32" s="251" customFormat="1" ht="9.75" customHeight="1">
      <c r="B2" s="971"/>
      <c r="C2" s="972"/>
      <c r="D2" s="972"/>
      <c r="E2" s="972"/>
      <c r="F2" s="972"/>
      <c r="G2" s="972"/>
      <c r="H2" s="217"/>
      <c r="I2" s="6"/>
      <c r="J2" s="6"/>
      <c r="K2" s="217"/>
      <c r="L2" s="6"/>
      <c r="M2" s="6"/>
      <c r="N2" s="217"/>
      <c r="O2" s="6"/>
      <c r="P2" s="6"/>
      <c r="Q2" s="217"/>
      <c r="R2" s="6"/>
      <c r="S2" s="6"/>
      <c r="T2" s="217"/>
      <c r="U2" s="6"/>
      <c r="V2" s="10"/>
      <c r="W2" s="11"/>
      <c r="X2" s="12"/>
      <c r="Y2" s="11"/>
      <c r="Z2" s="6"/>
      <c r="AB2" s="252"/>
    </row>
    <row r="3" spans="2:32" s="251" customFormat="1" ht="31.5" customHeight="1" thickBot="1">
      <c r="B3" s="98" t="s">
        <v>1191</v>
      </c>
      <c r="C3" s="310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2:32" s="35" customFormat="1" ht="43.5">
      <c r="B4" s="22" t="s">
        <v>0</v>
      </c>
      <c r="C4" s="23" t="s">
        <v>1</v>
      </c>
      <c r="D4" s="24" t="s">
        <v>2</v>
      </c>
      <c r="E4" s="25" t="s">
        <v>1190</v>
      </c>
      <c r="F4" s="24"/>
      <c r="G4" s="24" t="s">
        <v>3</v>
      </c>
      <c r="H4" s="25" t="s">
        <v>1190</v>
      </c>
      <c r="I4" s="24"/>
      <c r="J4" s="24" t="s">
        <v>4</v>
      </c>
      <c r="K4" s="25" t="s">
        <v>1190</v>
      </c>
      <c r="L4" s="26"/>
      <c r="M4" s="24" t="s">
        <v>4</v>
      </c>
      <c r="N4" s="25" t="s">
        <v>1190</v>
      </c>
      <c r="O4" s="24"/>
      <c r="P4" s="24" t="s">
        <v>4</v>
      </c>
      <c r="Q4" s="25" t="s">
        <v>1190</v>
      </c>
      <c r="R4" s="24"/>
      <c r="S4" s="27" t="s">
        <v>5</v>
      </c>
      <c r="T4" s="25" t="s">
        <v>1190</v>
      </c>
      <c r="U4" s="24"/>
      <c r="V4" s="509" t="s">
        <v>1189</v>
      </c>
      <c r="W4" s="28" t="s">
        <v>6</v>
      </c>
      <c r="X4" s="29" t="s">
        <v>1187</v>
      </c>
      <c r="Y4" s="30" t="s">
        <v>1186</v>
      </c>
      <c r="Z4" s="31"/>
      <c r="AA4" s="268"/>
      <c r="AB4" s="252"/>
      <c r="AC4" s="251"/>
      <c r="AD4" s="251"/>
      <c r="AE4" s="251"/>
      <c r="AF4" s="251"/>
    </row>
    <row r="5" spans="2:32" s="41" customFormat="1" ht="41.25" customHeight="1">
      <c r="B5" s="36">
        <v>4</v>
      </c>
      <c r="C5" s="964"/>
      <c r="D5" s="37" t="str">
        <f>家嘉4月菜單!B14</f>
        <v>QQ白飯</v>
      </c>
      <c r="E5" s="37" t="s">
        <v>1167</v>
      </c>
      <c r="F5" s="1" t="s">
        <v>1161</v>
      </c>
      <c r="G5" s="37" t="str">
        <f>家嘉4月菜單!B15</f>
        <v>勁辣雞胸塊</v>
      </c>
      <c r="H5" s="37" t="s">
        <v>1225</v>
      </c>
      <c r="I5" s="1" t="s">
        <v>1161</v>
      </c>
      <c r="J5" s="37" t="str">
        <f>家嘉4月菜單!B16</f>
        <v>混炒烏龍麵</v>
      </c>
      <c r="K5" s="37" t="s">
        <v>1165</v>
      </c>
      <c r="L5" s="1" t="s">
        <v>1161</v>
      </c>
      <c r="M5" s="37" t="str">
        <f>家嘉4月菜單!B17</f>
        <v>香菇滷蛋</v>
      </c>
      <c r="N5" s="37" t="s">
        <v>1183</v>
      </c>
      <c r="O5" s="1" t="s">
        <v>1161</v>
      </c>
      <c r="P5" s="37" t="str">
        <f>家嘉4月菜單!B18</f>
        <v>油菜</v>
      </c>
      <c r="Q5" s="37" t="s">
        <v>1163</v>
      </c>
      <c r="R5" s="1" t="s">
        <v>1161</v>
      </c>
      <c r="S5" s="37" t="str">
        <f>家嘉4月菜單!B19</f>
        <v>南瓜濃湯(芡)</v>
      </c>
      <c r="T5" s="37" t="s">
        <v>1162</v>
      </c>
      <c r="U5" s="1" t="s">
        <v>1161</v>
      </c>
      <c r="V5" s="965"/>
      <c r="W5" s="506" t="s">
        <v>7</v>
      </c>
      <c r="X5" s="39" t="s">
        <v>1160</v>
      </c>
      <c r="Y5" s="511">
        <v>5</v>
      </c>
      <c r="Z5" s="251"/>
      <c r="AA5" s="251"/>
      <c r="AB5" s="252"/>
      <c r="AC5" s="251" t="s">
        <v>1159</v>
      </c>
      <c r="AD5" s="251" t="s">
        <v>1158</v>
      </c>
      <c r="AE5" s="251" t="s">
        <v>1157</v>
      </c>
      <c r="AF5" s="251" t="s">
        <v>1156</v>
      </c>
    </row>
    <row r="6" spans="2:32" ht="27.95" customHeight="1">
      <c r="B6" s="42" t="s">
        <v>8</v>
      </c>
      <c r="C6" s="964"/>
      <c r="D6" s="2" t="s">
        <v>1155</v>
      </c>
      <c r="E6" s="2"/>
      <c r="F6" s="2">
        <v>100</v>
      </c>
      <c r="G6" s="2" t="s">
        <v>1206</v>
      </c>
      <c r="H6" s="139"/>
      <c r="I6" s="2">
        <v>70</v>
      </c>
      <c r="J6" s="2" t="s">
        <v>1237</v>
      </c>
      <c r="K6" s="2"/>
      <c r="L6" s="2">
        <v>30</v>
      </c>
      <c r="M6" s="2" t="s">
        <v>1220</v>
      </c>
      <c r="N6" s="3"/>
      <c r="O6" s="2">
        <v>5</v>
      </c>
      <c r="P6" s="137" t="s">
        <v>1050</v>
      </c>
      <c r="Q6" s="137"/>
      <c r="R6" s="137">
        <v>100</v>
      </c>
      <c r="S6" s="139" t="s">
        <v>1236</v>
      </c>
      <c r="T6" s="137"/>
      <c r="U6" s="137">
        <v>20</v>
      </c>
      <c r="V6" s="966"/>
      <c r="W6" s="505">
        <v>94</v>
      </c>
      <c r="X6" s="43" t="s">
        <v>1182</v>
      </c>
      <c r="Y6" s="510">
        <f>AB7</f>
        <v>2</v>
      </c>
      <c r="Z6" s="260"/>
      <c r="AA6" s="268" t="s">
        <v>1181</v>
      </c>
      <c r="AB6" s="252">
        <v>6</v>
      </c>
      <c r="AC6" s="252">
        <f>AB6*2</f>
        <v>12</v>
      </c>
      <c r="AD6" s="252"/>
      <c r="AE6" s="252">
        <f>AB6*15</f>
        <v>90</v>
      </c>
      <c r="AF6" s="252">
        <f>AC6*4+AE6*4</f>
        <v>408</v>
      </c>
    </row>
    <row r="7" spans="2:32" ht="27.95" customHeight="1">
      <c r="B7" s="42">
        <v>6</v>
      </c>
      <c r="C7" s="964"/>
      <c r="D7" s="137"/>
      <c r="E7" s="137"/>
      <c r="F7" s="137"/>
      <c r="G7" s="2"/>
      <c r="H7" s="139"/>
      <c r="I7" s="2"/>
      <c r="J7" s="2" t="s">
        <v>1202</v>
      </c>
      <c r="K7" s="52"/>
      <c r="L7" s="2">
        <v>10</v>
      </c>
      <c r="M7" s="2" t="s">
        <v>1235</v>
      </c>
      <c r="N7" s="3"/>
      <c r="O7" s="2">
        <v>55</v>
      </c>
      <c r="P7" s="137"/>
      <c r="Q7" s="137"/>
      <c r="R7" s="137"/>
      <c r="S7" s="139"/>
      <c r="T7" s="137"/>
      <c r="U7" s="137"/>
      <c r="V7" s="966"/>
      <c r="W7" s="504" t="s">
        <v>9</v>
      </c>
      <c r="X7" s="48" t="s">
        <v>1180</v>
      </c>
      <c r="Y7" s="510">
        <f>AB8</f>
        <v>1.7</v>
      </c>
      <c r="Z7" s="251"/>
      <c r="AA7" s="267" t="s">
        <v>1179</v>
      </c>
      <c r="AB7" s="252">
        <v>2</v>
      </c>
      <c r="AC7" s="266">
        <f>AB7*7</f>
        <v>14</v>
      </c>
      <c r="AD7" s="252">
        <f>AB7*5</f>
        <v>10</v>
      </c>
      <c r="AE7" s="252" t="s">
        <v>1172</v>
      </c>
      <c r="AF7" s="265">
        <f>AC7*4+AD7*9</f>
        <v>146</v>
      </c>
    </row>
    <row r="8" spans="2:32" ht="27.95" customHeight="1">
      <c r="B8" s="42" t="s">
        <v>10</v>
      </c>
      <c r="C8" s="964"/>
      <c r="D8" s="137"/>
      <c r="E8" s="138"/>
      <c r="F8" s="137"/>
      <c r="G8" s="137"/>
      <c r="H8" s="138"/>
      <c r="I8" s="137"/>
      <c r="J8" s="2" t="s">
        <v>1220</v>
      </c>
      <c r="K8" s="52"/>
      <c r="L8" s="2">
        <v>20</v>
      </c>
      <c r="M8" s="3"/>
      <c r="N8" s="138"/>
      <c r="O8" s="2"/>
      <c r="P8" s="137"/>
      <c r="Q8" s="138"/>
      <c r="R8" s="137"/>
      <c r="S8" s="139"/>
      <c r="T8" s="138"/>
      <c r="U8" s="137"/>
      <c r="V8" s="966"/>
      <c r="W8" s="505">
        <v>21</v>
      </c>
      <c r="X8" s="48" t="s">
        <v>1177</v>
      </c>
      <c r="Y8" s="510">
        <f>AB9</f>
        <v>2.5</v>
      </c>
      <c r="Z8" s="260"/>
      <c r="AA8" s="251" t="s">
        <v>1176</v>
      </c>
      <c r="AB8" s="252">
        <v>1.7</v>
      </c>
      <c r="AC8" s="252">
        <f>AB8*1</f>
        <v>1.7</v>
      </c>
      <c r="AD8" s="252" t="s">
        <v>1172</v>
      </c>
      <c r="AE8" s="252">
        <f>AB8*5</f>
        <v>8.5</v>
      </c>
      <c r="AF8" s="252">
        <f>AC8*4+AE8*4</f>
        <v>40.799999999999997</v>
      </c>
    </row>
    <row r="9" spans="2:32" ht="27.95" customHeight="1">
      <c r="B9" s="968" t="s">
        <v>1185</v>
      </c>
      <c r="C9" s="964"/>
      <c r="D9" s="137"/>
      <c r="E9" s="138"/>
      <c r="F9" s="137"/>
      <c r="G9" s="137"/>
      <c r="H9" s="138"/>
      <c r="I9" s="137"/>
      <c r="J9" s="137" t="s">
        <v>1048</v>
      </c>
      <c r="K9" s="138"/>
      <c r="L9" s="137">
        <v>20</v>
      </c>
      <c r="M9" s="3"/>
      <c r="N9" s="138"/>
      <c r="O9" s="2"/>
      <c r="P9" s="137"/>
      <c r="Q9" s="138"/>
      <c r="R9" s="137"/>
      <c r="S9" s="139"/>
      <c r="T9" s="138"/>
      <c r="U9" s="137"/>
      <c r="V9" s="966"/>
      <c r="W9" s="504" t="s">
        <v>11</v>
      </c>
      <c r="X9" s="48" t="s">
        <v>1174</v>
      </c>
      <c r="Y9" s="510">
        <f>AB10</f>
        <v>0</v>
      </c>
      <c r="Z9" s="251"/>
      <c r="AA9" s="251" t="s">
        <v>1173</v>
      </c>
      <c r="AB9" s="252">
        <v>2.5</v>
      </c>
      <c r="AC9" s="252"/>
      <c r="AD9" s="252">
        <f>AB9*5</f>
        <v>12.5</v>
      </c>
      <c r="AE9" s="252" t="s">
        <v>1172</v>
      </c>
      <c r="AF9" s="252">
        <f>AD9*9</f>
        <v>112.5</v>
      </c>
    </row>
    <row r="10" spans="2:32" ht="27.95" customHeight="1">
      <c r="B10" s="968"/>
      <c r="C10" s="964"/>
      <c r="D10" s="3"/>
      <c r="E10" s="3"/>
      <c r="F10" s="3"/>
      <c r="G10" s="137"/>
      <c r="H10" s="138"/>
      <c r="I10" s="137"/>
      <c r="J10" s="137"/>
      <c r="K10" s="138"/>
      <c r="L10" s="137"/>
      <c r="M10" s="3"/>
      <c r="N10" s="138"/>
      <c r="O10" s="2"/>
      <c r="P10" s="137"/>
      <c r="Q10" s="138"/>
      <c r="R10" s="137"/>
      <c r="S10" s="139"/>
      <c r="T10" s="138"/>
      <c r="U10" s="137"/>
      <c r="V10" s="966"/>
      <c r="W10" s="505">
        <v>26</v>
      </c>
      <c r="X10" s="97" t="s">
        <v>1171</v>
      </c>
      <c r="Y10" s="512">
        <v>0</v>
      </c>
      <c r="Z10" s="260"/>
      <c r="AA10" s="251" t="s">
        <v>1170</v>
      </c>
      <c r="AE10" s="251">
        <f>AB10*15</f>
        <v>0</v>
      </c>
    </row>
    <row r="11" spans="2:32" ht="27.95" customHeight="1">
      <c r="B11" s="141" t="s">
        <v>1169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504" t="s">
        <v>12</v>
      </c>
      <c r="X11" s="56"/>
      <c r="Y11" s="510"/>
      <c r="Z11" s="251"/>
      <c r="AC11" s="251">
        <f>SUM(AC6:AC10)</f>
        <v>27.7</v>
      </c>
      <c r="AD11" s="251">
        <f>SUM(AD6:AD10)</f>
        <v>22.5</v>
      </c>
      <c r="AE11" s="251">
        <f>SUM(AE6:AE10)</f>
        <v>98.5</v>
      </c>
      <c r="AF11" s="251">
        <f>AC11*4+AD11*9+AE11*4</f>
        <v>707.3</v>
      </c>
    </row>
    <row r="12" spans="2:32" ht="27.95" customHeight="1">
      <c r="B12" s="272"/>
      <c r="C12" s="262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505" t="s">
        <v>1234</v>
      </c>
      <c r="X12" s="62"/>
      <c r="Y12" s="512"/>
      <c r="Z12" s="260"/>
      <c r="AC12" s="259">
        <f>AC11*4/AF11</f>
        <v>0.1566520571186201</v>
      </c>
      <c r="AD12" s="259">
        <f>AD11*9/AF11</f>
        <v>0.28630001413827233</v>
      </c>
      <c r="AE12" s="259">
        <f>AE11*4/AF11</f>
        <v>0.5570479287431076</v>
      </c>
    </row>
    <row r="13" spans="2:32" s="41" customFormat="1" ht="27.95" customHeight="1">
      <c r="B13" s="36">
        <v>4</v>
      </c>
      <c r="C13" s="964"/>
      <c r="D13" s="37" t="str">
        <f>家嘉4月菜單!F14</f>
        <v>五穀飯</v>
      </c>
      <c r="E13" s="37" t="s">
        <v>1167</v>
      </c>
      <c r="F13" s="1" t="s">
        <v>1161</v>
      </c>
      <c r="G13" s="37" t="str">
        <f>家嘉4月菜單!F15</f>
        <v>菲力雞胸肉</v>
      </c>
      <c r="H13" s="37" t="s">
        <v>1225</v>
      </c>
      <c r="I13" s="1" t="s">
        <v>1161</v>
      </c>
      <c r="J13" s="37" t="str">
        <f>家嘉4月菜單!F16</f>
        <v>酸菜白肉(醃)</v>
      </c>
      <c r="K13" s="37" t="s">
        <v>1183</v>
      </c>
      <c r="L13" s="1" t="s">
        <v>1161</v>
      </c>
      <c r="M13" s="37" t="str">
        <f>家嘉4月菜單!F17</f>
        <v>炸花枝條(海)</v>
      </c>
      <c r="N13" s="37" t="s">
        <v>1166</v>
      </c>
      <c r="O13" s="1" t="s">
        <v>1161</v>
      </c>
      <c r="P13" s="37" t="str">
        <f>家嘉4月菜單!F18</f>
        <v>青江菜</v>
      </c>
      <c r="Q13" s="37" t="s">
        <v>1163</v>
      </c>
      <c r="R13" s="1" t="s">
        <v>1161</v>
      </c>
      <c r="S13" s="37" t="str">
        <f>家嘉4月菜單!F19</f>
        <v>味噌海芽湯</v>
      </c>
      <c r="T13" s="37" t="s">
        <v>1162</v>
      </c>
      <c r="U13" s="1" t="s">
        <v>1161</v>
      </c>
      <c r="V13" s="965"/>
      <c r="W13" s="506" t="s">
        <v>7</v>
      </c>
      <c r="X13" s="39" t="s">
        <v>1160</v>
      </c>
      <c r="Y13" s="511">
        <v>5</v>
      </c>
      <c r="Z13" s="251"/>
      <c r="AA13" s="251"/>
      <c r="AB13" s="252"/>
      <c r="AC13" s="251" t="s">
        <v>1159</v>
      </c>
      <c r="AD13" s="251" t="s">
        <v>1158</v>
      </c>
      <c r="AE13" s="251" t="s">
        <v>1157</v>
      </c>
      <c r="AF13" s="251" t="s">
        <v>1156</v>
      </c>
    </row>
    <row r="14" spans="2:32" ht="27.95" customHeight="1">
      <c r="B14" s="42" t="s">
        <v>8</v>
      </c>
      <c r="C14" s="964"/>
      <c r="D14" s="2" t="s">
        <v>1155</v>
      </c>
      <c r="E14" s="2"/>
      <c r="F14" s="2">
        <v>50</v>
      </c>
      <c r="G14" s="2" t="s">
        <v>1233</v>
      </c>
      <c r="H14" s="139"/>
      <c r="I14" s="2">
        <v>60</v>
      </c>
      <c r="J14" s="2" t="s">
        <v>1232</v>
      </c>
      <c r="K14" s="3"/>
      <c r="L14" s="2">
        <v>20</v>
      </c>
      <c r="M14" s="3" t="s">
        <v>1231</v>
      </c>
      <c r="N14" s="138"/>
      <c r="O14" s="2">
        <v>30</v>
      </c>
      <c r="P14" s="137" t="s">
        <v>1049</v>
      </c>
      <c r="Q14" s="137"/>
      <c r="R14" s="137">
        <v>100</v>
      </c>
      <c r="S14" s="139" t="s">
        <v>1211</v>
      </c>
      <c r="T14" s="2"/>
      <c r="U14" s="137">
        <v>5</v>
      </c>
      <c r="V14" s="966"/>
      <c r="W14" s="505">
        <v>98</v>
      </c>
      <c r="X14" s="43" t="s">
        <v>1182</v>
      </c>
      <c r="Y14" s="510">
        <f>AB15</f>
        <v>2.1</v>
      </c>
      <c r="Z14" s="260"/>
      <c r="AA14" s="268" t="s">
        <v>1181</v>
      </c>
      <c r="AB14" s="252">
        <v>6.2</v>
      </c>
      <c r="AC14" s="252">
        <f>AB14*2</f>
        <v>12.4</v>
      </c>
      <c r="AD14" s="252"/>
      <c r="AE14" s="252">
        <f>AB14*15</f>
        <v>93</v>
      </c>
      <c r="AF14" s="252">
        <f>AC14*4+AE14*4</f>
        <v>421.6</v>
      </c>
    </row>
    <row r="15" spans="2:32" ht="27.95" customHeight="1">
      <c r="B15" s="42">
        <v>7</v>
      </c>
      <c r="C15" s="964"/>
      <c r="D15" s="2" t="s">
        <v>1230</v>
      </c>
      <c r="E15" s="2"/>
      <c r="F15" s="2">
        <v>20</v>
      </c>
      <c r="G15" s="2"/>
      <c r="H15" s="139"/>
      <c r="I15" s="2"/>
      <c r="J15" s="2" t="s">
        <v>1124</v>
      </c>
      <c r="K15" s="3"/>
      <c r="L15" s="2">
        <v>20</v>
      </c>
      <c r="M15" s="3" t="s">
        <v>1202</v>
      </c>
      <c r="N15" s="137"/>
      <c r="O15" s="2">
        <v>20</v>
      </c>
      <c r="P15" s="137"/>
      <c r="Q15" s="137"/>
      <c r="R15" s="137"/>
      <c r="S15" s="139"/>
      <c r="T15" s="137"/>
      <c r="U15" s="137"/>
      <c r="V15" s="966"/>
      <c r="W15" s="504" t="s">
        <v>9</v>
      </c>
      <c r="X15" s="48" t="s">
        <v>1180</v>
      </c>
      <c r="Y15" s="510">
        <f>AB16</f>
        <v>1.8</v>
      </c>
      <c r="Z15" s="251"/>
      <c r="AA15" s="267" t="s">
        <v>1179</v>
      </c>
      <c r="AB15" s="252">
        <v>2.1</v>
      </c>
      <c r="AC15" s="266">
        <f>AB15*7</f>
        <v>14.700000000000001</v>
      </c>
      <c r="AD15" s="252">
        <f>AB15*5</f>
        <v>10.5</v>
      </c>
      <c r="AE15" s="252" t="s">
        <v>1172</v>
      </c>
      <c r="AF15" s="265">
        <f>AC15*4+AD15*9</f>
        <v>153.30000000000001</v>
      </c>
    </row>
    <row r="16" spans="2:32" ht="27.95" customHeight="1">
      <c r="B16" s="42" t="s">
        <v>10</v>
      </c>
      <c r="C16" s="964"/>
      <c r="D16" s="2" t="s">
        <v>1229</v>
      </c>
      <c r="E16" s="52"/>
      <c r="F16" s="2">
        <v>20</v>
      </c>
      <c r="G16" s="137"/>
      <c r="H16" s="138"/>
      <c r="I16" s="137"/>
      <c r="J16" s="139" t="s">
        <v>1202</v>
      </c>
      <c r="K16" s="138"/>
      <c r="L16" s="139">
        <v>10</v>
      </c>
      <c r="M16" s="3"/>
      <c r="N16" s="138"/>
      <c r="O16" s="2"/>
      <c r="P16" s="137"/>
      <c r="Q16" s="138"/>
      <c r="R16" s="137"/>
      <c r="S16" s="139"/>
      <c r="T16" s="138"/>
      <c r="U16" s="137"/>
      <c r="V16" s="966"/>
      <c r="W16" s="505">
        <v>22</v>
      </c>
      <c r="X16" s="48" t="s">
        <v>1177</v>
      </c>
      <c r="Y16" s="510">
        <f>AB17</f>
        <v>2.5</v>
      </c>
      <c r="Z16" s="260"/>
      <c r="AA16" s="251" t="s">
        <v>1176</v>
      </c>
      <c r="AB16" s="252">
        <v>1.8</v>
      </c>
      <c r="AC16" s="252">
        <f>AB16*1</f>
        <v>1.8</v>
      </c>
      <c r="AD16" s="252" t="s">
        <v>1172</v>
      </c>
      <c r="AE16" s="252">
        <f>AB16*5</f>
        <v>9</v>
      </c>
      <c r="AF16" s="252">
        <f>AC16*4+AE16*4</f>
        <v>43.2</v>
      </c>
    </row>
    <row r="17" spans="2:32" ht="27.95" customHeight="1">
      <c r="B17" s="968" t="s">
        <v>1175</v>
      </c>
      <c r="C17" s="964"/>
      <c r="D17" s="2" t="s">
        <v>1228</v>
      </c>
      <c r="E17" s="52"/>
      <c r="F17" s="2">
        <v>20</v>
      </c>
      <c r="G17" s="137"/>
      <c r="H17" s="138"/>
      <c r="I17" s="137"/>
      <c r="J17" s="139" t="s">
        <v>1227</v>
      </c>
      <c r="K17" s="138"/>
      <c r="L17" s="139">
        <v>20</v>
      </c>
      <c r="M17" s="3"/>
      <c r="N17" s="138"/>
      <c r="O17" s="2"/>
      <c r="P17" s="137"/>
      <c r="Q17" s="138"/>
      <c r="R17" s="137"/>
      <c r="S17" s="139"/>
      <c r="T17" s="138"/>
      <c r="U17" s="137"/>
      <c r="V17" s="966"/>
      <c r="W17" s="504" t="s">
        <v>11</v>
      </c>
      <c r="X17" s="48" t="s">
        <v>1174</v>
      </c>
      <c r="Y17" s="510">
        <v>0</v>
      </c>
      <c r="Z17" s="251"/>
      <c r="AA17" s="251" t="s">
        <v>1173</v>
      </c>
      <c r="AB17" s="252">
        <v>2.5</v>
      </c>
      <c r="AC17" s="252"/>
      <c r="AD17" s="252">
        <f>AB17*5</f>
        <v>12.5</v>
      </c>
      <c r="AE17" s="252" t="s">
        <v>1172</v>
      </c>
      <c r="AF17" s="252">
        <f>AD17*9</f>
        <v>112.5</v>
      </c>
    </row>
    <row r="18" spans="2:32" ht="27.95" customHeight="1">
      <c r="B18" s="968"/>
      <c r="C18" s="964"/>
      <c r="D18" s="52"/>
      <c r="E18" s="52"/>
      <c r="F18" s="2"/>
      <c r="G18" s="137"/>
      <c r="H18" s="138"/>
      <c r="I18" s="137"/>
      <c r="J18" s="137" t="s">
        <v>1216</v>
      </c>
      <c r="K18" s="138"/>
      <c r="L18" s="137">
        <v>20</v>
      </c>
      <c r="M18" s="3"/>
      <c r="N18" s="138"/>
      <c r="O18" s="2"/>
      <c r="P18" s="137"/>
      <c r="Q18" s="138"/>
      <c r="R18" s="137"/>
      <c r="S18" s="139"/>
      <c r="T18" s="138"/>
      <c r="U18" s="137"/>
      <c r="V18" s="966"/>
      <c r="W18" s="505">
        <v>26</v>
      </c>
      <c r="X18" s="97" t="s">
        <v>1171</v>
      </c>
      <c r="Y18" s="512">
        <v>0</v>
      </c>
      <c r="Z18" s="260"/>
      <c r="AA18" s="251" t="s">
        <v>1170</v>
      </c>
      <c r="AB18" s="252">
        <v>1</v>
      </c>
      <c r="AE18" s="251">
        <f>AB18*15</f>
        <v>15</v>
      </c>
    </row>
    <row r="19" spans="2:32" ht="27.95" customHeight="1">
      <c r="B19" s="141" t="s">
        <v>1169</v>
      </c>
      <c r="C19" s="264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66"/>
      <c r="W19" s="504" t="s">
        <v>12</v>
      </c>
      <c r="X19" s="56"/>
      <c r="Y19" s="510"/>
      <c r="Z19" s="251"/>
      <c r="AC19" s="251">
        <f>SUM(AC14:AC18)</f>
        <v>28.900000000000002</v>
      </c>
      <c r="AD19" s="251">
        <f>SUM(AD14:AD18)</f>
        <v>23</v>
      </c>
      <c r="AE19" s="251">
        <f>SUM(AE14:AE18)</f>
        <v>117</v>
      </c>
      <c r="AF19" s="251">
        <f>AC19*4+AD19*9+AE19*4</f>
        <v>790.6</v>
      </c>
    </row>
    <row r="20" spans="2:32" ht="27.95" customHeigh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505" t="s">
        <v>1226</v>
      </c>
      <c r="X20" s="316"/>
      <c r="Y20" s="512"/>
      <c r="Z20" s="260"/>
      <c r="AC20" s="259">
        <f>AC19*4/AF19</f>
        <v>0.14621806223121681</v>
      </c>
      <c r="AD20" s="259">
        <f>AD19*9/AF19</f>
        <v>0.26182646091576017</v>
      </c>
      <c r="AE20" s="259">
        <f>AE19*4/AF19</f>
        <v>0.59195547685302297</v>
      </c>
    </row>
    <row r="21" spans="2:32" s="41" customFormat="1" ht="27.95" customHeight="1">
      <c r="B21" s="64">
        <v>4</v>
      </c>
      <c r="C21" s="964"/>
      <c r="D21" s="37" t="str">
        <f>家嘉4月菜單!J14</f>
        <v>QQ白飯</v>
      </c>
      <c r="E21" s="37" t="s">
        <v>1167</v>
      </c>
      <c r="F21" s="1" t="s">
        <v>1161</v>
      </c>
      <c r="G21" s="37" t="str">
        <f>家嘉4月菜單!J15</f>
        <v>塔香鹹酥雞丁(炸)</v>
      </c>
      <c r="H21" s="37" t="s">
        <v>1166</v>
      </c>
      <c r="I21" s="1" t="s">
        <v>1161</v>
      </c>
      <c r="J21" s="37" t="str">
        <f>家嘉4月菜單!J16</f>
        <v>香烤魚塊(海)</v>
      </c>
      <c r="K21" s="37" t="s">
        <v>1225</v>
      </c>
      <c r="L21" s="1" t="s">
        <v>1161</v>
      </c>
      <c r="M21" s="37" t="str">
        <f>家嘉4月菜單!J17</f>
        <v xml:space="preserve"> 絞肉豆腐(豆)</v>
      </c>
      <c r="N21" s="37" t="s">
        <v>1183</v>
      </c>
      <c r="O21" s="1" t="s">
        <v>1161</v>
      </c>
      <c r="P21" s="37" t="str">
        <f>家嘉4月菜單!J18</f>
        <v>高麗菜</v>
      </c>
      <c r="Q21" s="37" t="s">
        <v>1163</v>
      </c>
      <c r="R21" s="1" t="s">
        <v>1161</v>
      </c>
      <c r="S21" s="37" t="str">
        <f>家嘉4月菜單!J19</f>
        <v>冬瓜薑絲湯</v>
      </c>
      <c r="T21" s="37" t="s">
        <v>1162</v>
      </c>
      <c r="U21" s="1" t="s">
        <v>1161</v>
      </c>
      <c r="V21" s="965"/>
      <c r="W21" s="506" t="s">
        <v>7</v>
      </c>
      <c r="X21" s="39" t="s">
        <v>1160</v>
      </c>
      <c r="Y21" s="511">
        <v>5</v>
      </c>
      <c r="Z21" s="251"/>
      <c r="AA21" s="251"/>
      <c r="AB21" s="252"/>
      <c r="AC21" s="251" t="s">
        <v>1159</v>
      </c>
      <c r="AD21" s="251" t="s">
        <v>1158</v>
      </c>
      <c r="AE21" s="251" t="s">
        <v>1157</v>
      </c>
      <c r="AF21" s="251" t="s">
        <v>1156</v>
      </c>
    </row>
    <row r="22" spans="2:32" s="69" customFormat="1" ht="27.75" customHeight="1">
      <c r="B22" s="65" t="s">
        <v>8</v>
      </c>
      <c r="C22" s="964"/>
      <c r="D22" s="2" t="s">
        <v>1155</v>
      </c>
      <c r="E22" s="2"/>
      <c r="F22" s="2">
        <v>100</v>
      </c>
      <c r="G22" s="137" t="s">
        <v>1209</v>
      </c>
      <c r="H22" s="137"/>
      <c r="I22" s="137">
        <v>60</v>
      </c>
      <c r="J22" s="139" t="s">
        <v>1224</v>
      </c>
      <c r="K22" s="139" t="s">
        <v>1223</v>
      </c>
      <c r="L22" s="139">
        <v>35</v>
      </c>
      <c r="M22" s="2" t="s">
        <v>1222</v>
      </c>
      <c r="N22" s="2"/>
      <c r="O22" s="2">
        <v>20</v>
      </c>
      <c r="P22" s="137" t="s">
        <v>1048</v>
      </c>
      <c r="Q22" s="137"/>
      <c r="R22" s="137">
        <v>100</v>
      </c>
      <c r="S22" s="137" t="s">
        <v>1221</v>
      </c>
      <c r="T22" s="137"/>
      <c r="U22" s="137">
        <v>30</v>
      </c>
      <c r="V22" s="966"/>
      <c r="W22" s="505">
        <v>97</v>
      </c>
      <c r="X22" s="43" t="s">
        <v>1182</v>
      </c>
      <c r="Y22" s="510">
        <f>AB23</f>
        <v>2.2000000000000002</v>
      </c>
      <c r="Z22" s="66"/>
      <c r="AA22" s="268" t="s">
        <v>1181</v>
      </c>
      <c r="AB22" s="252">
        <v>6.2</v>
      </c>
      <c r="AC22" s="252">
        <f>AB22*2</f>
        <v>12.4</v>
      </c>
      <c r="AD22" s="252"/>
      <c r="AE22" s="252">
        <f>AB22*15</f>
        <v>93</v>
      </c>
      <c r="AF22" s="252">
        <f>AC22*4+AE22*4</f>
        <v>421.6</v>
      </c>
    </row>
    <row r="23" spans="2:32" s="69" customFormat="1" ht="27.95" customHeight="1">
      <c r="B23" s="65">
        <v>8</v>
      </c>
      <c r="C23" s="964"/>
      <c r="D23" s="137"/>
      <c r="E23" s="137"/>
      <c r="F23" s="137"/>
      <c r="G23" s="137"/>
      <c r="H23" s="137"/>
      <c r="I23" s="137"/>
      <c r="J23" s="139"/>
      <c r="K23" s="139"/>
      <c r="L23" s="139"/>
      <c r="M23" s="2" t="s">
        <v>1220</v>
      </c>
      <c r="N23" s="2"/>
      <c r="O23" s="2">
        <v>3</v>
      </c>
      <c r="P23" s="137"/>
      <c r="Q23" s="137"/>
      <c r="R23" s="137"/>
      <c r="S23" s="137" t="s">
        <v>1219</v>
      </c>
      <c r="T23" s="137"/>
      <c r="U23" s="137">
        <v>1</v>
      </c>
      <c r="V23" s="966"/>
      <c r="W23" s="504" t="s">
        <v>9</v>
      </c>
      <c r="X23" s="48" t="s">
        <v>1180</v>
      </c>
      <c r="Y23" s="510">
        <f>AB24</f>
        <v>1.6</v>
      </c>
      <c r="Z23" s="70"/>
      <c r="AA23" s="267" t="s">
        <v>1179</v>
      </c>
      <c r="AB23" s="252">
        <v>2.2000000000000002</v>
      </c>
      <c r="AC23" s="266">
        <f>AB23*7</f>
        <v>15.400000000000002</v>
      </c>
      <c r="AD23" s="252">
        <f>AB23*5</f>
        <v>11</v>
      </c>
      <c r="AE23" s="252" t="s">
        <v>1172</v>
      </c>
      <c r="AF23" s="265">
        <f>AC23*4+AD23*9</f>
        <v>160.60000000000002</v>
      </c>
    </row>
    <row r="24" spans="2:32" s="69" customFormat="1" ht="27.95" customHeight="1">
      <c r="B24" s="65" t="s">
        <v>1178</v>
      </c>
      <c r="C24" s="964"/>
      <c r="D24" s="137"/>
      <c r="E24" s="138"/>
      <c r="F24" s="137"/>
      <c r="G24" s="137"/>
      <c r="H24" s="138"/>
      <c r="I24" s="137"/>
      <c r="J24" s="2"/>
      <c r="K24" s="138"/>
      <c r="L24" s="2"/>
      <c r="M24" s="2" t="s">
        <v>1218</v>
      </c>
      <c r="N24" s="52"/>
      <c r="O24" s="2">
        <v>1</v>
      </c>
      <c r="P24" s="137"/>
      <c r="Q24" s="138"/>
      <c r="R24" s="137"/>
      <c r="S24" s="139"/>
      <c r="T24" s="138"/>
      <c r="U24" s="137"/>
      <c r="V24" s="966"/>
      <c r="W24" s="505">
        <v>19</v>
      </c>
      <c r="X24" s="48" t="s">
        <v>1177</v>
      </c>
      <c r="Y24" s="510">
        <f>AB25</f>
        <v>2.5</v>
      </c>
      <c r="Z24" s="66"/>
      <c r="AA24" s="251" t="s">
        <v>1176</v>
      </c>
      <c r="AB24" s="252">
        <v>1.6</v>
      </c>
      <c r="AC24" s="252">
        <f>AB24*1</f>
        <v>1.6</v>
      </c>
      <c r="AD24" s="252" t="s">
        <v>1172</v>
      </c>
      <c r="AE24" s="252">
        <f>AB24*5</f>
        <v>8</v>
      </c>
      <c r="AF24" s="252">
        <f>AC24*4+AE24*4</f>
        <v>38.4</v>
      </c>
    </row>
    <row r="25" spans="2:32" s="69" customFormat="1" ht="27.95" customHeight="1">
      <c r="B25" s="969" t="s">
        <v>1217</v>
      </c>
      <c r="C25" s="964"/>
      <c r="D25" s="137"/>
      <c r="E25" s="138"/>
      <c r="F25" s="137"/>
      <c r="G25" s="137"/>
      <c r="H25" s="138"/>
      <c r="I25" s="137"/>
      <c r="J25" s="3"/>
      <c r="K25" s="105"/>
      <c r="L25" s="3"/>
      <c r="M25" s="2" t="s">
        <v>1216</v>
      </c>
      <c r="N25" s="105" t="s">
        <v>1194</v>
      </c>
      <c r="O25" s="2">
        <v>40</v>
      </c>
      <c r="P25" s="137"/>
      <c r="Q25" s="138"/>
      <c r="R25" s="137"/>
      <c r="S25" s="137"/>
      <c r="T25" s="138"/>
      <c r="U25" s="137"/>
      <c r="V25" s="966"/>
      <c r="W25" s="504" t="s">
        <v>11</v>
      </c>
      <c r="X25" s="48" t="s">
        <v>1174</v>
      </c>
      <c r="Y25" s="510">
        <f>AB26</f>
        <v>0</v>
      </c>
      <c r="Z25" s="70"/>
      <c r="AA25" s="251" t="s">
        <v>1173</v>
      </c>
      <c r="AB25" s="252">
        <v>2.5</v>
      </c>
      <c r="AC25" s="252"/>
      <c r="AD25" s="252">
        <f>AB25*5</f>
        <v>12.5</v>
      </c>
      <c r="AE25" s="252" t="s">
        <v>1172</v>
      </c>
      <c r="AF25" s="252">
        <f>AD25*9</f>
        <v>112.5</v>
      </c>
    </row>
    <row r="26" spans="2:32" s="69" customFormat="1" ht="27.95" customHeight="1">
      <c r="B26" s="969"/>
      <c r="C26" s="96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66"/>
      <c r="W26" s="505">
        <v>27</v>
      </c>
      <c r="X26" s="97" t="s">
        <v>1171</v>
      </c>
      <c r="Y26" s="510">
        <v>0</v>
      </c>
      <c r="Z26" s="66"/>
      <c r="AA26" s="251" t="s">
        <v>1170</v>
      </c>
      <c r="AB26" s="252"/>
      <c r="AC26" s="251"/>
      <c r="AD26" s="251"/>
      <c r="AE26" s="251">
        <f>AB26*15</f>
        <v>0</v>
      </c>
      <c r="AF26" s="251"/>
    </row>
    <row r="27" spans="2:32" s="69" customFormat="1" ht="27.95" customHeight="1">
      <c r="B27" s="141" t="s">
        <v>1169</v>
      </c>
      <c r="C27" s="77"/>
      <c r="D27" s="5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504" t="s">
        <v>12</v>
      </c>
      <c r="X27" s="56"/>
      <c r="Y27" s="510"/>
      <c r="Z27" s="70"/>
      <c r="AA27" s="251"/>
      <c r="AB27" s="252"/>
      <c r="AC27" s="251">
        <f>SUM(AC22:AC26)</f>
        <v>29.400000000000006</v>
      </c>
      <c r="AD27" s="251">
        <f>SUM(AD22:AD26)</f>
        <v>23.5</v>
      </c>
      <c r="AE27" s="251">
        <f>SUM(AE22:AE26)</f>
        <v>101</v>
      </c>
      <c r="AF27" s="251">
        <f>AC27*4+AD27*9+AE27*4</f>
        <v>733.1</v>
      </c>
    </row>
    <row r="28" spans="2:32" s="69" customFormat="1" ht="27.95" customHeight="1" thickBot="1">
      <c r="B28" s="27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505" t="s">
        <v>1215</v>
      </c>
      <c r="X28" s="62"/>
      <c r="Y28" s="510"/>
      <c r="Z28" s="66"/>
      <c r="AA28" s="70"/>
      <c r="AB28" s="80"/>
      <c r="AC28" s="259">
        <f>AC27*4/AF27</f>
        <v>0.16041467739735374</v>
      </c>
      <c r="AD28" s="259">
        <f>AD27*9/AF27</f>
        <v>0.28850088664575091</v>
      </c>
      <c r="AE28" s="259">
        <f>AE27*4/AF27</f>
        <v>0.55108443595689538</v>
      </c>
      <c r="AF28" s="70"/>
    </row>
    <row r="29" spans="2:32" s="41" customFormat="1" ht="27.95" customHeight="1">
      <c r="B29" s="36">
        <v>4</v>
      </c>
      <c r="C29" s="964"/>
      <c r="D29" s="37" t="str">
        <f>家嘉4月菜單!N14</f>
        <v>地瓜飯</v>
      </c>
      <c r="E29" s="37" t="s">
        <v>1167</v>
      </c>
      <c r="F29" s="1" t="s">
        <v>1161</v>
      </c>
      <c r="G29" s="37" t="str">
        <f>家嘉4月菜單!N15</f>
        <v>無骨里肌肉</v>
      </c>
      <c r="H29" s="37" t="s">
        <v>1183</v>
      </c>
      <c r="I29" s="1" t="s">
        <v>1161</v>
      </c>
      <c r="J29" s="37" t="str">
        <f>家嘉4月菜單!N16</f>
        <v>番茄炒蛋</v>
      </c>
      <c r="K29" s="37" t="s">
        <v>1165</v>
      </c>
      <c r="L29" s="1" t="s">
        <v>1161</v>
      </c>
      <c r="M29" s="37" t="str">
        <f>家嘉4月菜單!N17</f>
        <v>咖哩雞</v>
      </c>
      <c r="N29" s="37" t="s">
        <v>1214</v>
      </c>
      <c r="O29" s="1" t="s">
        <v>1161</v>
      </c>
      <c r="P29" s="37" t="str">
        <f>家嘉4月菜單!N18</f>
        <v>菠菜</v>
      </c>
      <c r="Q29" s="37" t="s">
        <v>1163</v>
      </c>
      <c r="R29" s="1" t="s">
        <v>1161</v>
      </c>
      <c r="S29" s="37" t="str">
        <f>家嘉4月菜單!N19</f>
        <v>味噌海芽湯</v>
      </c>
      <c r="T29" s="37" t="s">
        <v>1162</v>
      </c>
      <c r="U29" s="1" t="s">
        <v>1161</v>
      </c>
      <c r="V29" s="965"/>
      <c r="W29" s="506" t="s">
        <v>7</v>
      </c>
      <c r="X29" s="39" t="s">
        <v>1160</v>
      </c>
      <c r="Y29" s="511">
        <v>5</v>
      </c>
      <c r="Z29" s="251"/>
      <c r="AA29" s="251"/>
      <c r="AB29" s="252"/>
      <c r="AC29" s="251" t="s">
        <v>1159</v>
      </c>
      <c r="AD29" s="251" t="s">
        <v>1158</v>
      </c>
      <c r="AE29" s="251" t="s">
        <v>1157</v>
      </c>
      <c r="AF29" s="251" t="s">
        <v>1156</v>
      </c>
    </row>
    <row r="30" spans="2:32" ht="27.95" customHeight="1">
      <c r="B30" s="42" t="s">
        <v>8</v>
      </c>
      <c r="C30" s="964"/>
      <c r="D30" s="3" t="s">
        <v>1155</v>
      </c>
      <c r="E30" s="3"/>
      <c r="F30" s="3">
        <v>70</v>
      </c>
      <c r="G30" s="2" t="s">
        <v>1213</v>
      </c>
      <c r="H30" s="2"/>
      <c r="I30" s="2">
        <v>65</v>
      </c>
      <c r="J30" s="3" t="s">
        <v>1200</v>
      </c>
      <c r="K30" s="3"/>
      <c r="L30" s="3">
        <v>30</v>
      </c>
      <c r="M30" s="3" t="s">
        <v>1212</v>
      </c>
      <c r="N30" s="3"/>
      <c r="O30" s="3">
        <v>20</v>
      </c>
      <c r="P30" s="2" t="s">
        <v>1125</v>
      </c>
      <c r="Q30" s="2"/>
      <c r="R30" s="2">
        <v>100</v>
      </c>
      <c r="S30" s="269" t="s">
        <v>1211</v>
      </c>
      <c r="T30" s="2"/>
      <c r="U30" s="2">
        <v>5</v>
      </c>
      <c r="V30" s="966"/>
      <c r="W30" s="505">
        <v>97</v>
      </c>
      <c r="X30" s="43" t="s">
        <v>1182</v>
      </c>
      <c r="Y30" s="510">
        <f>AB31</f>
        <v>2.1</v>
      </c>
      <c r="Z30" s="260"/>
      <c r="AA30" s="268" t="s">
        <v>1181</v>
      </c>
      <c r="AB30" s="252">
        <v>6.2</v>
      </c>
      <c r="AC30" s="252">
        <f>AB30*2</f>
        <v>12.4</v>
      </c>
      <c r="AD30" s="252"/>
      <c r="AE30" s="252">
        <f>AB30*15</f>
        <v>93</v>
      </c>
      <c r="AF30" s="252">
        <f>AC30*4+AE30*4</f>
        <v>421.6</v>
      </c>
    </row>
    <row r="31" spans="2:32" ht="27.95" customHeight="1">
      <c r="B31" s="42">
        <v>9</v>
      </c>
      <c r="C31" s="964"/>
      <c r="D31" s="3" t="s">
        <v>1210</v>
      </c>
      <c r="E31" s="3"/>
      <c r="F31" s="3">
        <v>40</v>
      </c>
      <c r="G31" s="2"/>
      <c r="H31" s="2"/>
      <c r="I31" s="2"/>
      <c r="J31" s="3" t="s">
        <v>1204</v>
      </c>
      <c r="K31" s="3"/>
      <c r="L31" s="3">
        <v>30</v>
      </c>
      <c r="M31" s="3" t="s">
        <v>1202</v>
      </c>
      <c r="N31" s="3"/>
      <c r="O31" s="3">
        <v>30</v>
      </c>
      <c r="P31" s="2"/>
      <c r="Q31" s="2"/>
      <c r="R31" s="2"/>
      <c r="S31" s="2"/>
      <c r="T31" s="2"/>
      <c r="U31" s="2"/>
      <c r="V31" s="966"/>
      <c r="W31" s="504" t="s">
        <v>9</v>
      </c>
      <c r="X31" s="48" t="s">
        <v>1180</v>
      </c>
      <c r="Y31" s="510">
        <f>AB32</f>
        <v>1.5</v>
      </c>
      <c r="Z31" s="251"/>
      <c r="AA31" s="267" t="s">
        <v>1179</v>
      </c>
      <c r="AB31" s="252">
        <v>2.1</v>
      </c>
      <c r="AC31" s="266">
        <f>AB31*7</f>
        <v>14.700000000000001</v>
      </c>
      <c r="AD31" s="252">
        <f>AB31*5</f>
        <v>10.5</v>
      </c>
      <c r="AE31" s="252" t="s">
        <v>1172</v>
      </c>
      <c r="AF31" s="265">
        <f>AC31*4+AD31*9</f>
        <v>153.30000000000001</v>
      </c>
    </row>
    <row r="32" spans="2:32" ht="27.95" customHeight="1">
      <c r="B32" s="42" t="s">
        <v>10</v>
      </c>
      <c r="C32" s="964"/>
      <c r="D32" s="2"/>
      <c r="E32" s="52"/>
      <c r="F32" s="2"/>
      <c r="G32" s="2"/>
      <c r="H32" s="52"/>
      <c r="I32" s="2"/>
      <c r="J32" s="3"/>
      <c r="K32" s="3"/>
      <c r="L32" s="3"/>
      <c r="M32" s="3" t="s">
        <v>1209</v>
      </c>
      <c r="N32" s="3"/>
      <c r="O32" s="3">
        <v>20</v>
      </c>
      <c r="P32" s="2"/>
      <c r="Q32" s="52"/>
      <c r="R32" s="2"/>
      <c r="S32" s="3"/>
      <c r="T32" s="2"/>
      <c r="U32" s="2"/>
      <c r="V32" s="966"/>
      <c r="W32" s="505">
        <v>20</v>
      </c>
      <c r="X32" s="48" t="s">
        <v>1177</v>
      </c>
      <c r="Y32" s="510">
        <f>AB33</f>
        <v>2.5</v>
      </c>
      <c r="Z32" s="260"/>
      <c r="AA32" s="251" t="s">
        <v>1176</v>
      </c>
      <c r="AB32" s="252">
        <v>1.5</v>
      </c>
      <c r="AC32" s="252">
        <f>AB32*1</f>
        <v>1.5</v>
      </c>
      <c r="AD32" s="252" t="s">
        <v>1172</v>
      </c>
      <c r="AE32" s="252">
        <f>AB32*5</f>
        <v>7.5</v>
      </c>
      <c r="AF32" s="252">
        <f>AC32*4+AE32*4</f>
        <v>36</v>
      </c>
    </row>
    <row r="33" spans="2:32" ht="27.95" customHeight="1">
      <c r="B33" s="968" t="s">
        <v>1208</v>
      </c>
      <c r="C33" s="964"/>
      <c r="D33" s="2"/>
      <c r="E33" s="52"/>
      <c r="F33" s="2"/>
      <c r="G33" s="2"/>
      <c r="H33" s="52"/>
      <c r="I33" s="2"/>
      <c r="J33" s="3"/>
      <c r="K33" s="3"/>
      <c r="L33" s="3"/>
      <c r="M33" s="3" t="s">
        <v>1207</v>
      </c>
      <c r="N33" s="52"/>
      <c r="O33" s="3">
        <v>10</v>
      </c>
      <c r="P33" s="2"/>
      <c r="Q33" s="52"/>
      <c r="R33" s="2"/>
      <c r="S33" s="3"/>
      <c r="T33" s="2"/>
      <c r="U33" s="2"/>
      <c r="V33" s="966"/>
      <c r="W33" s="504" t="s">
        <v>11</v>
      </c>
      <c r="X33" s="48" t="s">
        <v>1174</v>
      </c>
      <c r="Y33" s="510">
        <v>0</v>
      </c>
      <c r="Z33" s="251"/>
      <c r="AA33" s="251" t="s">
        <v>1173</v>
      </c>
      <c r="AB33" s="252">
        <v>2.5</v>
      </c>
      <c r="AC33" s="252"/>
      <c r="AD33" s="252">
        <f>AB33*5</f>
        <v>12.5</v>
      </c>
      <c r="AE33" s="252" t="s">
        <v>1172</v>
      </c>
      <c r="AF33" s="252">
        <f>AD33*9</f>
        <v>112.5</v>
      </c>
    </row>
    <row r="34" spans="2:32" ht="27.95" customHeight="1">
      <c r="B34" s="968"/>
      <c r="C34" s="964"/>
      <c r="D34" s="2"/>
      <c r="E34" s="52"/>
      <c r="F34" s="2"/>
      <c r="G34" s="2"/>
      <c r="H34" s="52"/>
      <c r="I34" s="2"/>
      <c r="J34" s="3"/>
      <c r="K34" s="52"/>
      <c r="L34" s="3"/>
      <c r="M34" s="3"/>
      <c r="N34" s="52"/>
      <c r="O34" s="3"/>
      <c r="P34" s="2"/>
      <c r="Q34" s="52"/>
      <c r="R34" s="2"/>
      <c r="S34" s="3"/>
      <c r="T34" s="52"/>
      <c r="U34" s="2"/>
      <c r="V34" s="966"/>
      <c r="W34" s="505">
        <v>25</v>
      </c>
      <c r="X34" s="97" t="s">
        <v>1171</v>
      </c>
      <c r="Y34" s="510">
        <v>0</v>
      </c>
      <c r="Z34" s="260"/>
      <c r="AA34" s="251" t="s">
        <v>1170</v>
      </c>
      <c r="AB34" s="252">
        <v>1</v>
      </c>
      <c r="AE34" s="251">
        <f>AB34*15</f>
        <v>15</v>
      </c>
    </row>
    <row r="35" spans="2:32" ht="27.95" customHeight="1">
      <c r="B35" s="141" t="s">
        <v>1169</v>
      </c>
      <c r="C35" s="264"/>
      <c r="D35" s="138"/>
      <c r="E35" s="138"/>
      <c r="F35" s="137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966"/>
      <c r="W35" s="504" t="s">
        <v>12</v>
      </c>
      <c r="X35" s="56"/>
      <c r="Y35" s="510"/>
      <c r="Z35" s="251"/>
      <c r="AC35" s="251">
        <f>SUM(AC30:AC34)</f>
        <v>28.6</v>
      </c>
      <c r="AD35" s="251">
        <f>SUM(AD30:AD34)</f>
        <v>23</v>
      </c>
      <c r="AE35" s="251">
        <f>SUM(AE30:AE34)</f>
        <v>115.5</v>
      </c>
      <c r="AF35" s="251">
        <f>AC35*4+AD35*9+AE35*4</f>
        <v>783.4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505">
        <v>672</v>
      </c>
      <c r="X36" s="316"/>
      <c r="Y36" s="510"/>
      <c r="Z36" s="260"/>
      <c r="AC36" s="259">
        <f>AC35*4/AF35</f>
        <v>0.14603012509573654</v>
      </c>
      <c r="AD36" s="259">
        <f>AD35*9/AF35</f>
        <v>0.26423283124840441</v>
      </c>
      <c r="AE36" s="259">
        <f>AE35*4/AF35</f>
        <v>0.58973704365585911</v>
      </c>
    </row>
    <row r="37" spans="2:32" s="41" customFormat="1" ht="27.95" customHeight="1">
      <c r="B37" s="36">
        <v>4</v>
      </c>
      <c r="C37" s="964"/>
      <c r="D37" s="37" t="str">
        <f>家嘉4月菜單!R14</f>
        <v>什錦蛋炒飯</v>
      </c>
      <c r="E37" s="37" t="s">
        <v>1167</v>
      </c>
      <c r="F37" s="1" t="s">
        <v>1161</v>
      </c>
      <c r="G37" s="37" t="str">
        <f>家嘉4月菜單!R15</f>
        <v>勁辣雞排</v>
      </c>
      <c r="H37" s="37" t="s">
        <v>1183</v>
      </c>
      <c r="I37" s="1" t="s">
        <v>1161</v>
      </c>
      <c r="J37" s="37" t="str">
        <f>家嘉4月菜單!R16</f>
        <v>黑胡椒豬柳</v>
      </c>
      <c r="K37" s="37" t="s">
        <v>1165</v>
      </c>
      <c r="L37" s="1" t="s">
        <v>1161</v>
      </c>
      <c r="M37" s="37" t="str">
        <f>家嘉4月菜單!R17</f>
        <v>柴魚蒸蛋</v>
      </c>
      <c r="N37" s="37" t="s">
        <v>1167</v>
      </c>
      <c r="O37" s="1" t="s">
        <v>1161</v>
      </c>
      <c r="P37" s="37" t="str">
        <f>家嘉4月菜單!R18</f>
        <v>大白菜</v>
      </c>
      <c r="Q37" s="37" t="s">
        <v>1163</v>
      </c>
      <c r="R37" s="1" t="s">
        <v>1161</v>
      </c>
      <c r="S37" s="37" t="str">
        <f>家嘉4月菜單!R19</f>
        <v>什錦鮮蔬湯(豆)</v>
      </c>
      <c r="T37" s="37" t="s">
        <v>1162</v>
      </c>
      <c r="U37" s="1" t="s">
        <v>1161</v>
      </c>
      <c r="V37" s="965"/>
      <c r="W37" s="38" t="s">
        <v>7</v>
      </c>
      <c r="X37" s="39" t="s">
        <v>1160</v>
      </c>
      <c r="Y37" s="507">
        <v>5</v>
      </c>
      <c r="Z37" s="251"/>
      <c r="AA37" s="251"/>
      <c r="AB37" s="252"/>
      <c r="AC37" s="251" t="s">
        <v>1159</v>
      </c>
      <c r="AD37" s="251" t="s">
        <v>1158</v>
      </c>
      <c r="AE37" s="251" t="s">
        <v>1157</v>
      </c>
      <c r="AF37" s="251" t="s">
        <v>1156</v>
      </c>
    </row>
    <row r="38" spans="2:32" ht="27.95" customHeight="1">
      <c r="B38" s="42" t="s">
        <v>8</v>
      </c>
      <c r="C38" s="964"/>
      <c r="D38" s="137" t="s">
        <v>1155</v>
      </c>
      <c r="E38" s="137"/>
      <c r="F38" s="137">
        <v>80</v>
      </c>
      <c r="G38" s="137" t="s">
        <v>1206</v>
      </c>
      <c r="H38" s="139"/>
      <c r="I38" s="137">
        <v>70</v>
      </c>
      <c r="J38" s="3" t="s">
        <v>1205</v>
      </c>
      <c r="K38" s="3"/>
      <c r="L38" s="3">
        <v>40</v>
      </c>
      <c r="M38" s="137" t="s">
        <v>1204</v>
      </c>
      <c r="N38" s="139"/>
      <c r="O38" s="137">
        <v>55</v>
      </c>
      <c r="P38" s="2" t="s">
        <v>1124</v>
      </c>
      <c r="Q38" s="2"/>
      <c r="R38" s="2">
        <v>100</v>
      </c>
      <c r="S38" s="139" t="s">
        <v>1048</v>
      </c>
      <c r="T38" s="139"/>
      <c r="U38" s="139">
        <v>15</v>
      </c>
      <c r="V38" s="966"/>
      <c r="W38" s="261">
        <v>102</v>
      </c>
      <c r="X38" s="43" t="s">
        <v>1182</v>
      </c>
      <c r="Y38" s="314">
        <v>2.2999999999999998</v>
      </c>
      <c r="Z38" s="260"/>
      <c r="AA38" s="268" t="s">
        <v>1181</v>
      </c>
      <c r="AB38" s="252">
        <v>6</v>
      </c>
      <c r="AC38" s="252">
        <f>AB38*2</f>
        <v>12</v>
      </c>
      <c r="AD38" s="252"/>
      <c r="AE38" s="252">
        <f>AB38*15</f>
        <v>90</v>
      </c>
      <c r="AF38" s="252">
        <f>AC38*4+AE38*4</f>
        <v>408</v>
      </c>
    </row>
    <row r="39" spans="2:32" ht="27.95" customHeight="1">
      <c r="B39" s="42">
        <v>10</v>
      </c>
      <c r="C39" s="964"/>
      <c r="D39" s="137" t="s">
        <v>1203</v>
      </c>
      <c r="E39" s="137"/>
      <c r="F39" s="137">
        <v>30</v>
      </c>
      <c r="G39" s="137"/>
      <c r="H39" s="139"/>
      <c r="I39" s="137"/>
      <c r="J39" s="3" t="s">
        <v>1202</v>
      </c>
      <c r="K39" s="3"/>
      <c r="L39" s="3">
        <v>30</v>
      </c>
      <c r="M39" s="137" t="s">
        <v>1201</v>
      </c>
      <c r="N39" s="139"/>
      <c r="O39" s="137">
        <v>3</v>
      </c>
      <c r="P39" s="137"/>
      <c r="Q39" s="139"/>
      <c r="R39" s="137"/>
      <c r="S39" s="139" t="s">
        <v>1200</v>
      </c>
      <c r="T39" s="139"/>
      <c r="U39" s="139">
        <v>10</v>
      </c>
      <c r="V39" s="966"/>
      <c r="W39" s="47" t="s">
        <v>9</v>
      </c>
      <c r="X39" s="48" t="s">
        <v>1180</v>
      </c>
      <c r="Y39" s="314">
        <f>AB40</f>
        <v>1.7</v>
      </c>
      <c r="Z39" s="251"/>
      <c r="AA39" s="267" t="s">
        <v>1179</v>
      </c>
      <c r="AB39" s="252">
        <v>2.2000000000000002</v>
      </c>
      <c r="AC39" s="266">
        <f>AB39*7</f>
        <v>15.400000000000002</v>
      </c>
      <c r="AD39" s="252">
        <f>AB39*5</f>
        <v>11</v>
      </c>
      <c r="AE39" s="252" t="s">
        <v>1172</v>
      </c>
      <c r="AF39" s="265">
        <f>AC39*4+AD39*9</f>
        <v>160.60000000000002</v>
      </c>
    </row>
    <row r="40" spans="2:32" ht="27.95" customHeight="1">
      <c r="B40" s="42" t="s">
        <v>10</v>
      </c>
      <c r="C40" s="964"/>
      <c r="D40" s="137" t="s">
        <v>1199</v>
      </c>
      <c r="E40" s="138"/>
      <c r="F40" s="137">
        <v>5</v>
      </c>
      <c r="G40" s="137"/>
      <c r="H40" s="139"/>
      <c r="I40" s="137"/>
      <c r="J40" s="139"/>
      <c r="K40" s="137"/>
      <c r="L40" s="139"/>
      <c r="M40" s="137"/>
      <c r="N40" s="139"/>
      <c r="O40" s="137"/>
      <c r="P40" s="137"/>
      <c r="Q40" s="139"/>
      <c r="R40" s="137"/>
      <c r="S40" s="139" t="s">
        <v>1198</v>
      </c>
      <c r="T40" s="139"/>
      <c r="U40" s="139">
        <v>3</v>
      </c>
      <c r="V40" s="966"/>
      <c r="W40" s="261">
        <v>17</v>
      </c>
      <c r="X40" s="48" t="s">
        <v>1177</v>
      </c>
      <c r="Y40" s="314">
        <f>AB41</f>
        <v>2.5</v>
      </c>
      <c r="Z40" s="260"/>
      <c r="AA40" s="251" t="s">
        <v>1176</v>
      </c>
      <c r="AB40" s="252">
        <v>1.7</v>
      </c>
      <c r="AC40" s="252">
        <f>AB40*1</f>
        <v>1.7</v>
      </c>
      <c r="AD40" s="252" t="s">
        <v>1172</v>
      </c>
      <c r="AE40" s="252">
        <f>AB40*5</f>
        <v>8.5</v>
      </c>
      <c r="AF40" s="252">
        <f>AC40*4+AE40*4</f>
        <v>40.799999999999997</v>
      </c>
    </row>
    <row r="41" spans="2:32" ht="27.95" customHeight="1">
      <c r="B41" s="968" t="s">
        <v>1197</v>
      </c>
      <c r="C41" s="964"/>
      <c r="D41" s="137" t="s">
        <v>1196</v>
      </c>
      <c r="E41" s="138"/>
      <c r="F41" s="137">
        <v>3</v>
      </c>
      <c r="G41" s="137"/>
      <c r="H41" s="139"/>
      <c r="I41" s="137"/>
      <c r="J41" s="139"/>
      <c r="K41" s="137"/>
      <c r="L41" s="139"/>
      <c r="M41" s="137"/>
      <c r="N41" s="139"/>
      <c r="O41" s="137"/>
      <c r="P41" s="137"/>
      <c r="Q41" s="139"/>
      <c r="R41" s="137"/>
      <c r="S41" s="139" t="s">
        <v>1195</v>
      </c>
      <c r="T41" s="139" t="s">
        <v>1194</v>
      </c>
      <c r="U41" s="139">
        <v>3</v>
      </c>
      <c r="V41" s="966"/>
      <c r="W41" s="47" t="s">
        <v>11</v>
      </c>
      <c r="X41" s="48" t="s">
        <v>1174</v>
      </c>
      <c r="Y41" s="314">
        <v>0</v>
      </c>
      <c r="Z41" s="251"/>
      <c r="AA41" s="251" t="s">
        <v>1173</v>
      </c>
      <c r="AB41" s="252">
        <v>2.5</v>
      </c>
      <c r="AC41" s="252"/>
      <c r="AD41" s="252">
        <f>AB41*5</f>
        <v>12.5</v>
      </c>
      <c r="AE41" s="252" t="s">
        <v>1172</v>
      </c>
      <c r="AF41" s="252">
        <f>AD41*9</f>
        <v>112.5</v>
      </c>
    </row>
    <row r="42" spans="2:32" ht="27.95" customHeight="1">
      <c r="B42" s="968"/>
      <c r="C42" s="964"/>
      <c r="D42" s="3"/>
      <c r="E42" s="52"/>
      <c r="F42" s="2"/>
      <c r="G42" s="137"/>
      <c r="H42" s="138"/>
      <c r="I42" s="137"/>
      <c r="J42" s="137"/>
      <c r="K42" s="138"/>
      <c r="L42" s="137"/>
      <c r="M42" s="137"/>
      <c r="N42" s="138"/>
      <c r="O42" s="137"/>
      <c r="P42" s="137"/>
      <c r="Q42" s="138"/>
      <c r="R42" s="137"/>
      <c r="S42" s="139"/>
      <c r="T42" s="138"/>
      <c r="U42" s="139"/>
      <c r="V42" s="966"/>
      <c r="W42" s="261">
        <v>23</v>
      </c>
      <c r="X42" s="97" t="s">
        <v>1171</v>
      </c>
      <c r="Y42" s="314">
        <v>0</v>
      </c>
      <c r="Z42" s="260"/>
      <c r="AA42" s="251" t="s">
        <v>1170</v>
      </c>
      <c r="AE42" s="251">
        <f>AB42*15</f>
        <v>0</v>
      </c>
    </row>
    <row r="43" spans="2:32" ht="27.95" customHeight="1">
      <c r="B43" s="141" t="s">
        <v>1169</v>
      </c>
      <c r="C43" s="264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314"/>
      <c r="Z43" s="251"/>
      <c r="AC43" s="251">
        <f>SUM(AC38:AC42)</f>
        <v>29.1</v>
      </c>
      <c r="AD43" s="251">
        <f>SUM(AD38:AD42)</f>
        <v>23.5</v>
      </c>
      <c r="AE43" s="251">
        <f>SUM(AE38:AE42)</f>
        <v>98.5</v>
      </c>
      <c r="AF43" s="251">
        <f>AC43*4+AD43*9+AE43*4</f>
        <v>721.9</v>
      </c>
    </row>
    <row r="44" spans="2:32" ht="27.95" customHeight="1" thickBot="1">
      <c r="B44" s="263"/>
      <c r="C44" s="262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261" t="s">
        <v>1193</v>
      </c>
      <c r="X44" s="316"/>
      <c r="Y44" s="314"/>
      <c r="Z44" s="260"/>
      <c r="AC44" s="259">
        <f>AC43*4/AF43</f>
        <v>0.1612411691369996</v>
      </c>
      <c r="AD44" s="259">
        <f>AD43*9/AF43</f>
        <v>0.29297686660202243</v>
      </c>
      <c r="AE44" s="259">
        <f>AE43*4/AF43</f>
        <v>0.54578196426097803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D46:G46"/>
    <mergeCell ref="C29:C34"/>
    <mergeCell ref="V29:V36"/>
    <mergeCell ref="C21:C26"/>
    <mergeCell ref="V21:V28"/>
    <mergeCell ref="C37:C42"/>
    <mergeCell ref="V37:V44"/>
    <mergeCell ref="J45:Y45"/>
    <mergeCell ref="B1:Y1"/>
    <mergeCell ref="B2:G2"/>
    <mergeCell ref="C5:C10"/>
    <mergeCell ref="V5:V12"/>
    <mergeCell ref="B9:B10"/>
    <mergeCell ref="B33:B34"/>
    <mergeCell ref="B41:B42"/>
    <mergeCell ref="C13:C18"/>
    <mergeCell ref="V13:V20"/>
    <mergeCell ref="B17:B18"/>
    <mergeCell ref="B25:B26"/>
  </mergeCells>
  <phoneticPr fontId="20" type="noConversion"/>
  <pageMargins left="0.97" right="0.17" top="0.18" bottom="0.17" header="0.5" footer="0.23"/>
  <pageSetup paperSize="9" scale="4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8" zoomScale="60" workbookViewId="0">
      <selection activeCell="J54" sqref="J54:M54"/>
    </sheetView>
  </sheetViews>
  <sheetFormatPr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18.625" style="250" customWidth="1"/>
    <col min="5" max="5" width="5.625" style="254" customWidth="1"/>
    <col min="6" max="6" width="9.625" style="250" customWidth="1"/>
    <col min="7" max="7" width="18.625" style="250" customWidth="1"/>
    <col min="8" max="8" width="5.625" style="254" customWidth="1"/>
    <col min="9" max="9" width="9.625" style="250" customWidth="1"/>
    <col min="10" max="10" width="18.625" style="250" customWidth="1"/>
    <col min="11" max="11" width="5.625" style="254" customWidth="1"/>
    <col min="12" max="12" width="9.625" style="250" customWidth="1"/>
    <col min="13" max="13" width="18.625" style="250" customWidth="1"/>
    <col min="14" max="14" width="5.625" style="254" customWidth="1"/>
    <col min="15" max="15" width="9.625" style="250" customWidth="1"/>
    <col min="16" max="16" width="18.625" style="250" customWidth="1"/>
    <col min="17" max="17" width="5.625" style="254" customWidth="1"/>
    <col min="18" max="18" width="9.625" style="250" customWidth="1"/>
    <col min="19" max="19" width="18.625" style="250" customWidth="1"/>
    <col min="20" max="20" width="5.625" style="254" customWidth="1"/>
    <col min="21" max="21" width="9.62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hidden="1" customWidth="1"/>
    <col min="28" max="28" width="5.5" style="252" hidden="1" customWidth="1"/>
    <col min="29" max="29" width="7.75" style="251" hidden="1" customWidth="1"/>
    <col min="30" max="30" width="8" style="251" hidden="1" customWidth="1"/>
    <col min="31" max="31" width="7.875" style="251" hidden="1" customWidth="1"/>
    <col min="32" max="32" width="7.5" style="251" hidden="1" customWidth="1"/>
    <col min="33" max="16384" width="9" style="250"/>
  </cols>
  <sheetData>
    <row r="1" spans="2:32" s="251" customFormat="1" ht="38.25">
      <c r="B1" s="970" t="s">
        <v>1271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2:32" s="251" customFormat="1" ht="13.5" customHeight="1">
      <c r="B2" s="971"/>
      <c r="C2" s="972"/>
      <c r="D2" s="972"/>
      <c r="E2" s="972"/>
      <c r="F2" s="972"/>
      <c r="G2" s="972"/>
      <c r="H2" s="217"/>
      <c r="I2" s="6"/>
      <c r="J2" s="6"/>
      <c r="K2" s="217"/>
      <c r="L2" s="6"/>
      <c r="M2" s="6"/>
      <c r="N2" s="217"/>
      <c r="O2" s="6"/>
      <c r="P2" s="6"/>
      <c r="Q2" s="217"/>
      <c r="R2" s="6"/>
      <c r="S2" s="6"/>
      <c r="T2" s="217"/>
      <c r="U2" s="6"/>
      <c r="V2" s="10"/>
      <c r="W2" s="11"/>
      <c r="X2" s="12"/>
      <c r="Y2" s="11"/>
      <c r="Z2" s="6"/>
      <c r="AB2" s="252"/>
    </row>
    <row r="3" spans="2:32" s="251" customFormat="1" ht="32.25" customHeight="1" thickBot="1">
      <c r="B3" s="98" t="s">
        <v>1191</v>
      </c>
      <c r="C3" s="310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2:32" s="35" customFormat="1" ht="43.5">
      <c r="B4" s="22" t="s">
        <v>0</v>
      </c>
      <c r="C4" s="23" t="s">
        <v>1</v>
      </c>
      <c r="D4" s="24" t="s">
        <v>2</v>
      </c>
      <c r="E4" s="25" t="s">
        <v>1190</v>
      </c>
      <c r="F4" s="24"/>
      <c r="G4" s="24" t="s">
        <v>3</v>
      </c>
      <c r="H4" s="25" t="s">
        <v>1190</v>
      </c>
      <c r="I4" s="24"/>
      <c r="J4" s="24" t="s">
        <v>4</v>
      </c>
      <c r="K4" s="25" t="s">
        <v>1190</v>
      </c>
      <c r="L4" s="26"/>
      <c r="M4" s="24" t="s">
        <v>4</v>
      </c>
      <c r="N4" s="25" t="s">
        <v>1190</v>
      </c>
      <c r="O4" s="24"/>
      <c r="P4" s="24" t="s">
        <v>4</v>
      </c>
      <c r="Q4" s="25" t="s">
        <v>1190</v>
      </c>
      <c r="R4" s="24"/>
      <c r="S4" s="27" t="s">
        <v>5</v>
      </c>
      <c r="T4" s="25" t="s">
        <v>1190</v>
      </c>
      <c r="U4" s="24"/>
      <c r="V4" s="509" t="s">
        <v>1189</v>
      </c>
      <c r="W4" s="28" t="s">
        <v>6</v>
      </c>
      <c r="X4" s="29" t="s">
        <v>1187</v>
      </c>
      <c r="Y4" s="30" t="s">
        <v>1186</v>
      </c>
      <c r="Z4" s="31"/>
      <c r="AA4" s="268"/>
      <c r="AB4" s="252"/>
      <c r="AC4" s="251"/>
      <c r="AD4" s="251"/>
      <c r="AE4" s="251"/>
      <c r="AF4" s="251"/>
    </row>
    <row r="5" spans="2:32" s="41" customFormat="1" ht="42.75" customHeight="1">
      <c r="B5" s="36">
        <v>4</v>
      </c>
      <c r="C5" s="964"/>
      <c r="D5" s="136" t="str">
        <f>家嘉4月菜單!B23</f>
        <v>QQ白飯</v>
      </c>
      <c r="E5" s="136" t="s">
        <v>1167</v>
      </c>
      <c r="F5" s="1" t="s">
        <v>1161</v>
      </c>
      <c r="G5" s="136" t="str">
        <f>家嘉4月菜單!B24</f>
        <v>芝麻雞腿</v>
      </c>
      <c r="H5" s="136" t="s">
        <v>1225</v>
      </c>
      <c r="I5" s="1" t="s">
        <v>1161</v>
      </c>
      <c r="J5" s="136" t="str">
        <f>家嘉4月菜單!B25</f>
        <v>鮮蔬公仔麵</v>
      </c>
      <c r="K5" s="136" t="s">
        <v>1183</v>
      </c>
      <c r="L5" s="1" t="s">
        <v>1161</v>
      </c>
      <c r="M5" s="136" t="str">
        <f>家嘉4月菜單!B26</f>
        <v>椒鹽杏鮑菇</v>
      </c>
      <c r="N5" s="136" t="s">
        <v>1165</v>
      </c>
      <c r="O5" s="1" t="s">
        <v>1161</v>
      </c>
      <c r="P5" s="136" t="str">
        <f>家嘉4月菜單!B27</f>
        <v>油菜</v>
      </c>
      <c r="Q5" s="136" t="s">
        <v>1163</v>
      </c>
      <c r="R5" s="1" t="s">
        <v>1161</v>
      </c>
      <c r="S5" s="136" t="str">
        <f>家嘉4月菜單!B28</f>
        <v>紫菜蛋花湯</v>
      </c>
      <c r="T5" s="136" t="s">
        <v>1162</v>
      </c>
      <c r="U5" s="1" t="s">
        <v>1161</v>
      </c>
      <c r="V5" s="965"/>
      <c r="W5" s="38" t="s">
        <v>7</v>
      </c>
      <c r="X5" s="39" t="s">
        <v>1160</v>
      </c>
      <c r="Y5" s="40">
        <v>5</v>
      </c>
      <c r="Z5" s="251"/>
      <c r="AA5" s="251"/>
      <c r="AB5" s="252"/>
      <c r="AC5" s="251" t="s">
        <v>1159</v>
      </c>
      <c r="AD5" s="251" t="s">
        <v>1158</v>
      </c>
      <c r="AE5" s="251" t="s">
        <v>1157</v>
      </c>
      <c r="AF5" s="251" t="s">
        <v>1156</v>
      </c>
    </row>
    <row r="6" spans="2:32" ht="27.95" customHeight="1">
      <c r="B6" s="42" t="s">
        <v>8</v>
      </c>
      <c r="C6" s="964"/>
      <c r="D6" s="2" t="s">
        <v>1155</v>
      </c>
      <c r="E6" s="2"/>
      <c r="F6" s="2">
        <v>100</v>
      </c>
      <c r="G6" s="2" t="s">
        <v>1154</v>
      </c>
      <c r="H6" s="3"/>
      <c r="I6" s="2">
        <v>70</v>
      </c>
      <c r="J6" s="3" t="s">
        <v>1270</v>
      </c>
      <c r="K6" s="2"/>
      <c r="L6" s="3">
        <v>20</v>
      </c>
      <c r="M6" s="2" t="s">
        <v>1269</v>
      </c>
      <c r="N6" s="2"/>
      <c r="O6" s="2">
        <v>70</v>
      </c>
      <c r="P6" s="2" t="s">
        <v>1050</v>
      </c>
      <c r="Q6" s="2"/>
      <c r="R6" s="2">
        <v>100</v>
      </c>
      <c r="S6" s="3" t="s">
        <v>1204</v>
      </c>
      <c r="T6" s="2"/>
      <c r="U6" s="2">
        <v>10</v>
      </c>
      <c r="V6" s="966"/>
      <c r="W6" s="261">
        <v>95</v>
      </c>
      <c r="X6" s="43" t="s">
        <v>1182</v>
      </c>
      <c r="Y6" s="44">
        <f>AB7</f>
        <v>2</v>
      </c>
      <c r="Z6" s="260"/>
      <c r="AA6" s="268" t="s">
        <v>1181</v>
      </c>
      <c r="AB6" s="252">
        <v>6</v>
      </c>
      <c r="AC6" s="252">
        <f>AB6*2</f>
        <v>12</v>
      </c>
      <c r="AD6" s="252"/>
      <c r="AE6" s="252">
        <f>AB6*15</f>
        <v>90</v>
      </c>
      <c r="AF6" s="252">
        <f>AC6*4+AE6*4</f>
        <v>408</v>
      </c>
    </row>
    <row r="7" spans="2:32" ht="27.95" customHeight="1">
      <c r="B7" s="42">
        <v>13</v>
      </c>
      <c r="C7" s="964"/>
      <c r="D7" s="137"/>
      <c r="E7" s="137"/>
      <c r="F7" s="137"/>
      <c r="G7" s="2"/>
      <c r="H7" s="3"/>
      <c r="I7" s="2"/>
      <c r="J7" s="3" t="s">
        <v>1048</v>
      </c>
      <c r="K7" s="2"/>
      <c r="L7" s="3">
        <v>30</v>
      </c>
      <c r="M7" s="2" t="s">
        <v>1268</v>
      </c>
      <c r="N7" s="2"/>
      <c r="O7" s="2">
        <v>1</v>
      </c>
      <c r="P7" s="2"/>
      <c r="Q7" s="2"/>
      <c r="R7" s="2"/>
      <c r="S7" s="3" t="s">
        <v>1267</v>
      </c>
      <c r="T7" s="2"/>
      <c r="U7" s="2">
        <v>5</v>
      </c>
      <c r="V7" s="966"/>
      <c r="W7" s="47" t="s">
        <v>9</v>
      </c>
      <c r="X7" s="48" t="s">
        <v>1180</v>
      </c>
      <c r="Y7" s="44">
        <v>2</v>
      </c>
      <c r="Z7" s="251"/>
      <c r="AA7" s="267" t="s">
        <v>1179</v>
      </c>
      <c r="AB7" s="252">
        <v>2</v>
      </c>
      <c r="AC7" s="266">
        <f>AB7*7</f>
        <v>14</v>
      </c>
      <c r="AD7" s="252">
        <f>AB7*5</f>
        <v>10</v>
      </c>
      <c r="AE7" s="252" t="s">
        <v>1172</v>
      </c>
      <c r="AF7" s="265">
        <f>AC7*4+AD7*9</f>
        <v>146</v>
      </c>
    </row>
    <row r="8" spans="2:32" ht="27.95" customHeight="1">
      <c r="B8" s="42" t="s">
        <v>10</v>
      </c>
      <c r="C8" s="964"/>
      <c r="D8" s="137"/>
      <c r="E8" s="138"/>
      <c r="F8" s="137"/>
      <c r="G8" s="2"/>
      <c r="H8" s="52"/>
      <c r="I8" s="2"/>
      <c r="J8" s="3" t="s">
        <v>1195</v>
      </c>
      <c r="K8" s="105" t="s">
        <v>1194</v>
      </c>
      <c r="L8" s="3">
        <v>10</v>
      </c>
      <c r="M8" s="2"/>
      <c r="N8" s="2"/>
      <c r="O8" s="2"/>
      <c r="P8" s="2"/>
      <c r="Q8" s="52"/>
      <c r="R8" s="2"/>
      <c r="S8" s="3"/>
      <c r="T8" s="52"/>
      <c r="U8" s="2"/>
      <c r="V8" s="966"/>
      <c r="W8" s="261">
        <v>19</v>
      </c>
      <c r="X8" s="48" t="s">
        <v>1177</v>
      </c>
      <c r="Y8" s="44">
        <f>AB9</f>
        <v>2.5</v>
      </c>
      <c r="Z8" s="260"/>
      <c r="AA8" s="251" t="s">
        <v>1176</v>
      </c>
      <c r="AB8" s="252">
        <v>1.5</v>
      </c>
      <c r="AC8" s="252">
        <f>AB8*1</f>
        <v>1.5</v>
      </c>
      <c r="AD8" s="252" t="s">
        <v>1172</v>
      </c>
      <c r="AE8" s="252">
        <f>AB8*5</f>
        <v>7.5</v>
      </c>
      <c r="AF8" s="252">
        <f>AC8*4+AE8*4</f>
        <v>36</v>
      </c>
    </row>
    <row r="9" spans="2:32" ht="27.95" customHeight="1">
      <c r="B9" s="968" t="s">
        <v>1185</v>
      </c>
      <c r="C9" s="964"/>
      <c r="D9" s="137"/>
      <c r="E9" s="138"/>
      <c r="F9" s="137"/>
      <c r="G9" s="2"/>
      <c r="H9" s="52"/>
      <c r="I9" s="2"/>
      <c r="J9" s="3"/>
      <c r="K9" s="105"/>
      <c r="L9" s="3"/>
      <c r="M9" s="2"/>
      <c r="N9" s="52"/>
      <c r="O9" s="2"/>
      <c r="P9" s="2"/>
      <c r="Q9" s="52"/>
      <c r="R9" s="2"/>
      <c r="S9" s="3"/>
      <c r="T9" s="52"/>
      <c r="U9" s="2"/>
      <c r="V9" s="966"/>
      <c r="W9" s="47" t="s">
        <v>11</v>
      </c>
      <c r="X9" s="48" t="s">
        <v>1174</v>
      </c>
      <c r="Y9" s="44">
        <v>0</v>
      </c>
      <c r="Z9" s="251"/>
      <c r="AA9" s="251" t="s">
        <v>1173</v>
      </c>
      <c r="AB9" s="252">
        <v>2.5</v>
      </c>
      <c r="AC9" s="252"/>
      <c r="AD9" s="252">
        <f>AB9*5</f>
        <v>12.5</v>
      </c>
      <c r="AE9" s="252" t="s">
        <v>1172</v>
      </c>
      <c r="AF9" s="252">
        <f>AD9*9</f>
        <v>112.5</v>
      </c>
    </row>
    <row r="10" spans="2:32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261">
        <v>26</v>
      </c>
      <c r="X10" s="97" t="s">
        <v>1171</v>
      </c>
      <c r="Y10" s="53">
        <v>0</v>
      </c>
      <c r="Z10" s="260"/>
      <c r="AA10" s="251" t="s">
        <v>1170</v>
      </c>
      <c r="AE10" s="251">
        <f>AB10*15</f>
        <v>0</v>
      </c>
    </row>
    <row r="11" spans="2:32" ht="27.95" customHeight="1">
      <c r="B11" s="141" t="s">
        <v>1169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51"/>
      <c r="AC11" s="251">
        <f>SUM(AC6:AC10)</f>
        <v>27.5</v>
      </c>
      <c r="AD11" s="251">
        <f>SUM(AD6:AD10)</f>
        <v>22.5</v>
      </c>
      <c r="AE11" s="251">
        <f>SUM(AE6:AE10)</f>
        <v>97.5</v>
      </c>
      <c r="AF11" s="251">
        <f>AC11*4+AD11*9+AE11*4</f>
        <v>702.5</v>
      </c>
    </row>
    <row r="12" spans="2:32" ht="27.95" customHeight="1">
      <c r="B12" s="272"/>
      <c r="C12" s="262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518" t="s">
        <v>1266</v>
      </c>
      <c r="X12" s="62"/>
      <c r="Y12" s="63"/>
      <c r="Z12" s="260"/>
      <c r="AC12" s="259">
        <f>AC11*4/AF11</f>
        <v>0.15658362989323843</v>
      </c>
      <c r="AD12" s="259">
        <f>AD11*9/AF11</f>
        <v>0.28825622775800713</v>
      </c>
      <c r="AE12" s="259">
        <f>AE11*4/AF11</f>
        <v>0.55516014234875444</v>
      </c>
    </row>
    <row r="13" spans="2:32" s="41" customFormat="1" ht="27.95" customHeight="1">
      <c r="B13" s="36">
        <v>4</v>
      </c>
      <c r="C13" s="964"/>
      <c r="D13" s="37" t="str">
        <f>家嘉4月菜單!F23</f>
        <v>五穀飯</v>
      </c>
      <c r="E13" s="37" t="s">
        <v>1167</v>
      </c>
      <c r="F13" s="1" t="s">
        <v>1161</v>
      </c>
      <c r="G13" s="136" t="str">
        <f>家嘉4月菜單!F24</f>
        <v>日式豬里肌</v>
      </c>
      <c r="H13" s="136" t="s">
        <v>1183</v>
      </c>
      <c r="I13" s="1" t="s">
        <v>1161</v>
      </c>
      <c r="J13" s="136" t="str">
        <f>家嘉4月菜單!F25</f>
        <v>番茄炒蛋</v>
      </c>
      <c r="K13" s="136" t="s">
        <v>1165</v>
      </c>
      <c r="L13" s="1" t="s">
        <v>1161</v>
      </c>
      <c r="M13" s="136" t="str">
        <f>家嘉4月菜單!F26</f>
        <v>椒鹽魷魚條(海)(炸)</v>
      </c>
      <c r="N13" s="136" t="s">
        <v>1166</v>
      </c>
      <c r="O13" s="1" t="s">
        <v>1161</v>
      </c>
      <c r="P13" s="136" t="str">
        <f>家嘉4月菜單!F27</f>
        <v>青江菜</v>
      </c>
      <c r="Q13" s="136" t="s">
        <v>1163</v>
      </c>
      <c r="R13" s="1" t="s">
        <v>1161</v>
      </c>
      <c r="S13" s="136" t="str">
        <f>家嘉4月菜單!F28</f>
        <v>味噌豆腐湯(豆)</v>
      </c>
      <c r="T13" s="136" t="s">
        <v>1162</v>
      </c>
      <c r="U13" s="1" t="s">
        <v>1161</v>
      </c>
      <c r="V13" s="965"/>
      <c r="W13" s="38" t="s">
        <v>7</v>
      </c>
      <c r="X13" s="39" t="s">
        <v>1160</v>
      </c>
      <c r="Y13" s="40">
        <v>5</v>
      </c>
      <c r="Z13" s="251"/>
      <c r="AA13" s="251"/>
      <c r="AB13" s="252"/>
      <c r="AC13" s="251" t="s">
        <v>1159</v>
      </c>
      <c r="AD13" s="251" t="s">
        <v>1158</v>
      </c>
      <c r="AE13" s="251" t="s">
        <v>1157</v>
      </c>
      <c r="AF13" s="251" t="s">
        <v>1156</v>
      </c>
    </row>
    <row r="14" spans="2:32" ht="27.95" customHeight="1">
      <c r="B14" s="42" t="s">
        <v>8</v>
      </c>
      <c r="C14" s="964"/>
      <c r="D14" s="2" t="s">
        <v>1155</v>
      </c>
      <c r="E14" s="2"/>
      <c r="F14" s="2">
        <v>50</v>
      </c>
      <c r="G14" s="2" t="s">
        <v>1227</v>
      </c>
      <c r="H14" s="3"/>
      <c r="I14" s="2">
        <v>60</v>
      </c>
      <c r="J14" s="3" t="s">
        <v>1200</v>
      </c>
      <c r="K14" s="2"/>
      <c r="L14" s="3">
        <v>35</v>
      </c>
      <c r="M14" s="2" t="s">
        <v>1265</v>
      </c>
      <c r="N14" s="2" t="s">
        <v>1223</v>
      </c>
      <c r="O14" s="2">
        <v>35</v>
      </c>
      <c r="P14" s="2" t="s">
        <v>1049</v>
      </c>
      <c r="Q14" s="2"/>
      <c r="R14" s="2">
        <v>100</v>
      </c>
      <c r="S14" s="3" t="s">
        <v>1216</v>
      </c>
      <c r="T14" s="2" t="s">
        <v>1194</v>
      </c>
      <c r="U14" s="2">
        <v>20</v>
      </c>
      <c r="V14" s="966"/>
      <c r="W14" s="261" t="s">
        <v>1264</v>
      </c>
      <c r="X14" s="43" t="s">
        <v>1182</v>
      </c>
      <c r="Y14" s="44">
        <v>2.5</v>
      </c>
      <c r="Z14" s="260"/>
      <c r="AA14" s="268" t="s">
        <v>1181</v>
      </c>
      <c r="AB14" s="252">
        <v>6.2</v>
      </c>
      <c r="AC14" s="252">
        <f>AB14*2</f>
        <v>12.4</v>
      </c>
      <c r="AD14" s="252"/>
      <c r="AE14" s="252">
        <f>AB14*15</f>
        <v>93</v>
      </c>
      <c r="AF14" s="252">
        <f>AC14*4+AE14*4</f>
        <v>421.6</v>
      </c>
    </row>
    <row r="15" spans="2:32" ht="27.95" customHeight="1">
      <c r="B15" s="42">
        <v>14</v>
      </c>
      <c r="C15" s="964"/>
      <c r="D15" s="2" t="s">
        <v>1230</v>
      </c>
      <c r="E15" s="2"/>
      <c r="F15" s="2">
        <v>20</v>
      </c>
      <c r="G15" s="2"/>
      <c r="H15" s="3"/>
      <c r="I15" s="2"/>
      <c r="J15" s="3" t="s">
        <v>1204</v>
      </c>
      <c r="K15" s="2"/>
      <c r="L15" s="3">
        <v>30</v>
      </c>
      <c r="M15" s="2" t="s">
        <v>1242</v>
      </c>
      <c r="N15" s="2"/>
      <c r="O15" s="2">
        <v>20</v>
      </c>
      <c r="P15" s="2"/>
      <c r="Q15" s="2"/>
      <c r="R15" s="2"/>
      <c r="S15" s="3"/>
      <c r="T15" s="2"/>
      <c r="U15" s="2"/>
      <c r="V15" s="966"/>
      <c r="W15" s="47" t="s">
        <v>9</v>
      </c>
      <c r="X15" s="48" t="s">
        <v>1180</v>
      </c>
      <c r="Y15" s="44">
        <f>AB16</f>
        <v>1.7</v>
      </c>
      <c r="Z15" s="251"/>
      <c r="AA15" s="267" t="s">
        <v>1179</v>
      </c>
      <c r="AB15" s="252">
        <v>2</v>
      </c>
      <c r="AC15" s="266">
        <f>AB15*7</f>
        <v>14</v>
      </c>
      <c r="AD15" s="252">
        <f>AB15*5</f>
        <v>10</v>
      </c>
      <c r="AE15" s="252" t="s">
        <v>1172</v>
      </c>
      <c r="AF15" s="265">
        <f>AC15*4+AD15*9</f>
        <v>146</v>
      </c>
    </row>
    <row r="16" spans="2:32" ht="27.95" customHeight="1">
      <c r="B16" s="42" t="s">
        <v>10</v>
      </c>
      <c r="C16" s="964"/>
      <c r="D16" s="2" t="s">
        <v>1229</v>
      </c>
      <c r="E16" s="52"/>
      <c r="F16" s="2">
        <v>20</v>
      </c>
      <c r="G16" s="2"/>
      <c r="H16" s="52"/>
      <c r="I16" s="2"/>
      <c r="J16" s="3"/>
      <c r="K16" s="52"/>
      <c r="L16" s="3"/>
      <c r="M16" s="2"/>
      <c r="N16" s="52"/>
      <c r="O16" s="2"/>
      <c r="P16" s="2"/>
      <c r="Q16" s="52"/>
      <c r="R16" s="2"/>
      <c r="S16" s="3"/>
      <c r="T16" s="52"/>
      <c r="U16" s="2"/>
      <c r="V16" s="966"/>
      <c r="W16" s="261" t="s">
        <v>1263</v>
      </c>
      <c r="X16" s="48" t="s">
        <v>1177</v>
      </c>
      <c r="Y16" s="44">
        <f>AB17</f>
        <v>2.5</v>
      </c>
      <c r="Z16" s="260"/>
      <c r="AA16" s="251" t="s">
        <v>1176</v>
      </c>
      <c r="AB16" s="252">
        <v>1.7</v>
      </c>
      <c r="AC16" s="252">
        <f>AB16*1</f>
        <v>1.7</v>
      </c>
      <c r="AD16" s="252" t="s">
        <v>1172</v>
      </c>
      <c r="AE16" s="252">
        <f>AB16*5</f>
        <v>8.5</v>
      </c>
      <c r="AF16" s="252">
        <f>AC16*4+AE16*4</f>
        <v>40.799999999999997</v>
      </c>
    </row>
    <row r="17" spans="2:32" ht="27.95" customHeight="1">
      <c r="B17" s="968" t="s">
        <v>1175</v>
      </c>
      <c r="C17" s="964"/>
      <c r="D17" s="2" t="s">
        <v>1228</v>
      </c>
      <c r="E17" s="52"/>
      <c r="F17" s="2">
        <v>20</v>
      </c>
      <c r="G17" s="2"/>
      <c r="H17" s="52"/>
      <c r="I17" s="2"/>
      <c r="J17" s="3"/>
      <c r="K17" s="52"/>
      <c r="L17" s="3"/>
      <c r="M17" s="2"/>
      <c r="N17" s="52"/>
      <c r="O17" s="2"/>
      <c r="P17" s="2"/>
      <c r="Q17" s="52"/>
      <c r="R17" s="2"/>
      <c r="S17" s="3"/>
      <c r="T17" s="52"/>
      <c r="U17" s="2"/>
      <c r="V17" s="966"/>
      <c r="W17" s="47" t="s">
        <v>11</v>
      </c>
      <c r="X17" s="48" t="s">
        <v>1174</v>
      </c>
      <c r="Y17" s="44">
        <v>0</v>
      </c>
      <c r="Z17" s="251"/>
      <c r="AA17" s="251" t="s">
        <v>1173</v>
      </c>
      <c r="AB17" s="252">
        <v>2.5</v>
      </c>
      <c r="AC17" s="252"/>
      <c r="AD17" s="252">
        <f>AB17*5</f>
        <v>12.5</v>
      </c>
      <c r="AE17" s="252" t="s">
        <v>1172</v>
      </c>
      <c r="AF17" s="252">
        <f>AD17*9</f>
        <v>112.5</v>
      </c>
    </row>
    <row r="18" spans="2:32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66"/>
      <c r="W18" s="261" t="s">
        <v>1262</v>
      </c>
      <c r="X18" s="97" t="s">
        <v>1171</v>
      </c>
      <c r="Y18" s="53">
        <v>0</v>
      </c>
      <c r="Z18" s="260"/>
      <c r="AA18" s="251" t="s">
        <v>1170</v>
      </c>
      <c r="AB18" s="252">
        <v>1</v>
      </c>
      <c r="AE18" s="251">
        <f>AB18*15</f>
        <v>15</v>
      </c>
    </row>
    <row r="19" spans="2:32" ht="27.95" customHeight="1">
      <c r="B19" s="141" t="s">
        <v>1169</v>
      </c>
      <c r="C19" s="264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317"/>
      <c r="U19" s="317"/>
      <c r="V19" s="966"/>
      <c r="W19" s="47" t="s">
        <v>12</v>
      </c>
      <c r="X19" s="56"/>
      <c r="Y19" s="44"/>
      <c r="Z19" s="251"/>
      <c r="AC19" s="251">
        <f>SUM(AC14:AC18)</f>
        <v>28.099999999999998</v>
      </c>
      <c r="AD19" s="251">
        <f>SUM(AD14:AD18)</f>
        <v>22.5</v>
      </c>
      <c r="AE19" s="251">
        <f>SUM(AE14:AE18)</f>
        <v>116.5</v>
      </c>
      <c r="AF19" s="251">
        <f>AC19*4+AD19*9+AE19*4</f>
        <v>780.9</v>
      </c>
    </row>
    <row r="20" spans="2:32" ht="27.95" customHeigh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261" t="s">
        <v>1261</v>
      </c>
      <c r="X20" s="316"/>
      <c r="Y20" s="53"/>
      <c r="Z20" s="260"/>
      <c r="AC20" s="259">
        <f>AC19*4/AF19</f>
        <v>0.14393648354462799</v>
      </c>
      <c r="AD20" s="259">
        <f>AD19*9/AF19</f>
        <v>0.25931617364579335</v>
      </c>
      <c r="AE20" s="259">
        <f>AE19*4/AF19</f>
        <v>0.59674734280957875</v>
      </c>
    </row>
    <row r="21" spans="2:32" s="41" customFormat="1" ht="27.95" customHeight="1">
      <c r="B21" s="64">
        <v>4</v>
      </c>
      <c r="C21" s="964"/>
      <c r="D21" s="136" t="str">
        <f>家嘉4月菜單!J23</f>
        <v>QQ白飯</v>
      </c>
      <c r="E21" s="136" t="s">
        <v>1167</v>
      </c>
      <c r="F21" s="1" t="s">
        <v>1161</v>
      </c>
      <c r="G21" s="136" t="str">
        <f>家嘉4月菜單!J24</f>
        <v>夜市大雞排(炸)</v>
      </c>
      <c r="H21" s="136" t="s">
        <v>1166</v>
      </c>
      <c r="I21" s="1" t="s">
        <v>1161</v>
      </c>
      <c r="J21" s="136" t="str">
        <f>家嘉4月菜單!J25</f>
        <v>香煎蘿蔔糕(冷)</v>
      </c>
      <c r="K21" s="136" t="s">
        <v>1164</v>
      </c>
      <c r="L21" s="517" t="s">
        <v>1161</v>
      </c>
      <c r="M21" s="516" t="str">
        <f>家嘉4月菜單!J26</f>
        <v>滷味(豆)</v>
      </c>
      <c r="N21" s="515" t="s">
        <v>1183</v>
      </c>
      <c r="O21" s="514" t="s">
        <v>1161</v>
      </c>
      <c r="P21" s="513" t="str">
        <f>家嘉4月菜單!J27</f>
        <v>高麗菜</v>
      </c>
      <c r="Q21" s="136" t="s">
        <v>1163</v>
      </c>
      <c r="R21" s="1" t="s">
        <v>1161</v>
      </c>
      <c r="S21" s="136" t="str">
        <f>家嘉4月菜單!J28</f>
        <v>冬瓜薑絲湯</v>
      </c>
      <c r="T21" s="136" t="s">
        <v>1162</v>
      </c>
      <c r="U21" s="1" t="s">
        <v>1161</v>
      </c>
      <c r="V21" s="965"/>
      <c r="W21" s="38" t="s">
        <v>7</v>
      </c>
      <c r="X21" s="39" t="s">
        <v>1160</v>
      </c>
      <c r="Y21" s="511">
        <v>5</v>
      </c>
      <c r="Z21" s="251"/>
      <c r="AA21" s="251"/>
      <c r="AB21" s="252"/>
      <c r="AC21" s="251" t="s">
        <v>1159</v>
      </c>
      <c r="AD21" s="251" t="s">
        <v>1158</v>
      </c>
      <c r="AE21" s="251" t="s">
        <v>1157</v>
      </c>
      <c r="AF21" s="251" t="s">
        <v>1156</v>
      </c>
    </row>
    <row r="22" spans="2:32" s="69" customFormat="1" ht="27.75" customHeight="1">
      <c r="B22" s="65" t="s">
        <v>8</v>
      </c>
      <c r="C22" s="964"/>
      <c r="D22" s="2" t="s">
        <v>1155</v>
      </c>
      <c r="E22" s="2"/>
      <c r="F22" s="2">
        <v>100</v>
      </c>
      <c r="G22" s="2" t="s">
        <v>1260</v>
      </c>
      <c r="H22" s="2"/>
      <c r="I22" s="2">
        <v>65</v>
      </c>
      <c r="J22" s="2" t="s">
        <v>1259</v>
      </c>
      <c r="K22" s="2"/>
      <c r="L22" s="2">
        <v>40</v>
      </c>
      <c r="M22" s="2" t="s">
        <v>1207</v>
      </c>
      <c r="N22" s="2"/>
      <c r="O22" s="2">
        <v>10</v>
      </c>
      <c r="P22" s="2" t="s">
        <v>1048</v>
      </c>
      <c r="Q22" s="2"/>
      <c r="R22" s="2">
        <v>100</v>
      </c>
      <c r="S22" s="2" t="s">
        <v>1221</v>
      </c>
      <c r="T22" s="2"/>
      <c r="U22" s="2">
        <v>30</v>
      </c>
      <c r="V22" s="966"/>
      <c r="W22" s="261">
        <v>92</v>
      </c>
      <c r="X22" s="43" t="s">
        <v>1182</v>
      </c>
      <c r="Y22" s="510">
        <f>AB23</f>
        <v>2.1</v>
      </c>
      <c r="Z22" s="66"/>
      <c r="AA22" s="268" t="s">
        <v>1181</v>
      </c>
      <c r="AB22" s="252">
        <v>6.2</v>
      </c>
      <c r="AC22" s="252">
        <f>AB22*2</f>
        <v>12.4</v>
      </c>
      <c r="AD22" s="252"/>
      <c r="AE22" s="252">
        <f>AB22*15</f>
        <v>93</v>
      </c>
      <c r="AF22" s="252">
        <f>AC22*4+AE22*4</f>
        <v>421.6</v>
      </c>
    </row>
    <row r="23" spans="2:32" s="69" customFormat="1" ht="27.95" customHeight="1">
      <c r="B23" s="65">
        <v>15</v>
      </c>
      <c r="C23" s="964"/>
      <c r="D23" s="137"/>
      <c r="E23" s="137"/>
      <c r="F23" s="137"/>
      <c r="G23" s="2"/>
      <c r="H23" s="2"/>
      <c r="I23" s="2"/>
      <c r="J23" s="2"/>
      <c r="K23" s="2"/>
      <c r="L23" s="2"/>
      <c r="M23" s="2" t="s">
        <v>1258</v>
      </c>
      <c r="N23" s="2"/>
      <c r="O23" s="2">
        <v>20</v>
      </c>
      <c r="P23" s="2"/>
      <c r="Q23" s="2"/>
      <c r="R23" s="2"/>
      <c r="S23" s="2" t="s">
        <v>1219</v>
      </c>
      <c r="T23" s="2"/>
      <c r="U23" s="2">
        <v>3</v>
      </c>
      <c r="V23" s="966"/>
      <c r="W23" s="47" t="s">
        <v>9</v>
      </c>
      <c r="X23" s="48" t="s">
        <v>1180</v>
      </c>
      <c r="Y23" s="510">
        <f>AB24</f>
        <v>1.6</v>
      </c>
      <c r="Z23" s="70"/>
      <c r="AA23" s="267" t="s">
        <v>1179</v>
      </c>
      <c r="AB23" s="252">
        <v>2.1</v>
      </c>
      <c r="AC23" s="266">
        <f>AB23*7</f>
        <v>14.700000000000001</v>
      </c>
      <c r="AD23" s="252">
        <f>AB23*5</f>
        <v>10.5</v>
      </c>
      <c r="AE23" s="252" t="s">
        <v>1172</v>
      </c>
      <c r="AF23" s="265">
        <f>AC23*4+AD23*9</f>
        <v>153.30000000000001</v>
      </c>
    </row>
    <row r="24" spans="2:32" s="69" customFormat="1" ht="27.95" customHeight="1">
      <c r="B24" s="65" t="s">
        <v>10</v>
      </c>
      <c r="C24" s="964"/>
      <c r="D24" s="137"/>
      <c r="E24" s="138"/>
      <c r="F24" s="137"/>
      <c r="G24" s="2"/>
      <c r="H24" s="52"/>
      <c r="I24" s="2"/>
      <c r="J24" s="2"/>
      <c r="K24" s="52"/>
      <c r="L24" s="2"/>
      <c r="M24" s="2" t="s">
        <v>1048</v>
      </c>
      <c r="N24" s="52"/>
      <c r="O24" s="2">
        <v>30</v>
      </c>
      <c r="P24" s="2"/>
      <c r="Q24" s="52"/>
      <c r="R24" s="2"/>
      <c r="S24" s="3"/>
      <c r="T24" s="52"/>
      <c r="U24" s="2"/>
      <c r="V24" s="966"/>
      <c r="W24" s="261">
        <v>22</v>
      </c>
      <c r="X24" s="48" t="s">
        <v>1177</v>
      </c>
      <c r="Y24" s="510">
        <f>AB25</f>
        <v>2.5</v>
      </c>
      <c r="Z24" s="66"/>
      <c r="AA24" s="251" t="s">
        <v>1176</v>
      </c>
      <c r="AB24" s="252">
        <v>1.6</v>
      </c>
      <c r="AC24" s="252">
        <f>AB24*1</f>
        <v>1.6</v>
      </c>
      <c r="AD24" s="252" t="s">
        <v>1172</v>
      </c>
      <c r="AE24" s="252">
        <f>AB24*5</f>
        <v>8</v>
      </c>
      <c r="AF24" s="252">
        <f>AC24*4+AE24*4</f>
        <v>38.4</v>
      </c>
    </row>
    <row r="25" spans="2:32" s="69" customFormat="1" ht="27.95" customHeight="1">
      <c r="B25" s="969" t="s">
        <v>1217</v>
      </c>
      <c r="C25" s="964"/>
      <c r="D25" s="137"/>
      <c r="E25" s="138"/>
      <c r="F25" s="137"/>
      <c r="G25" s="2"/>
      <c r="H25" s="52"/>
      <c r="I25" s="2"/>
      <c r="J25" s="2"/>
      <c r="K25" s="52"/>
      <c r="L25" s="2"/>
      <c r="M25" s="2" t="s">
        <v>1257</v>
      </c>
      <c r="N25" s="52"/>
      <c r="O25" s="2">
        <v>10</v>
      </c>
      <c r="P25" s="2"/>
      <c r="Q25" s="52"/>
      <c r="R25" s="2"/>
      <c r="S25" s="2"/>
      <c r="T25" s="52"/>
      <c r="U25" s="2"/>
      <c r="V25" s="966"/>
      <c r="W25" s="47" t="s">
        <v>11</v>
      </c>
      <c r="X25" s="48" t="s">
        <v>1174</v>
      </c>
      <c r="Y25" s="510">
        <f>AB26</f>
        <v>0</v>
      </c>
      <c r="Z25" s="70"/>
      <c r="AA25" s="251" t="s">
        <v>1173</v>
      </c>
      <c r="AB25" s="252">
        <v>2.5</v>
      </c>
      <c r="AC25" s="252"/>
      <c r="AD25" s="252">
        <f>AB25*5</f>
        <v>12.5</v>
      </c>
      <c r="AE25" s="252" t="s">
        <v>1172</v>
      </c>
      <c r="AF25" s="252">
        <f>AD25*9</f>
        <v>112.5</v>
      </c>
    </row>
    <row r="26" spans="2:32" s="69" customFormat="1" ht="27.95" customHeight="1">
      <c r="B26" s="969"/>
      <c r="C26" s="964"/>
      <c r="D26" s="3"/>
      <c r="E26" s="3"/>
      <c r="F26" s="3"/>
      <c r="G26" s="75"/>
      <c r="H26" s="52"/>
      <c r="I26" s="2"/>
      <c r="J26" s="2"/>
      <c r="K26" s="52"/>
      <c r="L26" s="2"/>
      <c r="M26" s="2" t="s">
        <v>1256</v>
      </c>
      <c r="N26" s="52"/>
      <c r="O26" s="2">
        <v>10</v>
      </c>
      <c r="P26" s="2"/>
      <c r="Q26" s="52"/>
      <c r="R26" s="2"/>
      <c r="S26" s="2"/>
      <c r="T26" s="52"/>
      <c r="U26" s="2"/>
      <c r="V26" s="966"/>
      <c r="W26" s="261">
        <v>26</v>
      </c>
      <c r="X26" s="97" t="s">
        <v>1171</v>
      </c>
      <c r="Y26" s="510">
        <v>0</v>
      </c>
      <c r="Z26" s="66"/>
      <c r="AA26" s="251" t="s">
        <v>1170</v>
      </c>
      <c r="AB26" s="252"/>
      <c r="AC26" s="251"/>
      <c r="AD26" s="251"/>
      <c r="AE26" s="251">
        <f>AB26*15</f>
        <v>0</v>
      </c>
      <c r="AF26" s="251"/>
    </row>
    <row r="27" spans="2:32" s="69" customFormat="1" ht="27.95" customHeight="1">
      <c r="B27" s="141" t="s">
        <v>1169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 t="s">
        <v>1255</v>
      </c>
      <c r="N27" s="52"/>
      <c r="O27" s="2">
        <v>10</v>
      </c>
      <c r="P27" s="2"/>
      <c r="Q27" s="52"/>
      <c r="R27" s="2"/>
      <c r="S27" s="2"/>
      <c r="T27" s="52"/>
      <c r="U27" s="2"/>
      <c r="V27" s="966"/>
      <c r="W27" s="47" t="s">
        <v>12</v>
      </c>
      <c r="X27" s="56"/>
      <c r="Y27" s="44"/>
      <c r="Z27" s="70"/>
      <c r="AA27" s="251"/>
      <c r="AB27" s="252"/>
      <c r="AC27" s="251">
        <f>SUM(AC22:AC26)</f>
        <v>28.700000000000003</v>
      </c>
      <c r="AD27" s="251">
        <f>SUM(AD22:AD26)</f>
        <v>23</v>
      </c>
      <c r="AE27" s="251">
        <f>SUM(AE22:AE26)</f>
        <v>101</v>
      </c>
      <c r="AF27" s="251">
        <f>AC27*4+AD27*9+AE27*4</f>
        <v>725.8</v>
      </c>
    </row>
    <row r="28" spans="2:32" s="69" customFormat="1" ht="27.95" customHeight="1" thickBot="1">
      <c r="B28" s="27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 t="s">
        <v>1216</v>
      </c>
      <c r="N28" s="52" t="s">
        <v>1194</v>
      </c>
      <c r="O28" s="2">
        <v>5</v>
      </c>
      <c r="P28" s="2"/>
      <c r="Q28" s="52"/>
      <c r="R28" s="2"/>
      <c r="S28" s="2"/>
      <c r="T28" s="52"/>
      <c r="U28" s="2"/>
      <c r="V28" s="967"/>
      <c r="W28" s="261" t="s">
        <v>1254</v>
      </c>
      <c r="X28" s="62"/>
      <c r="Y28" s="44"/>
      <c r="Z28" s="66"/>
      <c r="AA28" s="70"/>
      <c r="AB28" s="80"/>
      <c r="AC28" s="259">
        <f>AC27*4/AF27</f>
        <v>0.15817029484706532</v>
      </c>
      <c r="AD28" s="259">
        <f>AD27*9/AF27</f>
        <v>0.28520253513364563</v>
      </c>
      <c r="AE28" s="259">
        <f>AE27*4/AF27</f>
        <v>0.55662717001928907</v>
      </c>
      <c r="AF28" s="70"/>
    </row>
    <row r="29" spans="2:32" s="41" customFormat="1" ht="27.95" customHeight="1">
      <c r="B29" s="36">
        <v>4</v>
      </c>
      <c r="C29" s="964"/>
      <c r="D29" s="136" t="str">
        <f>家嘉4月菜單!N23</f>
        <v>地瓜飯</v>
      </c>
      <c r="E29" s="136" t="s">
        <v>1167</v>
      </c>
      <c r="F29" s="1" t="s">
        <v>1161</v>
      </c>
      <c r="G29" s="136" t="str">
        <f>家嘉4月菜單!N24</f>
        <v>鐵板肉片</v>
      </c>
      <c r="H29" s="136" t="s">
        <v>1165</v>
      </c>
      <c r="I29" s="1" t="s">
        <v>1161</v>
      </c>
      <c r="J29" s="136" t="str">
        <f>家嘉4月菜單!N25</f>
        <v>麻婆豆腐(豆)</v>
      </c>
      <c r="K29" s="136" t="s">
        <v>1183</v>
      </c>
      <c r="L29" s="1" t="s">
        <v>1161</v>
      </c>
      <c r="M29" s="136" t="str">
        <f>家嘉4月菜單!N26</f>
        <v>海苔花枝丸切片(海)(加)</v>
      </c>
      <c r="N29" s="136" t="s">
        <v>1225</v>
      </c>
      <c r="O29" s="1" t="s">
        <v>1161</v>
      </c>
      <c r="P29" s="136" t="str">
        <f>家嘉4月菜單!N27</f>
        <v>芥藍菜</v>
      </c>
      <c r="Q29" s="136" t="s">
        <v>1163</v>
      </c>
      <c r="R29" s="1" t="s">
        <v>1161</v>
      </c>
      <c r="S29" s="136" t="str">
        <f>家嘉4月菜單!N28</f>
        <v>玉米濃湯(芡)</v>
      </c>
      <c r="T29" s="136" t="s">
        <v>1162</v>
      </c>
      <c r="U29" s="1" t="s">
        <v>1161</v>
      </c>
      <c r="V29" s="965"/>
      <c r="W29" s="506" t="s">
        <v>7</v>
      </c>
      <c r="X29" s="39" t="s">
        <v>1160</v>
      </c>
      <c r="Y29" s="511">
        <v>5</v>
      </c>
      <c r="Z29" s="251"/>
      <c r="AA29" s="251"/>
      <c r="AB29" s="252"/>
      <c r="AC29" s="251" t="s">
        <v>1159</v>
      </c>
      <c r="AD29" s="251" t="s">
        <v>1158</v>
      </c>
      <c r="AE29" s="251" t="s">
        <v>1157</v>
      </c>
      <c r="AF29" s="251" t="s">
        <v>1156</v>
      </c>
    </row>
    <row r="30" spans="2:32" ht="27.95" customHeight="1">
      <c r="B30" s="42" t="s">
        <v>8</v>
      </c>
      <c r="C30" s="964"/>
      <c r="D30" s="3" t="s">
        <v>1155</v>
      </c>
      <c r="E30" s="3"/>
      <c r="F30" s="3">
        <v>70</v>
      </c>
      <c r="G30" s="2" t="s">
        <v>1227</v>
      </c>
      <c r="H30" s="2"/>
      <c r="I30" s="2">
        <v>65</v>
      </c>
      <c r="J30" s="139" t="s">
        <v>1216</v>
      </c>
      <c r="K30" s="139" t="s">
        <v>1194</v>
      </c>
      <c r="L30" s="139">
        <v>50</v>
      </c>
      <c r="M30" s="2" t="s">
        <v>1253</v>
      </c>
      <c r="N30" s="137" t="s">
        <v>1244</v>
      </c>
      <c r="O30" s="2">
        <v>35</v>
      </c>
      <c r="P30" s="137" t="s">
        <v>1252</v>
      </c>
      <c r="Q30" s="137"/>
      <c r="R30" s="137">
        <v>100</v>
      </c>
      <c r="S30" s="139" t="s">
        <v>1251</v>
      </c>
      <c r="T30" s="139"/>
      <c r="U30" s="139">
        <v>5</v>
      </c>
      <c r="V30" s="966"/>
      <c r="W30" s="505">
        <v>97</v>
      </c>
      <c r="X30" s="43" t="s">
        <v>1182</v>
      </c>
      <c r="Y30" s="44">
        <f>AB31</f>
        <v>2</v>
      </c>
      <c r="Z30" s="260"/>
      <c r="AA30" s="268" t="s">
        <v>1181</v>
      </c>
      <c r="AB30" s="252">
        <v>6</v>
      </c>
      <c r="AC30" s="252">
        <f>AB30*2</f>
        <v>12</v>
      </c>
      <c r="AD30" s="252"/>
      <c r="AE30" s="252">
        <f>AB30*15</f>
        <v>90</v>
      </c>
      <c r="AF30" s="252">
        <f>AC30*4+AE30*4</f>
        <v>408</v>
      </c>
    </row>
    <row r="31" spans="2:32" ht="27.95" customHeight="1">
      <c r="B31" s="42">
        <v>16</v>
      </c>
      <c r="C31" s="964"/>
      <c r="D31" s="3" t="s">
        <v>1210</v>
      </c>
      <c r="E31" s="3"/>
      <c r="F31" s="3">
        <v>40</v>
      </c>
      <c r="G31" s="137" t="s">
        <v>1202</v>
      </c>
      <c r="H31" s="137"/>
      <c r="I31" s="137">
        <v>10</v>
      </c>
      <c r="J31" s="139" t="s">
        <v>1250</v>
      </c>
      <c r="K31" s="139"/>
      <c r="L31" s="139">
        <v>5</v>
      </c>
      <c r="M31" s="2" t="s">
        <v>1249</v>
      </c>
      <c r="N31" s="137"/>
      <c r="O31" s="2">
        <v>3</v>
      </c>
      <c r="P31" s="2"/>
      <c r="Q31" s="52"/>
      <c r="R31" s="2"/>
      <c r="S31" s="139" t="s">
        <v>1204</v>
      </c>
      <c r="T31" s="139"/>
      <c r="U31" s="139">
        <v>10</v>
      </c>
      <c r="V31" s="966"/>
      <c r="W31" s="504" t="s">
        <v>9</v>
      </c>
      <c r="X31" s="48" t="s">
        <v>1180</v>
      </c>
      <c r="Y31" s="44">
        <v>2</v>
      </c>
      <c r="Z31" s="251"/>
      <c r="AA31" s="267" t="s">
        <v>1179</v>
      </c>
      <c r="AB31" s="252">
        <v>2</v>
      </c>
      <c r="AC31" s="266">
        <f>AB31*7</f>
        <v>14</v>
      </c>
      <c r="AD31" s="252">
        <f>AB31*5</f>
        <v>10</v>
      </c>
      <c r="AE31" s="252" t="s">
        <v>1172</v>
      </c>
      <c r="AF31" s="265">
        <f>AC31*4+AD31*9</f>
        <v>146</v>
      </c>
    </row>
    <row r="32" spans="2:32" ht="27.95" customHeight="1">
      <c r="B32" s="42" t="s">
        <v>10</v>
      </c>
      <c r="C32" s="964"/>
      <c r="D32" s="2"/>
      <c r="E32" s="52"/>
      <c r="F32" s="2"/>
      <c r="G32" s="137"/>
      <c r="H32" s="138"/>
      <c r="I32" s="137"/>
      <c r="J32" s="2"/>
      <c r="K32" s="138"/>
      <c r="L32" s="2"/>
      <c r="M32" s="2"/>
      <c r="N32" s="138"/>
      <c r="O32" s="2"/>
      <c r="P32" s="2"/>
      <c r="Q32" s="52"/>
      <c r="R32" s="2"/>
      <c r="S32" s="139"/>
      <c r="T32" s="137"/>
      <c r="U32" s="137"/>
      <c r="V32" s="966"/>
      <c r="W32" s="505">
        <v>20</v>
      </c>
      <c r="X32" s="48" t="s">
        <v>1177</v>
      </c>
      <c r="Y32" s="44">
        <f>AB33</f>
        <v>2.5</v>
      </c>
      <c r="Z32" s="260"/>
      <c r="AA32" s="251" t="s">
        <v>1176</v>
      </c>
      <c r="AB32" s="252">
        <v>1.8</v>
      </c>
      <c r="AC32" s="252">
        <f>AB32*1</f>
        <v>1.8</v>
      </c>
      <c r="AD32" s="252" t="s">
        <v>1172</v>
      </c>
      <c r="AE32" s="252">
        <f>AB32*5</f>
        <v>9</v>
      </c>
      <c r="AF32" s="252">
        <f>AC32*4+AE32*4</f>
        <v>43.2</v>
      </c>
    </row>
    <row r="33" spans="2:32" ht="27.95" customHeight="1">
      <c r="B33" s="968" t="s">
        <v>1208</v>
      </c>
      <c r="C33" s="964"/>
      <c r="D33" s="2"/>
      <c r="E33" s="52"/>
      <c r="F33" s="2"/>
      <c r="G33" s="137"/>
      <c r="H33" s="138"/>
      <c r="I33" s="137"/>
      <c r="J33" s="139"/>
      <c r="K33" s="139"/>
      <c r="L33" s="139"/>
      <c r="M33" s="2"/>
      <c r="N33" s="138"/>
      <c r="O33" s="2"/>
      <c r="P33" s="137"/>
      <c r="Q33" s="138"/>
      <c r="R33" s="137"/>
      <c r="S33" s="139"/>
      <c r="T33" s="137"/>
      <c r="U33" s="137"/>
      <c r="V33" s="966"/>
      <c r="W33" s="504" t="s">
        <v>11</v>
      </c>
      <c r="X33" s="48" t="s">
        <v>1174</v>
      </c>
      <c r="Y33" s="44">
        <v>0</v>
      </c>
      <c r="Z33" s="251"/>
      <c r="AA33" s="251" t="s">
        <v>1173</v>
      </c>
      <c r="AB33" s="252">
        <v>2.5</v>
      </c>
      <c r="AC33" s="252"/>
      <c r="AD33" s="252">
        <f>AB33*5</f>
        <v>12.5</v>
      </c>
      <c r="AE33" s="252" t="s">
        <v>1172</v>
      </c>
      <c r="AF33" s="252">
        <f>AD33*9</f>
        <v>112.5</v>
      </c>
    </row>
    <row r="34" spans="2:32" ht="27.95" customHeight="1">
      <c r="B34" s="968"/>
      <c r="C34" s="964"/>
      <c r="D34" s="2"/>
      <c r="E34" s="52"/>
      <c r="F34" s="2"/>
      <c r="G34" s="137"/>
      <c r="H34" s="138"/>
      <c r="I34" s="137"/>
      <c r="J34" s="139"/>
      <c r="K34" s="138"/>
      <c r="L34" s="139"/>
      <c r="M34" s="2"/>
      <c r="N34" s="138"/>
      <c r="O34" s="2"/>
      <c r="P34" s="137"/>
      <c r="Q34" s="138"/>
      <c r="R34" s="137"/>
      <c r="S34" s="139"/>
      <c r="T34" s="138"/>
      <c r="U34" s="137"/>
      <c r="V34" s="966"/>
      <c r="W34" s="505">
        <v>25</v>
      </c>
      <c r="X34" s="97" t="s">
        <v>1171</v>
      </c>
      <c r="Y34" s="53">
        <v>0</v>
      </c>
      <c r="Z34" s="260"/>
      <c r="AA34" s="251" t="s">
        <v>1170</v>
      </c>
      <c r="AB34" s="252">
        <v>1</v>
      </c>
      <c r="AE34" s="251">
        <f>AB34*15</f>
        <v>15</v>
      </c>
    </row>
    <row r="35" spans="2:32" ht="27.95" customHeight="1">
      <c r="B35" s="141" t="s">
        <v>1169</v>
      </c>
      <c r="C35" s="264"/>
      <c r="D35" s="138"/>
      <c r="E35" s="138"/>
      <c r="F35" s="137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504" t="s">
        <v>12</v>
      </c>
      <c r="X35" s="56"/>
      <c r="Y35" s="510"/>
      <c r="Z35" s="251"/>
      <c r="AC35" s="251">
        <f>SUM(AC30:AC34)</f>
        <v>27.8</v>
      </c>
      <c r="AD35" s="251">
        <f>SUM(AD30:AD34)</f>
        <v>22.5</v>
      </c>
      <c r="AE35" s="251">
        <f>SUM(AE30:AE34)</f>
        <v>114</v>
      </c>
      <c r="AF35" s="251">
        <f>AC35*4+AD35*9+AE35*4</f>
        <v>769.7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505">
        <v>672</v>
      </c>
      <c r="X36" s="316"/>
      <c r="Y36" s="510"/>
      <c r="Z36" s="260"/>
      <c r="AC36" s="259">
        <f>AC35*4/AF35</f>
        <v>0.14447187215798363</v>
      </c>
      <c r="AD36" s="259">
        <f>AD35*9/AF35</f>
        <v>0.26308951539560865</v>
      </c>
      <c r="AE36" s="259">
        <f>AE35*4/AF35</f>
        <v>0.59243861244640761</v>
      </c>
    </row>
    <row r="37" spans="2:32" s="41" customFormat="1" ht="27.95" customHeight="1">
      <c r="B37" s="36">
        <v>4</v>
      </c>
      <c r="C37" s="964"/>
      <c r="D37" s="136" t="str">
        <f>家嘉4月菜單!R23</f>
        <v>炸醬麵</v>
      </c>
      <c r="E37" s="37" t="s">
        <v>1167</v>
      </c>
      <c r="F37" s="1" t="s">
        <v>1161</v>
      </c>
      <c r="G37" s="136" t="str">
        <f>家嘉4月菜單!R24</f>
        <v>鐵路排骨</v>
      </c>
      <c r="H37" s="136" t="s">
        <v>1183</v>
      </c>
      <c r="I37" s="1" t="s">
        <v>1161</v>
      </c>
      <c r="J37" s="136" t="str">
        <f>家嘉4月菜單!R25</f>
        <v>豬肉泡菜鍋(醃)</v>
      </c>
      <c r="K37" s="136" t="s">
        <v>1214</v>
      </c>
      <c r="L37" s="1" t="s">
        <v>1161</v>
      </c>
      <c r="M37" s="136" t="str">
        <f>家嘉4月菜單!R26</f>
        <v>芹香甜不辣(加)</v>
      </c>
      <c r="N37" s="136" t="s">
        <v>1165</v>
      </c>
      <c r="O37" s="1" t="s">
        <v>1161</v>
      </c>
      <c r="P37" s="136" t="str">
        <f>家嘉4月菜單!R27</f>
        <v>大白菜</v>
      </c>
      <c r="Q37" s="136" t="s">
        <v>1163</v>
      </c>
      <c r="R37" s="1" t="s">
        <v>1161</v>
      </c>
      <c r="S37" s="136" t="str">
        <f>家嘉4月菜單!R28</f>
        <v>什錦鮮蔬湯</v>
      </c>
      <c r="T37" s="136" t="s">
        <v>1162</v>
      </c>
      <c r="U37" s="1" t="s">
        <v>1161</v>
      </c>
      <c r="V37" s="965"/>
      <c r="W37" s="38" t="s">
        <v>7</v>
      </c>
      <c r="X37" s="39" t="s">
        <v>1160</v>
      </c>
      <c r="Y37" s="315">
        <v>5</v>
      </c>
      <c r="Z37" s="251"/>
      <c r="AA37" s="251"/>
      <c r="AB37" s="252"/>
      <c r="AC37" s="251" t="s">
        <v>1159</v>
      </c>
      <c r="AD37" s="251" t="s">
        <v>1158</v>
      </c>
      <c r="AE37" s="251" t="s">
        <v>1157</v>
      </c>
      <c r="AF37" s="251" t="s">
        <v>1156</v>
      </c>
    </row>
    <row r="38" spans="2:32" ht="27.95" customHeight="1">
      <c r="B38" s="42" t="s">
        <v>8</v>
      </c>
      <c r="C38" s="964"/>
      <c r="D38" s="3" t="s">
        <v>1248</v>
      </c>
      <c r="E38" s="3"/>
      <c r="F38" s="3">
        <v>100</v>
      </c>
      <c r="G38" s="137" t="s">
        <v>1247</v>
      </c>
      <c r="H38" s="139"/>
      <c r="I38" s="137">
        <v>70</v>
      </c>
      <c r="J38" s="2" t="s">
        <v>1246</v>
      </c>
      <c r="K38" s="2"/>
      <c r="L38" s="2">
        <v>10</v>
      </c>
      <c r="M38" s="137" t="s">
        <v>1245</v>
      </c>
      <c r="N38" s="139" t="s">
        <v>1244</v>
      </c>
      <c r="O38" s="137">
        <v>40</v>
      </c>
      <c r="P38" s="2" t="s">
        <v>1124</v>
      </c>
      <c r="Q38" s="2"/>
      <c r="R38" s="2">
        <v>100</v>
      </c>
      <c r="S38" s="139" t="s">
        <v>1048</v>
      </c>
      <c r="T38" s="139"/>
      <c r="U38" s="139">
        <v>15</v>
      </c>
      <c r="V38" s="966"/>
      <c r="W38" s="261">
        <v>92</v>
      </c>
      <c r="X38" s="43" t="s">
        <v>1182</v>
      </c>
      <c r="Y38" s="314">
        <f>AB39</f>
        <v>2.2999999999999998</v>
      </c>
      <c r="Z38" s="260"/>
      <c r="AA38" s="268" t="s">
        <v>1181</v>
      </c>
      <c r="AB38" s="252">
        <v>6</v>
      </c>
      <c r="AC38" s="252">
        <f>AB38*2</f>
        <v>12</v>
      </c>
      <c r="AD38" s="252"/>
      <c r="AE38" s="252">
        <f>AB38*15</f>
        <v>90</v>
      </c>
      <c r="AF38" s="252">
        <f>AC38*4+AE38*4</f>
        <v>408</v>
      </c>
    </row>
    <row r="39" spans="2:32" ht="27.95" customHeight="1">
      <c r="B39" s="42">
        <v>17</v>
      </c>
      <c r="C39" s="964"/>
      <c r="D39" s="3" t="s">
        <v>1048</v>
      </c>
      <c r="E39" s="3"/>
      <c r="F39" s="3">
        <v>20</v>
      </c>
      <c r="G39" s="137"/>
      <c r="H39" s="139"/>
      <c r="I39" s="137"/>
      <c r="J39" s="2" t="s">
        <v>1243</v>
      </c>
      <c r="K39" s="2"/>
      <c r="L39" s="2">
        <v>20</v>
      </c>
      <c r="M39" s="137" t="s">
        <v>1242</v>
      </c>
      <c r="N39" s="139"/>
      <c r="O39" s="137">
        <v>20</v>
      </c>
      <c r="P39" s="137"/>
      <c r="Q39" s="139"/>
      <c r="R39" s="137"/>
      <c r="S39" s="139" t="s">
        <v>1200</v>
      </c>
      <c r="T39" s="139"/>
      <c r="U39" s="139">
        <v>10</v>
      </c>
      <c r="V39" s="966"/>
      <c r="W39" s="47" t="s">
        <v>9</v>
      </c>
      <c r="X39" s="48" t="s">
        <v>1180</v>
      </c>
      <c r="Y39" s="314">
        <f>AB40</f>
        <v>1.6</v>
      </c>
      <c r="Z39" s="251"/>
      <c r="AA39" s="267" t="s">
        <v>1179</v>
      </c>
      <c r="AB39" s="252">
        <v>2.2999999999999998</v>
      </c>
      <c r="AC39" s="266">
        <f>AB39*7</f>
        <v>16.099999999999998</v>
      </c>
      <c r="AD39" s="252">
        <f>AB39*5</f>
        <v>11.5</v>
      </c>
      <c r="AE39" s="252" t="s">
        <v>1172</v>
      </c>
      <c r="AF39" s="265">
        <f>AC39*4+AD39*9</f>
        <v>167.89999999999998</v>
      </c>
    </row>
    <row r="40" spans="2:32" ht="27.95" customHeight="1">
      <c r="B40" s="42" t="s">
        <v>10</v>
      </c>
      <c r="C40" s="964"/>
      <c r="D40" s="3" t="s">
        <v>1202</v>
      </c>
      <c r="E40" s="3"/>
      <c r="F40" s="3">
        <v>5</v>
      </c>
      <c r="G40" s="137"/>
      <c r="H40" s="139"/>
      <c r="I40" s="137"/>
      <c r="J40" s="2" t="s">
        <v>1241</v>
      </c>
      <c r="K40" s="52"/>
      <c r="L40" s="2">
        <v>10</v>
      </c>
      <c r="M40" s="137"/>
      <c r="N40" s="139"/>
      <c r="O40" s="137"/>
      <c r="P40" s="137"/>
      <c r="Q40" s="139"/>
      <c r="R40" s="137"/>
      <c r="S40" s="139" t="s">
        <v>1198</v>
      </c>
      <c r="T40" s="139"/>
      <c r="U40" s="139">
        <v>3</v>
      </c>
      <c r="V40" s="966"/>
      <c r="W40" s="261">
        <v>22</v>
      </c>
      <c r="X40" s="48" t="s">
        <v>1177</v>
      </c>
      <c r="Y40" s="314">
        <f>AB41</f>
        <v>2.5</v>
      </c>
      <c r="Z40" s="260"/>
      <c r="AA40" s="251" t="s">
        <v>1176</v>
      </c>
      <c r="AB40" s="252">
        <v>1.6</v>
      </c>
      <c r="AC40" s="252">
        <f>AB40*1</f>
        <v>1.6</v>
      </c>
      <c r="AD40" s="252" t="s">
        <v>1172</v>
      </c>
      <c r="AE40" s="252">
        <f>AB40*5</f>
        <v>8</v>
      </c>
      <c r="AF40" s="252">
        <f>AC40*4+AE40*4</f>
        <v>38.4</v>
      </c>
    </row>
    <row r="41" spans="2:32" ht="27.95" customHeight="1">
      <c r="B41" s="968" t="s">
        <v>1197</v>
      </c>
      <c r="C41" s="964"/>
      <c r="D41" s="3" t="s">
        <v>1220</v>
      </c>
      <c r="E41" s="3"/>
      <c r="F41" s="3">
        <v>5</v>
      </c>
      <c r="G41" s="137"/>
      <c r="H41" s="139"/>
      <c r="I41" s="137"/>
      <c r="J41" s="2" t="s">
        <v>1048</v>
      </c>
      <c r="K41" s="52"/>
      <c r="L41" s="2">
        <v>40</v>
      </c>
      <c r="M41" s="137"/>
      <c r="N41" s="139"/>
      <c r="O41" s="137"/>
      <c r="P41" s="137"/>
      <c r="Q41" s="139"/>
      <c r="R41" s="137"/>
      <c r="S41" s="139" t="s">
        <v>1195</v>
      </c>
      <c r="T41" s="139" t="s">
        <v>1194</v>
      </c>
      <c r="U41" s="139">
        <v>3</v>
      </c>
      <c r="V41" s="966"/>
      <c r="W41" s="47" t="s">
        <v>11</v>
      </c>
      <c r="X41" s="48" t="s">
        <v>1174</v>
      </c>
      <c r="Y41" s="314">
        <f>AB42</f>
        <v>0</v>
      </c>
      <c r="Z41" s="251"/>
      <c r="AA41" s="251" t="s">
        <v>1173</v>
      </c>
      <c r="AB41" s="252">
        <v>2.5</v>
      </c>
      <c r="AC41" s="252"/>
      <c r="AD41" s="252">
        <f>AB41*5</f>
        <v>12.5</v>
      </c>
      <c r="AE41" s="252" t="s">
        <v>1172</v>
      </c>
      <c r="AF41" s="252">
        <f>AD41*9</f>
        <v>112.5</v>
      </c>
    </row>
    <row r="42" spans="2:32" ht="27.95" customHeight="1">
      <c r="B42" s="968"/>
      <c r="C42" s="964"/>
      <c r="D42" s="3" t="s">
        <v>1241</v>
      </c>
      <c r="E42" s="3"/>
      <c r="F42" s="3">
        <v>3</v>
      </c>
      <c r="G42" s="2"/>
      <c r="H42" s="52"/>
      <c r="I42" s="2"/>
      <c r="J42" s="2" t="s">
        <v>1216</v>
      </c>
      <c r="K42" s="52"/>
      <c r="L42" s="2">
        <v>20</v>
      </c>
      <c r="M42" s="2"/>
      <c r="N42" s="52"/>
      <c r="O42" s="2"/>
      <c r="P42" s="2"/>
      <c r="Q42" s="52"/>
      <c r="R42" s="2"/>
      <c r="S42" s="3"/>
      <c r="T42" s="52"/>
      <c r="U42" s="3"/>
      <c r="V42" s="966"/>
      <c r="W42" s="261">
        <v>28</v>
      </c>
      <c r="X42" s="97" t="s">
        <v>1171</v>
      </c>
      <c r="Y42" s="314">
        <v>0</v>
      </c>
      <c r="Z42" s="260"/>
      <c r="AA42" s="251" t="s">
        <v>1170</v>
      </c>
      <c r="AE42" s="251">
        <f>AB42*15</f>
        <v>0</v>
      </c>
    </row>
    <row r="43" spans="2:32" ht="27.95" customHeight="1">
      <c r="B43" s="141" t="s">
        <v>1169</v>
      </c>
      <c r="C43" s="264"/>
      <c r="D43" s="2" t="s">
        <v>1240</v>
      </c>
      <c r="E43" s="52"/>
      <c r="F43" s="2">
        <v>2</v>
      </c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314"/>
      <c r="Z43" s="251"/>
      <c r="AC43" s="251">
        <f>SUM(AC38:AC42)</f>
        <v>29.7</v>
      </c>
      <c r="AD43" s="251">
        <f>SUM(AD38:AD42)</f>
        <v>24</v>
      </c>
      <c r="AE43" s="251">
        <f>SUM(AE38:AE42)</f>
        <v>98</v>
      </c>
      <c r="AF43" s="251">
        <f>AC43*4+AD43*9+AE43*4</f>
        <v>726.8</v>
      </c>
    </row>
    <row r="44" spans="2:32" ht="27.95" customHeight="1" thickBot="1">
      <c r="B44" s="263"/>
      <c r="C44" s="262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313" t="s">
        <v>1239</v>
      </c>
      <c r="X44" s="312"/>
      <c r="Y44" s="311"/>
      <c r="Z44" s="260"/>
      <c r="AC44" s="259">
        <f>AC43*4/AF43</f>
        <v>0.16345624656026417</v>
      </c>
      <c r="AD44" s="259">
        <f>AD43*9/AF43</f>
        <v>0.29719317556411667</v>
      </c>
      <c r="AE44" s="259">
        <f>AE43*4/AF43</f>
        <v>0.53935057787561924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C21:C26"/>
    <mergeCell ref="B1:Y1"/>
    <mergeCell ref="B2:G2"/>
    <mergeCell ref="C5:C10"/>
    <mergeCell ref="V5:V12"/>
    <mergeCell ref="B9:B10"/>
    <mergeCell ref="V21:V28"/>
    <mergeCell ref="B25:B26"/>
    <mergeCell ref="J45:Y45"/>
    <mergeCell ref="D46:G46"/>
    <mergeCell ref="C29:C34"/>
    <mergeCell ref="V29:V36"/>
    <mergeCell ref="B33:B34"/>
    <mergeCell ref="C37:C42"/>
    <mergeCell ref="V37:V44"/>
    <mergeCell ref="B41:B42"/>
  </mergeCells>
  <phoneticPr fontId="20" type="noConversion"/>
  <pageMargins left="1.23" right="0.17" top="0.18" bottom="0.17" header="0.5" footer="0.23"/>
  <pageSetup paperSize="9" scale="4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4" zoomScale="60" workbookViewId="0">
      <selection activeCell="O30" sqref="O30"/>
    </sheetView>
  </sheetViews>
  <sheetFormatPr defaultRowHeight="20.25"/>
  <cols>
    <col min="1" max="1" width="1.875" style="318" customWidth="1"/>
    <col min="2" max="2" width="4.875" style="325" customWidth="1"/>
    <col min="3" max="3" width="0" style="318" hidden="1" customWidth="1"/>
    <col min="4" max="4" width="18.625" style="318" customWidth="1"/>
    <col min="5" max="5" width="5.625" style="324" customWidth="1"/>
    <col min="6" max="6" width="9.625" style="318" customWidth="1"/>
    <col min="7" max="7" width="18.625" style="318" customWidth="1"/>
    <col min="8" max="8" width="5.625" style="324" customWidth="1"/>
    <col min="9" max="9" width="9.625" style="318" customWidth="1"/>
    <col min="10" max="10" width="18.625" style="318" customWidth="1"/>
    <col min="11" max="11" width="5.625" style="324" customWidth="1"/>
    <col min="12" max="12" width="9.625" style="318" customWidth="1"/>
    <col min="13" max="13" width="18.625" style="318" customWidth="1"/>
    <col min="14" max="14" width="5.625" style="324" customWidth="1"/>
    <col min="15" max="15" width="9.625" style="318" customWidth="1"/>
    <col min="16" max="16" width="18.625" style="318" customWidth="1"/>
    <col min="17" max="17" width="5.625" style="324" customWidth="1"/>
    <col min="18" max="18" width="9.625" style="318" customWidth="1"/>
    <col min="19" max="19" width="18.625" style="318" customWidth="1"/>
    <col min="20" max="20" width="5.625" style="324" customWidth="1"/>
    <col min="21" max="21" width="9.625" style="318" customWidth="1"/>
    <col min="22" max="22" width="5.25" style="323" customWidth="1"/>
    <col min="23" max="23" width="11.75" style="322" customWidth="1"/>
    <col min="24" max="24" width="11.25" style="92" customWidth="1"/>
    <col min="25" max="25" width="6.625" style="321" customWidth="1"/>
    <col min="26" max="26" width="6.625" style="318" customWidth="1"/>
    <col min="27" max="27" width="6" style="319" hidden="1" customWidth="1"/>
    <col min="28" max="28" width="5.5" style="320" hidden="1" customWidth="1"/>
    <col min="29" max="29" width="7.75" style="319" hidden="1" customWidth="1"/>
    <col min="30" max="30" width="8" style="319" hidden="1" customWidth="1"/>
    <col min="31" max="31" width="7.875" style="319" hidden="1" customWidth="1"/>
    <col min="32" max="32" width="7.5" style="319" hidden="1" customWidth="1"/>
    <col min="33" max="16384" width="9" style="318"/>
  </cols>
  <sheetData>
    <row r="1" spans="2:32" s="319" customFormat="1" ht="38.25">
      <c r="B1" s="970" t="s">
        <v>1303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372"/>
      <c r="AB1" s="320"/>
    </row>
    <row r="2" spans="2:32" s="319" customFormat="1" ht="16.5" customHeight="1">
      <c r="B2" s="1023"/>
      <c r="C2" s="1024"/>
      <c r="D2" s="1024"/>
      <c r="E2" s="1024"/>
      <c r="F2" s="1024"/>
      <c r="G2" s="1024"/>
      <c r="H2" s="376"/>
      <c r="I2" s="372"/>
      <c r="J2" s="372"/>
      <c r="K2" s="376"/>
      <c r="L2" s="372"/>
      <c r="M2" s="372"/>
      <c r="N2" s="376"/>
      <c r="O2" s="372"/>
      <c r="P2" s="372"/>
      <c r="Q2" s="376"/>
      <c r="R2" s="372"/>
      <c r="S2" s="372"/>
      <c r="T2" s="376"/>
      <c r="U2" s="372"/>
      <c r="V2" s="374"/>
      <c r="W2" s="373"/>
      <c r="X2" s="12"/>
      <c r="Y2" s="373"/>
      <c r="Z2" s="372"/>
      <c r="AB2" s="320"/>
    </row>
    <row r="3" spans="2:32" s="319" customFormat="1" ht="31.5" customHeight="1" thickBot="1">
      <c r="B3" s="98" t="s">
        <v>1191</v>
      </c>
      <c r="C3" s="371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T3" s="370"/>
      <c r="U3" s="370"/>
      <c r="V3" s="369"/>
      <c r="W3" s="368"/>
      <c r="X3" s="17"/>
      <c r="Y3" s="367"/>
      <c r="Z3" s="330"/>
      <c r="AB3" s="320"/>
    </row>
    <row r="4" spans="2:32" s="358" customFormat="1" ht="43.5">
      <c r="B4" s="366" t="s">
        <v>0</v>
      </c>
      <c r="C4" s="365" t="s">
        <v>1</v>
      </c>
      <c r="D4" s="362" t="s">
        <v>2</v>
      </c>
      <c r="E4" s="25" t="s">
        <v>1190</v>
      </c>
      <c r="F4" s="362"/>
      <c r="G4" s="362" t="s">
        <v>3</v>
      </c>
      <c r="H4" s="25" t="s">
        <v>1190</v>
      </c>
      <c r="I4" s="362"/>
      <c r="J4" s="362" t="s">
        <v>4</v>
      </c>
      <c r="K4" s="25" t="s">
        <v>1190</v>
      </c>
      <c r="L4" s="364"/>
      <c r="M4" s="362" t="s">
        <v>4</v>
      </c>
      <c r="N4" s="25" t="s">
        <v>1190</v>
      </c>
      <c r="O4" s="362"/>
      <c r="P4" s="362" t="s">
        <v>4</v>
      </c>
      <c r="Q4" s="25" t="s">
        <v>1190</v>
      </c>
      <c r="R4" s="362"/>
      <c r="S4" s="363" t="s">
        <v>5</v>
      </c>
      <c r="T4" s="25" t="s">
        <v>1190</v>
      </c>
      <c r="U4" s="362"/>
      <c r="V4" s="509" t="s">
        <v>1189</v>
      </c>
      <c r="W4" s="361" t="s">
        <v>6</v>
      </c>
      <c r="X4" s="29" t="s">
        <v>1187</v>
      </c>
      <c r="Y4" s="360" t="s">
        <v>1186</v>
      </c>
      <c r="Z4" s="359"/>
      <c r="AA4" s="338"/>
      <c r="AB4" s="320"/>
      <c r="AC4" s="319"/>
      <c r="AD4" s="319"/>
      <c r="AE4" s="319"/>
      <c r="AF4" s="319"/>
    </row>
    <row r="5" spans="2:32" s="339" customFormat="1" ht="65.099999999999994" customHeight="1">
      <c r="B5" s="340">
        <v>4</v>
      </c>
      <c r="C5" s="975"/>
      <c r="D5" s="136" t="str">
        <f>家嘉4月菜單!B32</f>
        <v>QQ白飯</v>
      </c>
      <c r="E5" s="136" t="s">
        <v>1167</v>
      </c>
      <c r="F5" s="1" t="s">
        <v>1161</v>
      </c>
      <c r="G5" s="136" t="str">
        <f>家嘉4月菜單!B33</f>
        <v>脆皮烤鴨</v>
      </c>
      <c r="H5" s="136" t="s">
        <v>1165</v>
      </c>
      <c r="I5" s="1" t="s">
        <v>1161</v>
      </c>
      <c r="J5" s="136" t="str">
        <f>家嘉4月菜單!B34</f>
        <v>起士焗烤烘蛋</v>
      </c>
      <c r="K5" s="136" t="s">
        <v>1225</v>
      </c>
      <c r="L5" s="1" t="s">
        <v>1161</v>
      </c>
      <c r="M5" s="136" t="str">
        <f>家嘉4月菜單!B35</f>
        <v>滿漢香腸(加)</v>
      </c>
      <c r="N5" s="136" t="s">
        <v>1225</v>
      </c>
      <c r="O5" s="1" t="s">
        <v>1161</v>
      </c>
      <c r="P5" s="136" t="str">
        <f>家嘉4月菜單!B36</f>
        <v>油菜</v>
      </c>
      <c r="Q5" s="136" t="s">
        <v>1163</v>
      </c>
      <c r="R5" s="1" t="s">
        <v>1161</v>
      </c>
      <c r="S5" s="136" t="str">
        <f>家嘉4月菜單!B37</f>
        <v>南瓜濃湯(芡)</v>
      </c>
      <c r="T5" s="136" t="s">
        <v>1162</v>
      </c>
      <c r="U5" s="1" t="s">
        <v>1161</v>
      </c>
      <c r="V5" s="965"/>
      <c r="W5" s="38" t="s">
        <v>7</v>
      </c>
      <c r="X5" s="39" t="s">
        <v>1160</v>
      </c>
      <c r="Y5" s="40">
        <v>5</v>
      </c>
      <c r="Z5" s="319"/>
      <c r="AA5" s="319"/>
      <c r="AB5" s="320"/>
      <c r="AC5" s="319" t="s">
        <v>1159</v>
      </c>
      <c r="AD5" s="319" t="s">
        <v>1158</v>
      </c>
      <c r="AE5" s="319" t="s">
        <v>1157</v>
      </c>
      <c r="AF5" s="319" t="s">
        <v>1156</v>
      </c>
    </row>
    <row r="6" spans="2:32" ht="27.95" customHeight="1">
      <c r="B6" s="334" t="s">
        <v>8</v>
      </c>
      <c r="C6" s="975"/>
      <c r="D6" s="2" t="s">
        <v>1155</v>
      </c>
      <c r="E6" s="2"/>
      <c r="F6" s="2">
        <v>100</v>
      </c>
      <c r="G6" s="2" t="s">
        <v>1302</v>
      </c>
      <c r="H6" s="3"/>
      <c r="I6" s="2">
        <v>65</v>
      </c>
      <c r="J6" s="2" t="s">
        <v>1204</v>
      </c>
      <c r="K6" s="2"/>
      <c r="L6" s="2">
        <v>40</v>
      </c>
      <c r="M6" s="2" t="s">
        <v>1301</v>
      </c>
      <c r="N6" s="2" t="s">
        <v>1281</v>
      </c>
      <c r="O6" s="2">
        <v>30</v>
      </c>
      <c r="P6" s="2" t="s">
        <v>1050</v>
      </c>
      <c r="Q6" s="2"/>
      <c r="R6" s="2">
        <v>100</v>
      </c>
      <c r="S6" s="3" t="s">
        <v>1236</v>
      </c>
      <c r="T6" s="2"/>
      <c r="U6" s="2">
        <v>20</v>
      </c>
      <c r="V6" s="966"/>
      <c r="W6" s="261">
        <v>101</v>
      </c>
      <c r="X6" s="43" t="s">
        <v>1182</v>
      </c>
      <c r="Y6" s="44">
        <f>AB7</f>
        <v>2</v>
      </c>
      <c r="Z6" s="330"/>
      <c r="AA6" s="338" t="s">
        <v>1181</v>
      </c>
      <c r="AB6" s="320">
        <v>6</v>
      </c>
      <c r="AC6" s="320">
        <f>AB6*2</f>
        <v>12</v>
      </c>
      <c r="AD6" s="320"/>
      <c r="AE6" s="320">
        <f>AB6*15</f>
        <v>90</v>
      </c>
      <c r="AF6" s="320">
        <f>AC6*4+AE6*4</f>
        <v>408</v>
      </c>
    </row>
    <row r="7" spans="2:32" ht="27.95" customHeight="1">
      <c r="B7" s="334">
        <v>20</v>
      </c>
      <c r="C7" s="975"/>
      <c r="D7" s="137"/>
      <c r="E7" s="137"/>
      <c r="F7" s="137"/>
      <c r="G7" s="2" t="s">
        <v>1218</v>
      </c>
      <c r="H7" s="3"/>
      <c r="I7" s="2">
        <v>3</v>
      </c>
      <c r="J7" s="2" t="s">
        <v>1300</v>
      </c>
      <c r="K7" s="2"/>
      <c r="L7" s="2">
        <v>3</v>
      </c>
      <c r="M7" s="2"/>
      <c r="N7" s="2"/>
      <c r="O7" s="2"/>
      <c r="P7" s="2"/>
      <c r="Q7" s="2"/>
      <c r="R7" s="2"/>
      <c r="S7" s="3" t="s">
        <v>1202</v>
      </c>
      <c r="T7" s="2"/>
      <c r="U7" s="2">
        <v>3</v>
      </c>
      <c r="V7" s="966"/>
      <c r="W7" s="47" t="s">
        <v>9</v>
      </c>
      <c r="X7" s="48" t="s">
        <v>1180</v>
      </c>
      <c r="Y7" s="44">
        <f>AB8</f>
        <v>1.5</v>
      </c>
      <c r="Z7" s="319"/>
      <c r="AA7" s="337" t="s">
        <v>1179</v>
      </c>
      <c r="AB7" s="320">
        <v>2</v>
      </c>
      <c r="AC7" s="336">
        <f>AB7*7</f>
        <v>14</v>
      </c>
      <c r="AD7" s="320">
        <f>AB7*5</f>
        <v>10</v>
      </c>
      <c r="AE7" s="320" t="s">
        <v>1172</v>
      </c>
      <c r="AF7" s="335">
        <f>AC7*4+AD7*9</f>
        <v>146</v>
      </c>
    </row>
    <row r="8" spans="2:32" ht="27.95" customHeight="1">
      <c r="B8" s="334" t="s">
        <v>10</v>
      </c>
      <c r="C8" s="975"/>
      <c r="D8" s="137"/>
      <c r="E8" s="138"/>
      <c r="F8" s="137"/>
      <c r="G8" s="2"/>
      <c r="H8" s="52"/>
      <c r="I8" s="2"/>
      <c r="J8" s="2" t="s">
        <v>1202</v>
      </c>
      <c r="K8" s="2"/>
      <c r="L8" s="2">
        <v>10</v>
      </c>
      <c r="M8" s="2"/>
      <c r="N8" s="52"/>
      <c r="O8" s="2"/>
      <c r="P8" s="2"/>
      <c r="Q8" s="52"/>
      <c r="R8" s="2"/>
      <c r="S8" s="3"/>
      <c r="T8" s="52"/>
      <c r="U8" s="2"/>
      <c r="V8" s="966"/>
      <c r="W8" s="261">
        <v>19</v>
      </c>
      <c r="X8" s="48" t="s">
        <v>1177</v>
      </c>
      <c r="Y8" s="44">
        <f>AB9</f>
        <v>2.5</v>
      </c>
      <c r="Z8" s="330"/>
      <c r="AA8" s="319" t="s">
        <v>1176</v>
      </c>
      <c r="AB8" s="320">
        <v>1.5</v>
      </c>
      <c r="AC8" s="320">
        <f>AB8*1</f>
        <v>1.5</v>
      </c>
      <c r="AD8" s="320" t="s">
        <v>1172</v>
      </c>
      <c r="AE8" s="320">
        <f>AB8*5</f>
        <v>7.5</v>
      </c>
      <c r="AF8" s="320">
        <f>AC8*4+AE8*4</f>
        <v>36</v>
      </c>
    </row>
    <row r="9" spans="2:32" ht="27.95" customHeight="1">
      <c r="B9" s="1025" t="s">
        <v>1185</v>
      </c>
      <c r="C9" s="975"/>
      <c r="D9" s="137"/>
      <c r="E9" s="138"/>
      <c r="F9" s="137"/>
      <c r="G9" s="2"/>
      <c r="H9" s="52"/>
      <c r="I9" s="2"/>
      <c r="J9" s="2"/>
      <c r="K9" s="2"/>
      <c r="L9" s="2"/>
      <c r="M9" s="2"/>
      <c r="N9" s="52"/>
      <c r="O9" s="2"/>
      <c r="P9" s="2"/>
      <c r="Q9" s="52"/>
      <c r="R9" s="2"/>
      <c r="S9" s="3"/>
      <c r="T9" s="52"/>
      <c r="U9" s="2"/>
      <c r="V9" s="966"/>
      <c r="W9" s="47" t="s">
        <v>11</v>
      </c>
      <c r="X9" s="48" t="s">
        <v>1174</v>
      </c>
      <c r="Y9" s="44">
        <v>0</v>
      </c>
      <c r="Z9" s="319"/>
      <c r="AA9" s="319" t="s">
        <v>1173</v>
      </c>
      <c r="AB9" s="320">
        <v>2.5</v>
      </c>
      <c r="AC9" s="320"/>
      <c r="AD9" s="320">
        <f>AB9*5</f>
        <v>12.5</v>
      </c>
      <c r="AE9" s="320" t="s">
        <v>1172</v>
      </c>
      <c r="AF9" s="320">
        <f>AD9*9</f>
        <v>112.5</v>
      </c>
    </row>
    <row r="10" spans="2:32" ht="27.95" customHeight="1">
      <c r="B10" s="1025"/>
      <c r="C10" s="975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261">
        <v>26</v>
      </c>
      <c r="X10" s="97" t="s">
        <v>1171</v>
      </c>
      <c r="Y10" s="53">
        <v>0</v>
      </c>
      <c r="Z10" s="330"/>
      <c r="AA10" s="319" t="s">
        <v>1170</v>
      </c>
      <c r="AE10" s="319">
        <f>AB10*15</f>
        <v>0</v>
      </c>
    </row>
    <row r="11" spans="2:32" ht="27.95" customHeight="1">
      <c r="B11" s="141" t="s">
        <v>1169</v>
      </c>
      <c r="C11" s="14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319"/>
      <c r="AC11" s="319">
        <f>SUM(AC6:AC10)</f>
        <v>27.5</v>
      </c>
      <c r="AD11" s="319">
        <f>SUM(AD6:AD10)</f>
        <v>22.5</v>
      </c>
      <c r="AE11" s="319">
        <f>SUM(AE6:AE10)</f>
        <v>97.5</v>
      </c>
      <c r="AF11" s="319">
        <f>AC11*4+AD11*9+AE11*4</f>
        <v>702.5</v>
      </c>
    </row>
    <row r="12" spans="2:32" ht="27.95" customHeight="1">
      <c r="B12" s="143"/>
      <c r="C12" s="146"/>
      <c r="D12" s="61"/>
      <c r="E12" s="61"/>
      <c r="F12" s="4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261" t="s">
        <v>1168</v>
      </c>
      <c r="X12" s="316"/>
      <c r="Y12" s="53"/>
      <c r="Z12" s="330"/>
      <c r="AC12" s="329">
        <f>AC11*4/AF11</f>
        <v>0.15658362989323843</v>
      </c>
      <c r="AD12" s="329">
        <f>AD11*9/AF11</f>
        <v>0.28825622775800713</v>
      </c>
      <c r="AE12" s="329">
        <f>AE11*4/AF11</f>
        <v>0.55516014234875444</v>
      </c>
    </row>
    <row r="13" spans="2:32" s="339" customFormat="1" ht="27.95" customHeight="1">
      <c r="B13" s="340">
        <v>4</v>
      </c>
      <c r="C13" s="975"/>
      <c r="D13" s="136" t="str">
        <f>家嘉4月菜單!F32</f>
        <v>五穀飯</v>
      </c>
      <c r="E13" s="136" t="s">
        <v>1167</v>
      </c>
      <c r="F13" s="1" t="s">
        <v>1161</v>
      </c>
      <c r="G13" s="136" t="str">
        <f>家嘉4月菜單!F33</f>
        <v>沙茶肉片</v>
      </c>
      <c r="H13" s="136" t="s">
        <v>1165</v>
      </c>
      <c r="I13" s="1" t="s">
        <v>1161</v>
      </c>
      <c r="J13" s="136" t="str">
        <f>家嘉4月菜單!F34</f>
        <v>海鮮炒烏龍麵(海)</v>
      </c>
      <c r="K13" s="136" t="s">
        <v>1165</v>
      </c>
      <c r="L13" s="1" t="s">
        <v>1161</v>
      </c>
      <c r="M13" s="136" t="str">
        <f>家嘉4月菜單!F35</f>
        <v>酸菜白肉鍋(醃)</v>
      </c>
      <c r="N13" s="136" t="s">
        <v>1183</v>
      </c>
      <c r="O13" s="1" t="s">
        <v>1161</v>
      </c>
      <c r="P13" s="136" t="str">
        <f>家嘉4月菜單!F36</f>
        <v>青江菜</v>
      </c>
      <c r="Q13" s="136" t="s">
        <v>1163</v>
      </c>
      <c r="R13" s="1" t="s">
        <v>1161</v>
      </c>
      <c r="S13" s="136" t="str">
        <f>家嘉4月菜單!F37</f>
        <v>味噌豆腐湯</v>
      </c>
      <c r="T13" s="136" t="s">
        <v>1162</v>
      </c>
      <c r="U13" s="1" t="s">
        <v>1161</v>
      </c>
      <c r="V13" s="976"/>
      <c r="W13" s="38" t="s">
        <v>7</v>
      </c>
      <c r="X13" s="39" t="s">
        <v>1160</v>
      </c>
      <c r="Y13" s="40">
        <v>5</v>
      </c>
      <c r="Z13" s="319"/>
      <c r="AA13" s="319"/>
      <c r="AB13" s="320"/>
      <c r="AC13" s="319" t="s">
        <v>1159</v>
      </c>
      <c r="AD13" s="319" t="s">
        <v>1158</v>
      </c>
      <c r="AE13" s="319" t="s">
        <v>1157</v>
      </c>
      <c r="AF13" s="319" t="s">
        <v>1156</v>
      </c>
    </row>
    <row r="14" spans="2:32" ht="27.95" customHeight="1">
      <c r="B14" s="334" t="s">
        <v>8</v>
      </c>
      <c r="C14" s="975"/>
      <c r="D14" s="2" t="s">
        <v>1155</v>
      </c>
      <c r="E14" s="2"/>
      <c r="F14" s="2">
        <v>50</v>
      </c>
      <c r="G14" s="2" t="s">
        <v>1293</v>
      </c>
      <c r="H14" s="3"/>
      <c r="I14" s="2">
        <v>65</v>
      </c>
      <c r="J14" s="2" t="s">
        <v>1237</v>
      </c>
      <c r="K14" s="3"/>
      <c r="L14" s="2">
        <v>30</v>
      </c>
      <c r="M14" s="2" t="s">
        <v>1232</v>
      </c>
      <c r="N14" s="3" t="s">
        <v>1299</v>
      </c>
      <c r="O14" s="2">
        <v>20</v>
      </c>
      <c r="P14" s="2" t="s">
        <v>1049</v>
      </c>
      <c r="Q14" s="2"/>
      <c r="R14" s="2">
        <v>100</v>
      </c>
      <c r="S14" s="3" t="s">
        <v>1860</v>
      </c>
      <c r="T14" s="2"/>
      <c r="U14" s="2">
        <v>10</v>
      </c>
      <c r="V14" s="977"/>
      <c r="W14" s="261" t="s">
        <v>1298</v>
      </c>
      <c r="X14" s="43" t="s">
        <v>1182</v>
      </c>
      <c r="Y14" s="44">
        <v>2.5</v>
      </c>
      <c r="Z14" s="330"/>
      <c r="AA14" s="338" t="s">
        <v>1181</v>
      </c>
      <c r="AB14" s="320">
        <v>6</v>
      </c>
      <c r="AC14" s="320">
        <f>AB14*2</f>
        <v>12</v>
      </c>
      <c r="AD14" s="320"/>
      <c r="AE14" s="320">
        <f>AB14*15</f>
        <v>90</v>
      </c>
      <c r="AF14" s="320">
        <f>AC14*4+AE14*4</f>
        <v>408</v>
      </c>
    </row>
    <row r="15" spans="2:32" ht="27.95" customHeight="1">
      <c r="B15" s="334">
        <v>21</v>
      </c>
      <c r="C15" s="975"/>
      <c r="D15" s="2" t="s">
        <v>1230</v>
      </c>
      <c r="E15" s="2"/>
      <c r="F15" s="2">
        <v>20</v>
      </c>
      <c r="G15" s="2" t="s">
        <v>1202</v>
      </c>
      <c r="H15" s="3"/>
      <c r="I15" s="2">
        <v>10</v>
      </c>
      <c r="J15" s="2" t="s">
        <v>1297</v>
      </c>
      <c r="K15" s="2"/>
      <c r="L15" s="2">
        <v>5</v>
      </c>
      <c r="M15" s="2" t="s">
        <v>1124</v>
      </c>
      <c r="N15" s="3"/>
      <c r="O15" s="2">
        <v>20</v>
      </c>
      <c r="P15" s="2"/>
      <c r="Q15" s="2"/>
      <c r="R15" s="2"/>
      <c r="S15" s="3"/>
      <c r="T15" s="2"/>
      <c r="U15" s="2"/>
      <c r="V15" s="977"/>
      <c r="W15" s="47" t="s">
        <v>9</v>
      </c>
      <c r="X15" s="48" t="s">
        <v>1180</v>
      </c>
      <c r="Y15" s="44">
        <f>AB16</f>
        <v>1.6</v>
      </c>
      <c r="Z15" s="319"/>
      <c r="AA15" s="337" t="s">
        <v>1179</v>
      </c>
      <c r="AB15" s="320">
        <v>2.2000000000000002</v>
      </c>
      <c r="AC15" s="336">
        <f>AB15*7</f>
        <v>15.400000000000002</v>
      </c>
      <c r="AD15" s="320">
        <f>AB15*5</f>
        <v>11</v>
      </c>
      <c r="AE15" s="320" t="s">
        <v>1172</v>
      </c>
      <c r="AF15" s="335">
        <f>AC15*4+AD15*9</f>
        <v>160.60000000000002</v>
      </c>
    </row>
    <row r="16" spans="2:32" ht="27.95" customHeight="1">
      <c r="B16" s="334" t="s">
        <v>10</v>
      </c>
      <c r="C16" s="975"/>
      <c r="D16" s="2" t="s">
        <v>1229</v>
      </c>
      <c r="E16" s="52"/>
      <c r="F16" s="2">
        <v>20</v>
      </c>
      <c r="G16" s="2" t="s">
        <v>1218</v>
      </c>
      <c r="H16" s="52"/>
      <c r="I16" s="2">
        <v>5</v>
      </c>
      <c r="J16" s="2" t="s">
        <v>1048</v>
      </c>
      <c r="K16" s="52"/>
      <c r="L16" s="2">
        <v>30</v>
      </c>
      <c r="M16" s="139" t="s">
        <v>1202</v>
      </c>
      <c r="N16" s="138"/>
      <c r="O16" s="139">
        <v>10</v>
      </c>
      <c r="P16" s="2"/>
      <c r="Q16" s="52"/>
      <c r="R16" s="2"/>
      <c r="S16" s="3"/>
      <c r="T16" s="52"/>
      <c r="U16" s="2"/>
      <c r="V16" s="977"/>
      <c r="W16" s="261" t="s">
        <v>1263</v>
      </c>
      <c r="X16" s="48" t="s">
        <v>1177</v>
      </c>
      <c r="Y16" s="44">
        <f>AB17</f>
        <v>2.5</v>
      </c>
      <c r="Z16" s="330"/>
      <c r="AA16" s="319" t="s">
        <v>1176</v>
      </c>
      <c r="AB16" s="320">
        <v>1.6</v>
      </c>
      <c r="AC16" s="320">
        <f>AB16*1</f>
        <v>1.6</v>
      </c>
      <c r="AD16" s="320" t="s">
        <v>1172</v>
      </c>
      <c r="AE16" s="320">
        <f>AB16*5</f>
        <v>8</v>
      </c>
      <c r="AF16" s="320">
        <f>AC16*4+AE16*4</f>
        <v>38.4</v>
      </c>
    </row>
    <row r="17" spans="2:32" ht="27.95" customHeight="1">
      <c r="B17" s="1025" t="s">
        <v>1175</v>
      </c>
      <c r="C17" s="975"/>
      <c r="D17" s="2" t="s">
        <v>1228</v>
      </c>
      <c r="E17" s="52"/>
      <c r="F17" s="2">
        <v>20</v>
      </c>
      <c r="G17" s="2"/>
      <c r="H17" s="52"/>
      <c r="I17" s="2"/>
      <c r="J17" s="2"/>
      <c r="K17" s="52"/>
      <c r="L17" s="2"/>
      <c r="M17" s="139" t="s">
        <v>1227</v>
      </c>
      <c r="N17" s="138"/>
      <c r="O17" s="139">
        <v>30</v>
      </c>
      <c r="P17" s="2"/>
      <c r="Q17" s="52"/>
      <c r="R17" s="2"/>
      <c r="S17" s="3"/>
      <c r="T17" s="52"/>
      <c r="U17" s="2"/>
      <c r="V17" s="977"/>
      <c r="W17" s="47" t="s">
        <v>11</v>
      </c>
      <c r="X17" s="48" t="s">
        <v>1174</v>
      </c>
      <c r="Y17" s="44">
        <v>0</v>
      </c>
      <c r="Z17" s="319"/>
      <c r="AA17" s="319" t="s">
        <v>1173</v>
      </c>
      <c r="AB17" s="320">
        <v>2.5</v>
      </c>
      <c r="AC17" s="320"/>
      <c r="AD17" s="320">
        <f>AB17*5</f>
        <v>12.5</v>
      </c>
      <c r="AE17" s="320" t="s">
        <v>1172</v>
      </c>
      <c r="AF17" s="320">
        <f>AD17*9</f>
        <v>112.5</v>
      </c>
    </row>
    <row r="18" spans="2:32" ht="27.95" customHeight="1">
      <c r="B18" s="1025"/>
      <c r="C18" s="975"/>
      <c r="D18" s="52"/>
      <c r="E18" s="52"/>
      <c r="F18" s="2"/>
      <c r="G18" s="2"/>
      <c r="H18" s="52"/>
      <c r="I18" s="2"/>
      <c r="J18" s="2"/>
      <c r="K18" s="52"/>
      <c r="L18" s="2"/>
      <c r="M18" s="137" t="s">
        <v>1195</v>
      </c>
      <c r="N18" s="187" t="s">
        <v>1194</v>
      </c>
      <c r="O18" s="137">
        <v>5</v>
      </c>
      <c r="P18" s="2"/>
      <c r="Q18" s="52"/>
      <c r="R18" s="2"/>
      <c r="S18" s="3"/>
      <c r="T18" s="52"/>
      <c r="U18" s="2"/>
      <c r="V18" s="977"/>
      <c r="W18" s="261" t="s">
        <v>1262</v>
      </c>
      <c r="X18" s="97" t="s">
        <v>1171</v>
      </c>
      <c r="Y18" s="53">
        <v>0</v>
      </c>
      <c r="Z18" s="330"/>
      <c r="AA18" s="319" t="s">
        <v>1170</v>
      </c>
      <c r="AB18" s="320">
        <v>1</v>
      </c>
      <c r="AE18" s="319">
        <f>AB18*15</f>
        <v>15</v>
      </c>
    </row>
    <row r="19" spans="2:32" ht="27.95" customHeight="1">
      <c r="B19" s="141" t="s">
        <v>1169</v>
      </c>
      <c r="C19" s="14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77"/>
      <c r="W19" s="47" t="s">
        <v>12</v>
      </c>
      <c r="X19" s="56"/>
      <c r="Y19" s="44"/>
      <c r="Z19" s="319"/>
      <c r="AC19" s="319">
        <f>SUM(AC14:AC18)</f>
        <v>29.000000000000004</v>
      </c>
      <c r="AD19" s="319">
        <f>SUM(AD14:AD18)</f>
        <v>23.5</v>
      </c>
      <c r="AE19" s="319">
        <f>SUM(AE14:AE18)</f>
        <v>113</v>
      </c>
      <c r="AF19" s="319">
        <f>AC19*4+AD19*9+AE19*4</f>
        <v>779.5</v>
      </c>
    </row>
    <row r="20" spans="2:32" ht="27.95" customHeight="1">
      <c r="B20" s="143"/>
      <c r="C20" s="146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78"/>
      <c r="W20" s="261" t="s">
        <v>1296</v>
      </c>
      <c r="X20" s="316"/>
      <c r="Y20" s="53"/>
      <c r="Z20" s="330"/>
      <c r="AC20" s="329">
        <f>AC19*4/AF19</f>
        <v>0.14881334188582426</v>
      </c>
      <c r="AD20" s="329">
        <f>AD19*9/AF19</f>
        <v>0.27132777421423987</v>
      </c>
      <c r="AE20" s="329">
        <f>AE19*4/AF19</f>
        <v>0.5798588838999359</v>
      </c>
    </row>
    <row r="21" spans="2:32" s="339" customFormat="1" ht="27.95" customHeight="1">
      <c r="B21" s="170">
        <v>4</v>
      </c>
      <c r="C21" s="975"/>
      <c r="D21" s="136" t="str">
        <f>家嘉4月菜單!J32</f>
        <v>QQ白飯</v>
      </c>
      <c r="E21" s="136" t="s">
        <v>1167</v>
      </c>
      <c r="F21" s="1" t="s">
        <v>1161</v>
      </c>
      <c r="G21" s="136" t="str">
        <f>家嘉4月菜單!J33</f>
        <v>卡啦雞腿堡(成)(炸)</v>
      </c>
      <c r="H21" s="136" t="s">
        <v>1166</v>
      </c>
      <c r="I21" s="1" t="s">
        <v>1161</v>
      </c>
      <c r="J21" s="136" t="str">
        <f>家嘉4月菜單!J34</f>
        <v>香烤薯餅(加)</v>
      </c>
      <c r="K21" s="136" t="s">
        <v>1225</v>
      </c>
      <c r="L21" s="1" t="s">
        <v>1161</v>
      </c>
      <c r="M21" s="136" t="str">
        <f>家嘉4月菜單!J35</f>
        <v>什錦炒肉片</v>
      </c>
      <c r="N21" s="136" t="s">
        <v>1165</v>
      </c>
      <c r="O21" s="1" t="s">
        <v>1161</v>
      </c>
      <c r="P21" s="136" t="str">
        <f>家嘉4月菜單!J36</f>
        <v>高麗菜</v>
      </c>
      <c r="Q21" s="136" t="s">
        <v>1163</v>
      </c>
      <c r="R21" s="1" t="s">
        <v>1161</v>
      </c>
      <c r="S21" s="136" t="str">
        <f>家嘉4月菜單!J37</f>
        <v>海帶玉米湯</v>
      </c>
      <c r="T21" s="136" t="s">
        <v>1162</v>
      </c>
      <c r="U21" s="1" t="s">
        <v>1161</v>
      </c>
      <c r="V21" s="965"/>
      <c r="W21" s="38" t="s">
        <v>7</v>
      </c>
      <c r="X21" s="39" t="s">
        <v>1160</v>
      </c>
      <c r="Y21" s="40">
        <v>5</v>
      </c>
      <c r="Z21" s="319"/>
      <c r="AA21" s="319"/>
      <c r="AB21" s="320"/>
      <c r="AC21" s="319" t="s">
        <v>1159</v>
      </c>
      <c r="AD21" s="319" t="s">
        <v>1158</v>
      </c>
      <c r="AE21" s="319" t="s">
        <v>1157</v>
      </c>
      <c r="AF21" s="319" t="s">
        <v>1156</v>
      </c>
    </row>
    <row r="22" spans="2:32" s="344" customFormat="1" ht="27.75" customHeight="1">
      <c r="B22" s="171" t="s">
        <v>8</v>
      </c>
      <c r="C22" s="975"/>
      <c r="D22" s="2" t="s">
        <v>1155</v>
      </c>
      <c r="E22" s="2"/>
      <c r="F22" s="2">
        <v>100</v>
      </c>
      <c r="G22" s="2" t="s">
        <v>1295</v>
      </c>
      <c r="H22" s="2" t="s">
        <v>1244</v>
      </c>
      <c r="I22" s="2">
        <v>65</v>
      </c>
      <c r="J22" s="3" t="s">
        <v>1294</v>
      </c>
      <c r="K22" s="3" t="s">
        <v>1281</v>
      </c>
      <c r="L22" s="3">
        <v>30</v>
      </c>
      <c r="M22" s="2" t="s">
        <v>1293</v>
      </c>
      <c r="N22" s="2"/>
      <c r="O22" s="2">
        <v>40</v>
      </c>
      <c r="P22" s="2" t="s">
        <v>1048</v>
      </c>
      <c r="Q22" s="2"/>
      <c r="R22" s="2">
        <v>100</v>
      </c>
      <c r="S22" s="2" t="s">
        <v>1292</v>
      </c>
      <c r="T22" s="2"/>
      <c r="U22" s="2">
        <v>3</v>
      </c>
      <c r="V22" s="966"/>
      <c r="W22" s="261">
        <v>97</v>
      </c>
      <c r="X22" s="43" t="s">
        <v>1182</v>
      </c>
      <c r="Y22" s="44">
        <f>AB23</f>
        <v>2</v>
      </c>
      <c r="Z22" s="347"/>
      <c r="AA22" s="338" t="s">
        <v>1181</v>
      </c>
      <c r="AB22" s="320">
        <v>6</v>
      </c>
      <c r="AC22" s="320">
        <f>AB22*2</f>
        <v>12</v>
      </c>
      <c r="AD22" s="320"/>
      <c r="AE22" s="320">
        <f>AB22*15</f>
        <v>90</v>
      </c>
      <c r="AF22" s="320">
        <f>AC22*4+AE22*4</f>
        <v>408</v>
      </c>
    </row>
    <row r="23" spans="2:32" s="344" customFormat="1" ht="27.95" customHeight="1">
      <c r="B23" s="171">
        <v>22</v>
      </c>
      <c r="C23" s="975"/>
      <c r="D23" s="137"/>
      <c r="E23" s="137"/>
      <c r="F23" s="137"/>
      <c r="G23" s="2"/>
      <c r="H23" s="2"/>
      <c r="I23" s="2"/>
      <c r="J23" s="137"/>
      <c r="K23" s="138"/>
      <c r="L23" s="137"/>
      <c r="M23" s="2" t="s">
        <v>1291</v>
      </c>
      <c r="N23" s="2"/>
      <c r="O23" s="2">
        <v>5</v>
      </c>
      <c r="P23" s="2"/>
      <c r="Q23" s="2"/>
      <c r="R23" s="2"/>
      <c r="S23" s="2" t="s">
        <v>1203</v>
      </c>
      <c r="T23" s="2"/>
      <c r="U23" s="2">
        <v>20</v>
      </c>
      <c r="V23" s="966"/>
      <c r="W23" s="47" t="s">
        <v>9</v>
      </c>
      <c r="X23" s="48" t="s">
        <v>1180</v>
      </c>
      <c r="Y23" s="44">
        <f>AB24</f>
        <v>1.5</v>
      </c>
      <c r="Z23" s="345"/>
      <c r="AA23" s="337" t="s">
        <v>1179</v>
      </c>
      <c r="AB23" s="320">
        <v>2</v>
      </c>
      <c r="AC23" s="336">
        <f>AB23*7</f>
        <v>14</v>
      </c>
      <c r="AD23" s="320">
        <f>AB23*5</f>
        <v>10</v>
      </c>
      <c r="AE23" s="320" t="s">
        <v>1172</v>
      </c>
      <c r="AF23" s="335">
        <f>AC23*4+AD23*9</f>
        <v>146</v>
      </c>
    </row>
    <row r="24" spans="2:32" s="344" customFormat="1" ht="27.95" customHeight="1">
      <c r="B24" s="171" t="s">
        <v>10</v>
      </c>
      <c r="C24" s="975"/>
      <c r="D24" s="137"/>
      <c r="E24" s="138"/>
      <c r="F24" s="137"/>
      <c r="G24" s="2"/>
      <c r="H24" s="52"/>
      <c r="I24" s="2"/>
      <c r="J24" s="137"/>
      <c r="K24" s="138"/>
      <c r="L24" s="137"/>
      <c r="M24" s="2" t="s">
        <v>1290</v>
      </c>
      <c r="N24" s="52"/>
      <c r="O24" s="2">
        <v>5</v>
      </c>
      <c r="P24" s="2"/>
      <c r="Q24" s="52"/>
      <c r="R24" s="2"/>
      <c r="S24" s="3"/>
      <c r="T24" s="52"/>
      <c r="U24" s="2"/>
      <c r="V24" s="966"/>
      <c r="W24" s="261" t="s">
        <v>1289</v>
      </c>
      <c r="X24" s="48" t="s">
        <v>1177</v>
      </c>
      <c r="Y24" s="44">
        <f>AB25</f>
        <v>2.5</v>
      </c>
      <c r="Z24" s="347"/>
      <c r="AA24" s="319" t="s">
        <v>1176</v>
      </c>
      <c r="AB24" s="320">
        <v>1.5</v>
      </c>
      <c r="AC24" s="320">
        <f>AB24*1</f>
        <v>1.5</v>
      </c>
      <c r="AD24" s="320" t="s">
        <v>1172</v>
      </c>
      <c r="AE24" s="320">
        <f>AB24*5</f>
        <v>7.5</v>
      </c>
      <c r="AF24" s="320">
        <f>AC24*4+AE24*4</f>
        <v>36</v>
      </c>
    </row>
    <row r="25" spans="2:32" s="344" customFormat="1" ht="27.95" customHeight="1">
      <c r="B25" s="963" t="s">
        <v>1217</v>
      </c>
      <c r="C25" s="975"/>
      <c r="D25" s="137"/>
      <c r="E25" s="138"/>
      <c r="F25" s="137"/>
      <c r="G25" s="2"/>
      <c r="H25" s="52"/>
      <c r="I25" s="2"/>
      <c r="J25" s="137"/>
      <c r="K25" s="187"/>
      <c r="L25" s="137"/>
      <c r="M25" s="2" t="s">
        <v>1241</v>
      </c>
      <c r="N25" s="52"/>
      <c r="O25" s="2">
        <v>3</v>
      </c>
      <c r="P25" s="2"/>
      <c r="Q25" s="52"/>
      <c r="R25" s="2"/>
      <c r="S25" s="2"/>
      <c r="T25" s="52"/>
      <c r="U25" s="2"/>
      <c r="V25" s="966"/>
      <c r="W25" s="47" t="s">
        <v>11</v>
      </c>
      <c r="X25" s="48" t="s">
        <v>1174</v>
      </c>
      <c r="Y25" s="44">
        <f>AB26</f>
        <v>0</v>
      </c>
      <c r="Z25" s="345"/>
      <c r="AA25" s="319" t="s">
        <v>1173</v>
      </c>
      <c r="AB25" s="320">
        <v>2.5</v>
      </c>
      <c r="AC25" s="320"/>
      <c r="AD25" s="320">
        <f>AB25*5</f>
        <v>12.5</v>
      </c>
      <c r="AE25" s="320" t="s">
        <v>1172</v>
      </c>
      <c r="AF25" s="320">
        <f>AD25*9</f>
        <v>112.5</v>
      </c>
    </row>
    <row r="26" spans="2:32" s="344" customFormat="1" ht="27.95" customHeight="1">
      <c r="B26" s="963"/>
      <c r="C26" s="975"/>
      <c r="D26" s="3"/>
      <c r="E26" s="3"/>
      <c r="F26" s="3"/>
      <c r="G26" s="75"/>
      <c r="H26" s="52"/>
      <c r="I26" s="2"/>
      <c r="J26" s="137"/>
      <c r="K26" s="138"/>
      <c r="L26" s="137"/>
      <c r="M26" s="2"/>
      <c r="N26" s="52"/>
      <c r="O26" s="2"/>
      <c r="P26" s="2"/>
      <c r="Q26" s="52"/>
      <c r="R26" s="2"/>
      <c r="S26" s="2"/>
      <c r="T26" s="52"/>
      <c r="U26" s="2"/>
      <c r="V26" s="966"/>
      <c r="W26" s="261">
        <v>27</v>
      </c>
      <c r="X26" s="97" t="s">
        <v>1171</v>
      </c>
      <c r="Y26" s="44">
        <v>0</v>
      </c>
      <c r="Z26" s="347"/>
      <c r="AA26" s="319" t="s">
        <v>1170</v>
      </c>
      <c r="AB26" s="320"/>
      <c r="AC26" s="319"/>
      <c r="AD26" s="319"/>
      <c r="AE26" s="319">
        <f>AB26*15</f>
        <v>0</v>
      </c>
      <c r="AF26" s="319"/>
    </row>
    <row r="27" spans="2:32" s="344" customFormat="1" ht="27.95" customHeight="1">
      <c r="B27" s="141" t="s">
        <v>1169</v>
      </c>
      <c r="C27" s="142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47" t="s">
        <v>12</v>
      </c>
      <c r="X27" s="56"/>
      <c r="Y27" s="44"/>
      <c r="Z27" s="345"/>
      <c r="AA27" s="319"/>
      <c r="AB27" s="320"/>
      <c r="AC27" s="319">
        <f>SUM(AC22:AC26)</f>
        <v>27.5</v>
      </c>
      <c r="AD27" s="319">
        <f>SUM(AD22:AD26)</f>
        <v>22.5</v>
      </c>
      <c r="AE27" s="319">
        <f>SUM(AE22:AE26)</f>
        <v>97.5</v>
      </c>
      <c r="AF27" s="319">
        <f>AC27*4+AD27*9+AE27*4</f>
        <v>702.5</v>
      </c>
    </row>
    <row r="28" spans="2:32" s="344" customFormat="1" ht="27.95" customHeight="1" thickBot="1">
      <c r="B28" s="349"/>
      <c r="C28" s="144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261" t="s">
        <v>1239</v>
      </c>
      <c r="X28" s="62"/>
      <c r="Y28" s="44"/>
      <c r="Z28" s="347"/>
      <c r="AA28" s="345"/>
      <c r="AB28" s="346"/>
      <c r="AC28" s="329">
        <f>AC27*4/AF27</f>
        <v>0.15658362989323843</v>
      </c>
      <c r="AD28" s="329">
        <f>AD27*9/AF27</f>
        <v>0.28825622775800713</v>
      </c>
      <c r="AE28" s="329">
        <f>AE27*4/AF27</f>
        <v>0.55516014234875444</v>
      </c>
      <c r="AF28" s="345"/>
    </row>
    <row r="29" spans="2:32" s="339" customFormat="1" ht="27.95" customHeight="1">
      <c r="B29" s="340">
        <v>4</v>
      </c>
      <c r="C29" s="975"/>
      <c r="D29" s="136" t="str">
        <f>家嘉4月菜單!N32</f>
        <v>地瓜飯</v>
      </c>
      <c r="E29" s="136" t="s">
        <v>1167</v>
      </c>
      <c r="F29" s="1" t="s">
        <v>1161</v>
      </c>
      <c r="G29" s="136" t="str">
        <f>家嘉4月菜單!N33</f>
        <v>日式豬排</v>
      </c>
      <c r="H29" s="136" t="s">
        <v>1183</v>
      </c>
      <c r="I29" s="1" t="s">
        <v>1161</v>
      </c>
      <c r="J29" s="136" t="str">
        <f>家嘉4月菜單!N34</f>
        <v>咖哩雞</v>
      </c>
      <c r="K29" s="136" t="s">
        <v>1183</v>
      </c>
      <c r="L29" s="1" t="s">
        <v>1161</v>
      </c>
      <c r="M29" s="136" t="str">
        <f>家嘉4月菜單!N35</f>
        <v>椒鹽魷魚(海)(炸)</v>
      </c>
      <c r="N29" s="136" t="s">
        <v>1166</v>
      </c>
      <c r="O29" s="1" t="s">
        <v>1161</v>
      </c>
      <c r="P29" s="136" t="str">
        <f>家嘉4月菜單!N36</f>
        <v>大陸妹</v>
      </c>
      <c r="Q29" s="136" t="s">
        <v>1163</v>
      </c>
      <c r="R29" s="1" t="s">
        <v>1161</v>
      </c>
      <c r="S29" s="136" t="str">
        <f>家嘉4月菜單!N37</f>
        <v>大黃瓜湯</v>
      </c>
      <c r="T29" s="136" t="s">
        <v>1162</v>
      </c>
      <c r="U29" s="1" t="s">
        <v>1161</v>
      </c>
      <c r="V29" s="965"/>
      <c r="W29" s="38" t="s">
        <v>7</v>
      </c>
      <c r="X29" s="39" t="s">
        <v>1160</v>
      </c>
      <c r="Y29" s="40">
        <v>5.5</v>
      </c>
      <c r="Z29" s="319"/>
      <c r="AA29" s="319"/>
      <c r="AB29" s="320"/>
      <c r="AC29" s="319" t="s">
        <v>1159</v>
      </c>
      <c r="AD29" s="319" t="s">
        <v>1158</v>
      </c>
      <c r="AE29" s="319" t="s">
        <v>1157</v>
      </c>
      <c r="AF29" s="319" t="s">
        <v>1156</v>
      </c>
    </row>
    <row r="30" spans="2:32" ht="27.95" customHeight="1">
      <c r="B30" s="334" t="s">
        <v>8</v>
      </c>
      <c r="C30" s="975"/>
      <c r="D30" s="3" t="s">
        <v>1155</v>
      </c>
      <c r="E30" s="3"/>
      <c r="F30" s="3">
        <v>70</v>
      </c>
      <c r="G30" s="2" t="s">
        <v>1282</v>
      </c>
      <c r="H30" s="2"/>
      <c r="I30" s="2">
        <v>70</v>
      </c>
      <c r="J30" s="3" t="s">
        <v>1212</v>
      </c>
      <c r="K30" s="3"/>
      <c r="L30" s="3">
        <v>20</v>
      </c>
      <c r="M30" s="2" t="s">
        <v>1265</v>
      </c>
      <c r="N30" s="2" t="s">
        <v>1223</v>
      </c>
      <c r="O30" s="2">
        <v>40</v>
      </c>
      <c r="P30" s="2" t="s">
        <v>1288</v>
      </c>
      <c r="Q30" s="2"/>
      <c r="R30" s="2">
        <v>100</v>
      </c>
      <c r="S30" s="3" t="s">
        <v>1287</v>
      </c>
      <c r="T30" s="2"/>
      <c r="U30" s="2">
        <v>20</v>
      </c>
      <c r="V30" s="966"/>
      <c r="W30" s="261">
        <v>95</v>
      </c>
      <c r="X30" s="43" t="s">
        <v>1182</v>
      </c>
      <c r="Y30" s="44">
        <f>AB31</f>
        <v>2.2999999999999998</v>
      </c>
      <c r="Z30" s="330"/>
      <c r="AA30" s="338" t="s">
        <v>1181</v>
      </c>
      <c r="AB30" s="320">
        <v>6</v>
      </c>
      <c r="AC30" s="320">
        <f>AB30*2</f>
        <v>12</v>
      </c>
      <c r="AD30" s="320"/>
      <c r="AE30" s="320">
        <f>AB30*15</f>
        <v>90</v>
      </c>
      <c r="AF30" s="320">
        <f>AC30*4+AE30*4</f>
        <v>408</v>
      </c>
    </row>
    <row r="31" spans="2:32" ht="27.95" customHeight="1">
      <c r="B31" s="334">
        <v>23</v>
      </c>
      <c r="C31" s="975"/>
      <c r="D31" s="3" t="s">
        <v>1210</v>
      </c>
      <c r="E31" s="3"/>
      <c r="F31" s="3">
        <v>40</v>
      </c>
      <c r="G31" s="2"/>
      <c r="H31" s="2"/>
      <c r="I31" s="2">
        <v>2</v>
      </c>
      <c r="J31" s="3" t="s">
        <v>1202</v>
      </c>
      <c r="K31" s="3"/>
      <c r="L31" s="3">
        <v>30</v>
      </c>
      <c r="M31" s="2" t="s">
        <v>1242</v>
      </c>
      <c r="N31" s="2"/>
      <c r="O31" s="2">
        <v>15</v>
      </c>
      <c r="P31" s="2"/>
      <c r="Q31" s="2"/>
      <c r="R31" s="2"/>
      <c r="S31" s="3"/>
      <c r="T31" s="2"/>
      <c r="U31" s="2"/>
      <c r="V31" s="966"/>
      <c r="W31" s="47" t="s">
        <v>9</v>
      </c>
      <c r="X31" s="48" t="s">
        <v>1180</v>
      </c>
      <c r="Y31" s="44">
        <f>AB32</f>
        <v>1.5</v>
      </c>
      <c r="Z31" s="319"/>
      <c r="AA31" s="337" t="s">
        <v>1179</v>
      </c>
      <c r="AB31" s="320">
        <v>2.2999999999999998</v>
      </c>
      <c r="AC31" s="336">
        <f>AB31*7</f>
        <v>16.099999999999998</v>
      </c>
      <c r="AD31" s="320">
        <f>AB31*5</f>
        <v>11.5</v>
      </c>
      <c r="AE31" s="320" t="s">
        <v>1172</v>
      </c>
      <c r="AF31" s="335">
        <f>AC31*4+AD31*9</f>
        <v>167.89999999999998</v>
      </c>
    </row>
    <row r="32" spans="2:32" ht="27.95" customHeight="1">
      <c r="B32" s="334" t="s">
        <v>10</v>
      </c>
      <c r="C32" s="975"/>
      <c r="D32" s="2"/>
      <c r="E32" s="52"/>
      <c r="F32" s="2"/>
      <c r="G32" s="2"/>
      <c r="H32" s="52"/>
      <c r="I32" s="2"/>
      <c r="J32" s="3" t="s">
        <v>1209</v>
      </c>
      <c r="K32" s="3"/>
      <c r="L32" s="3">
        <v>20</v>
      </c>
      <c r="M32" s="2"/>
      <c r="N32" s="52"/>
      <c r="O32" s="2"/>
      <c r="P32" s="2"/>
      <c r="Q32" s="52"/>
      <c r="R32" s="2"/>
      <c r="S32" s="3"/>
      <c r="T32" s="52"/>
      <c r="U32" s="2"/>
      <c r="V32" s="966"/>
      <c r="W32" s="261">
        <v>22</v>
      </c>
      <c r="X32" s="48" t="s">
        <v>1177</v>
      </c>
      <c r="Y32" s="44">
        <f>AB33</f>
        <v>2.5</v>
      </c>
      <c r="Z32" s="330"/>
      <c r="AA32" s="319" t="s">
        <v>1176</v>
      </c>
      <c r="AB32" s="320">
        <v>1.5</v>
      </c>
      <c r="AC32" s="320">
        <f>AB32*1</f>
        <v>1.5</v>
      </c>
      <c r="AD32" s="320" t="s">
        <v>1172</v>
      </c>
      <c r="AE32" s="320">
        <f>AB32*5</f>
        <v>7.5</v>
      </c>
      <c r="AF32" s="320">
        <f>AC32*4+AE32*4</f>
        <v>36</v>
      </c>
    </row>
    <row r="33" spans="2:32" ht="27.95" customHeight="1">
      <c r="B33" s="1025" t="s">
        <v>1208</v>
      </c>
      <c r="C33" s="975"/>
      <c r="D33" s="2"/>
      <c r="E33" s="52"/>
      <c r="F33" s="2"/>
      <c r="G33" s="2"/>
      <c r="H33" s="52"/>
      <c r="I33" s="2"/>
      <c r="J33" s="3"/>
      <c r="K33" s="3"/>
      <c r="L33" s="3"/>
      <c r="M33" s="2"/>
      <c r="N33" s="52"/>
      <c r="O33" s="2"/>
      <c r="P33" s="2"/>
      <c r="Q33" s="52"/>
      <c r="R33" s="2"/>
      <c r="S33" s="3"/>
      <c r="T33" s="52"/>
      <c r="U33" s="2"/>
      <c r="V33" s="966"/>
      <c r="W33" s="47" t="s">
        <v>11</v>
      </c>
      <c r="X33" s="48" t="s">
        <v>1174</v>
      </c>
      <c r="Y33" s="44">
        <v>0</v>
      </c>
      <c r="Z33" s="319"/>
      <c r="AA33" s="319" t="s">
        <v>1173</v>
      </c>
      <c r="AB33" s="320">
        <v>2.5</v>
      </c>
      <c r="AC33" s="320"/>
      <c r="AD33" s="320">
        <f>AB33*5</f>
        <v>12.5</v>
      </c>
      <c r="AE33" s="320" t="s">
        <v>1172</v>
      </c>
      <c r="AF33" s="320">
        <f>AD33*9</f>
        <v>112.5</v>
      </c>
    </row>
    <row r="34" spans="2:32" ht="27.95" customHeight="1">
      <c r="B34" s="1025"/>
      <c r="C34" s="975"/>
      <c r="D34" s="2"/>
      <c r="E34" s="52"/>
      <c r="F34" s="2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66"/>
      <c r="W34" s="261">
        <v>27</v>
      </c>
      <c r="X34" s="97" t="s">
        <v>1171</v>
      </c>
      <c r="Y34" s="44">
        <v>0</v>
      </c>
      <c r="Z34" s="330"/>
      <c r="AA34" s="319" t="s">
        <v>1170</v>
      </c>
      <c r="AB34" s="320">
        <v>1</v>
      </c>
      <c r="AE34" s="319">
        <f>AB34*15</f>
        <v>15</v>
      </c>
    </row>
    <row r="35" spans="2:32" ht="27.95" customHeight="1">
      <c r="B35" s="141" t="s">
        <v>1169</v>
      </c>
      <c r="C35" s="145"/>
      <c r="D35" s="138"/>
      <c r="E35" s="138"/>
      <c r="F35" s="137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47" t="s">
        <v>12</v>
      </c>
      <c r="X35" s="56"/>
      <c r="Y35" s="44"/>
      <c r="Z35" s="319"/>
      <c r="AC35" s="319">
        <f>SUM(AC30:AC34)</f>
        <v>29.599999999999998</v>
      </c>
      <c r="AD35" s="319">
        <f>SUM(AD30:AD34)</f>
        <v>24</v>
      </c>
      <c r="AE35" s="319">
        <f>SUM(AE30:AE34)</f>
        <v>112.5</v>
      </c>
      <c r="AF35" s="319">
        <f>AC35*4+AD35*9+AE35*4</f>
        <v>784.4</v>
      </c>
    </row>
    <row r="36" spans="2:32" ht="27.95" customHeight="1">
      <c r="B36" s="143"/>
      <c r="C36" s="146"/>
      <c r="D36" s="52"/>
      <c r="E36" s="52"/>
      <c r="F36" s="2"/>
      <c r="G36" s="137"/>
      <c r="H36" s="138"/>
      <c r="I36" s="137"/>
      <c r="J36" s="137"/>
      <c r="K36" s="138"/>
      <c r="L36" s="137"/>
      <c r="M36" s="137"/>
      <c r="N36" s="138"/>
      <c r="O36" s="137"/>
      <c r="P36" s="137"/>
      <c r="Q36" s="138"/>
      <c r="R36" s="137"/>
      <c r="S36" s="137"/>
      <c r="T36" s="138"/>
      <c r="U36" s="137"/>
      <c r="V36" s="967"/>
      <c r="W36" s="261" t="s">
        <v>1286</v>
      </c>
      <c r="X36" s="316"/>
      <c r="Y36" s="44"/>
      <c r="Z36" s="330"/>
      <c r="AC36" s="329">
        <f>AC35*4/AF35</f>
        <v>0.15094339622641509</v>
      </c>
      <c r="AD36" s="329">
        <f>AD35*9/AF35</f>
        <v>0.27536970933197347</v>
      </c>
      <c r="AE36" s="329">
        <f>AE35*4/AF35</f>
        <v>0.57368689444161147</v>
      </c>
    </row>
    <row r="37" spans="2:32" s="339" customFormat="1" ht="27.95" customHeight="1">
      <c r="B37" s="340">
        <v>4</v>
      </c>
      <c r="C37" s="975"/>
      <c r="D37" s="136" t="str">
        <f>家嘉4月菜單!R32</f>
        <v>肉醬義大利麵</v>
      </c>
      <c r="E37" s="37" t="s">
        <v>1285</v>
      </c>
      <c r="F37" s="1" t="s">
        <v>1161</v>
      </c>
      <c r="G37" s="136" t="str">
        <f>家嘉4月菜單!R33</f>
        <v>檸檬雞翅</v>
      </c>
      <c r="H37" s="136" t="s">
        <v>1183</v>
      </c>
      <c r="I37" s="1" t="s">
        <v>1161</v>
      </c>
      <c r="J37" s="136" t="str">
        <f>家嘉4月菜單!R34</f>
        <v>日式鐵板燒肉</v>
      </c>
      <c r="K37" s="136" t="s">
        <v>1214</v>
      </c>
      <c r="L37" s="1" t="s">
        <v>1161</v>
      </c>
      <c r="M37" s="136" t="str">
        <f>家嘉4月菜單!R35</f>
        <v>芹香甜不辣(加)</v>
      </c>
      <c r="N37" s="136" t="s">
        <v>1165</v>
      </c>
      <c r="O37" s="1" t="s">
        <v>1161</v>
      </c>
      <c r="P37" s="136" t="str">
        <f>家嘉4月菜單!R36</f>
        <v>大白菜</v>
      </c>
      <c r="Q37" s="136" t="s">
        <v>1163</v>
      </c>
      <c r="R37" s="1" t="s">
        <v>1161</v>
      </c>
      <c r="S37" s="136" t="str">
        <f>家嘉4月菜單!R37</f>
        <v>什錦鮮蔬湯</v>
      </c>
      <c r="T37" s="136" t="s">
        <v>1162</v>
      </c>
      <c r="U37" s="1" t="s">
        <v>1161</v>
      </c>
      <c r="V37" s="976"/>
      <c r="W37" s="38" t="s">
        <v>7</v>
      </c>
      <c r="X37" s="39" t="s">
        <v>1160</v>
      </c>
      <c r="Y37" s="315">
        <v>5</v>
      </c>
      <c r="Z37" s="319"/>
      <c r="AA37" s="319"/>
      <c r="AB37" s="320"/>
      <c r="AC37" s="319" t="s">
        <v>1159</v>
      </c>
      <c r="AD37" s="319" t="s">
        <v>1158</v>
      </c>
      <c r="AE37" s="319" t="s">
        <v>1157</v>
      </c>
      <c r="AF37" s="319" t="s">
        <v>1156</v>
      </c>
    </row>
    <row r="38" spans="2:32" ht="27.95" customHeight="1">
      <c r="B38" s="334" t="s">
        <v>8</v>
      </c>
      <c r="C38" s="975"/>
      <c r="D38" s="3" t="s">
        <v>1284</v>
      </c>
      <c r="E38" s="3"/>
      <c r="F38" s="3">
        <v>10</v>
      </c>
      <c r="G38" s="2" t="s">
        <v>1283</v>
      </c>
      <c r="H38" s="3"/>
      <c r="I38" s="2">
        <v>70</v>
      </c>
      <c r="J38" s="2" t="s">
        <v>1282</v>
      </c>
      <c r="K38" s="2"/>
      <c r="L38" s="2">
        <v>50</v>
      </c>
      <c r="M38" s="2" t="s">
        <v>1245</v>
      </c>
      <c r="N38" s="2" t="s">
        <v>1281</v>
      </c>
      <c r="O38" s="2">
        <v>50</v>
      </c>
      <c r="P38" s="2" t="s">
        <v>1124</v>
      </c>
      <c r="Q38" s="3"/>
      <c r="R38" s="2">
        <v>100</v>
      </c>
      <c r="S38" s="3" t="s">
        <v>1280</v>
      </c>
      <c r="T38" s="2"/>
      <c r="U38" s="2">
        <v>20</v>
      </c>
      <c r="V38" s="977"/>
      <c r="W38" s="261" t="s">
        <v>1279</v>
      </c>
      <c r="X38" s="43" t="s">
        <v>1182</v>
      </c>
      <c r="Y38" s="314">
        <f>AB39</f>
        <v>2.2999999999999998</v>
      </c>
      <c r="Z38" s="330"/>
      <c r="AA38" s="338" t="s">
        <v>1181</v>
      </c>
      <c r="AB38" s="320">
        <v>6</v>
      </c>
      <c r="AC38" s="320">
        <f>AB38*2</f>
        <v>12</v>
      </c>
      <c r="AD38" s="320"/>
      <c r="AE38" s="320">
        <f>AB38*15</f>
        <v>90</v>
      </c>
      <c r="AF38" s="320">
        <f>AC38*4+AE38*4</f>
        <v>408</v>
      </c>
    </row>
    <row r="39" spans="2:32" ht="27.95" customHeight="1">
      <c r="B39" s="334">
        <v>24</v>
      </c>
      <c r="C39" s="975"/>
      <c r="D39" s="3" t="s">
        <v>1248</v>
      </c>
      <c r="E39" s="3"/>
      <c r="F39" s="3">
        <v>100</v>
      </c>
      <c r="G39" s="2"/>
      <c r="H39" s="3"/>
      <c r="I39" s="2"/>
      <c r="J39" s="2" t="s">
        <v>1202</v>
      </c>
      <c r="K39" s="2"/>
      <c r="L39" s="2">
        <v>20</v>
      </c>
      <c r="M39" s="2"/>
      <c r="N39" s="2"/>
      <c r="O39" s="2"/>
      <c r="P39" s="2"/>
      <c r="Q39" s="52"/>
      <c r="R39" s="2"/>
      <c r="S39" s="3" t="s">
        <v>1220</v>
      </c>
      <c r="T39" s="2"/>
      <c r="U39" s="2">
        <v>5</v>
      </c>
      <c r="V39" s="977"/>
      <c r="W39" s="47" t="s">
        <v>9</v>
      </c>
      <c r="X39" s="48" t="s">
        <v>1180</v>
      </c>
      <c r="Y39" s="314">
        <f>AB40</f>
        <v>1.6</v>
      </c>
      <c r="Z39" s="319"/>
      <c r="AA39" s="337" t="s">
        <v>1179</v>
      </c>
      <c r="AB39" s="320">
        <v>2.2999999999999998</v>
      </c>
      <c r="AC39" s="336">
        <f>AB39*7</f>
        <v>16.099999999999998</v>
      </c>
      <c r="AD39" s="320">
        <f>AB39*5</f>
        <v>11.5</v>
      </c>
      <c r="AE39" s="320" t="s">
        <v>1172</v>
      </c>
      <c r="AF39" s="335">
        <f>AC39*4+AD39*9</f>
        <v>167.89999999999998</v>
      </c>
    </row>
    <row r="40" spans="2:32" ht="27.95" customHeight="1">
      <c r="B40" s="334" t="s">
        <v>10</v>
      </c>
      <c r="C40" s="975"/>
      <c r="D40" s="3" t="s">
        <v>1278</v>
      </c>
      <c r="E40" s="3"/>
      <c r="F40" s="3">
        <v>5</v>
      </c>
      <c r="G40" s="2"/>
      <c r="H40" s="3"/>
      <c r="I40" s="2"/>
      <c r="J40" s="2"/>
      <c r="K40" s="52"/>
      <c r="L40" s="2"/>
      <c r="M40" s="2"/>
      <c r="N40" s="52"/>
      <c r="O40" s="2"/>
      <c r="P40" s="2"/>
      <c r="Q40" s="52"/>
      <c r="R40" s="2"/>
      <c r="S40" s="3" t="s">
        <v>1277</v>
      </c>
      <c r="T40" s="52"/>
      <c r="U40" s="2">
        <v>3</v>
      </c>
      <c r="V40" s="977"/>
      <c r="W40" s="261" t="s">
        <v>1276</v>
      </c>
      <c r="X40" s="48" t="s">
        <v>1177</v>
      </c>
      <c r="Y40" s="314">
        <f>AB41</f>
        <v>2.5</v>
      </c>
      <c r="Z40" s="330"/>
      <c r="AA40" s="319" t="s">
        <v>1176</v>
      </c>
      <c r="AB40" s="320">
        <v>1.6</v>
      </c>
      <c r="AC40" s="320">
        <f>AB40*1</f>
        <v>1.6</v>
      </c>
      <c r="AD40" s="320" t="s">
        <v>1172</v>
      </c>
      <c r="AE40" s="320">
        <f>AB40*5</f>
        <v>8</v>
      </c>
      <c r="AF40" s="320">
        <f>AC40*4+AE40*4</f>
        <v>38.4</v>
      </c>
    </row>
    <row r="41" spans="2:32" ht="27.95" customHeight="1">
      <c r="B41" s="1025" t="s">
        <v>1197</v>
      </c>
      <c r="C41" s="975"/>
      <c r="D41" s="2" t="s">
        <v>1202</v>
      </c>
      <c r="E41" s="52"/>
      <c r="F41" s="2">
        <v>3</v>
      </c>
      <c r="G41" s="2"/>
      <c r="H41" s="3"/>
      <c r="I41" s="2"/>
      <c r="J41" s="2"/>
      <c r="K41" s="52"/>
      <c r="L41" s="2"/>
      <c r="M41" s="2"/>
      <c r="N41" s="52"/>
      <c r="O41" s="2"/>
      <c r="P41" s="2"/>
      <c r="Q41" s="3"/>
      <c r="R41" s="2"/>
      <c r="S41" s="3" t="s">
        <v>1275</v>
      </c>
      <c r="T41" s="52"/>
      <c r="U41" s="2">
        <v>3</v>
      </c>
      <c r="V41" s="977"/>
      <c r="W41" s="47" t="s">
        <v>11</v>
      </c>
      <c r="X41" s="48" t="s">
        <v>1174</v>
      </c>
      <c r="Y41" s="314">
        <f>AB42</f>
        <v>0</v>
      </c>
      <c r="Z41" s="319"/>
      <c r="AA41" s="319" t="s">
        <v>1173</v>
      </c>
      <c r="AB41" s="320">
        <v>2.5</v>
      </c>
      <c r="AC41" s="320"/>
      <c r="AD41" s="320">
        <f>AB41*5</f>
        <v>12.5</v>
      </c>
      <c r="AE41" s="320" t="s">
        <v>1172</v>
      </c>
      <c r="AF41" s="320">
        <f>AD41*9</f>
        <v>112.5</v>
      </c>
    </row>
    <row r="42" spans="2:32" ht="27.95" customHeight="1">
      <c r="B42" s="1025"/>
      <c r="C42" s="975"/>
      <c r="D42" s="2"/>
      <c r="E42" s="52"/>
      <c r="F42" s="2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 t="s">
        <v>1274</v>
      </c>
      <c r="T42" s="52"/>
      <c r="U42" s="2">
        <v>10</v>
      </c>
      <c r="V42" s="977"/>
      <c r="W42" s="261" t="s">
        <v>1273</v>
      </c>
      <c r="X42" s="97" t="s">
        <v>1171</v>
      </c>
      <c r="Y42" s="314">
        <v>0</v>
      </c>
      <c r="Z42" s="330"/>
      <c r="AA42" s="319" t="s">
        <v>1170</v>
      </c>
      <c r="AE42" s="319">
        <f>AB42*15</f>
        <v>0</v>
      </c>
    </row>
    <row r="43" spans="2:32" ht="27.95" customHeight="1">
      <c r="B43" s="141" t="s">
        <v>1169</v>
      </c>
      <c r="C43" s="145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2"/>
      <c r="T43" s="52"/>
      <c r="U43" s="2"/>
      <c r="V43" s="977"/>
      <c r="W43" s="47" t="s">
        <v>12</v>
      </c>
      <c r="X43" s="56"/>
      <c r="Y43" s="314"/>
      <c r="Z43" s="319"/>
      <c r="AC43" s="319">
        <f>SUM(AC38:AC42)</f>
        <v>29.7</v>
      </c>
      <c r="AD43" s="319">
        <f>SUM(AD38:AD42)</f>
        <v>24</v>
      </c>
      <c r="AE43" s="319">
        <f>SUM(AE38:AE42)</f>
        <v>98</v>
      </c>
      <c r="AF43" s="319">
        <f>AC43*4+AD43*9+AE43*4</f>
        <v>726.8</v>
      </c>
    </row>
    <row r="44" spans="2:32" ht="27.95" customHeight="1" thickBot="1">
      <c r="B44" s="333"/>
      <c r="C44" s="146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2"/>
      <c r="T44" s="52"/>
      <c r="U44" s="2"/>
      <c r="V44" s="978"/>
      <c r="W44" s="261" t="s">
        <v>1272</v>
      </c>
      <c r="X44" s="312"/>
      <c r="Y44" s="311"/>
      <c r="Z44" s="330"/>
      <c r="AC44" s="329">
        <f>AC43*4/AF43</f>
        <v>0.16345624656026417</v>
      </c>
      <c r="AD44" s="329">
        <f>AD43*9/AF43</f>
        <v>0.29719317556411667</v>
      </c>
      <c r="AE44" s="329">
        <f>AE43*4/AF43</f>
        <v>0.53935057787561924</v>
      </c>
    </row>
    <row r="45" spans="2:32" ht="21.75" customHeight="1">
      <c r="C45" s="319"/>
      <c r="J45" s="1026"/>
      <c r="K45" s="1026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  <c r="X45" s="1026"/>
      <c r="Y45" s="1026"/>
      <c r="Z45" s="328"/>
    </row>
    <row r="46" spans="2:32">
      <c r="B46" s="320"/>
      <c r="D46" s="1027"/>
      <c r="E46" s="1027"/>
      <c r="F46" s="1028"/>
      <c r="G46" s="1028"/>
      <c r="H46" s="327"/>
      <c r="I46" s="319"/>
      <c r="J46" s="319"/>
      <c r="K46" s="327"/>
      <c r="L46" s="319"/>
      <c r="N46" s="327"/>
      <c r="O46" s="319"/>
      <c r="Q46" s="327"/>
      <c r="R46" s="319"/>
      <c r="T46" s="327"/>
      <c r="U46" s="319"/>
      <c r="V46" s="326"/>
      <c r="Y46" s="5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19">
    <mergeCell ref="D46:G46"/>
    <mergeCell ref="C29:C34"/>
    <mergeCell ref="V29:V36"/>
    <mergeCell ref="C21:C26"/>
    <mergeCell ref="V21:V28"/>
    <mergeCell ref="C37:C42"/>
    <mergeCell ref="V37:V44"/>
    <mergeCell ref="J45:Y45"/>
    <mergeCell ref="B1:Y1"/>
    <mergeCell ref="B2:G2"/>
    <mergeCell ref="C5:C10"/>
    <mergeCell ref="V5:V12"/>
    <mergeCell ref="B9:B10"/>
    <mergeCell ref="B33:B34"/>
    <mergeCell ref="B41:B42"/>
    <mergeCell ref="C13:C18"/>
    <mergeCell ref="V13:V20"/>
    <mergeCell ref="B17:B18"/>
    <mergeCell ref="B25:B26"/>
  </mergeCells>
  <phoneticPr fontId="20" type="noConversion"/>
  <pageMargins left="1.28" right="0.17" top="0.18" bottom="0.17" header="0.5" footer="0.23"/>
  <pageSetup paperSize="9" scale="4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4"/>
  <sheetViews>
    <sheetView zoomScale="60" workbookViewId="0">
      <selection activeCell="L5" sqref="L5"/>
    </sheetView>
  </sheetViews>
  <sheetFormatPr defaultRowHeight="20.25"/>
  <cols>
    <col min="1" max="1" width="1.875" style="318" customWidth="1"/>
    <col min="2" max="2" width="4.875" style="325" customWidth="1"/>
    <col min="3" max="3" width="0" style="318" hidden="1" customWidth="1"/>
    <col min="4" max="4" width="18.625" style="318" customWidth="1"/>
    <col min="5" max="5" width="5.625" style="324" customWidth="1"/>
    <col min="6" max="6" width="9.625" style="318" customWidth="1"/>
    <col min="7" max="7" width="18.625" style="318" customWidth="1"/>
    <col min="8" max="8" width="5.625" style="324" customWidth="1"/>
    <col min="9" max="9" width="9.625" style="318" customWidth="1"/>
    <col min="10" max="10" width="18.625" style="318" customWidth="1"/>
    <col min="11" max="11" width="5.625" style="324" customWidth="1"/>
    <col min="12" max="12" width="9.625" style="318" customWidth="1"/>
    <col min="13" max="13" width="18.625" style="318" customWidth="1"/>
    <col min="14" max="14" width="5.625" style="324" customWidth="1"/>
    <col min="15" max="15" width="9.625" style="318" customWidth="1"/>
    <col min="16" max="16" width="18.625" style="318" customWidth="1"/>
    <col min="17" max="17" width="5.625" style="324" customWidth="1"/>
    <col min="18" max="18" width="9.625" style="318" customWidth="1"/>
    <col min="19" max="19" width="18.625" style="318" customWidth="1"/>
    <col min="20" max="20" width="5.625" style="324" customWidth="1"/>
    <col min="21" max="21" width="9.625" style="318" customWidth="1"/>
    <col min="22" max="22" width="5.25" style="323" customWidth="1"/>
    <col min="23" max="23" width="11.75" style="322" customWidth="1"/>
    <col min="24" max="24" width="11.25" style="92" customWidth="1"/>
    <col min="25" max="25" width="6.625" style="321" customWidth="1"/>
    <col min="26" max="26" width="6.625" style="318" customWidth="1"/>
    <col min="27" max="27" width="6" style="319" hidden="1" customWidth="1"/>
    <col min="28" max="28" width="5.5" style="320" hidden="1" customWidth="1"/>
    <col min="29" max="29" width="7.75" style="319" hidden="1" customWidth="1"/>
    <col min="30" max="30" width="8" style="319" hidden="1" customWidth="1"/>
    <col min="31" max="31" width="7.875" style="319" hidden="1" customWidth="1"/>
    <col min="32" max="32" width="7.5" style="319" hidden="1" customWidth="1"/>
    <col min="33" max="16384" width="9" style="318"/>
  </cols>
  <sheetData>
    <row r="1" spans="2:32" s="319" customFormat="1" ht="38.25">
      <c r="B1" s="970" t="s">
        <v>1323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372"/>
      <c r="AB1" s="320"/>
    </row>
    <row r="2" spans="2:32" s="319" customFormat="1" ht="16.5" customHeight="1">
      <c r="B2" s="1023"/>
      <c r="C2" s="1024"/>
      <c r="D2" s="1024"/>
      <c r="E2" s="1024"/>
      <c r="F2" s="1024"/>
      <c r="G2" s="1024"/>
      <c r="H2" s="376"/>
      <c r="I2" s="372"/>
      <c r="J2" s="372"/>
      <c r="K2" s="376"/>
      <c r="L2" s="372"/>
      <c r="M2" s="372"/>
      <c r="N2" s="376"/>
      <c r="O2" s="372"/>
      <c r="P2" s="372"/>
      <c r="Q2" s="376"/>
      <c r="R2" s="372"/>
      <c r="S2" s="372"/>
      <c r="T2" s="376"/>
      <c r="U2" s="372"/>
      <c r="V2" s="374"/>
      <c r="W2" s="373"/>
      <c r="X2" s="12"/>
      <c r="Y2" s="373"/>
      <c r="Z2" s="372"/>
      <c r="AB2" s="320"/>
    </row>
    <row r="3" spans="2:32" s="319" customFormat="1" ht="31.5" customHeight="1" thickBot="1">
      <c r="B3" s="98" t="s">
        <v>1191</v>
      </c>
      <c r="C3" s="371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7"/>
      <c r="T3" s="526"/>
      <c r="U3" s="526"/>
      <c r="V3" s="369"/>
      <c r="W3" s="368"/>
      <c r="X3" s="17"/>
      <c r="Y3" s="367"/>
      <c r="Z3" s="330"/>
      <c r="AB3" s="320"/>
    </row>
    <row r="4" spans="2:32" s="358" customFormat="1" ht="43.5">
      <c r="B4" s="366" t="s">
        <v>0</v>
      </c>
      <c r="C4" s="365" t="s">
        <v>1</v>
      </c>
      <c r="D4" s="382" t="str">
        <f>家嘉4月菜單!B41</f>
        <v>QQ白飯</v>
      </c>
      <c r="E4" s="382" t="s">
        <v>1167</v>
      </c>
      <c r="F4" s="522" t="s">
        <v>1161</v>
      </c>
      <c r="G4" s="382" t="str">
        <f>家嘉4月菜單!B42</f>
        <v>勁辣烤雞腿</v>
      </c>
      <c r="H4" s="382" t="s">
        <v>1225</v>
      </c>
      <c r="I4" s="522" t="s">
        <v>1161</v>
      </c>
      <c r="J4" s="382" t="str">
        <f>家嘉4月菜單!B43</f>
        <v>海鮮焗烤蝦仁</v>
      </c>
      <c r="K4" s="382" t="s">
        <v>1225</v>
      </c>
      <c r="L4" s="522" t="s">
        <v>1161</v>
      </c>
      <c r="M4" s="382" t="str">
        <f>家嘉4月菜單!B44</f>
        <v>香酥杏鮑菇</v>
      </c>
      <c r="N4" s="382" t="s">
        <v>1166</v>
      </c>
      <c r="O4" s="522" t="s">
        <v>1161</v>
      </c>
      <c r="P4" s="382" t="str">
        <f>家嘉4月菜單!B45</f>
        <v>油菜</v>
      </c>
      <c r="Q4" s="382" t="s">
        <v>1163</v>
      </c>
      <c r="R4" s="522" t="s">
        <v>1161</v>
      </c>
      <c r="S4" s="382" t="str">
        <f>家嘉4月菜單!B46</f>
        <v>紫菜蛋花湯</v>
      </c>
      <c r="T4" s="382" t="s">
        <v>1162</v>
      </c>
      <c r="U4" s="522" t="s">
        <v>1161</v>
      </c>
      <c r="V4" s="509" t="s">
        <v>1189</v>
      </c>
      <c r="W4" s="361" t="s">
        <v>6</v>
      </c>
      <c r="X4" s="29" t="s">
        <v>1187</v>
      </c>
      <c r="Y4" s="360" t="s">
        <v>1186</v>
      </c>
      <c r="Z4" s="359"/>
      <c r="AA4" s="338"/>
      <c r="AB4" s="320"/>
      <c r="AC4" s="319"/>
      <c r="AD4" s="319"/>
      <c r="AE4" s="319"/>
      <c r="AF4" s="319"/>
    </row>
    <row r="5" spans="2:32" s="339" customFormat="1" ht="30" customHeight="1">
      <c r="B5" s="340">
        <v>4</v>
      </c>
      <c r="C5" s="975"/>
      <c r="D5" s="2" t="s">
        <v>1155</v>
      </c>
      <c r="E5" s="2"/>
      <c r="F5" s="2">
        <v>100</v>
      </c>
      <c r="G5" s="2" t="s">
        <v>1322</v>
      </c>
      <c r="H5" s="3"/>
      <c r="I5" s="2">
        <v>70</v>
      </c>
      <c r="J5" s="2" t="s">
        <v>1321</v>
      </c>
      <c r="K5" s="2"/>
      <c r="L5" s="2">
        <v>35</v>
      </c>
      <c r="M5" s="2" t="s">
        <v>1269</v>
      </c>
      <c r="N5" s="3"/>
      <c r="O5" s="2">
        <v>70</v>
      </c>
      <c r="P5" s="2" t="s">
        <v>1050</v>
      </c>
      <c r="Q5" s="2"/>
      <c r="R5" s="2">
        <v>100</v>
      </c>
      <c r="S5" s="3" t="s">
        <v>1267</v>
      </c>
      <c r="T5" s="2"/>
      <c r="U5" s="2">
        <v>3</v>
      </c>
      <c r="V5" s="976"/>
      <c r="W5" s="38" t="s">
        <v>7</v>
      </c>
      <c r="X5" s="39" t="s">
        <v>1160</v>
      </c>
      <c r="Y5" s="40">
        <v>5</v>
      </c>
      <c r="Z5" s="319"/>
      <c r="AA5" s="319"/>
      <c r="AB5" s="320"/>
      <c r="AC5" s="319" t="s">
        <v>1159</v>
      </c>
      <c r="AD5" s="319" t="s">
        <v>1158</v>
      </c>
      <c r="AE5" s="319" t="s">
        <v>1157</v>
      </c>
      <c r="AF5" s="319" t="s">
        <v>1156</v>
      </c>
    </row>
    <row r="6" spans="2:32" ht="27.95" customHeight="1">
      <c r="B6" s="334" t="s">
        <v>8</v>
      </c>
      <c r="C6" s="975"/>
      <c r="D6" s="137"/>
      <c r="E6" s="137"/>
      <c r="F6" s="137"/>
      <c r="G6" s="2"/>
      <c r="H6" s="3"/>
      <c r="I6" s="2"/>
      <c r="J6" s="2" t="s">
        <v>1202</v>
      </c>
      <c r="K6" s="2"/>
      <c r="L6" s="2">
        <v>40</v>
      </c>
      <c r="M6" s="2"/>
      <c r="N6" s="3"/>
      <c r="O6" s="2"/>
      <c r="P6" s="2"/>
      <c r="Q6" s="2"/>
      <c r="R6" s="2"/>
      <c r="S6" s="3" t="s">
        <v>1204</v>
      </c>
      <c r="T6" s="2"/>
      <c r="U6" s="2">
        <v>10</v>
      </c>
      <c r="V6" s="977"/>
      <c r="W6" s="261">
        <v>101</v>
      </c>
      <c r="X6" s="43" t="s">
        <v>1182</v>
      </c>
      <c r="Y6" s="44">
        <f>AB7</f>
        <v>2</v>
      </c>
      <c r="Z6" s="330"/>
      <c r="AA6" s="338" t="s">
        <v>1181</v>
      </c>
      <c r="AB6" s="320">
        <v>6</v>
      </c>
      <c r="AC6" s="320">
        <f>AB6*2</f>
        <v>12</v>
      </c>
      <c r="AD6" s="320"/>
      <c r="AE6" s="320">
        <f>AB6*15</f>
        <v>90</v>
      </c>
      <c r="AF6" s="320">
        <f>AC6*4+AE6*4</f>
        <v>408</v>
      </c>
    </row>
    <row r="7" spans="2:32" ht="27.95" customHeight="1">
      <c r="B7" s="334">
        <v>27</v>
      </c>
      <c r="C7" s="975"/>
      <c r="D7" s="137"/>
      <c r="E7" s="138"/>
      <c r="F7" s="137"/>
      <c r="G7" s="2"/>
      <c r="H7" s="52"/>
      <c r="I7" s="2"/>
      <c r="J7" s="2" t="s">
        <v>1203</v>
      </c>
      <c r="K7" s="2"/>
      <c r="L7" s="2">
        <v>30</v>
      </c>
      <c r="M7" s="2"/>
      <c r="N7" s="52"/>
      <c r="O7" s="2"/>
      <c r="P7" s="2"/>
      <c r="Q7" s="52"/>
      <c r="R7" s="2"/>
      <c r="S7" s="3"/>
      <c r="T7" s="52"/>
      <c r="U7" s="2"/>
      <c r="V7" s="977"/>
      <c r="W7" s="47" t="s">
        <v>9</v>
      </c>
      <c r="X7" s="48" t="s">
        <v>1180</v>
      </c>
      <c r="Y7" s="44">
        <f>AB8</f>
        <v>1.5</v>
      </c>
      <c r="Z7" s="319"/>
      <c r="AA7" s="337" t="s">
        <v>1179</v>
      </c>
      <c r="AB7" s="320">
        <v>2</v>
      </c>
      <c r="AC7" s="336">
        <f>AB7*7</f>
        <v>14</v>
      </c>
      <c r="AD7" s="320">
        <f>AB7*5</f>
        <v>10</v>
      </c>
      <c r="AE7" s="320" t="s">
        <v>1172</v>
      </c>
      <c r="AF7" s="335">
        <f>AC7*4+AD7*9</f>
        <v>146</v>
      </c>
    </row>
    <row r="8" spans="2:32" ht="27.95" customHeight="1">
      <c r="B8" s="334" t="s">
        <v>10</v>
      </c>
      <c r="C8" s="975"/>
      <c r="D8" s="137"/>
      <c r="E8" s="138"/>
      <c r="F8" s="137"/>
      <c r="G8" s="2"/>
      <c r="H8" s="52"/>
      <c r="I8" s="2"/>
      <c r="J8" s="2" t="s">
        <v>1320</v>
      </c>
      <c r="K8" s="2"/>
      <c r="L8" s="2">
        <v>1</v>
      </c>
      <c r="M8" s="2"/>
      <c r="N8" s="52"/>
      <c r="O8" s="2"/>
      <c r="P8" s="2"/>
      <c r="Q8" s="52"/>
      <c r="R8" s="2"/>
      <c r="S8" s="3"/>
      <c r="T8" s="52"/>
      <c r="U8" s="2"/>
      <c r="V8" s="977"/>
      <c r="W8" s="261">
        <v>19</v>
      </c>
      <c r="X8" s="48" t="s">
        <v>1177</v>
      </c>
      <c r="Y8" s="44">
        <f>AB9</f>
        <v>2.5</v>
      </c>
      <c r="Z8" s="330"/>
      <c r="AA8" s="319" t="s">
        <v>1176</v>
      </c>
      <c r="AB8" s="320">
        <v>1.5</v>
      </c>
      <c r="AC8" s="320">
        <f>AB8*1</f>
        <v>1.5</v>
      </c>
      <c r="AD8" s="320" t="s">
        <v>1172</v>
      </c>
      <c r="AE8" s="320">
        <f>AB8*5</f>
        <v>7.5</v>
      </c>
      <c r="AF8" s="320">
        <f>AC8*4+AE8*4</f>
        <v>36</v>
      </c>
    </row>
    <row r="9" spans="2:32" ht="27.95" customHeight="1">
      <c r="B9" s="1025" t="s">
        <v>1185</v>
      </c>
      <c r="C9" s="975"/>
      <c r="D9" s="3"/>
      <c r="E9" s="3"/>
      <c r="F9" s="3"/>
      <c r="G9" s="2"/>
      <c r="H9" s="52"/>
      <c r="I9" s="2"/>
      <c r="J9" s="2"/>
      <c r="K9" s="52"/>
      <c r="L9" s="2"/>
      <c r="M9" s="3"/>
      <c r="N9" s="52"/>
      <c r="O9" s="2"/>
      <c r="P9" s="2"/>
      <c r="Q9" s="52"/>
      <c r="R9" s="2"/>
      <c r="S9" s="3"/>
      <c r="T9" s="52"/>
      <c r="U9" s="2"/>
      <c r="V9" s="977"/>
      <c r="W9" s="47" t="s">
        <v>11</v>
      </c>
      <c r="X9" s="48" t="s">
        <v>1174</v>
      </c>
      <c r="Y9" s="44">
        <v>0</v>
      </c>
      <c r="Z9" s="319"/>
      <c r="AA9" s="319" t="s">
        <v>1173</v>
      </c>
      <c r="AB9" s="320">
        <v>2.5</v>
      </c>
      <c r="AC9" s="320"/>
      <c r="AD9" s="320">
        <f>AB9*5</f>
        <v>12.5</v>
      </c>
      <c r="AE9" s="320" t="s">
        <v>1172</v>
      </c>
      <c r="AF9" s="320">
        <f>AD9*9</f>
        <v>112.5</v>
      </c>
    </row>
    <row r="10" spans="2:32" ht="27.95" customHeight="1">
      <c r="B10" s="1025"/>
      <c r="C10" s="975"/>
      <c r="D10" s="3"/>
      <c r="E10" s="52"/>
      <c r="F10" s="3"/>
      <c r="G10" s="2"/>
      <c r="H10" s="52"/>
      <c r="I10" s="2"/>
      <c r="J10" s="2"/>
      <c r="K10" s="52"/>
      <c r="L10" s="2"/>
      <c r="M10" s="2"/>
      <c r="N10" s="52"/>
      <c r="O10" s="2"/>
      <c r="P10" s="2"/>
      <c r="Q10" s="52"/>
      <c r="R10" s="2"/>
      <c r="S10" s="2"/>
      <c r="T10" s="52"/>
      <c r="U10" s="2"/>
      <c r="V10" s="977"/>
      <c r="W10" s="261">
        <v>26</v>
      </c>
      <c r="X10" s="97" t="s">
        <v>1171</v>
      </c>
      <c r="Y10" s="53">
        <v>0</v>
      </c>
      <c r="Z10" s="330"/>
      <c r="AA10" s="319" t="s">
        <v>1170</v>
      </c>
      <c r="AE10" s="319">
        <f>AB10*15</f>
        <v>0</v>
      </c>
    </row>
    <row r="11" spans="2:32" ht="27.95" customHeight="1">
      <c r="B11" s="141" t="s">
        <v>1169</v>
      </c>
      <c r="C11" s="145"/>
      <c r="D11" s="138"/>
      <c r="E11" s="138"/>
      <c r="F11" s="137"/>
      <c r="G11" s="137"/>
      <c r="H11" s="138"/>
      <c r="I11" s="137"/>
      <c r="J11" s="137"/>
      <c r="K11" s="138"/>
      <c r="L11" s="137"/>
      <c r="M11" s="2"/>
      <c r="N11" s="138"/>
      <c r="O11" s="2"/>
      <c r="P11" s="137"/>
      <c r="Q11" s="138"/>
      <c r="R11" s="137"/>
      <c r="S11" s="137"/>
      <c r="T11" s="138"/>
      <c r="U11" s="137"/>
      <c r="V11" s="977"/>
      <c r="W11" s="47" t="s">
        <v>12</v>
      </c>
      <c r="X11" s="56"/>
      <c r="Y11" s="44"/>
      <c r="Z11" s="319"/>
      <c r="AC11" s="319">
        <f>SUM(AC6:AC10)</f>
        <v>27.5</v>
      </c>
      <c r="AD11" s="319">
        <f>SUM(AD6:AD10)</f>
        <v>22.5</v>
      </c>
      <c r="AE11" s="319">
        <f>SUM(AE6:AE10)</f>
        <v>97.5</v>
      </c>
      <c r="AF11" s="319">
        <f>AC11*4+AD11*9+AE11*4</f>
        <v>702.5</v>
      </c>
    </row>
    <row r="12" spans="2:32" ht="27.95" customHeight="1">
      <c r="B12" s="143"/>
      <c r="C12" s="146"/>
      <c r="D12" s="525"/>
      <c r="E12" s="525"/>
      <c r="F12" s="524"/>
      <c r="G12" s="524"/>
      <c r="H12" s="525"/>
      <c r="I12" s="524"/>
      <c r="J12" s="524"/>
      <c r="K12" s="525"/>
      <c r="L12" s="524"/>
      <c r="M12" s="214"/>
      <c r="N12" s="525"/>
      <c r="O12" s="214"/>
      <c r="P12" s="524"/>
      <c r="Q12" s="525"/>
      <c r="R12" s="524"/>
      <c r="S12" s="524"/>
      <c r="T12" s="525"/>
      <c r="U12" s="524"/>
      <c r="V12" s="978"/>
      <c r="W12" s="261" t="s">
        <v>1168</v>
      </c>
      <c r="X12" s="316"/>
      <c r="Y12" s="53"/>
      <c r="Z12" s="330"/>
      <c r="AC12" s="329">
        <f>AC11*4/AF11</f>
        <v>0.15658362989323843</v>
      </c>
      <c r="AD12" s="329">
        <f>AD11*9/AF11</f>
        <v>0.28825622775800713</v>
      </c>
      <c r="AE12" s="329">
        <f>AE11*4/AF11</f>
        <v>0.55516014234875444</v>
      </c>
    </row>
    <row r="13" spans="2:32" s="339" customFormat="1" ht="44.25" customHeight="1">
      <c r="B13" s="36">
        <v>4</v>
      </c>
      <c r="C13" s="975"/>
      <c r="D13" s="382" t="str">
        <f>家嘉4月菜單!F41</f>
        <v>五穀飯</v>
      </c>
      <c r="E13" s="37" t="s">
        <v>1167</v>
      </c>
      <c r="F13" s="1" t="s">
        <v>1161</v>
      </c>
      <c r="G13" s="382" t="str">
        <f>家嘉4月菜單!F42</f>
        <v>洋蔥豬肉</v>
      </c>
      <c r="H13" s="37" t="s">
        <v>1165</v>
      </c>
      <c r="I13" s="1" t="s">
        <v>1161</v>
      </c>
      <c r="J13" s="382" t="str">
        <f>家嘉4月菜單!F43</f>
        <v>三色玉米</v>
      </c>
      <c r="K13" s="37" t="s">
        <v>1165</v>
      </c>
      <c r="L13" s="1" t="s">
        <v>1161</v>
      </c>
      <c r="M13" s="382" t="str">
        <f>家嘉4月菜單!F44</f>
        <v>番茄炒蛋</v>
      </c>
      <c r="N13" s="37" t="s">
        <v>1165</v>
      </c>
      <c r="O13" s="1" t="s">
        <v>1161</v>
      </c>
      <c r="P13" s="382" t="str">
        <f>家嘉4月菜單!F45</f>
        <v>青江菜</v>
      </c>
      <c r="Q13" s="37" t="s">
        <v>1163</v>
      </c>
      <c r="R13" s="1" t="s">
        <v>1161</v>
      </c>
      <c r="S13" s="382" t="str">
        <f>家嘉4月菜單!F46</f>
        <v>菜頭湯</v>
      </c>
      <c r="T13" s="37" t="s">
        <v>1162</v>
      </c>
      <c r="U13" s="1" t="s">
        <v>1161</v>
      </c>
      <c r="V13" s="965"/>
      <c r="W13" s="506" t="s">
        <v>7</v>
      </c>
      <c r="X13" s="39" t="s">
        <v>1160</v>
      </c>
      <c r="Y13" s="511">
        <v>5</v>
      </c>
      <c r="Z13" s="319"/>
      <c r="AA13" s="319"/>
      <c r="AB13" s="320"/>
      <c r="AC13" s="319" t="s">
        <v>1159</v>
      </c>
      <c r="AD13" s="319" t="s">
        <v>1158</v>
      </c>
      <c r="AE13" s="319" t="s">
        <v>1157</v>
      </c>
      <c r="AF13" s="319" t="s">
        <v>1156</v>
      </c>
    </row>
    <row r="14" spans="2:32" ht="27.95" customHeight="1">
      <c r="B14" s="42" t="s">
        <v>8</v>
      </c>
      <c r="C14" s="975"/>
      <c r="D14" s="2" t="s">
        <v>1155</v>
      </c>
      <c r="E14" s="2"/>
      <c r="F14" s="2">
        <v>60</v>
      </c>
      <c r="G14" s="2" t="s">
        <v>1227</v>
      </c>
      <c r="H14" s="3"/>
      <c r="I14" s="2">
        <v>65</v>
      </c>
      <c r="J14" s="2" t="s">
        <v>1251</v>
      </c>
      <c r="K14" s="2"/>
      <c r="L14" s="2">
        <v>40</v>
      </c>
      <c r="M14" s="2" t="s">
        <v>1200</v>
      </c>
      <c r="N14" s="3"/>
      <c r="O14" s="2">
        <v>40</v>
      </c>
      <c r="P14" s="2" t="s">
        <v>1049</v>
      </c>
      <c r="Q14" s="2"/>
      <c r="R14" s="2">
        <v>100</v>
      </c>
      <c r="S14" s="3" t="s">
        <v>1319</v>
      </c>
      <c r="T14" s="2"/>
      <c r="U14" s="2">
        <v>30</v>
      </c>
      <c r="V14" s="966"/>
      <c r="W14" s="505" t="s">
        <v>1318</v>
      </c>
      <c r="X14" s="43" t="s">
        <v>1182</v>
      </c>
      <c r="Y14" s="510">
        <f>AB15</f>
        <v>2.2000000000000002</v>
      </c>
      <c r="Z14" s="330"/>
      <c r="AA14" s="338" t="s">
        <v>1181</v>
      </c>
      <c r="AB14" s="320">
        <v>6</v>
      </c>
      <c r="AC14" s="320">
        <f>AB14*2</f>
        <v>12</v>
      </c>
      <c r="AD14" s="320"/>
      <c r="AE14" s="320">
        <f>AB14*15</f>
        <v>90</v>
      </c>
      <c r="AF14" s="320">
        <f>AC14*4+AE14*4</f>
        <v>408</v>
      </c>
    </row>
    <row r="15" spans="2:32" ht="27.95" customHeight="1">
      <c r="B15" s="42">
        <v>28</v>
      </c>
      <c r="C15" s="975"/>
      <c r="D15" s="2" t="s">
        <v>1230</v>
      </c>
      <c r="E15" s="2"/>
      <c r="F15" s="2">
        <v>20</v>
      </c>
      <c r="G15" s="2" t="s">
        <v>1202</v>
      </c>
      <c r="H15" s="3"/>
      <c r="I15" s="2">
        <v>15</v>
      </c>
      <c r="J15" s="2" t="s">
        <v>1207</v>
      </c>
      <c r="K15" s="2"/>
      <c r="L15" s="2">
        <v>20</v>
      </c>
      <c r="M15" s="2" t="s">
        <v>1204</v>
      </c>
      <c r="N15" s="2"/>
      <c r="O15" s="2">
        <v>20</v>
      </c>
      <c r="P15" s="2"/>
      <c r="Q15" s="2"/>
      <c r="R15" s="2"/>
      <c r="S15" s="3" t="s">
        <v>1241</v>
      </c>
      <c r="T15" s="2"/>
      <c r="U15" s="2">
        <v>10</v>
      </c>
      <c r="V15" s="966"/>
      <c r="W15" s="504" t="s">
        <v>9</v>
      </c>
      <c r="X15" s="48" t="s">
        <v>1180</v>
      </c>
      <c r="Y15" s="510">
        <f>AB16</f>
        <v>1.6</v>
      </c>
      <c r="Z15" s="319"/>
      <c r="AA15" s="337" t="s">
        <v>1179</v>
      </c>
      <c r="AB15" s="320">
        <v>2.2000000000000002</v>
      </c>
      <c r="AC15" s="336">
        <f>AB15*7</f>
        <v>15.400000000000002</v>
      </c>
      <c r="AD15" s="320">
        <f>AB15*5</f>
        <v>11</v>
      </c>
      <c r="AE15" s="320" t="s">
        <v>1172</v>
      </c>
      <c r="AF15" s="335">
        <f>AC15*4+AD15*9</f>
        <v>160.60000000000002</v>
      </c>
    </row>
    <row r="16" spans="2:32" ht="27.95" customHeight="1">
      <c r="B16" s="42" t="s">
        <v>10</v>
      </c>
      <c r="C16" s="975"/>
      <c r="D16" s="2" t="s">
        <v>1229</v>
      </c>
      <c r="E16" s="52"/>
      <c r="F16" s="2">
        <v>20</v>
      </c>
      <c r="G16" s="2"/>
      <c r="H16" s="52"/>
      <c r="I16" s="2"/>
      <c r="J16" s="2" t="s">
        <v>1196</v>
      </c>
      <c r="K16" s="52"/>
      <c r="L16" s="2">
        <v>10</v>
      </c>
      <c r="M16" s="2" t="s">
        <v>1218</v>
      </c>
      <c r="N16" s="52"/>
      <c r="O16" s="2">
        <v>1</v>
      </c>
      <c r="P16" s="2"/>
      <c r="Q16" s="52"/>
      <c r="R16" s="2"/>
      <c r="S16" s="3"/>
      <c r="T16" s="52"/>
      <c r="U16" s="2"/>
      <c r="V16" s="966"/>
      <c r="W16" s="505" t="s">
        <v>1276</v>
      </c>
      <c r="X16" s="48" t="s">
        <v>1177</v>
      </c>
      <c r="Y16" s="510">
        <f>AB17</f>
        <v>2.5</v>
      </c>
      <c r="Z16" s="330"/>
      <c r="AA16" s="319" t="s">
        <v>1176</v>
      </c>
      <c r="AB16" s="320">
        <v>1.6</v>
      </c>
      <c r="AC16" s="320">
        <f>AB16*1</f>
        <v>1.6</v>
      </c>
      <c r="AD16" s="320" t="s">
        <v>1172</v>
      </c>
      <c r="AE16" s="320">
        <f>AB16*5</f>
        <v>8</v>
      </c>
      <c r="AF16" s="320">
        <f>AC16*4+AE16*4</f>
        <v>38.4</v>
      </c>
    </row>
    <row r="17" spans="1:32" ht="27.95" customHeight="1">
      <c r="B17" s="968" t="s">
        <v>1175</v>
      </c>
      <c r="C17" s="975"/>
      <c r="D17" s="2" t="s">
        <v>1228</v>
      </c>
      <c r="E17" s="52"/>
      <c r="F17" s="2">
        <v>20</v>
      </c>
      <c r="G17" s="2"/>
      <c r="H17" s="52"/>
      <c r="I17" s="2"/>
      <c r="J17" s="2"/>
      <c r="K17" s="52"/>
      <c r="L17" s="2"/>
      <c r="M17" s="2"/>
      <c r="N17" s="52"/>
      <c r="O17" s="2"/>
      <c r="P17" s="2"/>
      <c r="Q17" s="52"/>
      <c r="R17" s="2"/>
      <c r="S17" s="3"/>
      <c r="T17" s="52"/>
      <c r="U17" s="2"/>
      <c r="V17" s="966"/>
      <c r="W17" s="504" t="s">
        <v>11</v>
      </c>
      <c r="X17" s="48" t="s">
        <v>1174</v>
      </c>
      <c r="Y17" s="510">
        <v>0</v>
      </c>
      <c r="Z17" s="319"/>
      <c r="AA17" s="319" t="s">
        <v>1173</v>
      </c>
      <c r="AB17" s="320">
        <v>2.5</v>
      </c>
      <c r="AC17" s="320"/>
      <c r="AD17" s="320">
        <f>AB17*5</f>
        <v>12.5</v>
      </c>
      <c r="AE17" s="320" t="s">
        <v>1172</v>
      </c>
      <c r="AF17" s="320">
        <f>AD17*9</f>
        <v>112.5</v>
      </c>
    </row>
    <row r="18" spans="1:32" ht="27.95" customHeight="1">
      <c r="B18" s="968"/>
      <c r="C18" s="975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66"/>
      <c r="W18" s="505" t="s">
        <v>1317</v>
      </c>
      <c r="X18" s="97" t="s">
        <v>1171</v>
      </c>
      <c r="Y18" s="512">
        <v>0</v>
      </c>
      <c r="Z18" s="330"/>
      <c r="AA18" s="319" t="s">
        <v>1170</v>
      </c>
      <c r="AB18" s="320">
        <v>1</v>
      </c>
      <c r="AE18" s="319">
        <f>AB18*15</f>
        <v>15</v>
      </c>
    </row>
    <row r="19" spans="1:32" ht="27.95" customHeight="1">
      <c r="B19" s="141" t="s">
        <v>1169</v>
      </c>
      <c r="C19" s="14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66"/>
      <c r="W19" s="504" t="s">
        <v>12</v>
      </c>
      <c r="X19" s="56"/>
      <c r="Y19" s="510"/>
      <c r="Z19" s="319"/>
      <c r="AC19" s="319">
        <f>SUM(AC14:AC18)</f>
        <v>29.000000000000004</v>
      </c>
      <c r="AD19" s="319">
        <f>SUM(AD14:AD18)</f>
        <v>23.5</v>
      </c>
      <c r="AE19" s="319">
        <f>SUM(AE14:AE18)</f>
        <v>113</v>
      </c>
      <c r="AF19" s="319">
        <f>AC19*4+AD19*9+AE19*4</f>
        <v>779.5</v>
      </c>
    </row>
    <row r="20" spans="1:32" ht="27.95" customHeight="1">
      <c r="B20" s="272"/>
      <c r="C20" s="146"/>
      <c r="D20" s="215"/>
      <c r="E20" s="215"/>
      <c r="F20" s="214"/>
      <c r="G20" s="214"/>
      <c r="H20" s="215"/>
      <c r="I20" s="214"/>
      <c r="J20" s="214"/>
      <c r="K20" s="215"/>
      <c r="L20" s="214"/>
      <c r="M20" s="214"/>
      <c r="N20" s="215"/>
      <c r="O20" s="214"/>
      <c r="P20" s="214"/>
      <c r="Q20" s="215"/>
      <c r="R20" s="214"/>
      <c r="S20" s="214"/>
      <c r="T20" s="52"/>
      <c r="U20" s="2"/>
      <c r="V20" s="967"/>
      <c r="W20" s="505" t="s">
        <v>1226</v>
      </c>
      <c r="X20" s="316"/>
      <c r="Y20" s="512"/>
      <c r="Z20" s="330"/>
      <c r="AC20" s="329">
        <f>AC19*4/AF19</f>
        <v>0.14881334188582426</v>
      </c>
      <c r="AD20" s="329">
        <f>AD19*9/AF19</f>
        <v>0.27132777421423987</v>
      </c>
      <c r="AE20" s="329">
        <f>AE19*4/AF19</f>
        <v>0.5798588838999359</v>
      </c>
    </row>
    <row r="21" spans="1:32" ht="40.5" customHeight="1">
      <c r="A21" s="523"/>
      <c r="B21" s="64">
        <v>4</v>
      </c>
      <c r="C21" s="964"/>
      <c r="D21" s="382" t="str">
        <f>家嘉4月菜單!J41</f>
        <v>QQ白飯</v>
      </c>
      <c r="E21" s="37" t="s">
        <v>1167</v>
      </c>
      <c r="F21" s="522" t="s">
        <v>1161</v>
      </c>
      <c r="G21" s="382" t="str">
        <f>家嘉4月菜單!J42</f>
        <v>卡啦雞腿（炸）</v>
      </c>
      <c r="H21" s="211" t="s">
        <v>1166</v>
      </c>
      <c r="I21" s="522" t="s">
        <v>1161</v>
      </c>
      <c r="J21" s="382" t="str">
        <f>家嘉4月菜單!J43</f>
        <v>關東煮（加）</v>
      </c>
      <c r="K21" s="211" t="s">
        <v>1183</v>
      </c>
      <c r="L21" s="522" t="s">
        <v>1161</v>
      </c>
      <c r="M21" s="382" t="str">
        <f>家嘉4月菜單!J44</f>
        <v>炭烤地瓜片</v>
      </c>
      <c r="N21" s="211" t="s">
        <v>1225</v>
      </c>
      <c r="O21" s="522" t="s">
        <v>1161</v>
      </c>
      <c r="P21" s="382" t="str">
        <f>家嘉4月菜單!J45</f>
        <v>高麗菜</v>
      </c>
      <c r="Q21" s="211" t="s">
        <v>1163</v>
      </c>
      <c r="R21" s="522" t="s">
        <v>1161</v>
      </c>
      <c r="S21" s="382" t="str">
        <f>家嘉4月菜單!J46</f>
        <v>紫菜蛋花湯</v>
      </c>
      <c r="T21" s="37" t="s">
        <v>1162</v>
      </c>
      <c r="U21" s="1" t="s">
        <v>1161</v>
      </c>
      <c r="V21" s="965"/>
      <c r="W21" s="506" t="s">
        <v>7</v>
      </c>
      <c r="X21" s="39" t="s">
        <v>1160</v>
      </c>
      <c r="Y21" s="511">
        <v>5</v>
      </c>
    </row>
    <row r="22" spans="1:32" ht="27.75">
      <c r="A22" s="523"/>
      <c r="B22" s="65" t="s">
        <v>8</v>
      </c>
      <c r="C22" s="964"/>
      <c r="D22" s="2" t="s">
        <v>1155</v>
      </c>
      <c r="E22" s="2"/>
      <c r="F22" s="2">
        <v>100</v>
      </c>
      <c r="G22" s="2" t="s">
        <v>1154</v>
      </c>
      <c r="H22" s="2"/>
      <c r="I22" s="2">
        <v>65</v>
      </c>
      <c r="J22" s="3" t="s">
        <v>1316</v>
      </c>
      <c r="K22" s="3" t="s">
        <v>1281</v>
      </c>
      <c r="L22" s="3">
        <v>20</v>
      </c>
      <c r="M22" s="2" t="s">
        <v>1315</v>
      </c>
      <c r="N22" s="2"/>
      <c r="O22" s="2">
        <v>60</v>
      </c>
      <c r="P22" s="2" t="s">
        <v>1048</v>
      </c>
      <c r="Q22" s="2"/>
      <c r="R22" s="2">
        <v>100</v>
      </c>
      <c r="S22" s="2" t="s">
        <v>1267</v>
      </c>
      <c r="T22" s="2"/>
      <c r="U22" s="2">
        <v>1</v>
      </c>
      <c r="V22" s="966"/>
      <c r="W22" s="505" t="s">
        <v>1309</v>
      </c>
      <c r="X22" s="43" t="s">
        <v>1182</v>
      </c>
      <c r="Y22" s="510">
        <f>AB23</f>
        <v>0</v>
      </c>
    </row>
    <row r="23" spans="1:32" ht="27.75">
      <c r="A23" s="523"/>
      <c r="B23" s="65">
        <v>29</v>
      </c>
      <c r="C23" s="964"/>
      <c r="D23" s="137"/>
      <c r="E23" s="137"/>
      <c r="F23" s="137"/>
      <c r="G23" s="2"/>
      <c r="H23" s="2"/>
      <c r="I23" s="2"/>
      <c r="J23" s="3" t="s">
        <v>1258</v>
      </c>
      <c r="K23" s="3"/>
      <c r="L23" s="3">
        <v>30</v>
      </c>
      <c r="M23" s="2"/>
      <c r="N23" s="2"/>
      <c r="O23" s="2"/>
      <c r="P23" s="2"/>
      <c r="Q23" s="2"/>
      <c r="R23" s="2"/>
      <c r="S23" s="2" t="s">
        <v>1204</v>
      </c>
      <c r="T23" s="2"/>
      <c r="U23" s="2">
        <v>20</v>
      </c>
      <c r="V23" s="966"/>
      <c r="W23" s="504" t="s">
        <v>9</v>
      </c>
      <c r="X23" s="48" t="s">
        <v>1180</v>
      </c>
      <c r="Y23" s="510">
        <f>AB24</f>
        <v>0</v>
      </c>
    </row>
    <row r="24" spans="1:32" ht="27.75">
      <c r="A24" s="523"/>
      <c r="B24" s="65" t="s">
        <v>10</v>
      </c>
      <c r="C24" s="964"/>
      <c r="D24" s="137"/>
      <c r="E24" s="138"/>
      <c r="F24" s="137"/>
      <c r="G24" s="2"/>
      <c r="H24" s="52"/>
      <c r="I24" s="2"/>
      <c r="J24" s="137" t="s">
        <v>1314</v>
      </c>
      <c r="K24" s="138"/>
      <c r="L24" s="137">
        <v>5</v>
      </c>
      <c r="M24" s="2"/>
      <c r="N24" s="52"/>
      <c r="O24" s="2"/>
      <c r="P24" s="2"/>
      <c r="Q24" s="52"/>
      <c r="R24" s="2"/>
      <c r="S24" s="3"/>
      <c r="T24" s="52"/>
      <c r="U24" s="2"/>
      <c r="V24" s="966"/>
      <c r="W24" s="505" t="s">
        <v>1313</v>
      </c>
      <c r="X24" s="48" t="s">
        <v>1177</v>
      </c>
      <c r="Y24" s="510">
        <f>AB25</f>
        <v>0</v>
      </c>
    </row>
    <row r="25" spans="1:32" ht="27.75">
      <c r="A25" s="523"/>
      <c r="B25" s="969" t="s">
        <v>1217</v>
      </c>
      <c r="C25" s="964"/>
      <c r="D25" s="137"/>
      <c r="E25" s="138"/>
      <c r="F25" s="137"/>
      <c r="G25" s="2"/>
      <c r="H25" s="52"/>
      <c r="I25" s="2"/>
      <c r="J25" s="137" t="s">
        <v>1312</v>
      </c>
      <c r="K25" s="138"/>
      <c r="L25" s="137">
        <v>10</v>
      </c>
      <c r="M25" s="2"/>
      <c r="N25" s="52"/>
      <c r="O25" s="2"/>
      <c r="P25" s="2"/>
      <c r="Q25" s="52"/>
      <c r="R25" s="2"/>
      <c r="S25" s="2"/>
      <c r="T25" s="52"/>
      <c r="U25" s="2"/>
      <c r="V25" s="966"/>
      <c r="W25" s="504" t="s">
        <v>11</v>
      </c>
      <c r="X25" s="48" t="s">
        <v>1174</v>
      </c>
      <c r="Y25" s="510">
        <f>AB26</f>
        <v>0</v>
      </c>
    </row>
    <row r="26" spans="1:32" ht="27.75" customHeight="1">
      <c r="A26" s="523"/>
      <c r="B26" s="969"/>
      <c r="C26" s="964"/>
      <c r="D26" s="3"/>
      <c r="E26" s="3"/>
      <c r="F26" s="3"/>
      <c r="G26" s="75"/>
      <c r="H26" s="52"/>
      <c r="I26" s="2"/>
      <c r="J26" s="137" t="s">
        <v>1048</v>
      </c>
      <c r="K26" s="138"/>
      <c r="L26" s="137">
        <v>40</v>
      </c>
      <c r="M26" s="2"/>
      <c r="N26" s="52"/>
      <c r="O26" s="2"/>
      <c r="P26" s="2"/>
      <c r="Q26" s="52"/>
      <c r="R26" s="2"/>
      <c r="S26" s="2"/>
      <c r="T26" s="52"/>
      <c r="U26" s="2"/>
      <c r="V26" s="966"/>
      <c r="W26" s="505" t="s">
        <v>1311</v>
      </c>
      <c r="X26" s="97" t="s">
        <v>1171</v>
      </c>
      <c r="Y26" s="510">
        <v>0</v>
      </c>
    </row>
    <row r="27" spans="1:32" ht="27.75">
      <c r="A27" s="523"/>
      <c r="B27" s="141" t="s">
        <v>1169</v>
      </c>
      <c r="C27" s="77"/>
      <c r="D27" s="3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504" t="s">
        <v>12</v>
      </c>
      <c r="X27" s="56"/>
      <c r="Y27" s="510"/>
    </row>
    <row r="28" spans="1:32" ht="28.5" thickBot="1">
      <c r="A28" s="523"/>
      <c r="B28" s="277"/>
      <c r="C28" s="79"/>
      <c r="D28" s="215"/>
      <c r="E28" s="215"/>
      <c r="F28" s="214"/>
      <c r="G28" s="214"/>
      <c r="H28" s="215"/>
      <c r="I28" s="214"/>
      <c r="J28" s="214"/>
      <c r="K28" s="215"/>
      <c r="L28" s="214"/>
      <c r="M28" s="214"/>
      <c r="N28" s="215"/>
      <c r="O28" s="214"/>
      <c r="P28" s="214"/>
      <c r="Q28" s="215"/>
      <c r="R28" s="214"/>
      <c r="S28" s="214"/>
      <c r="T28" s="215"/>
      <c r="U28" s="2"/>
      <c r="V28" s="967"/>
      <c r="W28" s="505" t="s">
        <v>1215</v>
      </c>
      <c r="X28" s="62"/>
      <c r="Y28" s="510"/>
    </row>
    <row r="29" spans="1:32" ht="29.25" customHeight="1">
      <c r="B29" s="36">
        <v>4</v>
      </c>
      <c r="C29" s="964"/>
      <c r="D29" s="382" t="str">
        <f>家嘉4月菜單!N41</f>
        <v>地瓜飯</v>
      </c>
      <c r="E29" s="211" t="s">
        <v>1167</v>
      </c>
      <c r="F29" s="522" t="s">
        <v>1161</v>
      </c>
      <c r="G29" s="382" t="str">
        <f>家嘉4月菜單!N42</f>
        <v>香烤起士豬排</v>
      </c>
      <c r="H29" s="211" t="s">
        <v>1225</v>
      </c>
      <c r="I29" s="522" t="s">
        <v>1161</v>
      </c>
      <c r="J29" s="382" t="str">
        <f>家嘉4月菜單!N43</f>
        <v>洋蔥豬柳</v>
      </c>
      <c r="K29" s="211" t="s">
        <v>1165</v>
      </c>
      <c r="L29" s="522" t="s">
        <v>1161</v>
      </c>
      <c r="M29" s="382" t="str">
        <f>家嘉4月菜單!N44</f>
        <v>螞蟻上樹</v>
      </c>
      <c r="N29" s="211" t="s">
        <v>1165</v>
      </c>
      <c r="O29" s="522" t="s">
        <v>1161</v>
      </c>
      <c r="P29" s="382" t="str">
        <f>家嘉4月菜單!N45</f>
        <v>空心菜</v>
      </c>
      <c r="Q29" s="211" t="s">
        <v>1163</v>
      </c>
      <c r="R29" s="522" t="s">
        <v>1161</v>
      </c>
      <c r="S29" s="382" t="str">
        <f>家嘉4月菜單!N46</f>
        <v>味噌豆腐湯(豆)</v>
      </c>
      <c r="T29" s="211" t="s">
        <v>1162</v>
      </c>
      <c r="U29" s="1" t="s">
        <v>1161</v>
      </c>
      <c r="V29" s="965"/>
      <c r="W29" s="506" t="s">
        <v>7</v>
      </c>
      <c r="X29" s="39" t="s">
        <v>1160</v>
      </c>
      <c r="Y29" s="511">
        <v>5</v>
      </c>
    </row>
    <row r="30" spans="1:32" ht="27.75">
      <c r="B30" s="42" t="s">
        <v>8</v>
      </c>
      <c r="C30" s="964"/>
      <c r="D30" s="3" t="s">
        <v>1155</v>
      </c>
      <c r="E30" s="3"/>
      <c r="F30" s="3">
        <v>110</v>
      </c>
      <c r="G30" s="2" t="s">
        <v>1227</v>
      </c>
      <c r="H30" s="2"/>
      <c r="I30" s="2">
        <v>70</v>
      </c>
      <c r="J30" s="3" t="s">
        <v>1227</v>
      </c>
      <c r="K30" s="3"/>
      <c r="L30" s="3">
        <v>50</v>
      </c>
      <c r="M30" s="2" t="s">
        <v>1310</v>
      </c>
      <c r="N30" s="2"/>
      <c r="O30" s="2">
        <v>30</v>
      </c>
      <c r="P30" s="2" t="s">
        <v>1047</v>
      </c>
      <c r="Q30" s="2"/>
      <c r="R30" s="2">
        <v>100</v>
      </c>
      <c r="S30" s="3" t="s">
        <v>1216</v>
      </c>
      <c r="T30" s="2" t="s">
        <v>1194</v>
      </c>
      <c r="U30" s="2">
        <v>20</v>
      </c>
      <c r="V30" s="966"/>
      <c r="W30" s="505" t="s">
        <v>1309</v>
      </c>
      <c r="X30" s="43" t="s">
        <v>1182</v>
      </c>
      <c r="Y30" s="510">
        <f>AB31</f>
        <v>0</v>
      </c>
    </row>
    <row r="31" spans="1:32" ht="27.75">
      <c r="B31" s="42">
        <v>30</v>
      </c>
      <c r="C31" s="964"/>
      <c r="D31" s="3" t="s">
        <v>1210</v>
      </c>
      <c r="E31" s="3"/>
      <c r="F31" s="3">
        <v>30</v>
      </c>
      <c r="G31" s="2" t="s">
        <v>1308</v>
      </c>
      <c r="H31" s="2"/>
      <c r="I31" s="2">
        <v>3</v>
      </c>
      <c r="J31" s="3" t="s">
        <v>1275</v>
      </c>
      <c r="K31" s="3"/>
      <c r="L31" s="3">
        <v>30</v>
      </c>
      <c r="M31" s="2" t="s">
        <v>1307</v>
      </c>
      <c r="N31" s="2"/>
      <c r="O31" s="2">
        <v>15</v>
      </c>
      <c r="P31" s="2"/>
      <c r="Q31" s="2"/>
      <c r="R31" s="2"/>
      <c r="S31" s="3" t="s">
        <v>1202</v>
      </c>
      <c r="T31" s="2"/>
      <c r="U31" s="2">
        <v>10</v>
      </c>
      <c r="V31" s="966"/>
      <c r="W31" s="504" t="s">
        <v>9</v>
      </c>
      <c r="X31" s="48" t="s">
        <v>1180</v>
      </c>
      <c r="Y31" s="510">
        <f>AB32</f>
        <v>0</v>
      </c>
    </row>
    <row r="32" spans="1:32" ht="27.75">
      <c r="B32" s="42" t="s">
        <v>10</v>
      </c>
      <c r="C32" s="964"/>
      <c r="D32" s="3"/>
      <c r="E32" s="3"/>
      <c r="F32" s="3"/>
      <c r="G32" s="2"/>
      <c r="H32" s="52"/>
      <c r="I32" s="2"/>
      <c r="J32" s="3"/>
      <c r="K32" s="3"/>
      <c r="L32" s="3"/>
      <c r="M32" s="2" t="s">
        <v>1277</v>
      </c>
      <c r="N32" s="52"/>
      <c r="O32" s="2">
        <v>5</v>
      </c>
      <c r="P32" s="2"/>
      <c r="Q32" s="52"/>
      <c r="R32" s="2"/>
      <c r="S32" s="3"/>
      <c r="T32" s="52"/>
      <c r="U32" s="2"/>
      <c r="V32" s="966"/>
      <c r="W32" s="505" t="s">
        <v>1263</v>
      </c>
      <c r="X32" s="48" t="s">
        <v>1177</v>
      </c>
      <c r="Y32" s="510">
        <f>AB33</f>
        <v>0</v>
      </c>
    </row>
    <row r="33" spans="2:25" ht="27.75">
      <c r="B33" s="968" t="s">
        <v>1208</v>
      </c>
      <c r="C33" s="964"/>
      <c r="D33" s="3"/>
      <c r="E33" s="3"/>
      <c r="F33" s="3"/>
      <c r="G33" s="2"/>
      <c r="H33" s="52"/>
      <c r="I33" s="2"/>
      <c r="J33" s="3"/>
      <c r="K33" s="3"/>
      <c r="L33" s="3"/>
      <c r="M33" s="2" t="s">
        <v>1306</v>
      </c>
      <c r="N33" s="52"/>
      <c r="O33" s="2">
        <v>3</v>
      </c>
      <c r="P33" s="2"/>
      <c r="Q33" s="52"/>
      <c r="R33" s="2"/>
      <c r="S33" s="3"/>
      <c r="T33" s="52"/>
      <c r="U33" s="2"/>
      <c r="V33" s="966"/>
      <c r="W33" s="504" t="s">
        <v>11</v>
      </c>
      <c r="X33" s="48" t="s">
        <v>1174</v>
      </c>
      <c r="Y33" s="510">
        <v>0</v>
      </c>
    </row>
    <row r="34" spans="2:25" ht="27.75" customHeight="1">
      <c r="B34" s="968"/>
      <c r="C34" s="964"/>
      <c r="D34" s="2"/>
      <c r="E34" s="52"/>
      <c r="F34" s="2"/>
      <c r="G34" s="2"/>
      <c r="H34" s="52"/>
      <c r="I34" s="2"/>
      <c r="J34" s="3"/>
      <c r="K34" s="52"/>
      <c r="L34" s="3"/>
      <c r="M34" s="2" t="s">
        <v>1250</v>
      </c>
      <c r="N34" s="52"/>
      <c r="O34" s="2">
        <v>3</v>
      </c>
      <c r="P34" s="2"/>
      <c r="Q34" s="52"/>
      <c r="R34" s="2"/>
      <c r="S34" s="3"/>
      <c r="T34" s="52"/>
      <c r="U34" s="2"/>
      <c r="V34" s="966"/>
      <c r="W34" s="505" t="s">
        <v>1305</v>
      </c>
      <c r="X34" s="97" t="s">
        <v>1171</v>
      </c>
      <c r="Y34" s="510">
        <v>0</v>
      </c>
    </row>
    <row r="35" spans="2:25" ht="27.75">
      <c r="B35" s="141" t="s">
        <v>1169</v>
      </c>
      <c r="C35" s="264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504" t="s">
        <v>12</v>
      </c>
      <c r="X35" s="56"/>
      <c r="Y35" s="510"/>
    </row>
    <row r="36" spans="2:25" ht="27.75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505" t="s">
        <v>1304</v>
      </c>
      <c r="X36" s="316"/>
      <c r="Y36" s="510"/>
    </row>
    <row r="37" spans="2:25" ht="27.75">
      <c r="B37" s="340"/>
      <c r="C37" s="975"/>
      <c r="D37" s="136"/>
      <c r="E37" s="37"/>
      <c r="F37" s="1"/>
      <c r="G37" s="136"/>
      <c r="H37" s="136"/>
      <c r="I37" s="1"/>
      <c r="J37" s="136"/>
      <c r="K37" s="136"/>
      <c r="L37" s="1"/>
      <c r="M37" s="136"/>
      <c r="N37" s="136"/>
      <c r="O37" s="1"/>
      <c r="P37" s="136"/>
      <c r="Q37" s="136"/>
      <c r="R37" s="1"/>
      <c r="S37" s="136"/>
      <c r="T37" s="136"/>
      <c r="U37" s="1"/>
      <c r="V37" s="976"/>
      <c r="W37" s="38"/>
      <c r="X37" s="39"/>
      <c r="Y37" s="40"/>
    </row>
    <row r="38" spans="2:25" ht="27.75">
      <c r="B38" s="334"/>
      <c r="C38" s="975"/>
      <c r="D38" s="2"/>
      <c r="E38" s="2"/>
      <c r="F38" s="2"/>
      <c r="G38" s="2"/>
      <c r="H38" s="3"/>
      <c r="I38" s="2"/>
      <c r="J38" s="2"/>
      <c r="K38" s="2"/>
      <c r="L38" s="2"/>
      <c r="M38" s="2"/>
      <c r="N38" s="2"/>
      <c r="O38" s="2"/>
      <c r="P38" s="2"/>
      <c r="Q38" s="3"/>
      <c r="R38" s="2"/>
      <c r="S38" s="269"/>
      <c r="T38" s="2"/>
      <c r="U38" s="2"/>
      <c r="V38" s="977"/>
      <c r="W38" s="261"/>
      <c r="X38" s="43"/>
      <c r="Y38" s="44"/>
    </row>
    <row r="39" spans="2:25" ht="27.75">
      <c r="B39" s="334"/>
      <c r="C39" s="975"/>
      <c r="D39" s="137"/>
      <c r="E39" s="137"/>
      <c r="F39" s="137"/>
      <c r="G39" s="2"/>
      <c r="H39" s="3"/>
      <c r="I39" s="2"/>
      <c r="J39" s="2"/>
      <c r="K39" s="2"/>
      <c r="L39" s="2"/>
      <c r="M39" s="2"/>
      <c r="N39" s="2"/>
      <c r="O39" s="2"/>
      <c r="P39" s="2"/>
      <c r="Q39" s="52"/>
      <c r="R39" s="2"/>
      <c r="S39" s="2"/>
      <c r="T39" s="2"/>
      <c r="U39" s="2"/>
      <c r="V39" s="977"/>
      <c r="W39" s="47"/>
      <c r="X39" s="48"/>
      <c r="Y39" s="44"/>
    </row>
    <row r="40" spans="2:25" ht="27.75">
      <c r="B40" s="334"/>
      <c r="C40" s="975"/>
      <c r="D40" s="137"/>
      <c r="E40" s="138"/>
      <c r="F40" s="137"/>
      <c r="G40" s="2"/>
      <c r="H40" s="3"/>
      <c r="I40" s="2"/>
      <c r="J40" s="2"/>
      <c r="K40" s="52"/>
      <c r="L40" s="2"/>
      <c r="M40" s="2"/>
      <c r="N40" s="52"/>
      <c r="O40" s="2"/>
      <c r="P40" s="2"/>
      <c r="Q40" s="52"/>
      <c r="R40" s="2"/>
      <c r="S40" s="3"/>
      <c r="T40" s="2"/>
      <c r="U40" s="2"/>
      <c r="V40" s="977"/>
      <c r="W40" s="261"/>
      <c r="X40" s="48"/>
      <c r="Y40" s="44"/>
    </row>
    <row r="41" spans="2:25" ht="27.75">
      <c r="B41" s="1025"/>
      <c r="C41" s="975"/>
      <c r="D41" s="137"/>
      <c r="E41" s="138"/>
      <c r="F41" s="137"/>
      <c r="G41" s="2"/>
      <c r="H41" s="3"/>
      <c r="I41" s="2"/>
      <c r="J41" s="2"/>
      <c r="K41" s="52"/>
      <c r="L41" s="2"/>
      <c r="M41" s="2"/>
      <c r="N41" s="52"/>
      <c r="O41" s="2"/>
      <c r="P41" s="2"/>
      <c r="Q41" s="3"/>
      <c r="R41" s="2"/>
      <c r="S41" s="3"/>
      <c r="T41" s="2"/>
      <c r="U41" s="2"/>
      <c r="V41" s="977"/>
      <c r="W41" s="47"/>
      <c r="X41" s="48"/>
      <c r="Y41" s="44"/>
    </row>
    <row r="42" spans="2:25" ht="27.75">
      <c r="B42" s="1025"/>
      <c r="C42" s="975"/>
      <c r="D42" s="3"/>
      <c r="E42" s="3"/>
      <c r="F42" s="3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77"/>
      <c r="W42" s="261"/>
      <c r="X42" s="97"/>
      <c r="Y42" s="53"/>
    </row>
    <row r="43" spans="2:25" ht="27.75">
      <c r="B43" s="141"/>
      <c r="C43" s="145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977"/>
      <c r="W43" s="47"/>
      <c r="X43" s="56"/>
      <c r="Y43" s="44"/>
    </row>
    <row r="44" spans="2:25" ht="28.5" thickBot="1">
      <c r="B44" s="333"/>
      <c r="C44" s="146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1119"/>
      <c r="W44" s="521"/>
      <c r="X44" s="520"/>
      <c r="Y44" s="519"/>
    </row>
  </sheetData>
  <mergeCells count="17">
    <mergeCell ref="C29:C34"/>
    <mergeCell ref="V29:V36"/>
    <mergeCell ref="B33:B34"/>
    <mergeCell ref="C37:C42"/>
    <mergeCell ref="V37:V44"/>
    <mergeCell ref="B41:B42"/>
    <mergeCell ref="B17:B18"/>
    <mergeCell ref="C21:C26"/>
    <mergeCell ref="V21:V28"/>
    <mergeCell ref="B25:B26"/>
    <mergeCell ref="B1:Y1"/>
    <mergeCell ref="B2:G2"/>
    <mergeCell ref="C5:C10"/>
    <mergeCell ref="V5:V12"/>
    <mergeCell ref="B9:B10"/>
    <mergeCell ref="C13:C18"/>
    <mergeCell ref="V13:V20"/>
  </mergeCells>
  <phoneticPr fontId="20" type="noConversion"/>
  <pageMargins left="1.28" right="0.17" top="0.18" bottom="0.17" header="0.5" footer="0.23"/>
  <pageSetup paperSize="9" scale="4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T46"/>
  <sheetViews>
    <sheetView zoomScale="70" zoomScaleNormal="70" workbookViewId="0">
      <selection activeCell="X12" sqref="X12"/>
    </sheetView>
  </sheetViews>
  <sheetFormatPr defaultRowHeight="21"/>
  <cols>
    <col min="1" max="21" width="9.5" style="530" customWidth="1"/>
    <col min="22" max="256" width="9" style="530"/>
    <col min="257" max="258" width="6.5" style="530" customWidth="1"/>
    <col min="259" max="259" width="8.625" style="530" customWidth="1"/>
    <col min="260" max="260" width="6.375" style="530" customWidth="1"/>
    <col min="261" max="261" width="6.5" style="530" customWidth="1"/>
    <col min="262" max="262" width="6.25" style="530" customWidth="1"/>
    <col min="263" max="263" width="8.375" style="530" customWidth="1"/>
    <col min="264" max="264" width="5.875" style="530" customWidth="1"/>
    <col min="265" max="266" width="6.5" style="530" customWidth="1"/>
    <col min="267" max="267" width="8.375" style="530" customWidth="1"/>
    <col min="268" max="268" width="6.375" style="530" customWidth="1"/>
    <col min="269" max="269" width="7.5" style="530" customWidth="1"/>
    <col min="270" max="270" width="6.25" style="530" customWidth="1"/>
    <col min="271" max="271" width="8.75" style="530" customWidth="1"/>
    <col min="272" max="272" width="6.5" style="530" customWidth="1"/>
    <col min="273" max="273" width="6.75" style="530" customWidth="1"/>
    <col min="274" max="274" width="6.5" style="530" customWidth="1"/>
    <col min="275" max="275" width="8.75" style="530" customWidth="1"/>
    <col min="276" max="276" width="6.5" style="530" customWidth="1"/>
    <col min="277" max="512" width="9" style="530"/>
    <col min="513" max="514" width="6.5" style="530" customWidth="1"/>
    <col min="515" max="515" width="8.625" style="530" customWidth="1"/>
    <col min="516" max="516" width="6.375" style="530" customWidth="1"/>
    <col min="517" max="517" width="6.5" style="530" customWidth="1"/>
    <col min="518" max="518" width="6.25" style="530" customWidth="1"/>
    <col min="519" max="519" width="8.375" style="530" customWidth="1"/>
    <col min="520" max="520" width="5.875" style="530" customWidth="1"/>
    <col min="521" max="522" width="6.5" style="530" customWidth="1"/>
    <col min="523" max="523" width="8.375" style="530" customWidth="1"/>
    <col min="524" max="524" width="6.375" style="530" customWidth="1"/>
    <col min="525" max="525" width="7.5" style="530" customWidth="1"/>
    <col min="526" max="526" width="6.25" style="530" customWidth="1"/>
    <col min="527" max="527" width="8.75" style="530" customWidth="1"/>
    <col min="528" max="528" width="6.5" style="530" customWidth="1"/>
    <col min="529" max="529" width="6.75" style="530" customWidth="1"/>
    <col min="530" max="530" width="6.5" style="530" customWidth="1"/>
    <col min="531" max="531" width="8.75" style="530" customWidth="1"/>
    <col min="532" max="532" width="6.5" style="530" customWidth="1"/>
    <col min="533" max="768" width="9" style="530"/>
    <col min="769" max="770" width="6.5" style="530" customWidth="1"/>
    <col min="771" max="771" width="8.625" style="530" customWidth="1"/>
    <col min="772" max="772" width="6.375" style="530" customWidth="1"/>
    <col min="773" max="773" width="6.5" style="530" customWidth="1"/>
    <col min="774" max="774" width="6.25" style="530" customWidth="1"/>
    <col min="775" max="775" width="8.375" style="530" customWidth="1"/>
    <col min="776" max="776" width="5.875" style="530" customWidth="1"/>
    <col min="777" max="778" width="6.5" style="530" customWidth="1"/>
    <col min="779" max="779" width="8.375" style="530" customWidth="1"/>
    <col min="780" max="780" width="6.375" style="530" customWidth="1"/>
    <col min="781" max="781" width="7.5" style="530" customWidth="1"/>
    <col min="782" max="782" width="6.25" style="530" customWidth="1"/>
    <col min="783" max="783" width="8.75" style="530" customWidth="1"/>
    <col min="784" max="784" width="6.5" style="530" customWidth="1"/>
    <col min="785" max="785" width="6.75" style="530" customWidth="1"/>
    <col min="786" max="786" width="6.5" style="530" customWidth="1"/>
    <col min="787" max="787" width="8.75" style="530" customWidth="1"/>
    <col min="788" max="788" width="6.5" style="530" customWidth="1"/>
    <col min="789" max="1024" width="9" style="530"/>
    <col min="1025" max="1026" width="6.5" style="530" customWidth="1"/>
    <col min="1027" max="1027" width="8.625" style="530" customWidth="1"/>
    <col min="1028" max="1028" width="6.375" style="530" customWidth="1"/>
    <col min="1029" max="1029" width="6.5" style="530" customWidth="1"/>
    <col min="1030" max="1030" width="6.25" style="530" customWidth="1"/>
    <col min="1031" max="1031" width="8.375" style="530" customWidth="1"/>
    <col min="1032" max="1032" width="5.875" style="530" customWidth="1"/>
    <col min="1033" max="1034" width="6.5" style="530" customWidth="1"/>
    <col min="1035" max="1035" width="8.375" style="530" customWidth="1"/>
    <col min="1036" max="1036" width="6.375" style="530" customWidth="1"/>
    <col min="1037" max="1037" width="7.5" style="530" customWidth="1"/>
    <col min="1038" max="1038" width="6.25" style="530" customWidth="1"/>
    <col min="1039" max="1039" width="8.75" style="530" customWidth="1"/>
    <col min="1040" max="1040" width="6.5" style="530" customWidth="1"/>
    <col min="1041" max="1041" width="6.75" style="530" customWidth="1"/>
    <col min="1042" max="1042" width="6.5" style="530" customWidth="1"/>
    <col min="1043" max="1043" width="8.75" style="530" customWidth="1"/>
    <col min="1044" max="1044" width="6.5" style="530" customWidth="1"/>
    <col min="1045" max="1280" width="9" style="530"/>
    <col min="1281" max="1282" width="6.5" style="530" customWidth="1"/>
    <col min="1283" max="1283" width="8.625" style="530" customWidth="1"/>
    <col min="1284" max="1284" width="6.375" style="530" customWidth="1"/>
    <col min="1285" max="1285" width="6.5" style="530" customWidth="1"/>
    <col min="1286" max="1286" width="6.25" style="530" customWidth="1"/>
    <col min="1287" max="1287" width="8.375" style="530" customWidth="1"/>
    <col min="1288" max="1288" width="5.875" style="530" customWidth="1"/>
    <col min="1289" max="1290" width="6.5" style="530" customWidth="1"/>
    <col min="1291" max="1291" width="8.375" style="530" customWidth="1"/>
    <col min="1292" max="1292" width="6.375" style="530" customWidth="1"/>
    <col min="1293" max="1293" width="7.5" style="530" customWidth="1"/>
    <col min="1294" max="1294" width="6.25" style="530" customWidth="1"/>
    <col min="1295" max="1295" width="8.75" style="530" customWidth="1"/>
    <col min="1296" max="1296" width="6.5" style="530" customWidth="1"/>
    <col min="1297" max="1297" width="6.75" style="530" customWidth="1"/>
    <col min="1298" max="1298" width="6.5" style="530" customWidth="1"/>
    <col min="1299" max="1299" width="8.75" style="530" customWidth="1"/>
    <col min="1300" max="1300" width="6.5" style="530" customWidth="1"/>
    <col min="1301" max="1536" width="9" style="530"/>
    <col min="1537" max="1538" width="6.5" style="530" customWidth="1"/>
    <col min="1539" max="1539" width="8.625" style="530" customWidth="1"/>
    <col min="1540" max="1540" width="6.375" style="530" customWidth="1"/>
    <col min="1541" max="1541" width="6.5" style="530" customWidth="1"/>
    <col min="1542" max="1542" width="6.25" style="530" customWidth="1"/>
    <col min="1543" max="1543" width="8.375" style="530" customWidth="1"/>
    <col min="1544" max="1544" width="5.875" style="530" customWidth="1"/>
    <col min="1545" max="1546" width="6.5" style="530" customWidth="1"/>
    <col min="1547" max="1547" width="8.375" style="530" customWidth="1"/>
    <col min="1548" max="1548" width="6.375" style="530" customWidth="1"/>
    <col min="1549" max="1549" width="7.5" style="530" customWidth="1"/>
    <col min="1550" max="1550" width="6.25" style="530" customWidth="1"/>
    <col min="1551" max="1551" width="8.75" style="530" customWidth="1"/>
    <col min="1552" max="1552" width="6.5" style="530" customWidth="1"/>
    <col min="1553" max="1553" width="6.75" style="530" customWidth="1"/>
    <col min="1554" max="1554" width="6.5" style="530" customWidth="1"/>
    <col min="1555" max="1555" width="8.75" style="530" customWidth="1"/>
    <col min="1556" max="1556" width="6.5" style="530" customWidth="1"/>
    <col min="1557" max="1792" width="9" style="530"/>
    <col min="1793" max="1794" width="6.5" style="530" customWidth="1"/>
    <col min="1795" max="1795" width="8.625" style="530" customWidth="1"/>
    <col min="1796" max="1796" width="6.375" style="530" customWidth="1"/>
    <col min="1797" max="1797" width="6.5" style="530" customWidth="1"/>
    <col min="1798" max="1798" width="6.25" style="530" customWidth="1"/>
    <col min="1799" max="1799" width="8.375" style="530" customWidth="1"/>
    <col min="1800" max="1800" width="5.875" style="530" customWidth="1"/>
    <col min="1801" max="1802" width="6.5" style="530" customWidth="1"/>
    <col min="1803" max="1803" width="8.375" style="530" customWidth="1"/>
    <col min="1804" max="1804" width="6.375" style="530" customWidth="1"/>
    <col min="1805" max="1805" width="7.5" style="530" customWidth="1"/>
    <col min="1806" max="1806" width="6.25" style="530" customWidth="1"/>
    <col min="1807" max="1807" width="8.75" style="530" customWidth="1"/>
    <col min="1808" max="1808" width="6.5" style="530" customWidth="1"/>
    <col min="1809" max="1809" width="6.75" style="530" customWidth="1"/>
    <col min="1810" max="1810" width="6.5" style="530" customWidth="1"/>
    <col min="1811" max="1811" width="8.75" style="530" customWidth="1"/>
    <col min="1812" max="1812" width="6.5" style="530" customWidth="1"/>
    <col min="1813" max="2048" width="9" style="530"/>
    <col min="2049" max="2050" width="6.5" style="530" customWidth="1"/>
    <col min="2051" max="2051" width="8.625" style="530" customWidth="1"/>
    <col min="2052" max="2052" width="6.375" style="530" customWidth="1"/>
    <col min="2053" max="2053" width="6.5" style="530" customWidth="1"/>
    <col min="2054" max="2054" width="6.25" style="530" customWidth="1"/>
    <col min="2055" max="2055" width="8.375" style="530" customWidth="1"/>
    <col min="2056" max="2056" width="5.875" style="530" customWidth="1"/>
    <col min="2057" max="2058" width="6.5" style="530" customWidth="1"/>
    <col min="2059" max="2059" width="8.375" style="530" customWidth="1"/>
    <col min="2060" max="2060" width="6.375" style="530" customWidth="1"/>
    <col min="2061" max="2061" width="7.5" style="530" customWidth="1"/>
    <col min="2062" max="2062" width="6.25" style="530" customWidth="1"/>
    <col min="2063" max="2063" width="8.75" style="530" customWidth="1"/>
    <col min="2064" max="2064" width="6.5" style="530" customWidth="1"/>
    <col min="2065" max="2065" width="6.75" style="530" customWidth="1"/>
    <col min="2066" max="2066" width="6.5" style="530" customWidth="1"/>
    <col min="2067" max="2067" width="8.75" style="530" customWidth="1"/>
    <col min="2068" max="2068" width="6.5" style="530" customWidth="1"/>
    <col min="2069" max="2304" width="9" style="530"/>
    <col min="2305" max="2306" width="6.5" style="530" customWidth="1"/>
    <col min="2307" max="2307" width="8.625" style="530" customWidth="1"/>
    <col min="2308" max="2308" width="6.375" style="530" customWidth="1"/>
    <col min="2309" max="2309" width="6.5" style="530" customWidth="1"/>
    <col min="2310" max="2310" width="6.25" style="530" customWidth="1"/>
    <col min="2311" max="2311" width="8.375" style="530" customWidth="1"/>
    <col min="2312" max="2312" width="5.875" style="530" customWidth="1"/>
    <col min="2313" max="2314" width="6.5" style="530" customWidth="1"/>
    <col min="2315" max="2315" width="8.375" style="530" customWidth="1"/>
    <col min="2316" max="2316" width="6.375" style="530" customWidth="1"/>
    <col min="2317" max="2317" width="7.5" style="530" customWidth="1"/>
    <col min="2318" max="2318" width="6.25" style="530" customWidth="1"/>
    <col min="2319" max="2319" width="8.75" style="530" customWidth="1"/>
    <col min="2320" max="2320" width="6.5" style="530" customWidth="1"/>
    <col min="2321" max="2321" width="6.75" style="530" customWidth="1"/>
    <col min="2322" max="2322" width="6.5" style="530" customWidth="1"/>
    <col min="2323" max="2323" width="8.75" style="530" customWidth="1"/>
    <col min="2324" max="2324" width="6.5" style="530" customWidth="1"/>
    <col min="2325" max="2560" width="9" style="530"/>
    <col min="2561" max="2562" width="6.5" style="530" customWidth="1"/>
    <col min="2563" max="2563" width="8.625" style="530" customWidth="1"/>
    <col min="2564" max="2564" width="6.375" style="530" customWidth="1"/>
    <col min="2565" max="2565" width="6.5" style="530" customWidth="1"/>
    <col min="2566" max="2566" width="6.25" style="530" customWidth="1"/>
    <col min="2567" max="2567" width="8.375" style="530" customWidth="1"/>
    <col min="2568" max="2568" width="5.875" style="530" customWidth="1"/>
    <col min="2569" max="2570" width="6.5" style="530" customWidth="1"/>
    <col min="2571" max="2571" width="8.375" style="530" customWidth="1"/>
    <col min="2572" max="2572" width="6.375" style="530" customWidth="1"/>
    <col min="2573" max="2573" width="7.5" style="530" customWidth="1"/>
    <col min="2574" max="2574" width="6.25" style="530" customWidth="1"/>
    <col min="2575" max="2575" width="8.75" style="530" customWidth="1"/>
    <col min="2576" max="2576" width="6.5" style="530" customWidth="1"/>
    <col min="2577" max="2577" width="6.75" style="530" customWidth="1"/>
    <col min="2578" max="2578" width="6.5" style="530" customWidth="1"/>
    <col min="2579" max="2579" width="8.75" style="530" customWidth="1"/>
    <col min="2580" max="2580" width="6.5" style="530" customWidth="1"/>
    <col min="2581" max="2816" width="9" style="530"/>
    <col min="2817" max="2818" width="6.5" style="530" customWidth="1"/>
    <col min="2819" max="2819" width="8.625" style="530" customWidth="1"/>
    <col min="2820" max="2820" width="6.375" style="530" customWidth="1"/>
    <col min="2821" max="2821" width="6.5" style="530" customWidth="1"/>
    <col min="2822" max="2822" width="6.25" style="530" customWidth="1"/>
    <col min="2823" max="2823" width="8.375" style="530" customWidth="1"/>
    <col min="2824" max="2824" width="5.875" style="530" customWidth="1"/>
    <col min="2825" max="2826" width="6.5" style="530" customWidth="1"/>
    <col min="2827" max="2827" width="8.375" style="530" customWidth="1"/>
    <col min="2828" max="2828" width="6.375" style="530" customWidth="1"/>
    <col min="2829" max="2829" width="7.5" style="530" customWidth="1"/>
    <col min="2830" max="2830" width="6.25" style="530" customWidth="1"/>
    <col min="2831" max="2831" width="8.75" style="530" customWidth="1"/>
    <col min="2832" max="2832" width="6.5" style="530" customWidth="1"/>
    <col min="2833" max="2833" width="6.75" style="530" customWidth="1"/>
    <col min="2834" max="2834" width="6.5" style="530" customWidth="1"/>
    <col min="2835" max="2835" width="8.75" style="530" customWidth="1"/>
    <col min="2836" max="2836" width="6.5" style="530" customWidth="1"/>
    <col min="2837" max="3072" width="9" style="530"/>
    <col min="3073" max="3074" width="6.5" style="530" customWidth="1"/>
    <col min="3075" max="3075" width="8.625" style="530" customWidth="1"/>
    <col min="3076" max="3076" width="6.375" style="530" customWidth="1"/>
    <col min="3077" max="3077" width="6.5" style="530" customWidth="1"/>
    <col min="3078" max="3078" width="6.25" style="530" customWidth="1"/>
    <col min="3079" max="3079" width="8.375" style="530" customWidth="1"/>
    <col min="3080" max="3080" width="5.875" style="530" customWidth="1"/>
    <col min="3081" max="3082" width="6.5" style="530" customWidth="1"/>
    <col min="3083" max="3083" width="8.375" style="530" customWidth="1"/>
    <col min="3084" max="3084" width="6.375" style="530" customWidth="1"/>
    <col min="3085" max="3085" width="7.5" style="530" customWidth="1"/>
    <col min="3086" max="3086" width="6.25" style="530" customWidth="1"/>
    <col min="3087" max="3087" width="8.75" style="530" customWidth="1"/>
    <col min="3088" max="3088" width="6.5" style="530" customWidth="1"/>
    <col min="3089" max="3089" width="6.75" style="530" customWidth="1"/>
    <col min="3090" max="3090" width="6.5" style="530" customWidth="1"/>
    <col min="3091" max="3091" width="8.75" style="530" customWidth="1"/>
    <col min="3092" max="3092" width="6.5" style="530" customWidth="1"/>
    <col min="3093" max="3328" width="9" style="530"/>
    <col min="3329" max="3330" width="6.5" style="530" customWidth="1"/>
    <col min="3331" max="3331" width="8.625" style="530" customWidth="1"/>
    <col min="3332" max="3332" width="6.375" style="530" customWidth="1"/>
    <col min="3333" max="3333" width="6.5" style="530" customWidth="1"/>
    <col min="3334" max="3334" width="6.25" style="530" customWidth="1"/>
    <col min="3335" max="3335" width="8.375" style="530" customWidth="1"/>
    <col min="3336" max="3336" width="5.875" style="530" customWidth="1"/>
    <col min="3337" max="3338" width="6.5" style="530" customWidth="1"/>
    <col min="3339" max="3339" width="8.375" style="530" customWidth="1"/>
    <col min="3340" max="3340" width="6.375" style="530" customWidth="1"/>
    <col min="3341" max="3341" width="7.5" style="530" customWidth="1"/>
    <col min="3342" max="3342" width="6.25" style="530" customWidth="1"/>
    <col min="3343" max="3343" width="8.75" style="530" customWidth="1"/>
    <col min="3344" max="3344" width="6.5" style="530" customWidth="1"/>
    <col min="3345" max="3345" width="6.75" style="530" customWidth="1"/>
    <col min="3346" max="3346" width="6.5" style="530" customWidth="1"/>
    <col min="3347" max="3347" width="8.75" style="530" customWidth="1"/>
    <col min="3348" max="3348" width="6.5" style="530" customWidth="1"/>
    <col min="3349" max="3584" width="9" style="530"/>
    <col min="3585" max="3586" width="6.5" style="530" customWidth="1"/>
    <col min="3587" max="3587" width="8.625" style="530" customWidth="1"/>
    <col min="3588" max="3588" width="6.375" style="530" customWidth="1"/>
    <col min="3589" max="3589" width="6.5" style="530" customWidth="1"/>
    <col min="3590" max="3590" width="6.25" style="530" customWidth="1"/>
    <col min="3591" max="3591" width="8.375" style="530" customWidth="1"/>
    <col min="3592" max="3592" width="5.875" style="530" customWidth="1"/>
    <col min="3593" max="3594" width="6.5" style="530" customWidth="1"/>
    <col min="3595" max="3595" width="8.375" style="530" customWidth="1"/>
    <col min="3596" max="3596" width="6.375" style="530" customWidth="1"/>
    <col min="3597" max="3597" width="7.5" style="530" customWidth="1"/>
    <col min="3598" max="3598" width="6.25" style="530" customWidth="1"/>
    <col min="3599" max="3599" width="8.75" style="530" customWidth="1"/>
    <col min="3600" max="3600" width="6.5" style="530" customWidth="1"/>
    <col min="3601" max="3601" width="6.75" style="530" customWidth="1"/>
    <col min="3602" max="3602" width="6.5" style="530" customWidth="1"/>
    <col min="3603" max="3603" width="8.75" style="530" customWidth="1"/>
    <col min="3604" max="3604" width="6.5" style="530" customWidth="1"/>
    <col min="3605" max="3840" width="9" style="530"/>
    <col min="3841" max="3842" width="6.5" style="530" customWidth="1"/>
    <col min="3843" max="3843" width="8.625" style="530" customWidth="1"/>
    <col min="3844" max="3844" width="6.375" style="530" customWidth="1"/>
    <col min="3845" max="3845" width="6.5" style="530" customWidth="1"/>
    <col min="3846" max="3846" width="6.25" style="530" customWidth="1"/>
    <col min="3847" max="3847" width="8.375" style="530" customWidth="1"/>
    <col min="3848" max="3848" width="5.875" style="530" customWidth="1"/>
    <col min="3849" max="3850" width="6.5" style="530" customWidth="1"/>
    <col min="3851" max="3851" width="8.375" style="530" customWidth="1"/>
    <col min="3852" max="3852" width="6.375" style="530" customWidth="1"/>
    <col min="3853" max="3853" width="7.5" style="530" customWidth="1"/>
    <col min="3854" max="3854" width="6.25" style="530" customWidth="1"/>
    <col min="3855" max="3855" width="8.75" style="530" customWidth="1"/>
    <col min="3856" max="3856" width="6.5" style="530" customWidth="1"/>
    <col min="3857" max="3857" width="6.75" style="530" customWidth="1"/>
    <col min="3858" max="3858" width="6.5" style="530" customWidth="1"/>
    <col min="3859" max="3859" width="8.75" style="530" customWidth="1"/>
    <col min="3860" max="3860" width="6.5" style="530" customWidth="1"/>
    <col min="3861" max="4096" width="9" style="530"/>
    <col min="4097" max="4098" width="6.5" style="530" customWidth="1"/>
    <col min="4099" max="4099" width="8.625" style="530" customWidth="1"/>
    <col min="4100" max="4100" width="6.375" style="530" customWidth="1"/>
    <col min="4101" max="4101" width="6.5" style="530" customWidth="1"/>
    <col min="4102" max="4102" width="6.25" style="530" customWidth="1"/>
    <col min="4103" max="4103" width="8.375" style="530" customWidth="1"/>
    <col min="4104" max="4104" width="5.875" style="530" customWidth="1"/>
    <col min="4105" max="4106" width="6.5" style="530" customWidth="1"/>
    <col min="4107" max="4107" width="8.375" style="530" customWidth="1"/>
    <col min="4108" max="4108" width="6.375" style="530" customWidth="1"/>
    <col min="4109" max="4109" width="7.5" style="530" customWidth="1"/>
    <col min="4110" max="4110" width="6.25" style="530" customWidth="1"/>
    <col min="4111" max="4111" width="8.75" style="530" customWidth="1"/>
    <col min="4112" max="4112" width="6.5" style="530" customWidth="1"/>
    <col min="4113" max="4113" width="6.75" style="530" customWidth="1"/>
    <col min="4114" max="4114" width="6.5" style="530" customWidth="1"/>
    <col min="4115" max="4115" width="8.75" style="530" customWidth="1"/>
    <col min="4116" max="4116" width="6.5" style="530" customWidth="1"/>
    <col min="4117" max="4352" width="9" style="530"/>
    <col min="4353" max="4354" width="6.5" style="530" customWidth="1"/>
    <col min="4355" max="4355" width="8.625" style="530" customWidth="1"/>
    <col min="4356" max="4356" width="6.375" style="530" customWidth="1"/>
    <col min="4357" max="4357" width="6.5" style="530" customWidth="1"/>
    <col min="4358" max="4358" width="6.25" style="530" customWidth="1"/>
    <col min="4359" max="4359" width="8.375" style="530" customWidth="1"/>
    <col min="4360" max="4360" width="5.875" style="530" customWidth="1"/>
    <col min="4361" max="4362" width="6.5" style="530" customWidth="1"/>
    <col min="4363" max="4363" width="8.375" style="530" customWidth="1"/>
    <col min="4364" max="4364" width="6.375" style="530" customWidth="1"/>
    <col min="4365" max="4365" width="7.5" style="530" customWidth="1"/>
    <col min="4366" max="4366" width="6.25" style="530" customWidth="1"/>
    <col min="4367" max="4367" width="8.75" style="530" customWidth="1"/>
    <col min="4368" max="4368" width="6.5" style="530" customWidth="1"/>
    <col min="4369" max="4369" width="6.75" style="530" customWidth="1"/>
    <col min="4370" max="4370" width="6.5" style="530" customWidth="1"/>
    <col min="4371" max="4371" width="8.75" style="530" customWidth="1"/>
    <col min="4372" max="4372" width="6.5" style="530" customWidth="1"/>
    <col min="4373" max="4608" width="9" style="530"/>
    <col min="4609" max="4610" width="6.5" style="530" customWidth="1"/>
    <col min="4611" max="4611" width="8.625" style="530" customWidth="1"/>
    <col min="4612" max="4612" width="6.375" style="530" customWidth="1"/>
    <col min="4613" max="4613" width="6.5" style="530" customWidth="1"/>
    <col min="4614" max="4614" width="6.25" style="530" customWidth="1"/>
    <col min="4615" max="4615" width="8.375" style="530" customWidth="1"/>
    <col min="4616" max="4616" width="5.875" style="530" customWidth="1"/>
    <col min="4617" max="4618" width="6.5" style="530" customWidth="1"/>
    <col min="4619" max="4619" width="8.375" style="530" customWidth="1"/>
    <col min="4620" max="4620" width="6.375" style="530" customWidth="1"/>
    <col min="4621" max="4621" width="7.5" style="530" customWidth="1"/>
    <col min="4622" max="4622" width="6.25" style="530" customWidth="1"/>
    <col min="4623" max="4623" width="8.75" style="530" customWidth="1"/>
    <col min="4624" max="4624" width="6.5" style="530" customWidth="1"/>
    <col min="4625" max="4625" width="6.75" style="530" customWidth="1"/>
    <col min="4626" max="4626" width="6.5" style="530" customWidth="1"/>
    <col min="4627" max="4627" width="8.75" style="530" customWidth="1"/>
    <col min="4628" max="4628" width="6.5" style="530" customWidth="1"/>
    <col min="4629" max="4864" width="9" style="530"/>
    <col min="4865" max="4866" width="6.5" style="530" customWidth="1"/>
    <col min="4867" max="4867" width="8.625" style="530" customWidth="1"/>
    <col min="4868" max="4868" width="6.375" style="530" customWidth="1"/>
    <col min="4869" max="4869" width="6.5" style="530" customWidth="1"/>
    <col min="4870" max="4870" width="6.25" style="530" customWidth="1"/>
    <col min="4871" max="4871" width="8.375" style="530" customWidth="1"/>
    <col min="4872" max="4872" width="5.875" style="530" customWidth="1"/>
    <col min="4873" max="4874" width="6.5" style="530" customWidth="1"/>
    <col min="4875" max="4875" width="8.375" style="530" customWidth="1"/>
    <col min="4876" max="4876" width="6.375" style="530" customWidth="1"/>
    <col min="4877" max="4877" width="7.5" style="530" customWidth="1"/>
    <col min="4878" max="4878" width="6.25" style="530" customWidth="1"/>
    <col min="4879" max="4879" width="8.75" style="530" customWidth="1"/>
    <col min="4880" max="4880" width="6.5" style="530" customWidth="1"/>
    <col min="4881" max="4881" width="6.75" style="530" customWidth="1"/>
    <col min="4882" max="4882" width="6.5" style="530" customWidth="1"/>
    <col min="4883" max="4883" width="8.75" style="530" customWidth="1"/>
    <col min="4884" max="4884" width="6.5" style="530" customWidth="1"/>
    <col min="4885" max="5120" width="9" style="530"/>
    <col min="5121" max="5122" width="6.5" style="530" customWidth="1"/>
    <col min="5123" max="5123" width="8.625" style="530" customWidth="1"/>
    <col min="5124" max="5124" width="6.375" style="530" customWidth="1"/>
    <col min="5125" max="5125" width="6.5" style="530" customWidth="1"/>
    <col min="5126" max="5126" width="6.25" style="530" customWidth="1"/>
    <col min="5127" max="5127" width="8.375" style="530" customWidth="1"/>
    <col min="5128" max="5128" width="5.875" style="530" customWidth="1"/>
    <col min="5129" max="5130" width="6.5" style="530" customWidth="1"/>
    <col min="5131" max="5131" width="8.375" style="530" customWidth="1"/>
    <col min="5132" max="5132" width="6.375" style="530" customWidth="1"/>
    <col min="5133" max="5133" width="7.5" style="530" customWidth="1"/>
    <col min="5134" max="5134" width="6.25" style="530" customWidth="1"/>
    <col min="5135" max="5135" width="8.75" style="530" customWidth="1"/>
    <col min="5136" max="5136" width="6.5" style="530" customWidth="1"/>
    <col min="5137" max="5137" width="6.75" style="530" customWidth="1"/>
    <col min="5138" max="5138" width="6.5" style="530" customWidth="1"/>
    <col min="5139" max="5139" width="8.75" style="530" customWidth="1"/>
    <col min="5140" max="5140" width="6.5" style="530" customWidth="1"/>
    <col min="5141" max="5376" width="9" style="530"/>
    <col min="5377" max="5378" width="6.5" style="530" customWidth="1"/>
    <col min="5379" max="5379" width="8.625" style="530" customWidth="1"/>
    <col min="5380" max="5380" width="6.375" style="530" customWidth="1"/>
    <col min="5381" max="5381" width="6.5" style="530" customWidth="1"/>
    <col min="5382" max="5382" width="6.25" style="530" customWidth="1"/>
    <col min="5383" max="5383" width="8.375" style="530" customWidth="1"/>
    <col min="5384" max="5384" width="5.875" style="530" customWidth="1"/>
    <col min="5385" max="5386" width="6.5" style="530" customWidth="1"/>
    <col min="5387" max="5387" width="8.375" style="530" customWidth="1"/>
    <col min="5388" max="5388" width="6.375" style="530" customWidth="1"/>
    <col min="5389" max="5389" width="7.5" style="530" customWidth="1"/>
    <col min="5390" max="5390" width="6.25" style="530" customWidth="1"/>
    <col min="5391" max="5391" width="8.75" style="530" customWidth="1"/>
    <col min="5392" max="5392" width="6.5" style="530" customWidth="1"/>
    <col min="5393" max="5393" width="6.75" style="530" customWidth="1"/>
    <col min="5394" max="5394" width="6.5" style="530" customWidth="1"/>
    <col min="5395" max="5395" width="8.75" style="530" customWidth="1"/>
    <col min="5396" max="5396" width="6.5" style="530" customWidth="1"/>
    <col min="5397" max="5632" width="9" style="530"/>
    <col min="5633" max="5634" width="6.5" style="530" customWidth="1"/>
    <col min="5635" max="5635" width="8.625" style="530" customWidth="1"/>
    <col min="5636" max="5636" width="6.375" style="530" customWidth="1"/>
    <col min="5637" max="5637" width="6.5" style="530" customWidth="1"/>
    <col min="5638" max="5638" width="6.25" style="530" customWidth="1"/>
    <col min="5639" max="5639" width="8.375" style="530" customWidth="1"/>
    <col min="5640" max="5640" width="5.875" style="530" customWidth="1"/>
    <col min="5641" max="5642" width="6.5" style="530" customWidth="1"/>
    <col min="5643" max="5643" width="8.375" style="530" customWidth="1"/>
    <col min="5644" max="5644" width="6.375" style="530" customWidth="1"/>
    <col min="5645" max="5645" width="7.5" style="530" customWidth="1"/>
    <col min="5646" max="5646" width="6.25" style="530" customWidth="1"/>
    <col min="5647" max="5647" width="8.75" style="530" customWidth="1"/>
    <col min="5648" max="5648" width="6.5" style="530" customWidth="1"/>
    <col min="5649" max="5649" width="6.75" style="530" customWidth="1"/>
    <col min="5650" max="5650" width="6.5" style="530" customWidth="1"/>
    <col min="5651" max="5651" width="8.75" style="530" customWidth="1"/>
    <col min="5652" max="5652" width="6.5" style="530" customWidth="1"/>
    <col min="5653" max="5888" width="9" style="530"/>
    <col min="5889" max="5890" width="6.5" style="530" customWidth="1"/>
    <col min="5891" max="5891" width="8.625" style="530" customWidth="1"/>
    <col min="5892" max="5892" width="6.375" style="530" customWidth="1"/>
    <col min="5893" max="5893" width="6.5" style="530" customWidth="1"/>
    <col min="5894" max="5894" width="6.25" style="530" customWidth="1"/>
    <col min="5895" max="5895" width="8.375" style="530" customWidth="1"/>
    <col min="5896" max="5896" width="5.875" style="530" customWidth="1"/>
    <col min="5897" max="5898" width="6.5" style="530" customWidth="1"/>
    <col min="5899" max="5899" width="8.375" style="530" customWidth="1"/>
    <col min="5900" max="5900" width="6.375" style="530" customWidth="1"/>
    <col min="5901" max="5901" width="7.5" style="530" customWidth="1"/>
    <col min="5902" max="5902" width="6.25" style="530" customWidth="1"/>
    <col min="5903" max="5903" width="8.75" style="530" customWidth="1"/>
    <col min="5904" max="5904" width="6.5" style="530" customWidth="1"/>
    <col min="5905" max="5905" width="6.75" style="530" customWidth="1"/>
    <col min="5906" max="5906" width="6.5" style="530" customWidth="1"/>
    <col min="5907" max="5907" width="8.75" style="530" customWidth="1"/>
    <col min="5908" max="5908" width="6.5" style="530" customWidth="1"/>
    <col min="5909" max="6144" width="9" style="530"/>
    <col min="6145" max="6146" width="6.5" style="530" customWidth="1"/>
    <col min="6147" max="6147" width="8.625" style="530" customWidth="1"/>
    <col min="6148" max="6148" width="6.375" style="530" customWidth="1"/>
    <col min="6149" max="6149" width="6.5" style="530" customWidth="1"/>
    <col min="6150" max="6150" width="6.25" style="530" customWidth="1"/>
    <col min="6151" max="6151" width="8.375" style="530" customWidth="1"/>
    <col min="6152" max="6152" width="5.875" style="530" customWidth="1"/>
    <col min="6153" max="6154" width="6.5" style="530" customWidth="1"/>
    <col min="6155" max="6155" width="8.375" style="530" customWidth="1"/>
    <col min="6156" max="6156" width="6.375" style="530" customWidth="1"/>
    <col min="6157" max="6157" width="7.5" style="530" customWidth="1"/>
    <col min="6158" max="6158" width="6.25" style="530" customWidth="1"/>
    <col min="6159" max="6159" width="8.75" style="530" customWidth="1"/>
    <col min="6160" max="6160" width="6.5" style="530" customWidth="1"/>
    <col min="6161" max="6161" width="6.75" style="530" customWidth="1"/>
    <col min="6162" max="6162" width="6.5" style="530" customWidth="1"/>
    <col min="6163" max="6163" width="8.75" style="530" customWidth="1"/>
    <col min="6164" max="6164" width="6.5" style="530" customWidth="1"/>
    <col min="6165" max="6400" width="9" style="530"/>
    <col min="6401" max="6402" width="6.5" style="530" customWidth="1"/>
    <col min="6403" max="6403" width="8.625" style="530" customWidth="1"/>
    <col min="6404" max="6404" width="6.375" style="530" customWidth="1"/>
    <col min="6405" max="6405" width="6.5" style="530" customWidth="1"/>
    <col min="6406" max="6406" width="6.25" style="530" customWidth="1"/>
    <col min="6407" max="6407" width="8.375" style="530" customWidth="1"/>
    <col min="6408" max="6408" width="5.875" style="530" customWidth="1"/>
    <col min="6409" max="6410" width="6.5" style="530" customWidth="1"/>
    <col min="6411" max="6411" width="8.375" style="530" customWidth="1"/>
    <col min="6412" max="6412" width="6.375" style="530" customWidth="1"/>
    <col min="6413" max="6413" width="7.5" style="530" customWidth="1"/>
    <col min="6414" max="6414" width="6.25" style="530" customWidth="1"/>
    <col min="6415" max="6415" width="8.75" style="530" customWidth="1"/>
    <col min="6416" max="6416" width="6.5" style="530" customWidth="1"/>
    <col min="6417" max="6417" width="6.75" style="530" customWidth="1"/>
    <col min="6418" max="6418" width="6.5" style="530" customWidth="1"/>
    <col min="6419" max="6419" width="8.75" style="530" customWidth="1"/>
    <col min="6420" max="6420" width="6.5" style="530" customWidth="1"/>
    <col min="6421" max="6656" width="9" style="530"/>
    <col min="6657" max="6658" width="6.5" style="530" customWidth="1"/>
    <col min="6659" max="6659" width="8.625" style="530" customWidth="1"/>
    <col min="6660" max="6660" width="6.375" style="530" customWidth="1"/>
    <col min="6661" max="6661" width="6.5" style="530" customWidth="1"/>
    <col min="6662" max="6662" width="6.25" style="530" customWidth="1"/>
    <col min="6663" max="6663" width="8.375" style="530" customWidth="1"/>
    <col min="6664" max="6664" width="5.875" style="530" customWidth="1"/>
    <col min="6665" max="6666" width="6.5" style="530" customWidth="1"/>
    <col min="6667" max="6667" width="8.375" style="530" customWidth="1"/>
    <col min="6668" max="6668" width="6.375" style="530" customWidth="1"/>
    <col min="6669" max="6669" width="7.5" style="530" customWidth="1"/>
    <col min="6670" max="6670" width="6.25" style="530" customWidth="1"/>
    <col min="6671" max="6671" width="8.75" style="530" customWidth="1"/>
    <col min="6672" max="6672" width="6.5" style="530" customWidth="1"/>
    <col min="6673" max="6673" width="6.75" style="530" customWidth="1"/>
    <col min="6674" max="6674" width="6.5" style="530" customWidth="1"/>
    <col min="6675" max="6675" width="8.75" style="530" customWidth="1"/>
    <col min="6676" max="6676" width="6.5" style="530" customWidth="1"/>
    <col min="6677" max="6912" width="9" style="530"/>
    <col min="6913" max="6914" width="6.5" style="530" customWidth="1"/>
    <col min="6915" max="6915" width="8.625" style="530" customWidth="1"/>
    <col min="6916" max="6916" width="6.375" style="530" customWidth="1"/>
    <col min="6917" max="6917" width="6.5" style="530" customWidth="1"/>
    <col min="6918" max="6918" width="6.25" style="530" customWidth="1"/>
    <col min="6919" max="6919" width="8.375" style="530" customWidth="1"/>
    <col min="6920" max="6920" width="5.875" style="530" customWidth="1"/>
    <col min="6921" max="6922" width="6.5" style="530" customWidth="1"/>
    <col min="6923" max="6923" width="8.375" style="530" customWidth="1"/>
    <col min="6924" max="6924" width="6.375" style="530" customWidth="1"/>
    <col min="6925" max="6925" width="7.5" style="530" customWidth="1"/>
    <col min="6926" max="6926" width="6.25" style="530" customWidth="1"/>
    <col min="6927" max="6927" width="8.75" style="530" customWidth="1"/>
    <col min="6928" max="6928" width="6.5" style="530" customWidth="1"/>
    <col min="6929" max="6929" width="6.75" style="530" customWidth="1"/>
    <col min="6930" max="6930" width="6.5" style="530" customWidth="1"/>
    <col min="6931" max="6931" width="8.75" style="530" customWidth="1"/>
    <col min="6932" max="6932" width="6.5" style="530" customWidth="1"/>
    <col min="6933" max="7168" width="9" style="530"/>
    <col min="7169" max="7170" width="6.5" style="530" customWidth="1"/>
    <col min="7171" max="7171" width="8.625" style="530" customWidth="1"/>
    <col min="7172" max="7172" width="6.375" style="530" customWidth="1"/>
    <col min="7173" max="7173" width="6.5" style="530" customWidth="1"/>
    <col min="7174" max="7174" width="6.25" style="530" customWidth="1"/>
    <col min="7175" max="7175" width="8.375" style="530" customWidth="1"/>
    <col min="7176" max="7176" width="5.875" style="530" customWidth="1"/>
    <col min="7177" max="7178" width="6.5" style="530" customWidth="1"/>
    <col min="7179" max="7179" width="8.375" style="530" customWidth="1"/>
    <col min="7180" max="7180" width="6.375" style="530" customWidth="1"/>
    <col min="7181" max="7181" width="7.5" style="530" customWidth="1"/>
    <col min="7182" max="7182" width="6.25" style="530" customWidth="1"/>
    <col min="7183" max="7183" width="8.75" style="530" customWidth="1"/>
    <col min="7184" max="7184" width="6.5" style="530" customWidth="1"/>
    <col min="7185" max="7185" width="6.75" style="530" customWidth="1"/>
    <col min="7186" max="7186" width="6.5" style="530" customWidth="1"/>
    <col min="7187" max="7187" width="8.75" style="530" customWidth="1"/>
    <col min="7188" max="7188" width="6.5" style="530" customWidth="1"/>
    <col min="7189" max="7424" width="9" style="530"/>
    <col min="7425" max="7426" width="6.5" style="530" customWidth="1"/>
    <col min="7427" max="7427" width="8.625" style="530" customWidth="1"/>
    <col min="7428" max="7428" width="6.375" style="530" customWidth="1"/>
    <col min="7429" max="7429" width="6.5" style="530" customWidth="1"/>
    <col min="7430" max="7430" width="6.25" style="530" customWidth="1"/>
    <col min="7431" max="7431" width="8.375" style="530" customWidth="1"/>
    <col min="7432" max="7432" width="5.875" style="530" customWidth="1"/>
    <col min="7433" max="7434" width="6.5" style="530" customWidth="1"/>
    <col min="7435" max="7435" width="8.375" style="530" customWidth="1"/>
    <col min="7436" max="7436" width="6.375" style="530" customWidth="1"/>
    <col min="7437" max="7437" width="7.5" style="530" customWidth="1"/>
    <col min="7438" max="7438" width="6.25" style="530" customWidth="1"/>
    <col min="7439" max="7439" width="8.75" style="530" customWidth="1"/>
    <col min="7440" max="7440" width="6.5" style="530" customWidth="1"/>
    <col min="7441" max="7441" width="6.75" style="530" customWidth="1"/>
    <col min="7442" max="7442" width="6.5" style="530" customWidth="1"/>
    <col min="7443" max="7443" width="8.75" style="530" customWidth="1"/>
    <col min="7444" max="7444" width="6.5" style="530" customWidth="1"/>
    <col min="7445" max="7680" width="9" style="530"/>
    <col min="7681" max="7682" width="6.5" style="530" customWidth="1"/>
    <col min="7683" max="7683" width="8.625" style="530" customWidth="1"/>
    <col min="7684" max="7684" width="6.375" style="530" customWidth="1"/>
    <col min="7685" max="7685" width="6.5" style="530" customWidth="1"/>
    <col min="7686" max="7686" width="6.25" style="530" customWidth="1"/>
    <col min="7687" max="7687" width="8.375" style="530" customWidth="1"/>
    <col min="7688" max="7688" width="5.875" style="530" customWidth="1"/>
    <col min="7689" max="7690" width="6.5" style="530" customWidth="1"/>
    <col min="7691" max="7691" width="8.375" style="530" customWidth="1"/>
    <col min="7692" max="7692" width="6.375" style="530" customWidth="1"/>
    <col min="7693" max="7693" width="7.5" style="530" customWidth="1"/>
    <col min="7694" max="7694" width="6.25" style="530" customWidth="1"/>
    <col min="7695" max="7695" width="8.75" style="530" customWidth="1"/>
    <col min="7696" max="7696" width="6.5" style="530" customWidth="1"/>
    <col min="7697" max="7697" width="6.75" style="530" customWidth="1"/>
    <col min="7698" max="7698" width="6.5" style="530" customWidth="1"/>
    <col min="7699" max="7699" width="8.75" style="530" customWidth="1"/>
    <col min="7700" max="7700" width="6.5" style="530" customWidth="1"/>
    <col min="7701" max="7936" width="9" style="530"/>
    <col min="7937" max="7938" width="6.5" style="530" customWidth="1"/>
    <col min="7939" max="7939" width="8.625" style="530" customWidth="1"/>
    <col min="7940" max="7940" width="6.375" style="530" customWidth="1"/>
    <col min="7941" max="7941" width="6.5" style="530" customWidth="1"/>
    <col min="7942" max="7942" width="6.25" style="530" customWidth="1"/>
    <col min="7943" max="7943" width="8.375" style="530" customWidth="1"/>
    <col min="7944" max="7944" width="5.875" style="530" customWidth="1"/>
    <col min="7945" max="7946" width="6.5" style="530" customWidth="1"/>
    <col min="7947" max="7947" width="8.375" style="530" customWidth="1"/>
    <col min="7948" max="7948" width="6.375" style="530" customWidth="1"/>
    <col min="7949" max="7949" width="7.5" style="530" customWidth="1"/>
    <col min="7950" max="7950" width="6.25" style="530" customWidth="1"/>
    <col min="7951" max="7951" width="8.75" style="530" customWidth="1"/>
    <col min="7952" max="7952" width="6.5" style="530" customWidth="1"/>
    <col min="7953" max="7953" width="6.75" style="530" customWidth="1"/>
    <col min="7954" max="7954" width="6.5" style="530" customWidth="1"/>
    <col min="7955" max="7955" width="8.75" style="530" customWidth="1"/>
    <col min="7956" max="7956" width="6.5" style="530" customWidth="1"/>
    <col min="7957" max="8192" width="9" style="530"/>
    <col min="8193" max="8194" width="6.5" style="530" customWidth="1"/>
    <col min="8195" max="8195" width="8.625" style="530" customWidth="1"/>
    <col min="8196" max="8196" width="6.375" style="530" customWidth="1"/>
    <col min="8197" max="8197" width="6.5" style="530" customWidth="1"/>
    <col min="8198" max="8198" width="6.25" style="530" customWidth="1"/>
    <col min="8199" max="8199" width="8.375" style="530" customWidth="1"/>
    <col min="8200" max="8200" width="5.875" style="530" customWidth="1"/>
    <col min="8201" max="8202" width="6.5" style="530" customWidth="1"/>
    <col min="8203" max="8203" width="8.375" style="530" customWidth="1"/>
    <col min="8204" max="8204" width="6.375" style="530" customWidth="1"/>
    <col min="8205" max="8205" width="7.5" style="530" customWidth="1"/>
    <col min="8206" max="8206" width="6.25" style="530" customWidth="1"/>
    <col min="8207" max="8207" width="8.75" style="530" customWidth="1"/>
    <col min="8208" max="8208" width="6.5" style="530" customWidth="1"/>
    <col min="8209" max="8209" width="6.75" style="530" customWidth="1"/>
    <col min="8210" max="8210" width="6.5" style="530" customWidth="1"/>
    <col min="8211" max="8211" width="8.75" style="530" customWidth="1"/>
    <col min="8212" max="8212" width="6.5" style="530" customWidth="1"/>
    <col min="8213" max="8448" width="9" style="530"/>
    <col min="8449" max="8450" width="6.5" style="530" customWidth="1"/>
    <col min="8451" max="8451" width="8.625" style="530" customWidth="1"/>
    <col min="8452" max="8452" width="6.375" style="530" customWidth="1"/>
    <col min="8453" max="8453" width="6.5" style="530" customWidth="1"/>
    <col min="8454" max="8454" width="6.25" style="530" customWidth="1"/>
    <col min="8455" max="8455" width="8.375" style="530" customWidth="1"/>
    <col min="8456" max="8456" width="5.875" style="530" customWidth="1"/>
    <col min="8457" max="8458" width="6.5" style="530" customWidth="1"/>
    <col min="8459" max="8459" width="8.375" style="530" customWidth="1"/>
    <col min="8460" max="8460" width="6.375" style="530" customWidth="1"/>
    <col min="8461" max="8461" width="7.5" style="530" customWidth="1"/>
    <col min="8462" max="8462" width="6.25" style="530" customWidth="1"/>
    <col min="8463" max="8463" width="8.75" style="530" customWidth="1"/>
    <col min="8464" max="8464" width="6.5" style="530" customWidth="1"/>
    <col min="8465" max="8465" width="6.75" style="530" customWidth="1"/>
    <col min="8466" max="8466" width="6.5" style="530" customWidth="1"/>
    <col min="8467" max="8467" width="8.75" style="530" customWidth="1"/>
    <col min="8468" max="8468" width="6.5" style="530" customWidth="1"/>
    <col min="8469" max="8704" width="9" style="530"/>
    <col min="8705" max="8706" width="6.5" style="530" customWidth="1"/>
    <col min="8707" max="8707" width="8.625" style="530" customWidth="1"/>
    <col min="8708" max="8708" width="6.375" style="530" customWidth="1"/>
    <col min="8709" max="8709" width="6.5" style="530" customWidth="1"/>
    <col min="8710" max="8710" width="6.25" style="530" customWidth="1"/>
    <col min="8711" max="8711" width="8.375" style="530" customWidth="1"/>
    <col min="8712" max="8712" width="5.875" style="530" customWidth="1"/>
    <col min="8713" max="8714" width="6.5" style="530" customWidth="1"/>
    <col min="8715" max="8715" width="8.375" style="530" customWidth="1"/>
    <col min="8716" max="8716" width="6.375" style="530" customWidth="1"/>
    <col min="8717" max="8717" width="7.5" style="530" customWidth="1"/>
    <col min="8718" max="8718" width="6.25" style="530" customWidth="1"/>
    <col min="8719" max="8719" width="8.75" style="530" customWidth="1"/>
    <col min="8720" max="8720" width="6.5" style="530" customWidth="1"/>
    <col min="8721" max="8721" width="6.75" style="530" customWidth="1"/>
    <col min="8722" max="8722" width="6.5" style="530" customWidth="1"/>
    <col min="8723" max="8723" width="8.75" style="530" customWidth="1"/>
    <col min="8724" max="8724" width="6.5" style="530" customWidth="1"/>
    <col min="8725" max="8960" width="9" style="530"/>
    <col min="8961" max="8962" width="6.5" style="530" customWidth="1"/>
    <col min="8963" max="8963" width="8.625" style="530" customWidth="1"/>
    <col min="8964" max="8964" width="6.375" style="530" customWidth="1"/>
    <col min="8965" max="8965" width="6.5" style="530" customWidth="1"/>
    <col min="8966" max="8966" width="6.25" style="530" customWidth="1"/>
    <col min="8967" max="8967" width="8.375" style="530" customWidth="1"/>
    <col min="8968" max="8968" width="5.875" style="530" customWidth="1"/>
    <col min="8969" max="8970" width="6.5" style="530" customWidth="1"/>
    <col min="8971" max="8971" width="8.375" style="530" customWidth="1"/>
    <col min="8972" max="8972" width="6.375" style="530" customWidth="1"/>
    <col min="8973" max="8973" width="7.5" style="530" customWidth="1"/>
    <col min="8974" max="8974" width="6.25" style="530" customWidth="1"/>
    <col min="8975" max="8975" width="8.75" style="530" customWidth="1"/>
    <col min="8976" max="8976" width="6.5" style="530" customWidth="1"/>
    <col min="8977" max="8977" width="6.75" style="530" customWidth="1"/>
    <col min="8978" max="8978" width="6.5" style="530" customWidth="1"/>
    <col min="8979" max="8979" width="8.75" style="530" customWidth="1"/>
    <col min="8980" max="8980" width="6.5" style="530" customWidth="1"/>
    <col min="8981" max="9216" width="9" style="530"/>
    <col min="9217" max="9218" width="6.5" style="530" customWidth="1"/>
    <col min="9219" max="9219" width="8.625" style="530" customWidth="1"/>
    <col min="9220" max="9220" width="6.375" style="530" customWidth="1"/>
    <col min="9221" max="9221" width="6.5" style="530" customWidth="1"/>
    <col min="9222" max="9222" width="6.25" style="530" customWidth="1"/>
    <col min="9223" max="9223" width="8.375" style="530" customWidth="1"/>
    <col min="9224" max="9224" width="5.875" style="530" customWidth="1"/>
    <col min="9225" max="9226" width="6.5" style="530" customWidth="1"/>
    <col min="9227" max="9227" width="8.375" style="530" customWidth="1"/>
    <col min="9228" max="9228" width="6.375" style="530" customWidth="1"/>
    <col min="9229" max="9229" width="7.5" style="530" customWidth="1"/>
    <col min="9230" max="9230" width="6.25" style="530" customWidth="1"/>
    <col min="9231" max="9231" width="8.75" style="530" customWidth="1"/>
    <col min="9232" max="9232" width="6.5" style="530" customWidth="1"/>
    <col min="9233" max="9233" width="6.75" style="530" customWidth="1"/>
    <col min="9234" max="9234" width="6.5" style="530" customWidth="1"/>
    <col min="9235" max="9235" width="8.75" style="530" customWidth="1"/>
    <col min="9236" max="9236" width="6.5" style="530" customWidth="1"/>
    <col min="9237" max="9472" width="9" style="530"/>
    <col min="9473" max="9474" width="6.5" style="530" customWidth="1"/>
    <col min="9475" max="9475" width="8.625" style="530" customWidth="1"/>
    <col min="9476" max="9476" width="6.375" style="530" customWidth="1"/>
    <col min="9477" max="9477" width="6.5" style="530" customWidth="1"/>
    <col min="9478" max="9478" width="6.25" style="530" customWidth="1"/>
    <col min="9479" max="9479" width="8.375" style="530" customWidth="1"/>
    <col min="9480" max="9480" width="5.875" style="530" customWidth="1"/>
    <col min="9481" max="9482" width="6.5" style="530" customWidth="1"/>
    <col min="9483" max="9483" width="8.375" style="530" customWidth="1"/>
    <col min="9484" max="9484" width="6.375" style="530" customWidth="1"/>
    <col min="9485" max="9485" width="7.5" style="530" customWidth="1"/>
    <col min="9486" max="9486" width="6.25" style="530" customWidth="1"/>
    <col min="9487" max="9487" width="8.75" style="530" customWidth="1"/>
    <col min="9488" max="9488" width="6.5" style="530" customWidth="1"/>
    <col min="9489" max="9489" width="6.75" style="530" customWidth="1"/>
    <col min="9490" max="9490" width="6.5" style="530" customWidth="1"/>
    <col min="9491" max="9491" width="8.75" style="530" customWidth="1"/>
    <col min="9492" max="9492" width="6.5" style="530" customWidth="1"/>
    <col min="9493" max="9728" width="9" style="530"/>
    <col min="9729" max="9730" width="6.5" style="530" customWidth="1"/>
    <col min="9731" max="9731" width="8.625" style="530" customWidth="1"/>
    <col min="9732" max="9732" width="6.375" style="530" customWidth="1"/>
    <col min="9733" max="9733" width="6.5" style="530" customWidth="1"/>
    <col min="9734" max="9734" width="6.25" style="530" customWidth="1"/>
    <col min="9735" max="9735" width="8.375" style="530" customWidth="1"/>
    <col min="9736" max="9736" width="5.875" style="530" customWidth="1"/>
    <col min="9737" max="9738" width="6.5" style="530" customWidth="1"/>
    <col min="9739" max="9739" width="8.375" style="530" customWidth="1"/>
    <col min="9740" max="9740" width="6.375" style="530" customWidth="1"/>
    <col min="9741" max="9741" width="7.5" style="530" customWidth="1"/>
    <col min="9742" max="9742" width="6.25" style="530" customWidth="1"/>
    <col min="9743" max="9743" width="8.75" style="530" customWidth="1"/>
    <col min="9744" max="9744" width="6.5" style="530" customWidth="1"/>
    <col min="9745" max="9745" width="6.75" style="530" customWidth="1"/>
    <col min="9746" max="9746" width="6.5" style="530" customWidth="1"/>
    <col min="9747" max="9747" width="8.75" style="530" customWidth="1"/>
    <col min="9748" max="9748" width="6.5" style="530" customWidth="1"/>
    <col min="9749" max="9984" width="9" style="530"/>
    <col min="9985" max="9986" width="6.5" style="530" customWidth="1"/>
    <col min="9987" max="9987" width="8.625" style="530" customWidth="1"/>
    <col min="9988" max="9988" width="6.375" style="530" customWidth="1"/>
    <col min="9989" max="9989" width="6.5" style="530" customWidth="1"/>
    <col min="9990" max="9990" width="6.25" style="530" customWidth="1"/>
    <col min="9991" max="9991" width="8.375" style="530" customWidth="1"/>
    <col min="9992" max="9992" width="5.875" style="530" customWidth="1"/>
    <col min="9993" max="9994" width="6.5" style="530" customWidth="1"/>
    <col min="9995" max="9995" width="8.375" style="530" customWidth="1"/>
    <col min="9996" max="9996" width="6.375" style="530" customWidth="1"/>
    <col min="9997" max="9997" width="7.5" style="530" customWidth="1"/>
    <col min="9998" max="9998" width="6.25" style="530" customWidth="1"/>
    <col min="9999" max="9999" width="8.75" style="530" customWidth="1"/>
    <col min="10000" max="10000" width="6.5" style="530" customWidth="1"/>
    <col min="10001" max="10001" width="6.75" style="530" customWidth="1"/>
    <col min="10002" max="10002" width="6.5" style="530" customWidth="1"/>
    <col min="10003" max="10003" width="8.75" style="530" customWidth="1"/>
    <col min="10004" max="10004" width="6.5" style="530" customWidth="1"/>
    <col min="10005" max="10240" width="9" style="530"/>
    <col min="10241" max="10242" width="6.5" style="530" customWidth="1"/>
    <col min="10243" max="10243" width="8.625" style="530" customWidth="1"/>
    <col min="10244" max="10244" width="6.375" style="530" customWidth="1"/>
    <col min="10245" max="10245" width="6.5" style="530" customWidth="1"/>
    <col min="10246" max="10246" width="6.25" style="530" customWidth="1"/>
    <col min="10247" max="10247" width="8.375" style="530" customWidth="1"/>
    <col min="10248" max="10248" width="5.875" style="530" customWidth="1"/>
    <col min="10249" max="10250" width="6.5" style="530" customWidth="1"/>
    <col min="10251" max="10251" width="8.375" style="530" customWidth="1"/>
    <col min="10252" max="10252" width="6.375" style="530" customWidth="1"/>
    <col min="10253" max="10253" width="7.5" style="530" customWidth="1"/>
    <col min="10254" max="10254" width="6.25" style="530" customWidth="1"/>
    <col min="10255" max="10255" width="8.75" style="530" customWidth="1"/>
    <col min="10256" max="10256" width="6.5" style="530" customWidth="1"/>
    <col min="10257" max="10257" width="6.75" style="530" customWidth="1"/>
    <col min="10258" max="10258" width="6.5" style="530" customWidth="1"/>
    <col min="10259" max="10259" width="8.75" style="530" customWidth="1"/>
    <col min="10260" max="10260" width="6.5" style="530" customWidth="1"/>
    <col min="10261" max="10496" width="9" style="530"/>
    <col min="10497" max="10498" width="6.5" style="530" customWidth="1"/>
    <col min="10499" max="10499" width="8.625" style="530" customWidth="1"/>
    <col min="10500" max="10500" width="6.375" style="530" customWidth="1"/>
    <col min="10501" max="10501" width="6.5" style="530" customWidth="1"/>
    <col min="10502" max="10502" width="6.25" style="530" customWidth="1"/>
    <col min="10503" max="10503" width="8.375" style="530" customWidth="1"/>
    <col min="10504" max="10504" width="5.875" style="530" customWidth="1"/>
    <col min="10505" max="10506" width="6.5" style="530" customWidth="1"/>
    <col min="10507" max="10507" width="8.375" style="530" customWidth="1"/>
    <col min="10508" max="10508" width="6.375" style="530" customWidth="1"/>
    <col min="10509" max="10509" width="7.5" style="530" customWidth="1"/>
    <col min="10510" max="10510" width="6.25" style="530" customWidth="1"/>
    <col min="10511" max="10511" width="8.75" style="530" customWidth="1"/>
    <col min="10512" max="10512" width="6.5" style="530" customWidth="1"/>
    <col min="10513" max="10513" width="6.75" style="530" customWidth="1"/>
    <col min="10514" max="10514" width="6.5" style="530" customWidth="1"/>
    <col min="10515" max="10515" width="8.75" style="530" customWidth="1"/>
    <col min="10516" max="10516" width="6.5" style="530" customWidth="1"/>
    <col min="10517" max="10752" width="9" style="530"/>
    <col min="10753" max="10754" width="6.5" style="530" customWidth="1"/>
    <col min="10755" max="10755" width="8.625" style="530" customWidth="1"/>
    <col min="10756" max="10756" width="6.375" style="530" customWidth="1"/>
    <col min="10757" max="10757" width="6.5" style="530" customWidth="1"/>
    <col min="10758" max="10758" width="6.25" style="530" customWidth="1"/>
    <col min="10759" max="10759" width="8.375" style="530" customWidth="1"/>
    <col min="10760" max="10760" width="5.875" style="530" customWidth="1"/>
    <col min="10761" max="10762" width="6.5" style="530" customWidth="1"/>
    <col min="10763" max="10763" width="8.375" style="530" customWidth="1"/>
    <col min="10764" max="10764" width="6.375" style="530" customWidth="1"/>
    <col min="10765" max="10765" width="7.5" style="530" customWidth="1"/>
    <col min="10766" max="10766" width="6.25" style="530" customWidth="1"/>
    <col min="10767" max="10767" width="8.75" style="530" customWidth="1"/>
    <col min="10768" max="10768" width="6.5" style="530" customWidth="1"/>
    <col min="10769" max="10769" width="6.75" style="530" customWidth="1"/>
    <col min="10770" max="10770" width="6.5" style="530" customWidth="1"/>
    <col min="10771" max="10771" width="8.75" style="530" customWidth="1"/>
    <col min="10772" max="10772" width="6.5" style="530" customWidth="1"/>
    <col min="10773" max="11008" width="9" style="530"/>
    <col min="11009" max="11010" width="6.5" style="530" customWidth="1"/>
    <col min="11011" max="11011" width="8.625" style="530" customWidth="1"/>
    <col min="11012" max="11012" width="6.375" style="530" customWidth="1"/>
    <col min="11013" max="11013" width="6.5" style="530" customWidth="1"/>
    <col min="11014" max="11014" width="6.25" style="530" customWidth="1"/>
    <col min="11015" max="11015" width="8.375" style="530" customWidth="1"/>
    <col min="11016" max="11016" width="5.875" style="530" customWidth="1"/>
    <col min="11017" max="11018" width="6.5" style="530" customWidth="1"/>
    <col min="11019" max="11019" width="8.375" style="530" customWidth="1"/>
    <col min="11020" max="11020" width="6.375" style="530" customWidth="1"/>
    <col min="11021" max="11021" width="7.5" style="530" customWidth="1"/>
    <col min="11022" max="11022" width="6.25" style="530" customWidth="1"/>
    <col min="11023" max="11023" width="8.75" style="530" customWidth="1"/>
    <col min="11024" max="11024" width="6.5" style="530" customWidth="1"/>
    <col min="11025" max="11025" width="6.75" style="530" customWidth="1"/>
    <col min="11026" max="11026" width="6.5" style="530" customWidth="1"/>
    <col min="11027" max="11027" width="8.75" style="530" customWidth="1"/>
    <col min="11028" max="11028" width="6.5" style="530" customWidth="1"/>
    <col min="11029" max="11264" width="9" style="530"/>
    <col min="11265" max="11266" width="6.5" style="530" customWidth="1"/>
    <col min="11267" max="11267" width="8.625" style="530" customWidth="1"/>
    <col min="11268" max="11268" width="6.375" style="530" customWidth="1"/>
    <col min="11269" max="11269" width="6.5" style="530" customWidth="1"/>
    <col min="11270" max="11270" width="6.25" style="530" customWidth="1"/>
    <col min="11271" max="11271" width="8.375" style="530" customWidth="1"/>
    <col min="11272" max="11272" width="5.875" style="530" customWidth="1"/>
    <col min="11273" max="11274" width="6.5" style="530" customWidth="1"/>
    <col min="11275" max="11275" width="8.375" style="530" customWidth="1"/>
    <col min="11276" max="11276" width="6.375" style="530" customWidth="1"/>
    <col min="11277" max="11277" width="7.5" style="530" customWidth="1"/>
    <col min="11278" max="11278" width="6.25" style="530" customWidth="1"/>
    <col min="11279" max="11279" width="8.75" style="530" customWidth="1"/>
    <col min="11280" max="11280" width="6.5" style="530" customWidth="1"/>
    <col min="11281" max="11281" width="6.75" style="530" customWidth="1"/>
    <col min="11282" max="11282" width="6.5" style="530" customWidth="1"/>
    <col min="11283" max="11283" width="8.75" style="530" customWidth="1"/>
    <col min="11284" max="11284" width="6.5" style="530" customWidth="1"/>
    <col min="11285" max="11520" width="9" style="530"/>
    <col min="11521" max="11522" width="6.5" style="530" customWidth="1"/>
    <col min="11523" max="11523" width="8.625" style="530" customWidth="1"/>
    <col min="11524" max="11524" width="6.375" style="530" customWidth="1"/>
    <col min="11525" max="11525" width="6.5" style="530" customWidth="1"/>
    <col min="11526" max="11526" width="6.25" style="530" customWidth="1"/>
    <col min="11527" max="11527" width="8.375" style="530" customWidth="1"/>
    <col min="11528" max="11528" width="5.875" style="530" customWidth="1"/>
    <col min="11529" max="11530" width="6.5" style="530" customWidth="1"/>
    <col min="11531" max="11531" width="8.375" style="530" customWidth="1"/>
    <col min="11532" max="11532" width="6.375" style="530" customWidth="1"/>
    <col min="11533" max="11533" width="7.5" style="530" customWidth="1"/>
    <col min="11534" max="11534" width="6.25" style="530" customWidth="1"/>
    <col min="11535" max="11535" width="8.75" style="530" customWidth="1"/>
    <col min="11536" max="11536" width="6.5" style="530" customWidth="1"/>
    <col min="11537" max="11537" width="6.75" style="530" customWidth="1"/>
    <col min="11538" max="11538" width="6.5" style="530" customWidth="1"/>
    <col min="11539" max="11539" width="8.75" style="530" customWidth="1"/>
    <col min="11540" max="11540" width="6.5" style="530" customWidth="1"/>
    <col min="11541" max="11776" width="9" style="530"/>
    <col min="11777" max="11778" width="6.5" style="530" customWidth="1"/>
    <col min="11779" max="11779" width="8.625" style="530" customWidth="1"/>
    <col min="11780" max="11780" width="6.375" style="530" customWidth="1"/>
    <col min="11781" max="11781" width="6.5" style="530" customWidth="1"/>
    <col min="11782" max="11782" width="6.25" style="530" customWidth="1"/>
    <col min="11783" max="11783" width="8.375" style="530" customWidth="1"/>
    <col min="11784" max="11784" width="5.875" style="530" customWidth="1"/>
    <col min="11785" max="11786" width="6.5" style="530" customWidth="1"/>
    <col min="11787" max="11787" width="8.375" style="530" customWidth="1"/>
    <col min="11788" max="11788" width="6.375" style="530" customWidth="1"/>
    <col min="11789" max="11789" width="7.5" style="530" customWidth="1"/>
    <col min="11790" max="11790" width="6.25" style="530" customWidth="1"/>
    <col min="11791" max="11791" width="8.75" style="530" customWidth="1"/>
    <col min="11792" max="11792" width="6.5" style="530" customWidth="1"/>
    <col min="11793" max="11793" width="6.75" style="530" customWidth="1"/>
    <col min="11794" max="11794" width="6.5" style="530" customWidth="1"/>
    <col min="11795" max="11795" width="8.75" style="530" customWidth="1"/>
    <col min="11796" max="11796" width="6.5" style="530" customWidth="1"/>
    <col min="11797" max="12032" width="9" style="530"/>
    <col min="12033" max="12034" width="6.5" style="530" customWidth="1"/>
    <col min="12035" max="12035" width="8.625" style="530" customWidth="1"/>
    <col min="12036" max="12036" width="6.375" style="530" customWidth="1"/>
    <col min="12037" max="12037" width="6.5" style="530" customWidth="1"/>
    <col min="12038" max="12038" width="6.25" style="530" customWidth="1"/>
    <col min="12039" max="12039" width="8.375" style="530" customWidth="1"/>
    <col min="12040" max="12040" width="5.875" style="530" customWidth="1"/>
    <col min="12041" max="12042" width="6.5" style="530" customWidth="1"/>
    <col min="12043" max="12043" width="8.375" style="530" customWidth="1"/>
    <col min="12044" max="12044" width="6.375" style="530" customWidth="1"/>
    <col min="12045" max="12045" width="7.5" style="530" customWidth="1"/>
    <col min="12046" max="12046" width="6.25" style="530" customWidth="1"/>
    <col min="12047" max="12047" width="8.75" style="530" customWidth="1"/>
    <col min="12048" max="12048" width="6.5" style="530" customWidth="1"/>
    <col min="12049" max="12049" width="6.75" style="530" customWidth="1"/>
    <col min="12050" max="12050" width="6.5" style="530" customWidth="1"/>
    <col min="12051" max="12051" width="8.75" style="530" customWidth="1"/>
    <col min="12052" max="12052" width="6.5" style="530" customWidth="1"/>
    <col min="12053" max="12288" width="9" style="530"/>
    <col min="12289" max="12290" width="6.5" style="530" customWidth="1"/>
    <col min="12291" max="12291" width="8.625" style="530" customWidth="1"/>
    <col min="12292" max="12292" width="6.375" style="530" customWidth="1"/>
    <col min="12293" max="12293" width="6.5" style="530" customWidth="1"/>
    <col min="12294" max="12294" width="6.25" style="530" customWidth="1"/>
    <col min="12295" max="12295" width="8.375" style="530" customWidth="1"/>
    <col min="12296" max="12296" width="5.875" style="530" customWidth="1"/>
    <col min="12297" max="12298" width="6.5" style="530" customWidth="1"/>
    <col min="12299" max="12299" width="8.375" style="530" customWidth="1"/>
    <col min="12300" max="12300" width="6.375" style="530" customWidth="1"/>
    <col min="12301" max="12301" width="7.5" style="530" customWidth="1"/>
    <col min="12302" max="12302" width="6.25" style="530" customWidth="1"/>
    <col min="12303" max="12303" width="8.75" style="530" customWidth="1"/>
    <col min="12304" max="12304" width="6.5" style="530" customWidth="1"/>
    <col min="12305" max="12305" width="6.75" style="530" customWidth="1"/>
    <col min="12306" max="12306" width="6.5" style="530" customWidth="1"/>
    <col min="12307" max="12307" width="8.75" style="530" customWidth="1"/>
    <col min="12308" max="12308" width="6.5" style="530" customWidth="1"/>
    <col min="12309" max="12544" width="9" style="530"/>
    <col min="12545" max="12546" width="6.5" style="530" customWidth="1"/>
    <col min="12547" max="12547" width="8.625" style="530" customWidth="1"/>
    <col min="12548" max="12548" width="6.375" style="530" customWidth="1"/>
    <col min="12549" max="12549" width="6.5" style="530" customWidth="1"/>
    <col min="12550" max="12550" width="6.25" style="530" customWidth="1"/>
    <col min="12551" max="12551" width="8.375" style="530" customWidth="1"/>
    <col min="12552" max="12552" width="5.875" style="530" customWidth="1"/>
    <col min="12553" max="12554" width="6.5" style="530" customWidth="1"/>
    <col min="12555" max="12555" width="8.375" style="530" customWidth="1"/>
    <col min="12556" max="12556" width="6.375" style="530" customWidth="1"/>
    <col min="12557" max="12557" width="7.5" style="530" customWidth="1"/>
    <col min="12558" max="12558" width="6.25" style="530" customWidth="1"/>
    <col min="12559" max="12559" width="8.75" style="530" customWidth="1"/>
    <col min="12560" max="12560" width="6.5" style="530" customWidth="1"/>
    <col min="12561" max="12561" width="6.75" style="530" customWidth="1"/>
    <col min="12562" max="12562" width="6.5" style="530" customWidth="1"/>
    <col min="12563" max="12563" width="8.75" style="530" customWidth="1"/>
    <col min="12564" max="12564" width="6.5" style="530" customWidth="1"/>
    <col min="12565" max="12800" width="9" style="530"/>
    <col min="12801" max="12802" width="6.5" style="530" customWidth="1"/>
    <col min="12803" max="12803" width="8.625" style="530" customWidth="1"/>
    <col min="12804" max="12804" width="6.375" style="530" customWidth="1"/>
    <col min="12805" max="12805" width="6.5" style="530" customWidth="1"/>
    <col min="12806" max="12806" width="6.25" style="530" customWidth="1"/>
    <col min="12807" max="12807" width="8.375" style="530" customWidth="1"/>
    <col min="12808" max="12808" width="5.875" style="530" customWidth="1"/>
    <col min="12809" max="12810" width="6.5" style="530" customWidth="1"/>
    <col min="12811" max="12811" width="8.375" style="530" customWidth="1"/>
    <col min="12812" max="12812" width="6.375" style="530" customWidth="1"/>
    <col min="12813" max="12813" width="7.5" style="530" customWidth="1"/>
    <col min="12814" max="12814" width="6.25" style="530" customWidth="1"/>
    <col min="12815" max="12815" width="8.75" style="530" customWidth="1"/>
    <col min="12816" max="12816" width="6.5" style="530" customWidth="1"/>
    <col min="12817" max="12817" width="6.75" style="530" customWidth="1"/>
    <col min="12818" max="12818" width="6.5" style="530" customWidth="1"/>
    <col min="12819" max="12819" width="8.75" style="530" customWidth="1"/>
    <col min="12820" max="12820" width="6.5" style="530" customWidth="1"/>
    <col min="12821" max="13056" width="9" style="530"/>
    <col min="13057" max="13058" width="6.5" style="530" customWidth="1"/>
    <col min="13059" max="13059" width="8.625" style="530" customWidth="1"/>
    <col min="13060" max="13060" width="6.375" style="530" customWidth="1"/>
    <col min="13061" max="13061" width="6.5" style="530" customWidth="1"/>
    <col min="13062" max="13062" width="6.25" style="530" customWidth="1"/>
    <col min="13063" max="13063" width="8.375" style="530" customWidth="1"/>
    <col min="13064" max="13064" width="5.875" style="530" customWidth="1"/>
    <col min="13065" max="13066" width="6.5" style="530" customWidth="1"/>
    <col min="13067" max="13067" width="8.375" style="530" customWidth="1"/>
    <col min="13068" max="13068" width="6.375" style="530" customWidth="1"/>
    <col min="13069" max="13069" width="7.5" style="530" customWidth="1"/>
    <col min="13070" max="13070" width="6.25" style="530" customWidth="1"/>
    <col min="13071" max="13071" width="8.75" style="530" customWidth="1"/>
    <col min="13072" max="13072" width="6.5" style="530" customWidth="1"/>
    <col min="13073" max="13073" width="6.75" style="530" customWidth="1"/>
    <col min="13074" max="13074" width="6.5" style="530" customWidth="1"/>
    <col min="13075" max="13075" width="8.75" style="530" customWidth="1"/>
    <col min="13076" max="13076" width="6.5" style="530" customWidth="1"/>
    <col min="13077" max="13312" width="9" style="530"/>
    <col min="13313" max="13314" width="6.5" style="530" customWidth="1"/>
    <col min="13315" max="13315" width="8.625" style="530" customWidth="1"/>
    <col min="13316" max="13316" width="6.375" style="530" customWidth="1"/>
    <col min="13317" max="13317" width="6.5" style="530" customWidth="1"/>
    <col min="13318" max="13318" width="6.25" style="530" customWidth="1"/>
    <col min="13319" max="13319" width="8.375" style="530" customWidth="1"/>
    <col min="13320" max="13320" width="5.875" style="530" customWidth="1"/>
    <col min="13321" max="13322" width="6.5" style="530" customWidth="1"/>
    <col min="13323" max="13323" width="8.375" style="530" customWidth="1"/>
    <col min="13324" max="13324" width="6.375" style="530" customWidth="1"/>
    <col min="13325" max="13325" width="7.5" style="530" customWidth="1"/>
    <col min="13326" max="13326" width="6.25" style="530" customWidth="1"/>
    <col min="13327" max="13327" width="8.75" style="530" customWidth="1"/>
    <col min="13328" max="13328" width="6.5" style="530" customWidth="1"/>
    <col min="13329" max="13329" width="6.75" style="530" customWidth="1"/>
    <col min="13330" max="13330" width="6.5" style="530" customWidth="1"/>
    <col min="13331" max="13331" width="8.75" style="530" customWidth="1"/>
    <col min="13332" max="13332" width="6.5" style="530" customWidth="1"/>
    <col min="13333" max="13568" width="9" style="530"/>
    <col min="13569" max="13570" width="6.5" style="530" customWidth="1"/>
    <col min="13571" max="13571" width="8.625" style="530" customWidth="1"/>
    <col min="13572" max="13572" width="6.375" style="530" customWidth="1"/>
    <col min="13573" max="13573" width="6.5" style="530" customWidth="1"/>
    <col min="13574" max="13574" width="6.25" style="530" customWidth="1"/>
    <col min="13575" max="13575" width="8.375" style="530" customWidth="1"/>
    <col min="13576" max="13576" width="5.875" style="530" customWidth="1"/>
    <col min="13577" max="13578" width="6.5" style="530" customWidth="1"/>
    <col min="13579" max="13579" width="8.375" style="530" customWidth="1"/>
    <col min="13580" max="13580" width="6.375" style="530" customWidth="1"/>
    <col min="13581" max="13581" width="7.5" style="530" customWidth="1"/>
    <col min="13582" max="13582" width="6.25" style="530" customWidth="1"/>
    <col min="13583" max="13583" width="8.75" style="530" customWidth="1"/>
    <col min="13584" max="13584" width="6.5" style="530" customWidth="1"/>
    <col min="13585" max="13585" width="6.75" style="530" customWidth="1"/>
    <col min="13586" max="13586" width="6.5" style="530" customWidth="1"/>
    <col min="13587" max="13587" width="8.75" style="530" customWidth="1"/>
    <col min="13588" max="13588" width="6.5" style="530" customWidth="1"/>
    <col min="13589" max="13824" width="9" style="530"/>
    <col min="13825" max="13826" width="6.5" style="530" customWidth="1"/>
    <col min="13827" max="13827" width="8.625" style="530" customWidth="1"/>
    <col min="13828" max="13828" width="6.375" style="530" customWidth="1"/>
    <col min="13829" max="13829" width="6.5" style="530" customWidth="1"/>
    <col min="13830" max="13830" width="6.25" style="530" customWidth="1"/>
    <col min="13831" max="13831" width="8.375" style="530" customWidth="1"/>
    <col min="13832" max="13832" width="5.875" style="530" customWidth="1"/>
    <col min="13833" max="13834" width="6.5" style="530" customWidth="1"/>
    <col min="13835" max="13835" width="8.375" style="530" customWidth="1"/>
    <col min="13836" max="13836" width="6.375" style="530" customWidth="1"/>
    <col min="13837" max="13837" width="7.5" style="530" customWidth="1"/>
    <col min="13838" max="13838" width="6.25" style="530" customWidth="1"/>
    <col min="13839" max="13839" width="8.75" style="530" customWidth="1"/>
    <col min="13840" max="13840" width="6.5" style="530" customWidth="1"/>
    <col min="13841" max="13841" width="6.75" style="530" customWidth="1"/>
    <col min="13842" max="13842" width="6.5" style="530" customWidth="1"/>
    <col min="13843" max="13843" width="8.75" style="530" customWidth="1"/>
    <col min="13844" max="13844" width="6.5" style="530" customWidth="1"/>
    <col min="13845" max="14080" width="9" style="530"/>
    <col min="14081" max="14082" width="6.5" style="530" customWidth="1"/>
    <col min="14083" max="14083" width="8.625" style="530" customWidth="1"/>
    <col min="14084" max="14084" width="6.375" style="530" customWidth="1"/>
    <col min="14085" max="14085" width="6.5" style="530" customWidth="1"/>
    <col min="14086" max="14086" width="6.25" style="530" customWidth="1"/>
    <col min="14087" max="14087" width="8.375" style="530" customWidth="1"/>
    <col min="14088" max="14088" width="5.875" style="530" customWidth="1"/>
    <col min="14089" max="14090" width="6.5" style="530" customWidth="1"/>
    <col min="14091" max="14091" width="8.375" style="530" customWidth="1"/>
    <col min="14092" max="14092" width="6.375" style="530" customWidth="1"/>
    <col min="14093" max="14093" width="7.5" style="530" customWidth="1"/>
    <col min="14094" max="14094" width="6.25" style="530" customWidth="1"/>
    <col min="14095" max="14095" width="8.75" style="530" customWidth="1"/>
    <col min="14096" max="14096" width="6.5" style="530" customWidth="1"/>
    <col min="14097" max="14097" width="6.75" style="530" customWidth="1"/>
    <col min="14098" max="14098" width="6.5" style="530" customWidth="1"/>
    <col min="14099" max="14099" width="8.75" style="530" customWidth="1"/>
    <col min="14100" max="14100" width="6.5" style="530" customWidth="1"/>
    <col min="14101" max="14336" width="9" style="530"/>
    <col min="14337" max="14338" width="6.5" style="530" customWidth="1"/>
    <col min="14339" max="14339" width="8.625" style="530" customWidth="1"/>
    <col min="14340" max="14340" width="6.375" style="530" customWidth="1"/>
    <col min="14341" max="14341" width="6.5" style="530" customWidth="1"/>
    <col min="14342" max="14342" width="6.25" style="530" customWidth="1"/>
    <col min="14343" max="14343" width="8.375" style="530" customWidth="1"/>
    <col min="14344" max="14344" width="5.875" style="530" customWidth="1"/>
    <col min="14345" max="14346" width="6.5" style="530" customWidth="1"/>
    <col min="14347" max="14347" width="8.375" style="530" customWidth="1"/>
    <col min="14348" max="14348" width="6.375" style="530" customWidth="1"/>
    <col min="14349" max="14349" width="7.5" style="530" customWidth="1"/>
    <col min="14350" max="14350" width="6.25" style="530" customWidth="1"/>
    <col min="14351" max="14351" width="8.75" style="530" customWidth="1"/>
    <col min="14352" max="14352" width="6.5" style="530" customWidth="1"/>
    <col min="14353" max="14353" width="6.75" style="530" customWidth="1"/>
    <col min="14354" max="14354" width="6.5" style="530" customWidth="1"/>
    <col min="14355" max="14355" width="8.75" style="530" customWidth="1"/>
    <col min="14356" max="14356" width="6.5" style="530" customWidth="1"/>
    <col min="14357" max="14592" width="9" style="530"/>
    <col min="14593" max="14594" width="6.5" style="530" customWidth="1"/>
    <col min="14595" max="14595" width="8.625" style="530" customWidth="1"/>
    <col min="14596" max="14596" width="6.375" style="530" customWidth="1"/>
    <col min="14597" max="14597" width="6.5" style="530" customWidth="1"/>
    <col min="14598" max="14598" width="6.25" style="530" customWidth="1"/>
    <col min="14599" max="14599" width="8.375" style="530" customWidth="1"/>
    <col min="14600" max="14600" width="5.875" style="530" customWidth="1"/>
    <col min="14601" max="14602" width="6.5" style="530" customWidth="1"/>
    <col min="14603" max="14603" width="8.375" style="530" customWidth="1"/>
    <col min="14604" max="14604" width="6.375" style="530" customWidth="1"/>
    <col min="14605" max="14605" width="7.5" style="530" customWidth="1"/>
    <col min="14606" max="14606" width="6.25" style="530" customWidth="1"/>
    <col min="14607" max="14607" width="8.75" style="530" customWidth="1"/>
    <col min="14608" max="14608" width="6.5" style="530" customWidth="1"/>
    <col min="14609" max="14609" width="6.75" style="530" customWidth="1"/>
    <col min="14610" max="14610" width="6.5" style="530" customWidth="1"/>
    <col min="14611" max="14611" width="8.75" style="530" customWidth="1"/>
    <col min="14612" max="14612" width="6.5" style="530" customWidth="1"/>
    <col min="14613" max="14848" width="9" style="530"/>
    <col min="14849" max="14850" width="6.5" style="530" customWidth="1"/>
    <col min="14851" max="14851" width="8.625" style="530" customWidth="1"/>
    <col min="14852" max="14852" width="6.375" style="530" customWidth="1"/>
    <col min="14853" max="14853" width="6.5" style="530" customWidth="1"/>
    <col min="14854" max="14854" width="6.25" style="530" customWidth="1"/>
    <col min="14855" max="14855" width="8.375" style="530" customWidth="1"/>
    <col min="14856" max="14856" width="5.875" style="530" customWidth="1"/>
    <col min="14857" max="14858" width="6.5" style="530" customWidth="1"/>
    <col min="14859" max="14859" width="8.375" style="530" customWidth="1"/>
    <col min="14860" max="14860" width="6.375" style="530" customWidth="1"/>
    <col min="14861" max="14861" width="7.5" style="530" customWidth="1"/>
    <col min="14862" max="14862" width="6.25" style="530" customWidth="1"/>
    <col min="14863" max="14863" width="8.75" style="530" customWidth="1"/>
    <col min="14864" max="14864" width="6.5" style="530" customWidth="1"/>
    <col min="14865" max="14865" width="6.75" style="530" customWidth="1"/>
    <col min="14866" max="14866" width="6.5" style="530" customWidth="1"/>
    <col min="14867" max="14867" width="8.75" style="530" customWidth="1"/>
    <col min="14868" max="14868" width="6.5" style="530" customWidth="1"/>
    <col min="14869" max="15104" width="9" style="530"/>
    <col min="15105" max="15106" width="6.5" style="530" customWidth="1"/>
    <col min="15107" max="15107" width="8.625" style="530" customWidth="1"/>
    <col min="15108" max="15108" width="6.375" style="530" customWidth="1"/>
    <col min="15109" max="15109" width="6.5" style="530" customWidth="1"/>
    <col min="15110" max="15110" width="6.25" style="530" customWidth="1"/>
    <col min="15111" max="15111" width="8.375" style="530" customWidth="1"/>
    <col min="15112" max="15112" width="5.875" style="530" customWidth="1"/>
    <col min="15113" max="15114" width="6.5" style="530" customWidth="1"/>
    <col min="15115" max="15115" width="8.375" style="530" customWidth="1"/>
    <col min="15116" max="15116" width="6.375" style="530" customWidth="1"/>
    <col min="15117" max="15117" width="7.5" style="530" customWidth="1"/>
    <col min="15118" max="15118" width="6.25" style="530" customWidth="1"/>
    <col min="15119" max="15119" width="8.75" style="530" customWidth="1"/>
    <col min="15120" max="15120" width="6.5" style="530" customWidth="1"/>
    <col min="15121" max="15121" width="6.75" style="530" customWidth="1"/>
    <col min="15122" max="15122" width="6.5" style="530" customWidth="1"/>
    <col min="15123" max="15123" width="8.75" style="530" customWidth="1"/>
    <col min="15124" max="15124" width="6.5" style="530" customWidth="1"/>
    <col min="15125" max="15360" width="9" style="530"/>
    <col min="15361" max="15362" width="6.5" style="530" customWidth="1"/>
    <col min="15363" max="15363" width="8.625" style="530" customWidth="1"/>
    <col min="15364" max="15364" width="6.375" style="530" customWidth="1"/>
    <col min="15365" max="15365" width="6.5" style="530" customWidth="1"/>
    <col min="15366" max="15366" width="6.25" style="530" customWidth="1"/>
    <col min="15367" max="15367" width="8.375" style="530" customWidth="1"/>
    <col min="15368" max="15368" width="5.875" style="530" customWidth="1"/>
    <col min="15369" max="15370" width="6.5" style="530" customWidth="1"/>
    <col min="15371" max="15371" width="8.375" style="530" customWidth="1"/>
    <col min="15372" max="15372" width="6.375" style="530" customWidth="1"/>
    <col min="15373" max="15373" width="7.5" style="530" customWidth="1"/>
    <col min="15374" max="15374" width="6.25" style="530" customWidth="1"/>
    <col min="15375" max="15375" width="8.75" style="530" customWidth="1"/>
    <col min="15376" max="15376" width="6.5" style="530" customWidth="1"/>
    <col min="15377" max="15377" width="6.75" style="530" customWidth="1"/>
    <col min="15378" max="15378" width="6.5" style="530" customWidth="1"/>
    <col min="15379" max="15379" width="8.75" style="530" customWidth="1"/>
    <col min="15380" max="15380" width="6.5" style="530" customWidth="1"/>
    <col min="15381" max="15616" width="9" style="530"/>
    <col min="15617" max="15618" width="6.5" style="530" customWidth="1"/>
    <col min="15619" max="15619" width="8.625" style="530" customWidth="1"/>
    <col min="15620" max="15620" width="6.375" style="530" customWidth="1"/>
    <col min="15621" max="15621" width="6.5" style="530" customWidth="1"/>
    <col min="15622" max="15622" width="6.25" style="530" customWidth="1"/>
    <col min="15623" max="15623" width="8.375" style="530" customWidth="1"/>
    <col min="15624" max="15624" width="5.875" style="530" customWidth="1"/>
    <col min="15625" max="15626" width="6.5" style="530" customWidth="1"/>
    <col min="15627" max="15627" width="8.375" style="530" customWidth="1"/>
    <col min="15628" max="15628" width="6.375" style="530" customWidth="1"/>
    <col min="15629" max="15629" width="7.5" style="530" customWidth="1"/>
    <col min="15630" max="15630" width="6.25" style="530" customWidth="1"/>
    <col min="15631" max="15631" width="8.75" style="530" customWidth="1"/>
    <col min="15632" max="15632" width="6.5" style="530" customWidth="1"/>
    <col min="15633" max="15633" width="6.75" style="530" customWidth="1"/>
    <col min="15634" max="15634" width="6.5" style="530" customWidth="1"/>
    <col min="15635" max="15635" width="8.75" style="530" customWidth="1"/>
    <col min="15636" max="15636" width="6.5" style="530" customWidth="1"/>
    <col min="15637" max="15872" width="9" style="530"/>
    <col min="15873" max="15874" width="6.5" style="530" customWidth="1"/>
    <col min="15875" max="15875" width="8.625" style="530" customWidth="1"/>
    <col min="15876" max="15876" width="6.375" style="530" customWidth="1"/>
    <col min="15877" max="15877" width="6.5" style="530" customWidth="1"/>
    <col min="15878" max="15878" width="6.25" style="530" customWidth="1"/>
    <col min="15879" max="15879" width="8.375" style="530" customWidth="1"/>
    <col min="15880" max="15880" width="5.875" style="530" customWidth="1"/>
    <col min="15881" max="15882" width="6.5" style="530" customWidth="1"/>
    <col min="15883" max="15883" width="8.375" style="530" customWidth="1"/>
    <col min="15884" max="15884" width="6.375" style="530" customWidth="1"/>
    <col min="15885" max="15885" width="7.5" style="530" customWidth="1"/>
    <col min="15886" max="15886" width="6.25" style="530" customWidth="1"/>
    <col min="15887" max="15887" width="8.75" style="530" customWidth="1"/>
    <col min="15888" max="15888" width="6.5" style="530" customWidth="1"/>
    <col min="15889" max="15889" width="6.75" style="530" customWidth="1"/>
    <col min="15890" max="15890" width="6.5" style="530" customWidth="1"/>
    <col min="15891" max="15891" width="8.75" style="530" customWidth="1"/>
    <col min="15892" max="15892" width="6.5" style="530" customWidth="1"/>
    <col min="15893" max="16128" width="9" style="530"/>
    <col min="16129" max="16130" width="6.5" style="530" customWidth="1"/>
    <col min="16131" max="16131" width="8.625" style="530" customWidth="1"/>
    <col min="16132" max="16132" width="6.375" style="530" customWidth="1"/>
    <col min="16133" max="16133" width="6.5" style="530" customWidth="1"/>
    <col min="16134" max="16134" width="6.25" style="530" customWidth="1"/>
    <col min="16135" max="16135" width="8.375" style="530" customWidth="1"/>
    <col min="16136" max="16136" width="5.875" style="530" customWidth="1"/>
    <col min="16137" max="16138" width="6.5" style="530" customWidth="1"/>
    <col min="16139" max="16139" width="8.375" style="530" customWidth="1"/>
    <col min="16140" max="16140" width="6.375" style="530" customWidth="1"/>
    <col min="16141" max="16141" width="7.5" style="530" customWidth="1"/>
    <col min="16142" max="16142" width="6.25" style="530" customWidth="1"/>
    <col min="16143" max="16143" width="8.75" style="530" customWidth="1"/>
    <col min="16144" max="16144" width="6.5" style="530" customWidth="1"/>
    <col min="16145" max="16145" width="6.75" style="530" customWidth="1"/>
    <col min="16146" max="16146" width="6.5" style="530" customWidth="1"/>
    <col min="16147" max="16147" width="8.75" style="530" customWidth="1"/>
    <col min="16148" max="16148" width="6.5" style="530" customWidth="1"/>
    <col min="16149" max="16384" width="9" style="530"/>
  </cols>
  <sheetData>
    <row r="1" spans="1:20" ht="31.5" customHeight="1" thickBot="1">
      <c r="D1" s="1130" t="s">
        <v>1351</v>
      </c>
      <c r="E1" s="1130"/>
      <c r="F1" s="1130"/>
      <c r="G1" s="1130"/>
      <c r="H1" s="1130"/>
      <c r="I1" s="1130"/>
      <c r="J1" s="1130"/>
      <c r="K1" s="1130"/>
      <c r="O1" s="548" t="s">
        <v>1350</v>
      </c>
    </row>
    <row r="2" spans="1:20" ht="16.5" customHeight="1">
      <c r="A2" s="1131"/>
      <c r="B2" s="1120"/>
      <c r="C2" s="1120"/>
      <c r="D2" s="1121"/>
      <c r="E2" s="1131"/>
      <c r="F2" s="1120"/>
      <c r="G2" s="1120"/>
      <c r="H2" s="1121"/>
      <c r="I2" s="1120" t="s">
        <v>1349</v>
      </c>
      <c r="J2" s="1120"/>
      <c r="K2" s="1120"/>
      <c r="L2" s="1120"/>
      <c r="M2" s="1131" t="s">
        <v>1348</v>
      </c>
      <c r="N2" s="1120"/>
      <c r="O2" s="1120"/>
      <c r="P2" s="1121"/>
      <c r="Q2" s="1120" t="s">
        <v>1347</v>
      </c>
      <c r="R2" s="1120"/>
      <c r="S2" s="1120"/>
      <c r="T2" s="1121"/>
    </row>
    <row r="3" spans="1:20">
      <c r="A3" s="1122"/>
      <c r="B3" s="1123"/>
      <c r="C3" s="1123"/>
      <c r="D3" s="1124"/>
      <c r="E3" s="1125"/>
      <c r="F3" s="1126"/>
      <c r="G3" s="1126"/>
      <c r="H3" s="1127"/>
      <c r="I3" s="1128" t="str">
        <f>豐成第一週明細!D21</f>
        <v>寶島白飯</v>
      </c>
      <c r="J3" s="1128"/>
      <c r="K3" s="1128"/>
      <c r="L3" s="1128"/>
      <c r="M3" s="1125"/>
      <c r="N3" s="1126"/>
      <c r="O3" s="1126"/>
      <c r="P3" s="1127"/>
      <c r="Q3" s="1126"/>
      <c r="R3" s="1126"/>
      <c r="S3" s="1126"/>
      <c r="T3" s="1127"/>
    </row>
    <row r="4" spans="1:20" s="547" customFormat="1">
      <c r="A4" s="1122"/>
      <c r="B4" s="1123"/>
      <c r="C4" s="1123"/>
      <c r="D4" s="1124"/>
      <c r="E4" s="1122"/>
      <c r="F4" s="1123"/>
      <c r="G4" s="1123"/>
      <c r="H4" s="1124"/>
      <c r="I4" s="1129" t="str">
        <f>豐成第一週明細!G21</f>
        <v>豉汁豬排</v>
      </c>
      <c r="J4" s="1129"/>
      <c r="K4" s="1129"/>
      <c r="L4" s="1129"/>
      <c r="M4" s="1122"/>
      <c r="N4" s="1123"/>
      <c r="O4" s="1123"/>
      <c r="P4" s="1124"/>
      <c r="Q4" s="1123"/>
      <c r="R4" s="1123"/>
      <c r="S4" s="1123"/>
      <c r="T4" s="1124"/>
    </row>
    <row r="5" spans="1:20" s="547" customFormat="1">
      <c r="A5" s="1122"/>
      <c r="B5" s="1123"/>
      <c r="C5" s="1123"/>
      <c r="D5" s="1124"/>
      <c r="E5" s="1122"/>
      <c r="F5" s="1123"/>
      <c r="G5" s="1123"/>
      <c r="H5" s="1124"/>
      <c r="I5" s="1129" t="str">
        <f>豐成第一週明細!J21</f>
        <v>白玉燒雞</v>
      </c>
      <c r="J5" s="1129"/>
      <c r="K5" s="1129"/>
      <c r="L5" s="1129"/>
      <c r="M5" s="1122" t="s">
        <v>1346</v>
      </c>
      <c r="N5" s="1123"/>
      <c r="O5" s="1123"/>
      <c r="P5" s="1124"/>
      <c r="Q5" s="1123" t="s">
        <v>1346</v>
      </c>
      <c r="R5" s="1123"/>
      <c r="S5" s="1123"/>
      <c r="T5" s="1124"/>
    </row>
    <row r="6" spans="1:20" s="547" customFormat="1">
      <c r="A6" s="1122"/>
      <c r="B6" s="1123"/>
      <c r="C6" s="1123"/>
      <c r="D6" s="1124"/>
      <c r="E6" s="1122"/>
      <c r="F6" s="1123"/>
      <c r="G6" s="1123"/>
      <c r="H6" s="1124"/>
      <c r="I6" s="1132" t="str">
        <f>豐成第一週明細!M21</f>
        <v>大溪豆干(豆)</v>
      </c>
      <c r="J6" s="1132"/>
      <c r="K6" s="1132"/>
      <c r="L6" s="1132"/>
      <c r="M6" s="1122"/>
      <c r="N6" s="1123"/>
      <c r="O6" s="1123"/>
      <c r="P6" s="1124"/>
      <c r="Q6" s="1123"/>
      <c r="R6" s="1123"/>
      <c r="S6" s="1123"/>
      <c r="T6" s="1124"/>
    </row>
    <row r="7" spans="1:20" s="547" customFormat="1">
      <c r="A7" s="1122"/>
      <c r="B7" s="1123"/>
      <c r="C7" s="1123"/>
      <c r="D7" s="1124"/>
      <c r="E7" s="1122"/>
      <c r="F7" s="1123"/>
      <c r="G7" s="1123"/>
      <c r="H7" s="1124"/>
      <c r="I7" s="1132" t="str">
        <f>豐成第一週明細!P21</f>
        <v>深色蔬菜</v>
      </c>
      <c r="J7" s="1132"/>
      <c r="K7" s="1132"/>
      <c r="L7" s="1132"/>
      <c r="M7" s="1122"/>
      <c r="N7" s="1123"/>
      <c r="O7" s="1123"/>
      <c r="P7" s="1124"/>
      <c r="Q7" s="1123"/>
      <c r="R7" s="1123"/>
      <c r="S7" s="1123"/>
      <c r="T7" s="1124"/>
    </row>
    <row r="8" spans="1:20" s="547" customFormat="1">
      <c r="A8" s="1122"/>
      <c r="B8" s="1123"/>
      <c r="C8" s="1123"/>
      <c r="D8" s="1124"/>
      <c r="E8" s="1122"/>
      <c r="F8" s="1123"/>
      <c r="G8" s="1123"/>
      <c r="H8" s="1124"/>
      <c r="I8" s="1132" t="str">
        <f>豐成第一週明細!S21</f>
        <v>味噌海芽湯(海豆)</v>
      </c>
      <c r="J8" s="1132"/>
      <c r="K8" s="1132"/>
      <c r="L8" s="1132"/>
      <c r="M8" s="1122"/>
      <c r="N8" s="1123"/>
      <c r="O8" s="1123"/>
      <c r="P8" s="1124"/>
      <c r="Q8" s="1123"/>
      <c r="R8" s="1123"/>
      <c r="S8" s="1123"/>
      <c r="T8" s="1124"/>
    </row>
    <row r="9" spans="1:20">
      <c r="A9" s="540" t="s">
        <v>1335</v>
      </c>
      <c r="B9" s="538"/>
      <c r="C9" s="538" t="s">
        <v>9</v>
      </c>
      <c r="D9" s="537"/>
      <c r="E9" s="540" t="s">
        <v>1335</v>
      </c>
      <c r="F9" s="538"/>
      <c r="G9" s="538" t="s">
        <v>9</v>
      </c>
      <c r="H9" s="537"/>
      <c r="I9" s="539" t="s">
        <v>1335</v>
      </c>
      <c r="J9" s="538">
        <f>豐成第一週明細!W28</f>
        <v>698.7</v>
      </c>
      <c r="K9" s="538" t="s">
        <v>9</v>
      </c>
      <c r="L9" s="541">
        <f>豐成第一週明細!W24</f>
        <v>21.5</v>
      </c>
      <c r="M9" s="540" t="s">
        <v>1335</v>
      </c>
      <c r="N9" s="538">
        <f>豐成第一週明細!W36</f>
        <v>0</v>
      </c>
      <c r="O9" s="538" t="s">
        <v>9</v>
      </c>
      <c r="P9" s="537">
        <f>豐成第一週明細!W32</f>
        <v>0</v>
      </c>
      <c r="Q9" s="539" t="s">
        <v>1335</v>
      </c>
      <c r="R9" s="538">
        <f>豐成第一週明細!W44</f>
        <v>0</v>
      </c>
      <c r="S9" s="538" t="s">
        <v>9</v>
      </c>
      <c r="T9" s="537">
        <f>豐成第一週明細!W40</f>
        <v>0</v>
      </c>
    </row>
    <row r="10" spans="1:20">
      <c r="A10" s="540" t="s">
        <v>7</v>
      </c>
      <c r="B10" s="538"/>
      <c r="C10" s="538" t="s">
        <v>11</v>
      </c>
      <c r="D10" s="537"/>
      <c r="E10" s="540" t="s">
        <v>7</v>
      </c>
      <c r="F10" s="538"/>
      <c r="G10" s="538" t="s">
        <v>11</v>
      </c>
      <c r="H10" s="537"/>
      <c r="I10" s="539" t="s">
        <v>7</v>
      </c>
      <c r="J10" s="538">
        <f>豐成第一週明細!W22</f>
        <v>98.5</v>
      </c>
      <c r="K10" s="538" t="s">
        <v>11</v>
      </c>
      <c r="L10" s="541">
        <f>豐成第一週明細!W26</f>
        <v>27.8</v>
      </c>
      <c r="M10" s="540" t="s">
        <v>7</v>
      </c>
      <c r="N10" s="538">
        <f>豐成第一週明細!W30</f>
        <v>0</v>
      </c>
      <c r="O10" s="538" t="s">
        <v>11</v>
      </c>
      <c r="P10" s="537">
        <f>豐成第一週明細!W34</f>
        <v>0</v>
      </c>
      <c r="Q10" s="539" t="s">
        <v>7</v>
      </c>
      <c r="R10" s="538">
        <f>豐成第一週明細!W38</f>
        <v>0</v>
      </c>
      <c r="S10" s="538" t="s">
        <v>11</v>
      </c>
      <c r="T10" s="537">
        <f>豐成第一週明細!W42</f>
        <v>0</v>
      </c>
    </row>
    <row r="11" spans="1:20">
      <c r="A11" s="1133" t="s">
        <v>1345</v>
      </c>
      <c r="B11" s="1134"/>
      <c r="C11" s="1134"/>
      <c r="D11" s="1135"/>
      <c r="E11" s="1133" t="s">
        <v>1344</v>
      </c>
      <c r="F11" s="1134"/>
      <c r="G11" s="1134"/>
      <c r="H11" s="1135"/>
      <c r="I11" s="1136" t="s">
        <v>1343</v>
      </c>
      <c r="J11" s="1134"/>
      <c r="K11" s="1134"/>
      <c r="L11" s="1137"/>
      <c r="M11" s="1133" t="s">
        <v>1342</v>
      </c>
      <c r="N11" s="1134"/>
      <c r="O11" s="1134"/>
      <c r="P11" s="1135"/>
      <c r="Q11" s="1136" t="s">
        <v>1341</v>
      </c>
      <c r="R11" s="1134"/>
      <c r="S11" s="1134"/>
      <c r="T11" s="1135"/>
    </row>
    <row r="12" spans="1:20">
      <c r="A12" s="1122" t="str">
        <f>豐成第二週明細!D4</f>
        <v>寶島白飯</v>
      </c>
      <c r="B12" s="1123"/>
      <c r="C12" s="1123"/>
      <c r="D12" s="1124"/>
      <c r="E12" s="1122" t="str">
        <f>豐成第二週明細!D12</f>
        <v>地瓜飯</v>
      </c>
      <c r="F12" s="1123"/>
      <c r="G12" s="1123"/>
      <c r="H12" s="1124"/>
      <c r="I12" s="1129" t="str">
        <f>豐成第二週明細!D20</f>
        <v>寶島白飯</v>
      </c>
      <c r="J12" s="1123"/>
      <c r="K12" s="1123"/>
      <c r="L12" s="1123"/>
      <c r="M12" s="1125" t="str">
        <f>豐成第二週明細!D28</f>
        <v>小米飯</v>
      </c>
      <c r="N12" s="1126"/>
      <c r="O12" s="1126"/>
      <c r="P12" s="1127"/>
      <c r="Q12" s="1126" t="str">
        <f>豐成第二週明細!D36</f>
        <v>咖哩肉絲炒麵</v>
      </c>
      <c r="R12" s="1126"/>
      <c r="S12" s="1126"/>
      <c r="T12" s="1127"/>
    </row>
    <row r="13" spans="1:20" s="547" customFormat="1">
      <c r="A13" s="1138" t="str">
        <f>豐成第二週明細!G4</f>
        <v>芝香雞翅</v>
      </c>
      <c r="B13" s="1123"/>
      <c r="C13" s="1123"/>
      <c r="D13" s="1124"/>
      <c r="E13" s="1138" t="str">
        <f>豐成第二週明細!G12</f>
        <v>鐵路便當排骨</v>
      </c>
      <c r="F13" s="1123"/>
      <c r="G13" s="1123"/>
      <c r="H13" s="1124"/>
      <c r="I13" s="1129" t="str">
        <f>豐成第二週明細!G20</f>
        <v>普羅旺斯雞腿</v>
      </c>
      <c r="J13" s="1123"/>
      <c r="K13" s="1123"/>
      <c r="L13" s="1123"/>
      <c r="M13" s="1138" t="str">
        <f>豐成第二週明細!G28</f>
        <v>鳳梨豬柳條</v>
      </c>
      <c r="N13" s="1123"/>
      <c r="O13" s="1123"/>
      <c r="P13" s="1124"/>
      <c r="Q13" s="1129" t="str">
        <f>豐成第二週明細!G36</f>
        <v>脆皮雞米花(炸)</v>
      </c>
      <c r="R13" s="1123"/>
      <c r="S13" s="1123"/>
      <c r="T13" s="1124"/>
    </row>
    <row r="14" spans="1:20" s="547" customFormat="1">
      <c r="A14" s="1138" t="str">
        <f>豐成第二週明細!J4</f>
        <v>鴿蛋肉燥(醃)</v>
      </c>
      <c r="B14" s="1123"/>
      <c r="C14" s="1123"/>
      <c r="D14" s="1124"/>
      <c r="E14" s="1138" t="str">
        <f>豐成第二週明細!J12</f>
        <v>塔香三杯雞</v>
      </c>
      <c r="F14" s="1123"/>
      <c r="G14" s="1123"/>
      <c r="H14" s="1124"/>
      <c r="I14" s="1129" t="str">
        <f>豐成第二週明細!J20</f>
        <v>藥膳鴨寶鍋</v>
      </c>
      <c r="J14" s="1123"/>
      <c r="K14" s="1123"/>
      <c r="L14" s="1123"/>
      <c r="M14" s="1138" t="str">
        <f>豐成第二週明細!J28</f>
        <v>麻婆豆腐(豆)</v>
      </c>
      <c r="N14" s="1123"/>
      <c r="O14" s="1123"/>
      <c r="P14" s="1124"/>
      <c r="Q14" s="1129" t="str">
        <f>豐成第二週明細!J36</f>
        <v>古味滷蛋</v>
      </c>
      <c r="R14" s="1123"/>
      <c r="S14" s="1123"/>
      <c r="T14" s="1124"/>
    </row>
    <row r="15" spans="1:20" s="531" customFormat="1">
      <c r="A15" s="1139" t="str">
        <f>豐成第二週明細!M4</f>
        <v>白菜滷什錦</v>
      </c>
      <c r="B15" s="1140"/>
      <c r="C15" s="1140"/>
      <c r="D15" s="1141"/>
      <c r="E15" s="1139" t="str">
        <f>豐成第二週明細!M12</f>
        <v>鮮蔬炒蛋</v>
      </c>
      <c r="F15" s="1140"/>
      <c r="G15" s="1140"/>
      <c r="H15" s="1141"/>
      <c r="I15" s="1132" t="str">
        <f>豐成第二週明細!M20</f>
        <v>四季豆炒菇(海)</v>
      </c>
      <c r="J15" s="1140"/>
      <c r="K15" s="1140"/>
      <c r="L15" s="1140"/>
      <c r="M15" s="1139" t="str">
        <f>豐成第二週明細!M28</f>
        <v>小瓜炒貢丸(加)</v>
      </c>
      <c r="N15" s="1140"/>
      <c r="O15" s="1140"/>
      <c r="P15" s="1141"/>
      <c r="Q15" s="1132" t="str">
        <f>豐成第二週明細!M36</f>
        <v>招牌海鮮卷(海加)</v>
      </c>
      <c r="R15" s="1140"/>
      <c r="S15" s="1140"/>
      <c r="T15" s="1141"/>
    </row>
    <row r="16" spans="1:20">
      <c r="A16" s="1122" t="str">
        <f>豐成第二週明細!P4</f>
        <v>深色蔬菜</v>
      </c>
      <c r="B16" s="1123"/>
      <c r="C16" s="1123"/>
      <c r="D16" s="1124"/>
      <c r="E16" s="1122" t="str">
        <f>豐成第二週明細!P12</f>
        <v>淺色蔬菜</v>
      </c>
      <c r="F16" s="1123"/>
      <c r="G16" s="1123"/>
      <c r="H16" s="1124"/>
      <c r="I16" s="1129" t="str">
        <f>豐成第二週明細!P20</f>
        <v>深色蔬菜</v>
      </c>
      <c r="J16" s="1123"/>
      <c r="K16" s="1123"/>
      <c r="L16" s="1123"/>
      <c r="M16" s="1122" t="str">
        <f>豐成第二週明細!P28</f>
        <v>淺色蔬菜</v>
      </c>
      <c r="N16" s="1123"/>
      <c r="O16" s="1123"/>
      <c r="P16" s="1124"/>
      <c r="Q16" s="1123" t="str">
        <f>豐成第二週明細!P36</f>
        <v>深色蔬菜</v>
      </c>
      <c r="R16" s="1123"/>
      <c r="S16" s="1123"/>
      <c r="T16" s="1124"/>
    </row>
    <row r="17" spans="1:20">
      <c r="A17" s="1122" t="str">
        <f>豐成第二週明細!S4</f>
        <v>玉米濃湯(芡)</v>
      </c>
      <c r="B17" s="1123"/>
      <c r="C17" s="1123"/>
      <c r="D17" s="1124"/>
      <c r="E17" s="1122" t="str">
        <f>豐成第二週明細!S12</f>
        <v>味噌湯(豆)</v>
      </c>
      <c r="F17" s="1123"/>
      <c r="G17" s="1123"/>
      <c r="H17" s="1124"/>
      <c r="I17" s="1129" t="str">
        <f>豐成第二週明細!S20</f>
        <v>青菜豆腐湯(豆)</v>
      </c>
      <c r="J17" s="1123"/>
      <c r="K17" s="1123"/>
      <c r="L17" s="1123"/>
      <c r="M17" s="1122" t="str">
        <f>豐成第二週明細!S28</f>
        <v>薑絲海芽湯(海)</v>
      </c>
      <c r="N17" s="1123"/>
      <c r="O17" s="1123"/>
      <c r="P17" s="1124"/>
      <c r="Q17" s="1123" t="str">
        <f>豐成第二週明細!S36</f>
        <v>筍絲大骨湯</v>
      </c>
      <c r="R17" s="1123"/>
      <c r="S17" s="1123"/>
      <c r="T17" s="1124"/>
    </row>
    <row r="18" spans="1:20">
      <c r="A18" s="540" t="s">
        <v>1335</v>
      </c>
      <c r="B18" s="538">
        <f>豐成第二週明細!W11</f>
        <v>693.7</v>
      </c>
      <c r="C18" s="538" t="s">
        <v>9</v>
      </c>
      <c r="D18" s="537">
        <f>豐成第二週明細!W7</f>
        <v>20.5</v>
      </c>
      <c r="E18" s="540" t="s">
        <v>1335</v>
      </c>
      <c r="F18" s="538">
        <f>豐成第二週明細!W19</f>
        <v>684</v>
      </c>
      <c r="G18" s="538" t="s">
        <v>9</v>
      </c>
      <c r="H18" s="537">
        <f>豐成第二週明細!W15</f>
        <v>20</v>
      </c>
      <c r="I18" s="539" t="s">
        <v>1335</v>
      </c>
      <c r="J18" s="538">
        <f>豐成第二週明細!W27</f>
        <v>691.8</v>
      </c>
      <c r="K18" s="538" t="s">
        <v>9</v>
      </c>
      <c r="L18" s="541">
        <f>豐成第二週明細!W23</f>
        <v>21</v>
      </c>
      <c r="M18" s="540" t="s">
        <v>1335</v>
      </c>
      <c r="N18" s="538">
        <f>豐成第二週明細!W35</f>
        <v>718.3</v>
      </c>
      <c r="O18" s="538" t="s">
        <v>9</v>
      </c>
      <c r="P18" s="537">
        <f>豐成第二週明細!W31</f>
        <v>21.5</v>
      </c>
      <c r="Q18" s="539" t="s">
        <v>1335</v>
      </c>
      <c r="R18" s="538">
        <f>豐成第二週明細!W43</f>
        <v>699.9</v>
      </c>
      <c r="S18" s="538" t="s">
        <v>9</v>
      </c>
      <c r="T18" s="537">
        <f>豐成第二週明細!W39</f>
        <v>24.3</v>
      </c>
    </row>
    <row r="19" spans="1:20" s="531" customFormat="1">
      <c r="A19" s="545" t="s">
        <v>7</v>
      </c>
      <c r="B19" s="543">
        <f>豐成第二週明細!W5</f>
        <v>100.5</v>
      </c>
      <c r="C19" s="543" t="s">
        <v>11</v>
      </c>
      <c r="D19" s="542">
        <f>豐成第二週明細!W9</f>
        <v>26.799999999999997</v>
      </c>
      <c r="E19" s="545" t="s">
        <v>7</v>
      </c>
      <c r="F19" s="543">
        <f>豐成第二週明細!W13</f>
        <v>99.5</v>
      </c>
      <c r="G19" s="543" t="s">
        <v>11</v>
      </c>
      <c r="H19" s="542">
        <f>豐成第二週明細!W17</f>
        <v>26.5</v>
      </c>
      <c r="I19" s="544" t="s">
        <v>7</v>
      </c>
      <c r="J19" s="543">
        <f>豐成第二週明細!W21</f>
        <v>98.5</v>
      </c>
      <c r="K19" s="543" t="s">
        <v>11</v>
      </c>
      <c r="L19" s="546">
        <f>豐成第二週明細!W25</f>
        <v>27.2</v>
      </c>
      <c r="M19" s="545" t="s">
        <v>7</v>
      </c>
      <c r="N19" s="543">
        <f>豐成第二週明細!W29</f>
        <v>103.5</v>
      </c>
      <c r="O19" s="543" t="s">
        <v>11</v>
      </c>
      <c r="P19" s="542">
        <f>豐成第二週明細!W33</f>
        <v>27.699999999999996</v>
      </c>
      <c r="Q19" s="544" t="s">
        <v>7</v>
      </c>
      <c r="R19" s="543">
        <f>豐成第二週明細!W37</f>
        <v>92.7</v>
      </c>
      <c r="S19" s="543" t="s">
        <v>11</v>
      </c>
      <c r="T19" s="542">
        <f>豐成第二週明細!W41</f>
        <v>27.6</v>
      </c>
    </row>
    <row r="20" spans="1:20">
      <c r="A20" s="1133" t="s">
        <v>1340</v>
      </c>
      <c r="B20" s="1134"/>
      <c r="C20" s="1134"/>
      <c r="D20" s="1135"/>
      <c r="E20" s="1133" t="s">
        <v>1339</v>
      </c>
      <c r="F20" s="1134"/>
      <c r="G20" s="1134"/>
      <c r="H20" s="1135"/>
      <c r="I20" s="1136" t="s">
        <v>1338</v>
      </c>
      <c r="J20" s="1134"/>
      <c r="K20" s="1134"/>
      <c r="L20" s="1137"/>
      <c r="M20" s="1133" t="s">
        <v>1337</v>
      </c>
      <c r="N20" s="1134"/>
      <c r="O20" s="1134"/>
      <c r="P20" s="1135"/>
      <c r="Q20" s="1136" t="s">
        <v>1336</v>
      </c>
      <c r="R20" s="1134"/>
      <c r="S20" s="1134"/>
      <c r="T20" s="1135"/>
    </row>
    <row r="21" spans="1:20">
      <c r="A21" s="1122" t="str">
        <f>豐成第三週明細!D5</f>
        <v>寶島白飯</v>
      </c>
      <c r="B21" s="1123"/>
      <c r="C21" s="1123"/>
      <c r="D21" s="1124"/>
      <c r="E21" s="1122" t="str">
        <f>豐成第三週明細!D13</f>
        <v>地瓜飯</v>
      </c>
      <c r="F21" s="1123"/>
      <c r="G21" s="1123"/>
      <c r="H21" s="1124"/>
      <c r="I21" s="1129" t="str">
        <f>豐成第三週明細!D21</f>
        <v>寶島白飯</v>
      </c>
      <c r="J21" s="1123"/>
      <c r="K21" s="1123"/>
      <c r="L21" s="1123"/>
      <c r="M21" s="1138" t="str">
        <f>豐成第三週明細!D29</f>
        <v>小米飯</v>
      </c>
      <c r="N21" s="1123"/>
      <c r="O21" s="1123"/>
      <c r="P21" s="1124"/>
      <c r="Q21" s="1123" t="str">
        <f>豐成第三週明細!D37</f>
        <v>夏威夷炒飯</v>
      </c>
      <c r="R21" s="1123"/>
      <c r="S21" s="1123"/>
      <c r="T21" s="1124"/>
    </row>
    <row r="22" spans="1:20">
      <c r="A22" s="1138" t="str">
        <f>豐成第三週明細!G5</f>
        <v>日式黃金豬(炸)</v>
      </c>
      <c r="B22" s="1123"/>
      <c r="C22" s="1123"/>
      <c r="D22" s="1124"/>
      <c r="E22" s="1138" t="str">
        <f>豐成第三週明細!G13</f>
        <v>碳烤香雞排</v>
      </c>
      <c r="F22" s="1123"/>
      <c r="G22" s="1123"/>
      <c r="H22" s="1124"/>
      <c r="I22" s="1129" t="str">
        <f>豐成第三週明細!G21</f>
        <v>吉野家燒肉</v>
      </c>
      <c r="J22" s="1123"/>
      <c r="K22" s="1123"/>
      <c r="L22" s="1123"/>
      <c r="M22" s="1138" t="str">
        <f>豐成第三週明細!G37</f>
        <v>法式風味豬排</v>
      </c>
      <c r="N22" s="1123"/>
      <c r="O22" s="1123"/>
      <c r="P22" s="1124"/>
      <c r="Q22" s="1129" t="str">
        <f>豐成第三週明細!G37</f>
        <v>法式風味豬排</v>
      </c>
      <c r="R22" s="1123"/>
      <c r="S22" s="1123"/>
      <c r="T22" s="1124"/>
    </row>
    <row r="23" spans="1:20">
      <c r="A23" s="1138" t="str">
        <f>豐成第三週明細!J5</f>
        <v>台式滷味(豆)</v>
      </c>
      <c r="B23" s="1123"/>
      <c r="C23" s="1123"/>
      <c r="D23" s="1124"/>
      <c r="E23" s="1138" t="str">
        <f>豐成第三週明細!J13</f>
        <v>泰式打拋豬(醃)</v>
      </c>
      <c r="F23" s="1123"/>
      <c r="G23" s="1123"/>
      <c r="H23" s="1124"/>
      <c r="I23" s="1129" t="str">
        <f>豐成第三週明細!J21</f>
        <v>香菇嫩雞</v>
      </c>
      <c r="J23" s="1123"/>
      <c r="K23" s="1123"/>
      <c r="L23" s="1123"/>
      <c r="M23" s="1138" t="str">
        <f>豐成第三週明細!J37</f>
        <v>檸檬雞柳條(加)</v>
      </c>
      <c r="N23" s="1123"/>
      <c r="O23" s="1123"/>
      <c r="P23" s="1124"/>
      <c r="Q23" s="1129" t="str">
        <f>豐成第三週明細!J37</f>
        <v>檸檬雞柳條(加)</v>
      </c>
      <c r="R23" s="1123"/>
      <c r="S23" s="1123"/>
      <c r="T23" s="1124"/>
    </row>
    <row r="24" spans="1:20">
      <c r="A24" s="1138" t="str">
        <f>豐成第三週明細!M5</f>
        <v>螞蟻上樹</v>
      </c>
      <c r="B24" s="1123"/>
      <c r="C24" s="1123"/>
      <c r="D24" s="1124"/>
      <c r="E24" s="1138" t="str">
        <f>豐成第三週明細!M13</f>
        <v>刺瓜什錦</v>
      </c>
      <c r="F24" s="1123"/>
      <c r="G24" s="1123"/>
      <c r="H24" s="1124"/>
      <c r="I24" s="1132" t="str">
        <f>豐成第三週明細!M21</f>
        <v>麥克雞塊*2(加炸)</v>
      </c>
      <c r="J24" s="1140"/>
      <c r="K24" s="1140"/>
      <c r="L24" s="1140"/>
      <c r="M24" s="1138" t="str">
        <f>豐成第三週明細!M37</f>
        <v>客家小炒(海豆)</v>
      </c>
      <c r="N24" s="1123"/>
      <c r="O24" s="1123"/>
      <c r="P24" s="1124"/>
      <c r="Q24" s="1129" t="str">
        <f>豐成第三週明細!M37</f>
        <v>客家小炒(海豆)</v>
      </c>
      <c r="R24" s="1123"/>
      <c r="S24" s="1123"/>
      <c r="T24" s="1124"/>
    </row>
    <row r="25" spans="1:20">
      <c r="A25" s="1122" t="str">
        <f>豐成第三週明細!P5</f>
        <v>深色蔬菜</v>
      </c>
      <c r="B25" s="1123"/>
      <c r="C25" s="1123"/>
      <c r="D25" s="1124"/>
      <c r="E25" s="1122" t="str">
        <f>豐成第三週明細!P13</f>
        <v>淺色蔬菜</v>
      </c>
      <c r="F25" s="1123"/>
      <c r="G25" s="1123"/>
      <c r="H25" s="1124"/>
      <c r="I25" s="1129" t="str">
        <f>豐成第三週明細!P21</f>
        <v>深色蔬菜</v>
      </c>
      <c r="J25" s="1123"/>
      <c r="K25" s="1123"/>
      <c r="L25" s="1123"/>
      <c r="M25" s="1138" t="str">
        <f>豐成第三週明細!P37</f>
        <v>深色蔬菜</v>
      </c>
      <c r="N25" s="1123"/>
      <c r="O25" s="1123"/>
      <c r="P25" s="1124"/>
      <c r="Q25" s="1123" t="str">
        <f>豐成第三週明細!P37</f>
        <v>深色蔬菜</v>
      </c>
      <c r="R25" s="1123"/>
      <c r="S25" s="1123"/>
      <c r="T25" s="1124"/>
    </row>
    <row r="26" spans="1:20">
      <c r="A26" s="1122" t="str">
        <f>豐成第三週明細!S5</f>
        <v>冬瓜湯</v>
      </c>
      <c r="B26" s="1123"/>
      <c r="C26" s="1123"/>
      <c r="D26" s="1124"/>
      <c r="E26" s="1122" t="str">
        <f>豐成第三週明細!S13</f>
        <v>柴魚豆腐湯(海豆)</v>
      </c>
      <c r="F26" s="1123"/>
      <c r="G26" s="1123"/>
      <c r="H26" s="1124"/>
      <c r="I26" s="1129" t="str">
        <f>豐成第三週明細!S21</f>
        <v>玉米蛋花湯</v>
      </c>
      <c r="J26" s="1123"/>
      <c r="K26" s="1123"/>
      <c r="L26" s="1123"/>
      <c r="M26" s="1138" t="str">
        <f>豐成第三週明細!S37</f>
        <v>白玉上排湯</v>
      </c>
      <c r="N26" s="1123"/>
      <c r="O26" s="1123"/>
      <c r="P26" s="1124"/>
      <c r="Q26" s="1123" t="str">
        <f>豐成第三週明細!S37</f>
        <v>白玉上排湯</v>
      </c>
      <c r="R26" s="1123"/>
      <c r="S26" s="1123"/>
      <c r="T26" s="1124"/>
    </row>
    <row r="27" spans="1:20">
      <c r="A27" s="540" t="s">
        <v>1335</v>
      </c>
      <c r="B27" s="538">
        <f>豐成第三週明細!W12</f>
        <v>707.1</v>
      </c>
      <c r="C27" s="538" t="s">
        <v>9</v>
      </c>
      <c r="D27" s="537">
        <f>豐成第三週明細!W8</f>
        <v>21.5</v>
      </c>
      <c r="E27" s="540" t="s">
        <v>1335</v>
      </c>
      <c r="F27" s="538">
        <f>豐成第三週明細!W20</f>
        <v>675.8</v>
      </c>
      <c r="G27" s="538" t="s">
        <v>9</v>
      </c>
      <c r="H27" s="537">
        <f>豐成第三週明細!W16</f>
        <v>21</v>
      </c>
      <c r="I27" s="539" t="s">
        <v>1335</v>
      </c>
      <c r="J27" s="538">
        <f>豐成第三週明細!W28</f>
        <v>675.3</v>
      </c>
      <c r="K27" s="538" t="s">
        <v>9</v>
      </c>
      <c r="L27" s="541">
        <f>豐成第三週明細!W24</f>
        <v>20.5</v>
      </c>
      <c r="M27" s="540" t="s">
        <v>1335</v>
      </c>
      <c r="N27" s="538">
        <f>豐成第三週明細!W36</f>
        <v>685</v>
      </c>
      <c r="O27" s="538" t="s">
        <v>9</v>
      </c>
      <c r="P27" s="537">
        <f>豐成第三週明細!W32</f>
        <v>21</v>
      </c>
      <c r="Q27" s="539" t="s">
        <v>1335</v>
      </c>
      <c r="R27" s="538">
        <f>豐成第三週明細!W44</f>
        <v>684.2</v>
      </c>
      <c r="S27" s="538" t="s">
        <v>9</v>
      </c>
      <c r="T27" s="537">
        <f>豐成第三週明細!W40</f>
        <v>21</v>
      </c>
    </row>
    <row r="28" spans="1:20" s="531" customFormat="1">
      <c r="A28" s="545" t="s">
        <v>7</v>
      </c>
      <c r="B28" s="543">
        <f>豐成第三週明細!W6</f>
        <v>101.5</v>
      </c>
      <c r="C28" s="543" t="s">
        <v>11</v>
      </c>
      <c r="D28" s="542">
        <f>豐成第三週明細!W10</f>
        <v>26.900000000000002</v>
      </c>
      <c r="E28" s="545" t="s">
        <v>7</v>
      </c>
      <c r="F28" s="543">
        <f>豐成第三週明細!W14</f>
        <v>95</v>
      </c>
      <c r="G28" s="543" t="s">
        <v>11</v>
      </c>
      <c r="H28" s="542">
        <f>豐成第三週明細!W18</f>
        <v>26.7</v>
      </c>
      <c r="I28" s="544" t="s">
        <v>7</v>
      </c>
      <c r="J28" s="543">
        <f>豐成第三週明細!W22</f>
        <v>96</v>
      </c>
      <c r="K28" s="543" t="s">
        <v>11</v>
      </c>
      <c r="L28" s="546">
        <f>豐成第三週明細!W26</f>
        <v>26.7</v>
      </c>
      <c r="M28" s="545" t="s">
        <v>7</v>
      </c>
      <c r="N28" s="543">
        <f>豐成第三週明細!W30</f>
        <v>97</v>
      </c>
      <c r="O28" s="543" t="s">
        <v>11</v>
      </c>
      <c r="P28" s="542">
        <f>豐成第三週明細!W34</f>
        <v>27</v>
      </c>
      <c r="Q28" s="544" t="s">
        <v>7</v>
      </c>
      <c r="R28" s="543">
        <f>豐成第三週明細!W38</f>
        <v>97</v>
      </c>
      <c r="S28" s="543" t="s">
        <v>11</v>
      </c>
      <c r="T28" s="542">
        <f>豐成第三週明細!W42</f>
        <v>26.8</v>
      </c>
    </row>
    <row r="29" spans="1:20">
      <c r="A29" s="1133" t="s">
        <v>1334</v>
      </c>
      <c r="B29" s="1134"/>
      <c r="C29" s="1134"/>
      <c r="D29" s="1135"/>
      <c r="E29" s="1133" t="s">
        <v>1333</v>
      </c>
      <c r="F29" s="1134"/>
      <c r="G29" s="1134"/>
      <c r="H29" s="1135"/>
      <c r="I29" s="1136" t="s">
        <v>1332</v>
      </c>
      <c r="J29" s="1134"/>
      <c r="K29" s="1134"/>
      <c r="L29" s="1137"/>
      <c r="M29" s="1133" t="s">
        <v>1331</v>
      </c>
      <c r="N29" s="1134"/>
      <c r="O29" s="1134"/>
      <c r="P29" s="1135"/>
      <c r="Q29" s="1136" t="s">
        <v>1330</v>
      </c>
      <c r="R29" s="1134"/>
      <c r="S29" s="1134"/>
      <c r="T29" s="1135"/>
    </row>
    <row r="30" spans="1:20">
      <c r="A30" s="1122" t="str">
        <f>豐成第四週明細!D5</f>
        <v>寶島白飯</v>
      </c>
      <c r="B30" s="1123"/>
      <c r="C30" s="1123"/>
      <c r="D30" s="1124"/>
      <c r="E30" s="1122" t="str">
        <f>豐成第四週明細!D13</f>
        <v>地瓜飯</v>
      </c>
      <c r="F30" s="1123"/>
      <c r="G30" s="1123"/>
      <c r="H30" s="1124"/>
      <c r="I30" s="1129" t="str">
        <f>豐成第四週明細!D21</f>
        <v>寶島白飯</v>
      </c>
      <c r="J30" s="1123"/>
      <c r="K30" s="1123"/>
      <c r="L30" s="1123"/>
      <c r="M30" s="1122" t="str">
        <f>豐成第四週明細!D29</f>
        <v>小米飯</v>
      </c>
      <c r="N30" s="1123"/>
      <c r="O30" s="1123"/>
      <c r="P30" s="1124"/>
      <c r="Q30" s="1123" t="str">
        <f>豐成第四週明細!D37</f>
        <v>黑胡椒鐵板麵</v>
      </c>
      <c r="R30" s="1123"/>
      <c r="S30" s="1123"/>
      <c r="T30" s="1124"/>
    </row>
    <row r="31" spans="1:20">
      <c r="A31" s="1138" t="str">
        <f>豐成第四週明細!G5</f>
        <v>板烤雞腿排</v>
      </c>
      <c r="B31" s="1123"/>
      <c r="C31" s="1123"/>
      <c r="D31" s="1124"/>
      <c r="E31" s="1138" t="str">
        <f>豐成第四週明細!G13</f>
        <v>和風照燒豬排</v>
      </c>
      <c r="F31" s="1123"/>
      <c r="G31" s="1123"/>
      <c r="H31" s="1124"/>
      <c r="I31" s="1129" t="str">
        <f>豐成第四週明細!G21</f>
        <v>煙燻雞翅</v>
      </c>
      <c r="J31" s="1123"/>
      <c r="K31" s="1123"/>
      <c r="L31" s="1123"/>
      <c r="M31" s="1138" t="str">
        <f>豐成第四週明細!G29</f>
        <v>椒鹽豬柳條(炸)</v>
      </c>
      <c r="N31" s="1123"/>
      <c r="O31" s="1123"/>
      <c r="P31" s="1124"/>
      <c r="Q31" s="1129" t="str">
        <f>豐成第四週明細!G37</f>
        <v>醬香滷雞腿</v>
      </c>
      <c r="R31" s="1123"/>
      <c r="S31" s="1123"/>
      <c r="T31" s="1124"/>
    </row>
    <row r="32" spans="1:20">
      <c r="A32" s="1138" t="str">
        <f>豐成第四週明細!J5</f>
        <v>麻油鮮蔬豬肉鍋</v>
      </c>
      <c r="B32" s="1123"/>
      <c r="C32" s="1123"/>
      <c r="D32" s="1124"/>
      <c r="E32" s="1138" t="str">
        <f>豐成第四週明細!J13</f>
        <v>印度咖哩雞</v>
      </c>
      <c r="F32" s="1123"/>
      <c r="G32" s="1123"/>
      <c r="H32" s="1124"/>
      <c r="I32" s="1129" t="str">
        <f>豐成第四週明細!J21</f>
        <v>洋蔥鹹豬肉(醃)</v>
      </c>
      <c r="J32" s="1123"/>
      <c r="K32" s="1123"/>
      <c r="L32" s="1123"/>
      <c r="M32" s="1138" t="str">
        <f>豐成第四週明細!J29</f>
        <v>番茄炒蛋(豆)</v>
      </c>
      <c r="N32" s="1123"/>
      <c r="O32" s="1123"/>
      <c r="P32" s="1124"/>
      <c r="Q32" s="1132" t="str">
        <f>豐成第四週明細!J37</f>
        <v>香酥喜相逢(海加炸)</v>
      </c>
      <c r="R32" s="1140"/>
      <c r="S32" s="1140"/>
      <c r="T32" s="1141"/>
    </row>
    <row r="33" spans="1:20">
      <c r="A33" s="1138" t="str">
        <f>豐成第四週明細!M5</f>
        <v>日式茶碗蒸</v>
      </c>
      <c r="B33" s="1123"/>
      <c r="C33" s="1123"/>
      <c r="D33" s="1124"/>
      <c r="E33" s="1138" t="str">
        <f>豐成第四週明細!M13</f>
        <v>四季滷味(豆醃)</v>
      </c>
      <c r="F33" s="1123"/>
      <c r="G33" s="1123"/>
      <c r="H33" s="1124"/>
      <c r="I33" s="1129" t="str">
        <f>豐成第四週明細!M21</f>
        <v>蒲瓜鮮燴(海加)</v>
      </c>
      <c r="J33" s="1123"/>
      <c r="K33" s="1123"/>
      <c r="L33" s="1123"/>
      <c r="M33" s="1138" t="str">
        <f>豐成第四週明細!M29</f>
        <v>鮮菇燴花椰</v>
      </c>
      <c r="N33" s="1123"/>
      <c r="O33" s="1123"/>
      <c r="P33" s="1124"/>
      <c r="Q33" s="1129" t="str">
        <f>豐成第四週明細!M37</f>
        <v>手工蒸肉丸子</v>
      </c>
      <c r="R33" s="1123"/>
      <c r="S33" s="1123"/>
      <c r="T33" s="1124"/>
    </row>
    <row r="34" spans="1:20">
      <c r="A34" s="1122" t="str">
        <f>豐成第四週明細!P5</f>
        <v>深色蔬菜</v>
      </c>
      <c r="B34" s="1123"/>
      <c r="C34" s="1123"/>
      <c r="D34" s="1124"/>
      <c r="E34" s="1122" t="str">
        <f>豐成第四週明細!P13</f>
        <v>淺色蔬菜</v>
      </c>
      <c r="F34" s="1123"/>
      <c r="G34" s="1123"/>
      <c r="H34" s="1124"/>
      <c r="I34" s="1129" t="str">
        <f>豐成第四週明細!P21</f>
        <v>深色蔬菜</v>
      </c>
      <c r="J34" s="1123"/>
      <c r="K34" s="1123"/>
      <c r="L34" s="1123"/>
      <c r="M34" s="1122" t="str">
        <f>豐成第四週明細!P29</f>
        <v>淺色蔬菜</v>
      </c>
      <c r="N34" s="1123"/>
      <c r="O34" s="1123"/>
      <c r="P34" s="1124"/>
      <c r="Q34" s="1123" t="str">
        <f>豐成第四週明細!P37</f>
        <v>深色蔬菜</v>
      </c>
      <c r="R34" s="1123"/>
      <c r="S34" s="1123"/>
      <c r="T34" s="1124"/>
    </row>
    <row r="35" spans="1:20">
      <c r="A35" s="1122" t="str">
        <f>豐成第四週明細!S5</f>
        <v>酸辣湯(豆芡)</v>
      </c>
      <c r="B35" s="1123"/>
      <c r="C35" s="1123"/>
      <c r="D35" s="1124"/>
      <c r="E35" s="1122" t="str">
        <f>豐成第四週明細!S13</f>
        <v>日式豚骨湯</v>
      </c>
      <c r="F35" s="1123"/>
      <c r="G35" s="1123"/>
      <c r="H35" s="1124"/>
      <c r="I35" s="1129" t="str">
        <f>豐成第四週明細!S21</f>
        <v>金絲蛋花湯</v>
      </c>
      <c r="J35" s="1123"/>
      <c r="K35" s="1123"/>
      <c r="L35" s="1123"/>
      <c r="M35" s="1122" t="str">
        <f>豐成第四週明細!S29</f>
        <v>刺瓜湯</v>
      </c>
      <c r="N35" s="1123"/>
      <c r="O35" s="1123"/>
      <c r="P35" s="1124"/>
      <c r="Q35" s="1123" t="str">
        <f>豐成第四週明細!S37</f>
        <v>日式味噌湯(海豆)</v>
      </c>
      <c r="R35" s="1123"/>
      <c r="S35" s="1123"/>
      <c r="T35" s="1124"/>
    </row>
    <row r="36" spans="1:20">
      <c r="A36" s="540" t="s">
        <v>1329</v>
      </c>
      <c r="B36" s="538">
        <f>豐成第四週明細!W12</f>
        <v>671.3</v>
      </c>
      <c r="C36" s="538" t="s">
        <v>9</v>
      </c>
      <c r="D36" s="537">
        <f>豐成第四週明細!W8</f>
        <v>20.5</v>
      </c>
      <c r="E36" s="540" t="s">
        <v>1329</v>
      </c>
      <c r="F36" s="538">
        <f>豐成第四週明細!W20</f>
        <v>700.1</v>
      </c>
      <c r="G36" s="538" t="s">
        <v>9</v>
      </c>
      <c r="H36" s="537">
        <f>豐成第四週明細!W16</f>
        <v>20.5</v>
      </c>
      <c r="I36" s="539" t="s">
        <v>1329</v>
      </c>
      <c r="J36" s="538">
        <f>豐成第四週明細!W28</f>
        <v>675.7</v>
      </c>
      <c r="K36" s="538" t="s">
        <v>9</v>
      </c>
      <c r="L36" s="541">
        <f>豐成第四週明細!W24</f>
        <v>20.5</v>
      </c>
      <c r="M36" s="540" t="s">
        <v>1329</v>
      </c>
      <c r="N36" s="538">
        <f>豐成第四週明細!W36</f>
        <v>679.9</v>
      </c>
      <c r="O36" s="538" t="s">
        <v>9</v>
      </c>
      <c r="P36" s="537">
        <f>豐成第四週明細!W32</f>
        <v>21.5</v>
      </c>
      <c r="Q36" s="539" t="s">
        <v>1329</v>
      </c>
      <c r="R36" s="538">
        <f>豐成第四週明細!W44</f>
        <v>679.3</v>
      </c>
      <c r="S36" s="538" t="s">
        <v>9</v>
      </c>
      <c r="T36" s="537">
        <f>豐成第四週明細!W40</f>
        <v>22.5</v>
      </c>
    </row>
    <row r="37" spans="1:20" s="531" customFormat="1">
      <c r="A37" s="545" t="s">
        <v>7</v>
      </c>
      <c r="B37" s="543">
        <f>豐成第四週明細!W6</f>
        <v>95</v>
      </c>
      <c r="C37" s="543" t="s">
        <v>11</v>
      </c>
      <c r="D37" s="542">
        <f>豐成第四週明細!W10</f>
        <v>26.7</v>
      </c>
      <c r="E37" s="545" t="s">
        <v>7</v>
      </c>
      <c r="F37" s="543">
        <f>豐成第四週明細!W14</f>
        <v>102</v>
      </c>
      <c r="G37" s="543" t="s">
        <v>11</v>
      </c>
      <c r="H37" s="542">
        <f>豐成第四週明細!W18</f>
        <v>26.9</v>
      </c>
      <c r="I37" s="544" t="s">
        <v>7</v>
      </c>
      <c r="J37" s="543">
        <f>豐成第四週明細!W22</f>
        <v>96.5</v>
      </c>
      <c r="K37" s="543" t="s">
        <v>11</v>
      </c>
      <c r="L37" s="546">
        <f>豐成第四週明細!W26</f>
        <v>26.299999999999997</v>
      </c>
      <c r="M37" s="545" t="s">
        <v>7</v>
      </c>
      <c r="N37" s="543">
        <f>豐成第四週明細!W30</f>
        <v>95.5</v>
      </c>
      <c r="O37" s="543" t="s">
        <v>11</v>
      </c>
      <c r="P37" s="542">
        <f>豐成第四週明細!W34</f>
        <v>26.099999999999998</v>
      </c>
      <c r="Q37" s="544" t="s">
        <v>7</v>
      </c>
      <c r="R37" s="543">
        <f>豐成第四週明細!W38</f>
        <v>93.5</v>
      </c>
      <c r="S37" s="543" t="s">
        <v>11</v>
      </c>
      <c r="T37" s="542">
        <f>豐成第四週明細!W42</f>
        <v>25.699999999999996</v>
      </c>
    </row>
    <row r="38" spans="1:20">
      <c r="A38" s="1133" t="s">
        <v>1328</v>
      </c>
      <c r="B38" s="1134"/>
      <c r="C38" s="1134"/>
      <c r="D38" s="1135"/>
      <c r="E38" s="1133" t="s">
        <v>1327</v>
      </c>
      <c r="F38" s="1134"/>
      <c r="G38" s="1134"/>
      <c r="H38" s="1135"/>
      <c r="I38" s="1136" t="s">
        <v>1326</v>
      </c>
      <c r="J38" s="1134"/>
      <c r="K38" s="1134"/>
      <c r="L38" s="1137"/>
      <c r="M38" s="1133" t="s">
        <v>1325</v>
      </c>
      <c r="N38" s="1134"/>
      <c r="O38" s="1134"/>
      <c r="P38" s="1135"/>
      <c r="Q38" s="1136"/>
      <c r="R38" s="1134"/>
      <c r="S38" s="1134"/>
      <c r="T38" s="1135"/>
    </row>
    <row r="39" spans="1:20">
      <c r="A39" s="1122" t="str">
        <f>豐成第五週明細!D5</f>
        <v>寶島白飯</v>
      </c>
      <c r="B39" s="1123"/>
      <c r="C39" s="1123"/>
      <c r="D39" s="1124"/>
      <c r="E39" s="1122" t="str">
        <f>豐成第五週明細!D13</f>
        <v>地瓜飯</v>
      </c>
      <c r="F39" s="1123"/>
      <c r="G39" s="1123"/>
      <c r="H39" s="1124"/>
      <c r="I39" s="1129" t="str">
        <f>豐成第五週明細!D21</f>
        <v>寶島白飯</v>
      </c>
      <c r="J39" s="1123"/>
      <c r="K39" s="1123"/>
      <c r="L39" s="1123"/>
      <c r="M39" s="1122" t="str">
        <f>豐成第五週明細!D29</f>
        <v>小米飯</v>
      </c>
      <c r="N39" s="1123"/>
      <c r="O39" s="1123"/>
      <c r="P39" s="1124"/>
      <c r="Q39" s="1123"/>
      <c r="R39" s="1123"/>
      <c r="S39" s="1123"/>
      <c r="T39" s="1124"/>
    </row>
    <row r="40" spans="1:20">
      <c r="A40" s="1138" t="str">
        <f>豐成第五週明細!G5</f>
        <v>日式照燒豬排</v>
      </c>
      <c r="B40" s="1123"/>
      <c r="C40" s="1123"/>
      <c r="D40" s="1124"/>
      <c r="E40" s="1138" t="str">
        <f>豐成第五週明細!G13</f>
        <v>轟炸大雞腿(炸)</v>
      </c>
      <c r="F40" s="1123"/>
      <c r="G40" s="1123"/>
      <c r="H40" s="1124"/>
      <c r="I40" s="1129" t="str">
        <f>豐成第五週明細!G21</f>
        <v>日式豚肉燒</v>
      </c>
      <c r="J40" s="1123"/>
      <c r="K40" s="1123"/>
      <c r="L40" s="1123"/>
      <c r="M40" s="1138" t="str">
        <f>豐成第五週明細!G29</f>
        <v>碳烤香雞排</v>
      </c>
      <c r="N40" s="1123"/>
      <c r="O40" s="1123"/>
      <c r="P40" s="1124"/>
      <c r="Q40" s="1123"/>
      <c r="R40" s="1123"/>
      <c r="S40" s="1123"/>
      <c r="T40" s="1124"/>
    </row>
    <row r="41" spans="1:20">
      <c r="A41" s="1138" t="str">
        <f>豐成第五週明細!J5</f>
        <v>冬瓜燒鴨</v>
      </c>
      <c r="B41" s="1123"/>
      <c r="C41" s="1123"/>
      <c r="D41" s="1124"/>
      <c r="E41" s="1138" t="str">
        <f>豐成第五週明細!J13</f>
        <v>筍乾扣肉(醃)</v>
      </c>
      <c r="F41" s="1123"/>
      <c r="G41" s="1123"/>
      <c r="H41" s="1124"/>
      <c r="I41" s="1129" t="str">
        <f>豐成第五週明細!J21</f>
        <v>麻婆豆腐(豆)</v>
      </c>
      <c r="J41" s="1123"/>
      <c r="K41" s="1123"/>
      <c r="L41" s="1123"/>
      <c r="M41" s="1138" t="str">
        <f>豐成第五週明細!J29</f>
        <v>蔥爆豬柳</v>
      </c>
      <c r="N41" s="1123"/>
      <c r="O41" s="1123"/>
      <c r="P41" s="1124"/>
      <c r="Q41" s="1142"/>
      <c r="R41" s="1142"/>
      <c r="S41" s="1142"/>
      <c r="T41" s="1143"/>
    </row>
    <row r="42" spans="1:20">
      <c r="A42" s="1138" t="str">
        <f>豐成第五週明細!M5</f>
        <v>吻魚玉米蛋(海)</v>
      </c>
      <c r="B42" s="1123"/>
      <c r="C42" s="1123"/>
      <c r="D42" s="1124"/>
      <c r="E42" s="1138" t="str">
        <f>豐成第五週明細!M13</f>
        <v>芹香甜不辣(加)</v>
      </c>
      <c r="F42" s="1123"/>
      <c r="G42" s="1123"/>
      <c r="H42" s="1124"/>
      <c r="I42" s="1129" t="str">
        <f>豐成第五週明細!M21</f>
        <v>極品佛跳牆</v>
      </c>
      <c r="J42" s="1123"/>
      <c r="K42" s="1123"/>
      <c r="L42" s="1123"/>
      <c r="M42" s="1138" t="str">
        <f>豐成第五週明細!M29</f>
        <v>海結滷蛋</v>
      </c>
      <c r="N42" s="1123"/>
      <c r="O42" s="1123"/>
      <c r="P42" s="1124"/>
      <c r="Q42" s="1123"/>
      <c r="R42" s="1123"/>
      <c r="S42" s="1123"/>
      <c r="T42" s="1124"/>
    </row>
    <row r="43" spans="1:20">
      <c r="A43" s="1144" t="str">
        <f>豐成第五週明細!P5</f>
        <v>深色蔬菜</v>
      </c>
      <c r="B43" s="1123"/>
      <c r="C43" s="1123"/>
      <c r="D43" s="1124"/>
      <c r="E43" s="1144" t="str">
        <f>豐成第五週明細!P13</f>
        <v>淺色蔬菜</v>
      </c>
      <c r="F43" s="1123"/>
      <c r="G43" s="1123"/>
      <c r="H43" s="1124"/>
      <c r="I43" s="1129" t="str">
        <f>豐成第五週明細!P21</f>
        <v>深色蔬菜</v>
      </c>
      <c r="J43" s="1123"/>
      <c r="K43" s="1123"/>
      <c r="L43" s="1123"/>
      <c r="M43" s="1144" t="str">
        <f>豐成第五週明細!P29</f>
        <v>淺色蔬菜</v>
      </c>
      <c r="N43" s="1123"/>
      <c r="O43" s="1123"/>
      <c r="P43" s="1124"/>
      <c r="Q43" s="1145"/>
      <c r="R43" s="1145"/>
      <c r="S43" s="1145"/>
      <c r="T43" s="1146"/>
    </row>
    <row r="44" spans="1:20">
      <c r="A44" s="1144" t="str">
        <f>豐成第五週明細!S5</f>
        <v>青菜豆腐湯(豆)</v>
      </c>
      <c r="B44" s="1123"/>
      <c r="C44" s="1123"/>
      <c r="D44" s="1124"/>
      <c r="E44" s="1144" t="str">
        <f>豐成第五週明細!S13</f>
        <v>白玉上排湯</v>
      </c>
      <c r="F44" s="1123"/>
      <c r="G44" s="1123"/>
      <c r="H44" s="1124"/>
      <c r="I44" s="1129" t="str">
        <f>豐成第五週明細!S21</f>
        <v>薑絲海芽湯(海)</v>
      </c>
      <c r="J44" s="1123"/>
      <c r="K44" s="1123"/>
      <c r="L44" s="1123"/>
      <c r="M44" s="1144" t="str">
        <f>豐成第五週明細!S29</f>
        <v>玉米濃湯(芡)</v>
      </c>
      <c r="N44" s="1123"/>
      <c r="O44" s="1123"/>
      <c r="P44" s="1124"/>
      <c r="Q44" s="1123"/>
      <c r="R44" s="1123"/>
      <c r="S44" s="1123"/>
      <c r="T44" s="1124"/>
    </row>
    <row r="45" spans="1:20">
      <c r="A45" s="540" t="s">
        <v>1324</v>
      </c>
      <c r="B45" s="538">
        <f>豐成第五週明細!W12</f>
        <v>690.9</v>
      </c>
      <c r="C45" s="538" t="s">
        <v>9</v>
      </c>
      <c r="D45" s="537">
        <f>豐成第五週明細!W8</f>
        <v>20.5</v>
      </c>
      <c r="E45" s="540" t="s">
        <v>1324</v>
      </c>
      <c r="F45" s="538">
        <f>豐成第五週明細!W20</f>
        <v>711.6</v>
      </c>
      <c r="G45" s="538" t="s">
        <v>9</v>
      </c>
      <c r="H45" s="537">
        <f>豐成第五週明細!W16</f>
        <v>22</v>
      </c>
      <c r="I45" s="540" t="s">
        <v>1324</v>
      </c>
      <c r="J45" s="538">
        <f>豐成第五週明細!W28</f>
        <v>680.4</v>
      </c>
      <c r="K45" s="538" t="s">
        <v>9</v>
      </c>
      <c r="L45" s="541">
        <f>豐成第五週明細!W24</f>
        <v>20</v>
      </c>
      <c r="M45" s="540" t="s">
        <v>1324</v>
      </c>
      <c r="N45" s="538">
        <f>豐成第五週明細!W36</f>
        <v>688.5</v>
      </c>
      <c r="O45" s="538" t="s">
        <v>9</v>
      </c>
      <c r="P45" s="537">
        <f>豐成第五週明細!W32</f>
        <v>20.5</v>
      </c>
      <c r="Q45" s="539"/>
      <c r="R45" s="538"/>
      <c r="S45" s="538"/>
      <c r="T45" s="537"/>
    </row>
    <row r="46" spans="1:20" s="531" customFormat="1" ht="21.75" thickBot="1">
      <c r="A46" s="535" t="s">
        <v>7</v>
      </c>
      <c r="B46" s="533">
        <f>豐成第五週明細!W6</f>
        <v>100</v>
      </c>
      <c r="C46" s="533" t="s">
        <v>11</v>
      </c>
      <c r="D46" s="532">
        <f>豐成第五週明細!W10</f>
        <v>26.6</v>
      </c>
      <c r="E46" s="535" t="s">
        <v>7</v>
      </c>
      <c r="F46" s="533">
        <f>豐成第五週明細!W14</f>
        <v>101.5</v>
      </c>
      <c r="G46" s="533" t="s">
        <v>11</v>
      </c>
      <c r="H46" s="532">
        <f>豐成第五週明細!W18</f>
        <v>26.900000000000002</v>
      </c>
      <c r="I46" s="535" t="s">
        <v>7</v>
      </c>
      <c r="J46" s="533">
        <f>豐成第五週明細!W22</f>
        <v>98.5</v>
      </c>
      <c r="K46" s="533" t="s">
        <v>11</v>
      </c>
      <c r="L46" s="536">
        <f>豐成第五週明細!W26</f>
        <v>26.6</v>
      </c>
      <c r="M46" s="535" t="s">
        <v>7</v>
      </c>
      <c r="N46" s="533">
        <f>豐成第五週明細!W30</f>
        <v>99.5</v>
      </c>
      <c r="O46" s="533" t="s">
        <v>11</v>
      </c>
      <c r="P46" s="532">
        <f>豐成第五週明細!W34</f>
        <v>26.5</v>
      </c>
      <c r="Q46" s="534"/>
      <c r="R46" s="533"/>
      <c r="S46" s="533"/>
      <c r="T46" s="532"/>
    </row>
  </sheetData>
  <mergeCells count="176">
    <mergeCell ref="A44:D44"/>
    <mergeCell ref="E44:H44"/>
    <mergeCell ref="I44:L44"/>
    <mergeCell ref="M44:P44"/>
    <mergeCell ref="Q44:T44"/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26:D26"/>
    <mergeCell ref="E26:H26"/>
    <mergeCell ref="I26:L26"/>
    <mergeCell ref="M26:P26"/>
    <mergeCell ref="Q26:T26"/>
    <mergeCell ref="A29:D29"/>
    <mergeCell ref="E29:H29"/>
    <mergeCell ref="I29:L29"/>
    <mergeCell ref="M29:P29"/>
    <mergeCell ref="Q29:T29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1:D11"/>
    <mergeCell ref="E11:H11"/>
    <mergeCell ref="I11:L11"/>
    <mergeCell ref="M11:P11"/>
    <mergeCell ref="Q11:T11"/>
    <mergeCell ref="A6:D6"/>
    <mergeCell ref="E6:H6"/>
    <mergeCell ref="I6:L6"/>
    <mergeCell ref="M6:P6"/>
    <mergeCell ref="Q6:T6"/>
    <mergeCell ref="A8:D8"/>
    <mergeCell ref="E8:H8"/>
    <mergeCell ref="I8:L8"/>
    <mergeCell ref="M8:P8"/>
    <mergeCell ref="Q8:T8"/>
    <mergeCell ref="Q7:T7"/>
    <mergeCell ref="D1:K1"/>
    <mergeCell ref="A2:D2"/>
    <mergeCell ref="E2:H2"/>
    <mergeCell ref="I2:L2"/>
    <mergeCell ref="M2:P2"/>
    <mergeCell ref="A7:D7"/>
    <mergeCell ref="E7:H7"/>
    <mergeCell ref="I7:L7"/>
    <mergeCell ref="M7:P7"/>
    <mergeCell ref="A4:D4"/>
    <mergeCell ref="E4:H4"/>
    <mergeCell ref="I4:L4"/>
    <mergeCell ref="M4:P4"/>
    <mergeCell ref="Q2:T2"/>
    <mergeCell ref="A3:D3"/>
    <mergeCell ref="E3:H3"/>
    <mergeCell ref="I3:L3"/>
    <mergeCell ref="M3:P3"/>
    <mergeCell ref="Q3:T3"/>
    <mergeCell ref="A5:D5"/>
    <mergeCell ref="E5:H5"/>
    <mergeCell ref="I5:L5"/>
    <mergeCell ref="M5:P5"/>
    <mergeCell ref="Q5:T5"/>
    <mergeCell ref="Q4:T4"/>
  </mergeCells>
  <phoneticPr fontId="20" type="noConversion"/>
  <pageMargins left="0.19685039370078741" right="0.19685039370078741" top="3.937007874015748E-2" bottom="3.937007874015748E-2" header="0.51181102362204722" footer="0.51181102362204722"/>
  <pageSetup paperSize="9" scale="76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10" zoomScale="55" zoomScaleNormal="55" workbookViewId="0">
      <selection activeCell="X12" sqref="X12"/>
    </sheetView>
  </sheetViews>
  <sheetFormatPr defaultColWidth="9" defaultRowHeight="20.25"/>
  <cols>
    <col min="1" max="1" width="1.875" style="549" customWidth="1"/>
    <col min="2" max="2" width="4.875" style="556" customWidth="1"/>
    <col min="3" max="3" width="0" style="549" hidden="1" customWidth="1"/>
    <col min="4" max="4" width="18.625" style="549" customWidth="1"/>
    <col min="5" max="5" width="5.625" style="555" customWidth="1"/>
    <col min="6" max="6" width="9.625" style="549" customWidth="1"/>
    <col min="7" max="7" width="18.625" style="549" customWidth="1"/>
    <col min="8" max="8" width="5.625" style="555" customWidth="1"/>
    <col min="9" max="9" width="9.625" style="549" customWidth="1"/>
    <col min="10" max="10" width="18.625" style="549" customWidth="1"/>
    <col min="11" max="11" width="5.625" style="555" customWidth="1"/>
    <col min="12" max="12" width="11.875" style="555" customWidth="1"/>
    <col min="13" max="13" width="18.625" style="555" customWidth="1"/>
    <col min="14" max="14" width="5.625" style="555" customWidth="1"/>
    <col min="15" max="15" width="9.625" style="549" customWidth="1"/>
    <col min="16" max="16" width="18.625" style="549" customWidth="1"/>
    <col min="17" max="17" width="5.625" style="555" customWidth="1"/>
    <col min="18" max="18" width="9.625" style="549" customWidth="1"/>
    <col min="19" max="19" width="18.625" style="549" customWidth="1"/>
    <col min="20" max="20" width="5.625" style="555" customWidth="1"/>
    <col min="21" max="21" width="9.625" style="549" customWidth="1"/>
    <col min="22" max="22" width="5.25" style="549" customWidth="1"/>
    <col min="23" max="23" width="11.75" style="554" customWidth="1"/>
    <col min="24" max="24" width="11.25" style="553" customWidth="1"/>
    <col min="25" max="25" width="6.625" style="552" customWidth="1"/>
    <col min="26" max="26" width="6.625" style="549" customWidth="1"/>
    <col min="27" max="27" width="6" style="550" hidden="1" customWidth="1"/>
    <col min="28" max="28" width="5.5" style="551" hidden="1" customWidth="1"/>
    <col min="29" max="29" width="7.75" style="550" hidden="1" customWidth="1"/>
    <col min="30" max="30" width="8" style="550" hidden="1" customWidth="1"/>
    <col min="31" max="31" width="7.875" style="550" hidden="1" customWidth="1"/>
    <col min="32" max="32" width="7.5" style="550" hidden="1" customWidth="1"/>
    <col min="33" max="16384" width="9" style="549"/>
  </cols>
  <sheetData>
    <row r="1" spans="2:35" s="550" customFormat="1" ht="38.25">
      <c r="B1" s="1158" t="s">
        <v>1431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  <c r="R1" s="1158"/>
      <c r="S1" s="1158"/>
      <c r="T1" s="1158"/>
      <c r="U1" s="1158"/>
      <c r="V1" s="1158"/>
      <c r="W1" s="1158"/>
      <c r="X1" s="1158"/>
      <c r="Y1" s="1158"/>
      <c r="Z1" s="661"/>
      <c r="AB1" s="551"/>
    </row>
    <row r="2" spans="2:35" s="550" customFormat="1" ht="16.5" customHeight="1">
      <c r="B2" s="1159"/>
      <c r="C2" s="1160"/>
      <c r="D2" s="1160"/>
      <c r="E2" s="1160"/>
      <c r="F2" s="1160"/>
      <c r="G2" s="1160"/>
      <c r="H2" s="662"/>
      <c r="I2" s="661"/>
      <c r="J2" s="661"/>
      <c r="K2" s="662"/>
      <c r="L2" s="662"/>
      <c r="M2" s="662"/>
      <c r="N2" s="662"/>
      <c r="O2" s="661"/>
      <c r="P2" s="661"/>
      <c r="Q2" s="662"/>
      <c r="R2" s="661"/>
      <c r="S2" s="1161"/>
      <c r="T2" s="1162"/>
      <c r="U2" s="1162"/>
      <c r="V2" s="1162"/>
      <c r="W2" s="1162"/>
      <c r="X2" s="1162"/>
      <c r="Y2" s="1162"/>
      <c r="Z2" s="661"/>
      <c r="AB2" s="551"/>
    </row>
    <row r="3" spans="2:35" s="550" customFormat="1" ht="31.5" customHeight="1" thickBot="1">
      <c r="B3" s="660" t="s">
        <v>1430</v>
      </c>
      <c r="C3" s="659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1163"/>
      <c r="T3" s="1163"/>
      <c r="U3" s="1163"/>
      <c r="V3" s="1163"/>
      <c r="W3" s="1163"/>
      <c r="X3" s="1163"/>
      <c r="Y3" s="1163"/>
      <c r="Z3" s="561"/>
      <c r="AB3" s="551"/>
    </row>
    <row r="4" spans="2:35" s="646" customFormat="1" ht="99">
      <c r="B4" s="657" t="s">
        <v>0</v>
      </c>
      <c r="C4" s="656" t="s">
        <v>1</v>
      </c>
      <c r="D4" s="652" t="s">
        <v>2</v>
      </c>
      <c r="E4" s="653" t="s">
        <v>1429</v>
      </c>
      <c r="F4" s="652"/>
      <c r="G4" s="652" t="s">
        <v>3</v>
      </c>
      <c r="H4" s="653" t="s">
        <v>1429</v>
      </c>
      <c r="I4" s="652"/>
      <c r="J4" s="652" t="s">
        <v>1379</v>
      </c>
      <c r="K4" s="653" t="s">
        <v>1429</v>
      </c>
      <c r="L4" s="652"/>
      <c r="M4" s="652" t="s">
        <v>4</v>
      </c>
      <c r="N4" s="653" t="s">
        <v>1429</v>
      </c>
      <c r="O4" s="655"/>
      <c r="P4" s="652" t="s">
        <v>4</v>
      </c>
      <c r="Q4" s="653" t="s">
        <v>1429</v>
      </c>
      <c r="R4" s="652"/>
      <c r="S4" s="654" t="s">
        <v>5</v>
      </c>
      <c r="T4" s="653" t="s">
        <v>1429</v>
      </c>
      <c r="U4" s="652"/>
      <c r="V4" s="651" t="s">
        <v>1428</v>
      </c>
      <c r="W4" s="650" t="s">
        <v>6</v>
      </c>
      <c r="X4" s="649" t="s">
        <v>1427</v>
      </c>
      <c r="Y4" s="648" t="s">
        <v>1426</v>
      </c>
      <c r="Z4" s="647"/>
      <c r="AA4" s="551"/>
      <c r="AB4" s="551"/>
      <c r="AC4" s="550"/>
      <c r="AD4" s="550"/>
      <c r="AE4" s="550"/>
      <c r="AF4" s="550"/>
    </row>
    <row r="5" spans="2:35" s="593" customFormat="1" ht="42">
      <c r="B5" s="603"/>
      <c r="C5" s="1150"/>
      <c r="D5" s="599"/>
      <c r="E5" s="599"/>
      <c r="F5" s="597" t="s">
        <v>1372</v>
      </c>
      <c r="G5" s="600"/>
      <c r="H5" s="599"/>
      <c r="I5" s="597" t="s">
        <v>1372</v>
      </c>
      <c r="J5" s="602"/>
      <c r="K5" s="601"/>
      <c r="L5" s="597" t="s">
        <v>1372</v>
      </c>
      <c r="M5" s="600"/>
      <c r="N5" s="599"/>
      <c r="O5" s="597" t="s">
        <v>1372</v>
      </c>
      <c r="P5" s="599"/>
      <c r="Q5" s="599"/>
      <c r="R5" s="597" t="s">
        <v>1372</v>
      </c>
      <c r="S5" s="599"/>
      <c r="T5" s="598"/>
      <c r="U5" s="597" t="s">
        <v>1372</v>
      </c>
      <c r="V5" s="1155"/>
      <c r="W5" s="625" t="s">
        <v>7</v>
      </c>
      <c r="X5" s="624" t="s">
        <v>1371</v>
      </c>
      <c r="Y5" s="594"/>
      <c r="Z5" s="550"/>
      <c r="AA5" s="550"/>
      <c r="AB5" s="551"/>
      <c r="AC5" s="550" t="s">
        <v>1370</v>
      </c>
      <c r="AD5" s="550" t="s">
        <v>1369</v>
      </c>
      <c r="AE5" s="550" t="s">
        <v>1414</v>
      </c>
      <c r="AF5" s="550" t="s">
        <v>1367</v>
      </c>
    </row>
    <row r="6" spans="2:35" ht="27.95" customHeight="1">
      <c r="B6" s="588" t="s">
        <v>8</v>
      </c>
      <c r="C6" s="1150"/>
      <c r="D6" s="574"/>
      <c r="E6" s="574"/>
      <c r="F6" s="574"/>
      <c r="G6" s="574"/>
      <c r="H6" s="574"/>
      <c r="I6" s="574"/>
      <c r="J6" s="574"/>
      <c r="K6" s="574"/>
      <c r="L6" s="574"/>
      <c r="M6" s="645"/>
      <c r="N6" s="645"/>
      <c r="O6" s="645"/>
      <c r="P6" s="574"/>
      <c r="Q6" s="574"/>
      <c r="R6" s="576"/>
      <c r="S6" s="576"/>
      <c r="T6" s="576"/>
      <c r="U6" s="576"/>
      <c r="V6" s="1156"/>
      <c r="W6" s="617">
        <f>Y5*15+Y7*5+Y9*15+Y10*12</f>
        <v>0</v>
      </c>
      <c r="X6" s="622" t="s">
        <v>1366</v>
      </c>
      <c r="Y6" s="583"/>
      <c r="Z6" s="561"/>
      <c r="AA6" s="551" t="s">
        <v>1365</v>
      </c>
      <c r="AB6" s="551">
        <v>6</v>
      </c>
      <c r="AC6" s="551">
        <f>AB6*2</f>
        <v>12</v>
      </c>
      <c r="AD6" s="551"/>
      <c r="AE6" s="551">
        <f>AB6*15</f>
        <v>90</v>
      </c>
      <c r="AF6" s="551">
        <f>AC6*4+AE6*4</f>
        <v>408</v>
      </c>
    </row>
    <row r="7" spans="2:35" ht="27.95" customHeight="1">
      <c r="B7" s="588"/>
      <c r="C7" s="1150"/>
      <c r="D7" s="574"/>
      <c r="E7" s="574"/>
      <c r="F7" s="574"/>
      <c r="G7" s="576"/>
      <c r="H7" s="576"/>
      <c r="I7" s="576"/>
      <c r="J7" s="574"/>
      <c r="K7" s="574"/>
      <c r="L7" s="574"/>
      <c r="M7" s="576"/>
      <c r="N7" s="579"/>
      <c r="O7" s="576"/>
      <c r="P7" s="574"/>
      <c r="Q7" s="574"/>
      <c r="R7" s="574"/>
      <c r="S7" s="576"/>
      <c r="T7" s="576"/>
      <c r="U7" s="576"/>
      <c r="V7" s="1156"/>
      <c r="W7" s="613" t="s">
        <v>9</v>
      </c>
      <c r="X7" s="618" t="s">
        <v>1364</v>
      </c>
      <c r="Y7" s="583"/>
      <c r="Z7" s="550"/>
      <c r="AA7" s="591" t="s">
        <v>1363</v>
      </c>
      <c r="AB7" s="551">
        <v>2</v>
      </c>
      <c r="AC7" s="590">
        <f>AB7*7</f>
        <v>14</v>
      </c>
      <c r="AD7" s="551">
        <f>AB7*5</f>
        <v>10</v>
      </c>
      <c r="AE7" s="551" t="s">
        <v>1360</v>
      </c>
      <c r="AF7" s="589">
        <f>AC7*4+AD7*9</f>
        <v>146</v>
      </c>
    </row>
    <row r="8" spans="2:35" ht="27.95" customHeight="1">
      <c r="B8" s="588" t="s">
        <v>10</v>
      </c>
      <c r="C8" s="1150"/>
      <c r="D8" s="574"/>
      <c r="E8" s="574"/>
      <c r="F8" s="574"/>
      <c r="G8" s="576"/>
      <c r="H8" s="576"/>
      <c r="I8" s="576"/>
      <c r="J8" s="574"/>
      <c r="K8" s="575"/>
      <c r="L8" s="636"/>
      <c r="M8" s="576"/>
      <c r="N8" s="579"/>
      <c r="O8" s="576"/>
      <c r="P8" s="574"/>
      <c r="Q8" s="575"/>
      <c r="R8" s="574"/>
      <c r="S8" s="576"/>
      <c r="T8" s="576"/>
      <c r="U8" s="576"/>
      <c r="V8" s="1156"/>
      <c r="W8" s="617">
        <f>Y6*5+Y8*5+Y10*8</f>
        <v>0</v>
      </c>
      <c r="X8" s="618" t="s">
        <v>1362</v>
      </c>
      <c r="Y8" s="583"/>
      <c r="Z8" s="561"/>
      <c r="AA8" s="550" t="s">
        <v>1361</v>
      </c>
      <c r="AB8" s="551">
        <v>1.5</v>
      </c>
      <c r="AC8" s="551">
        <f>AB8*1</f>
        <v>1.5</v>
      </c>
      <c r="AD8" s="551" t="s">
        <v>1360</v>
      </c>
      <c r="AE8" s="551">
        <f>AB8*5</f>
        <v>7.5</v>
      </c>
      <c r="AF8" s="551">
        <f>AC8*4+AE8*4</f>
        <v>36</v>
      </c>
    </row>
    <row r="9" spans="2:35" ht="27.95" customHeight="1">
      <c r="B9" s="1154" t="s">
        <v>1425</v>
      </c>
      <c r="C9" s="1150"/>
      <c r="D9" s="574"/>
      <c r="E9" s="574"/>
      <c r="F9" s="574"/>
      <c r="G9" s="574"/>
      <c r="H9" s="575"/>
      <c r="I9" s="574"/>
      <c r="J9" s="574"/>
      <c r="K9" s="587"/>
      <c r="L9" s="574"/>
      <c r="M9" s="576"/>
      <c r="N9" s="576"/>
      <c r="O9" s="576"/>
      <c r="P9" s="574"/>
      <c r="Q9" s="575"/>
      <c r="R9" s="574"/>
      <c r="S9" s="576"/>
      <c r="T9" s="577"/>
      <c r="U9" s="576"/>
      <c r="V9" s="1156"/>
      <c r="W9" s="613" t="s">
        <v>11</v>
      </c>
      <c r="X9" s="618" t="s">
        <v>1358</v>
      </c>
      <c r="Y9" s="583"/>
      <c r="Z9" s="550"/>
      <c r="AA9" s="550" t="s">
        <v>1377</v>
      </c>
      <c r="AB9" s="551">
        <v>2.5</v>
      </c>
      <c r="AC9" s="551"/>
      <c r="AD9" s="551">
        <f>AB9*5</f>
        <v>12.5</v>
      </c>
      <c r="AE9" s="551" t="s">
        <v>1360</v>
      </c>
      <c r="AF9" s="551">
        <f>AD9*9</f>
        <v>112.5</v>
      </c>
    </row>
    <row r="10" spans="2:35" ht="27.95" customHeight="1">
      <c r="B10" s="1154"/>
      <c r="C10" s="1150"/>
      <c r="D10" s="574"/>
      <c r="E10" s="574"/>
      <c r="F10" s="574"/>
      <c r="G10" s="614"/>
      <c r="H10" s="575"/>
      <c r="I10" s="574"/>
      <c r="J10" s="574"/>
      <c r="K10" s="575"/>
      <c r="L10" s="574"/>
      <c r="M10" s="587"/>
      <c r="N10" s="575"/>
      <c r="O10" s="574"/>
      <c r="P10" s="574"/>
      <c r="Q10" s="575"/>
      <c r="R10" s="574"/>
      <c r="S10" s="576"/>
      <c r="T10" s="577"/>
      <c r="U10" s="576"/>
      <c r="V10" s="1156"/>
      <c r="W10" s="617">
        <f>Y5*2+Y6*7+Y7*1+Y10*8</f>
        <v>0</v>
      </c>
      <c r="X10" s="616" t="s">
        <v>1376</v>
      </c>
      <c r="Y10" s="583"/>
      <c r="Z10" s="561"/>
      <c r="AA10" s="550" t="s">
        <v>1375</v>
      </c>
      <c r="AE10" s="550">
        <f>AB10*15</f>
        <v>0</v>
      </c>
    </row>
    <row r="11" spans="2:35" ht="27.95" customHeight="1">
      <c r="B11" s="582" t="s">
        <v>1374</v>
      </c>
      <c r="C11" s="581"/>
      <c r="D11" s="574"/>
      <c r="E11" s="575"/>
      <c r="F11" s="574"/>
      <c r="G11" s="574"/>
      <c r="H11" s="575"/>
      <c r="I11" s="574"/>
      <c r="J11" s="574"/>
      <c r="K11" s="575"/>
      <c r="L11" s="575"/>
      <c r="M11" s="575"/>
      <c r="N11" s="575"/>
      <c r="O11" s="574"/>
      <c r="P11" s="574"/>
      <c r="Q11" s="575"/>
      <c r="R11" s="574"/>
      <c r="S11" s="574"/>
      <c r="T11" s="574"/>
      <c r="U11" s="574"/>
      <c r="V11" s="1156"/>
      <c r="W11" s="613" t="s">
        <v>1373</v>
      </c>
      <c r="X11" s="612"/>
      <c r="Y11" s="583"/>
      <c r="Z11" s="550"/>
      <c r="AC11" s="550">
        <f>SUM(AC6:AC10)</f>
        <v>27.5</v>
      </c>
      <c r="AD11" s="550">
        <f>SUM(AD6:AD10)</f>
        <v>22.5</v>
      </c>
      <c r="AE11" s="550">
        <f>SUM(AE6:AE10)</f>
        <v>97.5</v>
      </c>
      <c r="AF11" s="550">
        <f>AC11*4+AD11*9+AE11*4</f>
        <v>702.5</v>
      </c>
    </row>
    <row r="12" spans="2:35" ht="27.95" customHeight="1">
      <c r="B12" s="611"/>
      <c r="C12" s="569"/>
      <c r="D12" s="608"/>
      <c r="E12" s="608"/>
      <c r="F12" s="607"/>
      <c r="G12" s="607"/>
      <c r="H12" s="608"/>
      <c r="I12" s="607"/>
      <c r="J12" s="607"/>
      <c r="K12" s="608"/>
      <c r="L12" s="608"/>
      <c r="M12" s="608"/>
      <c r="N12" s="608"/>
      <c r="O12" s="607"/>
      <c r="P12" s="607"/>
      <c r="Q12" s="608"/>
      <c r="R12" s="607"/>
      <c r="S12" s="607"/>
      <c r="T12" s="608"/>
      <c r="U12" s="607"/>
      <c r="V12" s="1157"/>
      <c r="W12" s="606">
        <f>W6*4+W8*9+W10*4</f>
        <v>0</v>
      </c>
      <c r="X12" s="630"/>
      <c r="Y12" s="583"/>
      <c r="Z12" s="561"/>
      <c r="AC12" s="560">
        <f>AC11*4/AF11</f>
        <v>0.15658362989323843</v>
      </c>
      <c r="AD12" s="560">
        <f>AD11*9/AF11</f>
        <v>0.28825622775800713</v>
      </c>
      <c r="AE12" s="560">
        <f>AE11*4/AF11</f>
        <v>0.55516014234875444</v>
      </c>
    </row>
    <row r="13" spans="2:35" s="593" customFormat="1" ht="42">
      <c r="B13" s="603"/>
      <c r="C13" s="1150"/>
      <c r="D13" s="599"/>
      <c r="E13" s="599"/>
      <c r="F13" s="597" t="s">
        <v>1372</v>
      </c>
      <c r="G13" s="640"/>
      <c r="H13" s="599"/>
      <c r="I13" s="597" t="s">
        <v>1372</v>
      </c>
      <c r="J13" s="640"/>
      <c r="K13" s="599"/>
      <c r="L13" s="597" t="s">
        <v>1372</v>
      </c>
      <c r="M13" s="640"/>
      <c r="N13" s="599"/>
      <c r="O13" s="597" t="s">
        <v>1372</v>
      </c>
      <c r="P13" s="598"/>
      <c r="Q13" s="599"/>
      <c r="R13" s="597" t="s">
        <v>1372</v>
      </c>
      <c r="S13" s="599"/>
      <c r="T13" s="598"/>
      <c r="U13" s="597" t="s">
        <v>1372</v>
      </c>
      <c r="V13" s="1155"/>
      <c r="W13" s="625" t="s">
        <v>7</v>
      </c>
      <c r="X13" s="624" t="s">
        <v>1371</v>
      </c>
      <c r="Y13" s="639"/>
      <c r="Z13" s="550"/>
      <c r="AA13" s="550"/>
      <c r="AB13" s="551"/>
      <c r="AC13" s="550" t="s">
        <v>1370</v>
      </c>
      <c r="AD13" s="550" t="s">
        <v>1369</v>
      </c>
      <c r="AE13" s="550" t="s">
        <v>1414</v>
      </c>
      <c r="AF13" s="550" t="s">
        <v>1367</v>
      </c>
      <c r="AG13" s="642"/>
      <c r="AH13" s="642"/>
      <c r="AI13" s="642"/>
    </row>
    <row r="14" spans="2:35" ht="27.95" customHeight="1">
      <c r="B14" s="588" t="s">
        <v>8</v>
      </c>
      <c r="C14" s="1150"/>
      <c r="D14" s="574"/>
      <c r="E14" s="574"/>
      <c r="F14" s="574"/>
      <c r="G14" s="574"/>
      <c r="H14" s="574"/>
      <c r="I14" s="574"/>
      <c r="J14" s="576"/>
      <c r="K14" s="576"/>
      <c r="L14" s="576"/>
      <c r="M14" s="574"/>
      <c r="N14" s="574"/>
      <c r="O14" s="574"/>
      <c r="P14" s="574"/>
      <c r="Q14" s="574"/>
      <c r="R14" s="576"/>
      <c r="S14" s="574"/>
      <c r="T14" s="574"/>
      <c r="U14" s="574"/>
      <c r="V14" s="1156"/>
      <c r="W14" s="617">
        <f>Y13*15+Y15*5+Y17*15+Y18*12</f>
        <v>0</v>
      </c>
      <c r="X14" s="622" t="s">
        <v>1366</v>
      </c>
      <c r="Y14" s="635"/>
      <c r="Z14" s="561"/>
      <c r="AA14" s="551" t="s">
        <v>1365</v>
      </c>
      <c r="AB14" s="551">
        <v>6</v>
      </c>
      <c r="AC14" s="551">
        <f>AB14*2</f>
        <v>12</v>
      </c>
      <c r="AD14" s="551"/>
      <c r="AE14" s="551">
        <f>AB14*15</f>
        <v>90</v>
      </c>
      <c r="AF14" s="551">
        <f>AC14*4+AE14*4</f>
        <v>408</v>
      </c>
      <c r="AG14" s="642"/>
      <c r="AH14" s="642"/>
      <c r="AI14" s="642"/>
    </row>
    <row r="15" spans="2:35" ht="27.95" customHeight="1">
      <c r="B15" s="588"/>
      <c r="C15" s="1150"/>
      <c r="D15" s="576"/>
      <c r="E15" s="576"/>
      <c r="F15" s="576"/>
      <c r="G15" s="574"/>
      <c r="H15" s="574"/>
      <c r="I15" s="574"/>
      <c r="J15" s="576"/>
      <c r="K15" s="576"/>
      <c r="L15" s="576"/>
      <c r="M15" s="576"/>
      <c r="N15" s="574"/>
      <c r="O15" s="574"/>
      <c r="P15" s="574"/>
      <c r="Q15" s="574"/>
      <c r="R15" s="574"/>
      <c r="S15" s="574"/>
      <c r="T15" s="574"/>
      <c r="U15" s="574"/>
      <c r="V15" s="1156"/>
      <c r="W15" s="613" t="s">
        <v>9</v>
      </c>
      <c r="X15" s="618" t="s">
        <v>1364</v>
      </c>
      <c r="Y15" s="635"/>
      <c r="Z15" s="550"/>
      <c r="AA15" s="591" t="s">
        <v>1363</v>
      </c>
      <c r="AB15" s="551">
        <v>2.2000000000000002</v>
      </c>
      <c r="AC15" s="590">
        <f>AB15*7</f>
        <v>15.400000000000002</v>
      </c>
      <c r="AD15" s="551">
        <f>AB15*5</f>
        <v>11</v>
      </c>
      <c r="AE15" s="551" t="s">
        <v>1360</v>
      </c>
      <c r="AF15" s="589">
        <f>AC15*4+AD15*9</f>
        <v>160.60000000000002</v>
      </c>
      <c r="AG15" s="642"/>
      <c r="AH15" s="642"/>
      <c r="AI15" s="642"/>
    </row>
    <row r="16" spans="2:35" ht="27.95" customHeight="1">
      <c r="B16" s="588" t="s">
        <v>1404</v>
      </c>
      <c r="C16" s="1150"/>
      <c r="D16" s="576"/>
      <c r="E16" s="576"/>
      <c r="F16" s="576"/>
      <c r="G16" s="574"/>
      <c r="H16" s="575"/>
      <c r="I16" s="574"/>
      <c r="J16" s="574"/>
      <c r="K16" s="587"/>
      <c r="L16" s="574"/>
      <c r="M16" s="574"/>
      <c r="N16" s="575"/>
      <c r="O16" s="574"/>
      <c r="P16" s="574"/>
      <c r="Q16" s="575"/>
      <c r="R16" s="574"/>
      <c r="S16" s="574"/>
      <c r="T16" s="644"/>
      <c r="U16" s="574"/>
      <c r="V16" s="1156"/>
      <c r="W16" s="617">
        <f>Y14*5+Y16*5+Y18*8</f>
        <v>0</v>
      </c>
      <c r="X16" s="618" t="s">
        <v>1362</v>
      </c>
      <c r="Y16" s="635"/>
      <c r="Z16" s="561"/>
      <c r="AA16" s="550" t="s">
        <v>1361</v>
      </c>
      <c r="AB16" s="551">
        <v>1.6</v>
      </c>
      <c r="AC16" s="551">
        <f>AB16*1</f>
        <v>1.6</v>
      </c>
      <c r="AD16" s="551" t="s">
        <v>1360</v>
      </c>
      <c r="AE16" s="551">
        <f>AB16*5</f>
        <v>8</v>
      </c>
      <c r="AF16" s="551">
        <f>AC16*4+AE16*4</f>
        <v>38.4</v>
      </c>
      <c r="AG16" s="642"/>
      <c r="AH16" s="642"/>
      <c r="AI16" s="642"/>
    </row>
    <row r="17" spans="2:35" ht="27.95" customHeight="1">
      <c r="B17" s="1154" t="s">
        <v>1424</v>
      </c>
      <c r="C17" s="1150"/>
      <c r="D17" s="575"/>
      <c r="E17" s="575"/>
      <c r="F17" s="574"/>
      <c r="G17" s="574"/>
      <c r="H17" s="575"/>
      <c r="I17" s="574"/>
      <c r="J17" s="574"/>
      <c r="K17" s="575"/>
      <c r="L17" s="574"/>
      <c r="M17" s="574"/>
      <c r="N17" s="575"/>
      <c r="O17" s="574"/>
      <c r="P17" s="574"/>
      <c r="Q17" s="575"/>
      <c r="R17" s="574"/>
      <c r="S17" s="574"/>
      <c r="T17" s="575"/>
      <c r="U17" s="574"/>
      <c r="V17" s="1156"/>
      <c r="W17" s="613" t="s">
        <v>11</v>
      </c>
      <c r="X17" s="618" t="s">
        <v>1358</v>
      </c>
      <c r="Y17" s="635"/>
      <c r="Z17" s="550"/>
      <c r="AA17" s="550" t="s">
        <v>1377</v>
      </c>
      <c r="AB17" s="551">
        <v>2.5</v>
      </c>
      <c r="AC17" s="551"/>
      <c r="AD17" s="551">
        <f>AB17*5</f>
        <v>12.5</v>
      </c>
      <c r="AE17" s="551" t="s">
        <v>1360</v>
      </c>
      <c r="AF17" s="551">
        <f>AD17*9</f>
        <v>112.5</v>
      </c>
      <c r="AG17" s="642"/>
      <c r="AH17" s="643"/>
      <c r="AI17" s="642"/>
    </row>
    <row r="18" spans="2:35" ht="27.95" customHeight="1">
      <c r="B18" s="1154"/>
      <c r="C18" s="1150"/>
      <c r="D18" s="575"/>
      <c r="E18" s="575"/>
      <c r="F18" s="574"/>
      <c r="G18" s="636"/>
      <c r="H18" s="575"/>
      <c r="I18" s="574"/>
      <c r="J18" s="574"/>
      <c r="K18" s="575"/>
      <c r="L18" s="574"/>
      <c r="M18" s="574"/>
      <c r="N18" s="587"/>
      <c r="O18" s="574"/>
      <c r="P18" s="574"/>
      <c r="Q18" s="575"/>
      <c r="R18" s="574"/>
      <c r="S18" s="574"/>
      <c r="T18" s="575"/>
      <c r="U18" s="574"/>
      <c r="V18" s="1156"/>
      <c r="W18" s="617">
        <f>Y13*2+Y14*7+Y15*1+Y18*8</f>
        <v>0</v>
      </c>
      <c r="X18" s="616" t="s">
        <v>1376</v>
      </c>
      <c r="Y18" s="635"/>
      <c r="Z18" s="561"/>
      <c r="AA18" s="550" t="s">
        <v>1375</v>
      </c>
      <c r="AB18" s="551">
        <v>1</v>
      </c>
      <c r="AE18" s="550">
        <f>AB18*15</f>
        <v>15</v>
      </c>
      <c r="AG18" s="642"/>
      <c r="AH18" s="643"/>
      <c r="AI18" s="642"/>
    </row>
    <row r="19" spans="2:35" ht="27.95" customHeight="1">
      <c r="B19" s="582" t="s">
        <v>1374</v>
      </c>
      <c r="C19" s="581"/>
      <c r="D19" s="575"/>
      <c r="E19" s="575"/>
      <c r="F19" s="574"/>
      <c r="G19" s="574"/>
      <c r="H19" s="575"/>
      <c r="I19" s="574"/>
      <c r="J19" s="574"/>
      <c r="K19" s="575"/>
      <c r="L19" s="575"/>
      <c r="M19" s="574"/>
      <c r="N19" s="575"/>
      <c r="O19" s="574"/>
      <c r="P19" s="641"/>
      <c r="Q19" s="575"/>
      <c r="R19" s="574"/>
      <c r="S19" s="576"/>
      <c r="T19" s="577"/>
      <c r="U19" s="576"/>
      <c r="V19" s="1156"/>
      <c r="W19" s="613" t="s">
        <v>1373</v>
      </c>
      <c r="X19" s="612"/>
      <c r="Y19" s="604"/>
      <c r="Z19" s="550"/>
      <c r="AC19" s="550">
        <f>SUM(AC14:AC18)</f>
        <v>29.000000000000004</v>
      </c>
      <c r="AD19" s="550">
        <f>SUM(AD14:AD18)</f>
        <v>23.5</v>
      </c>
      <c r="AE19" s="550">
        <f>SUM(AE14:AE18)</f>
        <v>113</v>
      </c>
      <c r="AF19" s="550">
        <f>AC19*4+AD19*9+AE19*4</f>
        <v>779.5</v>
      </c>
    </row>
    <row r="20" spans="2:35" ht="27.95" customHeight="1">
      <c r="B20" s="611"/>
      <c r="C20" s="569"/>
      <c r="D20" s="608"/>
      <c r="E20" s="608"/>
      <c r="F20" s="607"/>
      <c r="G20" s="607"/>
      <c r="H20" s="608"/>
      <c r="I20" s="607"/>
      <c r="J20" s="607"/>
      <c r="K20" s="608"/>
      <c r="L20" s="608"/>
      <c r="M20" s="608"/>
      <c r="N20" s="608"/>
      <c r="O20" s="607"/>
      <c r="P20" s="608"/>
      <c r="Q20" s="608"/>
      <c r="R20" s="607"/>
      <c r="S20" s="633"/>
      <c r="T20" s="608"/>
      <c r="U20" s="607"/>
      <c r="V20" s="1157"/>
      <c r="W20" s="606">
        <f>W14*4+W16*9+W18*4</f>
        <v>0</v>
      </c>
      <c r="X20" s="605"/>
      <c r="Y20" s="615"/>
      <c r="Z20" s="561"/>
      <c r="AC20" s="560">
        <f>AC19*4/AF19</f>
        <v>0.14881334188582426</v>
      </c>
      <c r="AD20" s="560">
        <f>AD19*9/AF19</f>
        <v>0.27132777421423987</v>
      </c>
      <c r="AE20" s="560">
        <f>AE19*4/AF19</f>
        <v>0.5798588838999359</v>
      </c>
    </row>
    <row r="21" spans="2:35" s="593" customFormat="1" ht="42">
      <c r="B21" s="603">
        <v>4</v>
      </c>
      <c r="C21" s="1150"/>
      <c r="D21" s="640" t="s">
        <v>1423</v>
      </c>
      <c r="E21" s="599" t="s">
        <v>1422</v>
      </c>
      <c r="F21" s="597" t="s">
        <v>1372</v>
      </c>
      <c r="G21" s="640" t="s">
        <v>1421</v>
      </c>
      <c r="H21" s="599" t="s">
        <v>1418</v>
      </c>
      <c r="I21" s="597" t="s">
        <v>1372</v>
      </c>
      <c r="J21" s="640" t="s">
        <v>1420</v>
      </c>
      <c r="K21" s="599" t="s">
        <v>1415</v>
      </c>
      <c r="L21" s="597" t="s">
        <v>1372</v>
      </c>
      <c r="M21" s="598" t="s">
        <v>1419</v>
      </c>
      <c r="N21" s="598" t="s">
        <v>1418</v>
      </c>
      <c r="O21" s="597" t="s">
        <v>1372</v>
      </c>
      <c r="P21" s="599" t="s">
        <v>771</v>
      </c>
      <c r="Q21" s="599" t="s">
        <v>1417</v>
      </c>
      <c r="R21" s="597" t="s">
        <v>1372</v>
      </c>
      <c r="S21" s="599" t="s">
        <v>1416</v>
      </c>
      <c r="T21" s="598" t="s">
        <v>1415</v>
      </c>
      <c r="U21" s="597" t="s">
        <v>1372</v>
      </c>
      <c r="V21" s="1155"/>
      <c r="W21" s="625" t="s">
        <v>7</v>
      </c>
      <c r="X21" s="624" t="s">
        <v>1371</v>
      </c>
      <c r="Y21" s="639">
        <v>5.9</v>
      </c>
      <c r="Z21" s="550"/>
      <c r="AA21" s="550"/>
      <c r="AB21" s="551"/>
      <c r="AC21" s="550" t="s">
        <v>1370</v>
      </c>
      <c r="AD21" s="550" t="s">
        <v>1369</v>
      </c>
      <c r="AE21" s="550" t="s">
        <v>1414</v>
      </c>
      <c r="AF21" s="550" t="s">
        <v>1367</v>
      </c>
    </row>
    <row r="22" spans="2:35" s="626" customFormat="1" ht="27.75" customHeight="1">
      <c r="B22" s="588" t="s">
        <v>8</v>
      </c>
      <c r="C22" s="1150"/>
      <c r="D22" s="574" t="s">
        <v>1413</v>
      </c>
      <c r="E22" s="574"/>
      <c r="F22" s="574">
        <v>110</v>
      </c>
      <c r="G22" s="576" t="s">
        <v>1412</v>
      </c>
      <c r="H22" s="574"/>
      <c r="I22" s="576">
        <v>35</v>
      </c>
      <c r="J22" s="574" t="s">
        <v>1411</v>
      </c>
      <c r="K22" s="574"/>
      <c r="L22" s="574">
        <v>40</v>
      </c>
      <c r="M22" s="638" t="s">
        <v>1410</v>
      </c>
      <c r="N22" s="576" t="s">
        <v>1401</v>
      </c>
      <c r="O22" s="576">
        <v>40</v>
      </c>
      <c r="P22" s="574" t="s">
        <v>771</v>
      </c>
      <c r="Q22" s="574"/>
      <c r="R22" s="576">
        <v>120</v>
      </c>
      <c r="S22" s="638" t="s">
        <v>1409</v>
      </c>
      <c r="T22" s="576"/>
      <c r="U22" s="576">
        <v>10</v>
      </c>
      <c r="V22" s="1156"/>
      <c r="W22" s="617">
        <f>Y21*15+Y23*5+Y25*15+Y26*12</f>
        <v>98.5</v>
      </c>
      <c r="X22" s="622" t="s">
        <v>1366</v>
      </c>
      <c r="Y22" s="635">
        <v>2</v>
      </c>
      <c r="Z22" s="629"/>
      <c r="AA22" s="551" t="s">
        <v>1365</v>
      </c>
      <c r="AB22" s="551">
        <v>6</v>
      </c>
      <c r="AC22" s="551">
        <f>AB22*2</f>
        <v>12</v>
      </c>
      <c r="AD22" s="551"/>
      <c r="AE22" s="551">
        <f>AB22*15</f>
        <v>90</v>
      </c>
      <c r="AF22" s="551">
        <f>AC22*4+AE22*4</f>
        <v>408</v>
      </c>
    </row>
    <row r="23" spans="2:35" s="626" customFormat="1" ht="27.95" customHeight="1">
      <c r="B23" s="588">
        <v>1</v>
      </c>
      <c r="C23" s="1150"/>
      <c r="D23" s="574"/>
      <c r="E23" s="574"/>
      <c r="F23" s="574"/>
      <c r="G23" s="576" t="s">
        <v>1408</v>
      </c>
      <c r="H23" s="576"/>
      <c r="I23" s="576">
        <v>3</v>
      </c>
      <c r="J23" s="574" t="s">
        <v>1407</v>
      </c>
      <c r="K23" s="574"/>
      <c r="L23" s="574">
        <v>30</v>
      </c>
      <c r="M23" s="574" t="s">
        <v>1406</v>
      </c>
      <c r="N23" s="574"/>
      <c r="O23" s="574">
        <v>30</v>
      </c>
      <c r="P23" s="574"/>
      <c r="Q23" s="574"/>
      <c r="R23" s="574"/>
      <c r="S23" s="638" t="s">
        <v>1405</v>
      </c>
      <c r="T23" s="576"/>
      <c r="U23" s="576">
        <v>5</v>
      </c>
      <c r="V23" s="1156"/>
      <c r="W23" s="613" t="s">
        <v>9</v>
      </c>
      <c r="X23" s="618" t="s">
        <v>1364</v>
      </c>
      <c r="Y23" s="635">
        <v>2</v>
      </c>
      <c r="Z23" s="627"/>
      <c r="AA23" s="591" t="s">
        <v>1363</v>
      </c>
      <c r="AB23" s="551">
        <v>2</v>
      </c>
      <c r="AC23" s="590">
        <f>AB23*7</f>
        <v>14</v>
      </c>
      <c r="AD23" s="551">
        <f>AB23*5</f>
        <v>10</v>
      </c>
      <c r="AE23" s="551" t="s">
        <v>1360</v>
      </c>
      <c r="AF23" s="589">
        <f>AC23*4+AD23*9</f>
        <v>146</v>
      </c>
    </row>
    <row r="24" spans="2:35" s="626" customFormat="1" ht="27.95" customHeight="1">
      <c r="B24" s="588" t="s">
        <v>1404</v>
      </c>
      <c r="C24" s="1150"/>
      <c r="D24" s="574"/>
      <c r="E24" s="574"/>
      <c r="F24" s="574"/>
      <c r="G24" s="576"/>
      <c r="H24" s="577"/>
      <c r="I24" s="576"/>
      <c r="J24" s="576" t="s">
        <v>1403</v>
      </c>
      <c r="K24" s="576"/>
      <c r="L24" s="574">
        <v>20</v>
      </c>
      <c r="M24" s="576"/>
      <c r="N24" s="576"/>
      <c r="O24" s="574"/>
      <c r="P24" s="574"/>
      <c r="Q24" s="574"/>
      <c r="R24" s="574"/>
      <c r="S24" s="637" t="s">
        <v>1402</v>
      </c>
      <c r="T24" s="574" t="s">
        <v>1401</v>
      </c>
      <c r="U24" s="574">
        <v>10</v>
      </c>
      <c r="V24" s="1156"/>
      <c r="W24" s="617">
        <f>Y22*5+Y24*5+Y26*8</f>
        <v>21.5</v>
      </c>
      <c r="X24" s="618" t="s">
        <v>1362</v>
      </c>
      <c r="Y24" s="635">
        <v>2.2999999999999998</v>
      </c>
      <c r="Z24" s="629"/>
      <c r="AA24" s="550" t="s">
        <v>1361</v>
      </c>
      <c r="AB24" s="551">
        <v>1.5</v>
      </c>
      <c r="AC24" s="551">
        <f>AB24*1</f>
        <v>1.5</v>
      </c>
      <c r="AD24" s="551" t="s">
        <v>1360</v>
      </c>
      <c r="AE24" s="551">
        <f>AB24*5</f>
        <v>7.5</v>
      </c>
      <c r="AF24" s="551">
        <f>AC24*4+AE24*4</f>
        <v>36</v>
      </c>
    </row>
    <row r="25" spans="2:35" s="626" customFormat="1" ht="27.95" customHeight="1">
      <c r="B25" s="1154" t="s">
        <v>1400</v>
      </c>
      <c r="C25" s="1150"/>
      <c r="D25" s="574"/>
      <c r="E25" s="574"/>
      <c r="F25" s="574"/>
      <c r="G25" s="576"/>
      <c r="H25" s="577"/>
      <c r="I25" s="576"/>
      <c r="J25" s="576" t="s">
        <v>1399</v>
      </c>
      <c r="K25" s="576"/>
      <c r="L25" s="576">
        <v>20</v>
      </c>
      <c r="M25" s="614"/>
      <c r="N25" s="579"/>
      <c r="O25" s="576"/>
      <c r="P25" s="574"/>
      <c r="Q25" s="574"/>
      <c r="R25" s="574"/>
      <c r="S25" s="574" t="s">
        <v>1398</v>
      </c>
      <c r="T25" s="587" t="s">
        <v>1397</v>
      </c>
      <c r="U25" s="574">
        <v>5</v>
      </c>
      <c r="V25" s="1156"/>
      <c r="W25" s="613" t="s">
        <v>11</v>
      </c>
      <c r="X25" s="618" t="s">
        <v>1396</v>
      </c>
      <c r="Y25" s="635">
        <v>0</v>
      </c>
      <c r="Z25" s="627"/>
      <c r="AA25" s="550" t="s">
        <v>1395</v>
      </c>
      <c r="AB25" s="551">
        <v>2.5</v>
      </c>
      <c r="AC25" s="551"/>
      <c r="AD25" s="551">
        <f>AB25*5</f>
        <v>12.5</v>
      </c>
      <c r="AE25" s="551" t="s">
        <v>1379</v>
      </c>
      <c r="AF25" s="551">
        <f>AD25*9</f>
        <v>112.5</v>
      </c>
    </row>
    <row r="26" spans="2:35" s="626" customFormat="1" ht="27.95" customHeight="1">
      <c r="B26" s="1154"/>
      <c r="C26" s="1150"/>
      <c r="D26" s="574"/>
      <c r="E26" s="574"/>
      <c r="F26" s="574"/>
      <c r="G26" s="636"/>
      <c r="H26" s="575"/>
      <c r="I26" s="574"/>
      <c r="J26" s="579"/>
      <c r="K26" s="579"/>
      <c r="L26" s="576"/>
      <c r="M26" s="614"/>
      <c r="N26" s="579"/>
      <c r="O26" s="574"/>
      <c r="P26" s="576"/>
      <c r="Q26" s="576"/>
      <c r="R26" s="574"/>
      <c r="S26" s="614"/>
      <c r="T26" s="575"/>
      <c r="U26" s="574"/>
      <c r="V26" s="1156"/>
      <c r="W26" s="617">
        <f>Y21*2+Y22*7+Y23*1+Y26*8</f>
        <v>27.8</v>
      </c>
      <c r="X26" s="616" t="s">
        <v>1394</v>
      </c>
      <c r="Y26" s="635">
        <v>0</v>
      </c>
      <c r="Z26" s="629"/>
      <c r="AA26" s="550" t="s">
        <v>1393</v>
      </c>
      <c r="AB26" s="551"/>
      <c r="AC26" s="550"/>
      <c r="AD26" s="550"/>
      <c r="AE26" s="550">
        <f>AB26*15</f>
        <v>0</v>
      </c>
      <c r="AF26" s="550"/>
    </row>
    <row r="27" spans="2:35" s="626" customFormat="1" ht="27.95" customHeight="1">
      <c r="B27" s="582" t="s">
        <v>1392</v>
      </c>
      <c r="C27" s="634"/>
      <c r="D27" s="607"/>
      <c r="E27" s="608"/>
      <c r="F27" s="607"/>
      <c r="G27" s="607"/>
      <c r="H27" s="608"/>
      <c r="I27" s="607"/>
      <c r="J27" s="568"/>
      <c r="K27" s="568"/>
      <c r="L27" s="567"/>
      <c r="M27" s="633"/>
      <c r="N27" s="609"/>
      <c r="O27" s="567"/>
      <c r="P27" s="610"/>
      <c r="Q27" s="608"/>
      <c r="R27" s="607"/>
      <c r="S27" s="633"/>
      <c r="T27" s="608"/>
      <c r="U27" s="607"/>
      <c r="V27" s="1156"/>
      <c r="W27" s="613" t="s">
        <v>1391</v>
      </c>
      <c r="X27" s="612"/>
      <c r="Y27" s="604"/>
      <c r="Z27" s="627"/>
      <c r="AA27" s="550"/>
      <c r="AB27" s="551"/>
      <c r="AC27" s="550">
        <f>SUM(AC22:AC26)</f>
        <v>27.5</v>
      </c>
      <c r="AD27" s="550">
        <f>SUM(AD22:AD26)</f>
        <v>22.5</v>
      </c>
      <c r="AE27" s="550">
        <f>SUM(AE22:AE26)</f>
        <v>97.5</v>
      </c>
      <c r="AF27" s="550">
        <f>AC27*4+AD27*9+AE27*4</f>
        <v>702.5</v>
      </c>
    </row>
    <row r="28" spans="2:35" s="626" customFormat="1" ht="27.95" customHeight="1" thickBot="1">
      <c r="B28" s="632"/>
      <c r="C28" s="631"/>
      <c r="D28" s="608"/>
      <c r="E28" s="608"/>
      <c r="F28" s="607"/>
      <c r="G28" s="607"/>
      <c r="H28" s="608"/>
      <c r="I28" s="607"/>
      <c r="J28" s="568"/>
      <c r="K28" s="609"/>
      <c r="L28" s="567"/>
      <c r="M28" s="607"/>
      <c r="N28" s="608"/>
      <c r="O28" s="607"/>
      <c r="P28" s="607"/>
      <c r="Q28" s="608"/>
      <c r="R28" s="607"/>
      <c r="S28" s="607"/>
      <c r="T28" s="608"/>
      <c r="U28" s="607"/>
      <c r="V28" s="1157"/>
      <c r="W28" s="606">
        <f>W22*4+W24*9+W26*4</f>
        <v>698.7</v>
      </c>
      <c r="X28" s="630"/>
      <c r="Y28" s="615"/>
      <c r="Z28" s="629"/>
      <c r="AA28" s="627"/>
      <c r="AB28" s="628"/>
      <c r="AC28" s="560">
        <f>AC27*4/AF27</f>
        <v>0.15658362989323843</v>
      </c>
      <c r="AD28" s="560">
        <f>AD27*9/AF27</f>
        <v>0.28825622775800713</v>
      </c>
      <c r="AE28" s="560">
        <f>AE27*4/AF27</f>
        <v>0.55516014234875444</v>
      </c>
      <c r="AF28" s="627"/>
    </row>
    <row r="29" spans="2:35" s="593" customFormat="1" ht="42">
      <c r="B29" s="603">
        <v>4</v>
      </c>
      <c r="C29" s="1150"/>
      <c r="D29" s="599"/>
      <c r="E29" s="599"/>
      <c r="F29" s="597" t="s">
        <v>1390</v>
      </c>
      <c r="G29" s="600"/>
      <c r="H29" s="599"/>
      <c r="I29" s="597" t="s">
        <v>1390</v>
      </c>
      <c r="J29" s="602"/>
      <c r="K29" s="601"/>
      <c r="L29" s="597" t="s">
        <v>1390</v>
      </c>
      <c r="M29" s="600"/>
      <c r="N29" s="599"/>
      <c r="O29" s="597" t="s">
        <v>1390</v>
      </c>
      <c r="P29" s="599"/>
      <c r="Q29" s="599"/>
      <c r="R29" s="597" t="s">
        <v>1390</v>
      </c>
      <c r="S29" s="599"/>
      <c r="T29" s="598"/>
      <c r="U29" s="597" t="s">
        <v>1390</v>
      </c>
      <c r="V29" s="1151"/>
      <c r="W29" s="625" t="s">
        <v>7</v>
      </c>
      <c r="X29" s="624" t="s">
        <v>1389</v>
      </c>
      <c r="Y29" s="623"/>
      <c r="Z29" s="550"/>
      <c r="AA29" s="550"/>
      <c r="AB29" s="551"/>
      <c r="AC29" s="550" t="s">
        <v>1388</v>
      </c>
      <c r="AD29" s="550" t="s">
        <v>1387</v>
      </c>
      <c r="AE29" s="550" t="s">
        <v>1368</v>
      </c>
      <c r="AF29" s="550" t="s">
        <v>1386</v>
      </c>
    </row>
    <row r="30" spans="2:35" ht="27.95" customHeight="1">
      <c r="B30" s="588" t="s">
        <v>8</v>
      </c>
      <c r="C30" s="1150"/>
      <c r="D30" s="574"/>
      <c r="E30" s="574"/>
      <c r="F30" s="574"/>
      <c r="G30" s="576"/>
      <c r="H30" s="576"/>
      <c r="I30" s="576"/>
      <c r="J30" s="576"/>
      <c r="K30" s="576"/>
      <c r="L30" s="576"/>
      <c r="M30" s="576"/>
      <c r="N30" s="576"/>
      <c r="O30" s="576"/>
      <c r="P30" s="574"/>
      <c r="Q30" s="574"/>
      <c r="R30" s="576"/>
      <c r="S30" s="576"/>
      <c r="T30" s="576"/>
      <c r="U30" s="576"/>
      <c r="V30" s="1152"/>
      <c r="W30" s="617">
        <f>Y29*15+Y31*5+Y33*15+Y34*12</f>
        <v>0</v>
      </c>
      <c r="X30" s="622" t="s">
        <v>1385</v>
      </c>
      <c r="Y30" s="604"/>
      <c r="Z30" s="561"/>
      <c r="AA30" s="551" t="s">
        <v>1384</v>
      </c>
      <c r="AB30" s="551">
        <v>6</v>
      </c>
      <c r="AC30" s="551">
        <f>AB30*2</f>
        <v>12</v>
      </c>
      <c r="AD30" s="551"/>
      <c r="AE30" s="551">
        <f>AB30*15</f>
        <v>90</v>
      </c>
      <c r="AF30" s="551">
        <f>AC30*4+AE30*4</f>
        <v>408</v>
      </c>
    </row>
    <row r="31" spans="2:35" ht="27.95" customHeight="1">
      <c r="B31" s="588">
        <v>2</v>
      </c>
      <c r="C31" s="1150"/>
      <c r="D31" s="576"/>
      <c r="E31" s="576"/>
      <c r="F31" s="576"/>
      <c r="G31" s="576"/>
      <c r="H31" s="574"/>
      <c r="I31" s="574"/>
      <c r="J31" s="576"/>
      <c r="K31" s="576"/>
      <c r="L31" s="576"/>
      <c r="M31" s="574"/>
      <c r="N31" s="574"/>
      <c r="O31" s="574"/>
      <c r="P31" s="576"/>
      <c r="Q31" s="576"/>
      <c r="R31" s="576"/>
      <c r="S31" s="576"/>
      <c r="T31" s="576"/>
      <c r="U31" s="576"/>
      <c r="V31" s="1152"/>
      <c r="W31" s="613" t="s">
        <v>9</v>
      </c>
      <c r="X31" s="618" t="s">
        <v>1383</v>
      </c>
      <c r="Y31" s="604"/>
      <c r="Z31" s="550"/>
      <c r="AA31" s="591" t="s">
        <v>1382</v>
      </c>
      <c r="AB31" s="551">
        <v>2.2999999999999998</v>
      </c>
      <c r="AC31" s="590">
        <f>AB31*7</f>
        <v>16.099999999999998</v>
      </c>
      <c r="AD31" s="551">
        <f>AB31*5</f>
        <v>11.5</v>
      </c>
      <c r="AE31" s="551" t="s">
        <v>1379</v>
      </c>
      <c r="AF31" s="589">
        <f>AC31*4+AD31*9</f>
        <v>167.89999999999998</v>
      </c>
    </row>
    <row r="32" spans="2:35" ht="27.95" customHeight="1">
      <c r="B32" s="588" t="s">
        <v>10</v>
      </c>
      <c r="C32" s="1150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4"/>
      <c r="P32" s="576"/>
      <c r="Q32" s="576"/>
      <c r="R32" s="576"/>
      <c r="S32" s="576"/>
      <c r="T32" s="577"/>
      <c r="U32" s="576"/>
      <c r="V32" s="1152"/>
      <c r="W32" s="617">
        <f>Y30*5+Y32*5+Y34*8</f>
        <v>0</v>
      </c>
      <c r="X32" s="618" t="s">
        <v>1381</v>
      </c>
      <c r="Y32" s="604"/>
      <c r="Z32" s="561"/>
      <c r="AA32" s="550" t="s">
        <v>1380</v>
      </c>
      <c r="AB32" s="551">
        <v>1.5</v>
      </c>
      <c r="AC32" s="551">
        <f>AB32*1</f>
        <v>1.5</v>
      </c>
      <c r="AD32" s="551" t="s">
        <v>1379</v>
      </c>
      <c r="AE32" s="551">
        <f>AB32*5</f>
        <v>7.5</v>
      </c>
      <c r="AF32" s="551">
        <f>AC32*4+AE32*4</f>
        <v>36</v>
      </c>
    </row>
    <row r="33" spans="2:32" ht="27.95" customHeight="1">
      <c r="B33" s="1154" t="s">
        <v>1378</v>
      </c>
      <c r="C33" s="1150"/>
      <c r="D33" s="587"/>
      <c r="E33" s="575"/>
      <c r="F33" s="574"/>
      <c r="G33" s="621"/>
      <c r="H33" s="620"/>
      <c r="I33" s="619"/>
      <c r="J33" s="576"/>
      <c r="K33" s="576"/>
      <c r="L33" s="576"/>
      <c r="M33" s="574"/>
      <c r="N33" s="579"/>
      <c r="O33" s="574"/>
      <c r="P33" s="576"/>
      <c r="Q33" s="576"/>
      <c r="R33" s="576"/>
      <c r="S33" s="576"/>
      <c r="T33" s="577"/>
      <c r="U33" s="576"/>
      <c r="V33" s="1152"/>
      <c r="W33" s="613" t="s">
        <v>11</v>
      </c>
      <c r="X33" s="618" t="s">
        <v>1358</v>
      </c>
      <c r="Y33" s="604"/>
      <c r="Z33" s="550"/>
      <c r="AA33" s="550" t="s">
        <v>1377</v>
      </c>
      <c r="AB33" s="551">
        <v>2.5</v>
      </c>
      <c r="AC33" s="551"/>
      <c r="AD33" s="551">
        <f>AB33*5</f>
        <v>12.5</v>
      </c>
      <c r="AE33" s="551" t="s">
        <v>1360</v>
      </c>
      <c r="AF33" s="551">
        <f>AD33*9</f>
        <v>112.5</v>
      </c>
    </row>
    <row r="34" spans="2:32" ht="27.95" customHeight="1">
      <c r="B34" s="1154"/>
      <c r="C34" s="1150"/>
      <c r="D34" s="587"/>
      <c r="E34" s="587"/>
      <c r="F34" s="574"/>
      <c r="G34" s="576"/>
      <c r="H34" s="577"/>
      <c r="I34" s="576"/>
      <c r="J34" s="576"/>
      <c r="K34" s="576"/>
      <c r="L34" s="576"/>
      <c r="M34" s="574"/>
      <c r="N34" s="579"/>
      <c r="O34" s="574"/>
      <c r="P34" s="576"/>
      <c r="Q34" s="577"/>
      <c r="R34" s="576"/>
      <c r="S34" s="576"/>
      <c r="T34" s="577"/>
      <c r="U34" s="576"/>
      <c r="V34" s="1152"/>
      <c r="W34" s="617">
        <f>Y29*2+Y30*7+Y31*1+Y34*8</f>
        <v>0</v>
      </c>
      <c r="X34" s="616" t="s">
        <v>1376</v>
      </c>
      <c r="Y34" s="615"/>
      <c r="Z34" s="561"/>
      <c r="AA34" s="550" t="s">
        <v>1375</v>
      </c>
      <c r="AB34" s="551">
        <v>1</v>
      </c>
      <c r="AE34" s="550">
        <f>AB34*15</f>
        <v>15</v>
      </c>
    </row>
    <row r="35" spans="2:32" ht="27.95" customHeight="1">
      <c r="B35" s="582" t="s">
        <v>1374</v>
      </c>
      <c r="C35" s="581"/>
      <c r="D35" s="577"/>
      <c r="E35" s="577"/>
      <c r="F35" s="576"/>
      <c r="G35" s="576"/>
      <c r="H35" s="579"/>
      <c r="I35" s="576"/>
      <c r="J35" s="574"/>
      <c r="K35" s="575"/>
      <c r="L35" s="574"/>
      <c r="M35" s="574"/>
      <c r="N35" s="575"/>
      <c r="O35" s="574"/>
      <c r="P35" s="576"/>
      <c r="Q35" s="577"/>
      <c r="R35" s="576"/>
      <c r="S35" s="614"/>
      <c r="T35" s="575"/>
      <c r="U35" s="574"/>
      <c r="V35" s="1152"/>
      <c r="W35" s="613" t="s">
        <v>1373</v>
      </c>
      <c r="X35" s="612"/>
      <c r="Y35" s="604"/>
      <c r="Z35" s="550"/>
      <c r="AC35" s="550">
        <f>SUM(AC30:AC34)</f>
        <v>29.599999999999998</v>
      </c>
      <c r="AD35" s="550">
        <f>SUM(AD30:AD34)</f>
        <v>24</v>
      </c>
      <c r="AE35" s="550">
        <f>SUM(AE30:AE34)</f>
        <v>112.5</v>
      </c>
      <c r="AF35" s="550">
        <f>AC35*4+AD35*9+AE35*4</f>
        <v>784.4</v>
      </c>
    </row>
    <row r="36" spans="2:32" ht="27.95" customHeight="1">
      <c r="B36" s="611"/>
      <c r="C36" s="569"/>
      <c r="D36" s="609"/>
      <c r="E36" s="609"/>
      <c r="F36" s="567"/>
      <c r="G36" s="610"/>
      <c r="H36" s="610"/>
      <c r="I36" s="607"/>
      <c r="J36" s="607"/>
      <c r="K36" s="608"/>
      <c r="L36" s="608"/>
      <c r="M36" s="607"/>
      <c r="N36" s="608"/>
      <c r="O36" s="607"/>
      <c r="P36" s="567"/>
      <c r="Q36" s="609"/>
      <c r="R36" s="567"/>
      <c r="S36" s="607"/>
      <c r="T36" s="608"/>
      <c r="U36" s="607"/>
      <c r="V36" s="1153"/>
      <c r="W36" s="606">
        <f>W30*4+W32*9+W34*4</f>
        <v>0</v>
      </c>
      <c r="X36" s="605"/>
      <c r="Y36" s="604"/>
      <c r="Z36" s="561"/>
      <c r="AC36" s="560">
        <f>AC35*4/AF35</f>
        <v>0.15094339622641509</v>
      </c>
      <c r="AD36" s="560">
        <f>AD35*9/AF35</f>
        <v>0.27536970933197347</v>
      </c>
      <c r="AE36" s="560">
        <f>AE35*4/AF35</f>
        <v>0.57368689444161147</v>
      </c>
    </row>
    <row r="37" spans="2:32" s="593" customFormat="1" ht="42">
      <c r="B37" s="603">
        <v>4</v>
      </c>
      <c r="C37" s="1150"/>
      <c r="D37" s="598"/>
      <c r="E37" s="599"/>
      <c r="F37" s="597" t="s">
        <v>1372</v>
      </c>
      <c r="G37" s="600"/>
      <c r="H37" s="599"/>
      <c r="I37" s="597" t="s">
        <v>1372</v>
      </c>
      <c r="J37" s="602"/>
      <c r="K37" s="601"/>
      <c r="L37" s="597" t="s">
        <v>1372</v>
      </c>
      <c r="M37" s="600"/>
      <c r="N37" s="599"/>
      <c r="O37" s="597" t="s">
        <v>1372</v>
      </c>
      <c r="P37" s="599"/>
      <c r="Q37" s="599"/>
      <c r="R37" s="597" t="s">
        <v>1372</v>
      </c>
      <c r="S37" s="599"/>
      <c r="T37" s="598"/>
      <c r="U37" s="597" t="s">
        <v>1372</v>
      </c>
      <c r="V37" s="1155"/>
      <c r="W37" s="596" t="s">
        <v>7</v>
      </c>
      <c r="X37" s="595" t="s">
        <v>1371</v>
      </c>
      <c r="Y37" s="594"/>
      <c r="Z37" s="550"/>
      <c r="AA37" s="550"/>
      <c r="AB37" s="551"/>
      <c r="AC37" s="550" t="s">
        <v>1370</v>
      </c>
      <c r="AD37" s="550" t="s">
        <v>1369</v>
      </c>
      <c r="AE37" s="550" t="s">
        <v>1368</v>
      </c>
      <c r="AF37" s="550" t="s">
        <v>1367</v>
      </c>
    </row>
    <row r="38" spans="2:32" ht="27.95" customHeight="1">
      <c r="B38" s="588" t="s">
        <v>8</v>
      </c>
      <c r="C38" s="1150"/>
      <c r="D38" s="574"/>
      <c r="E38" s="574"/>
      <c r="F38" s="574"/>
      <c r="G38" s="574"/>
      <c r="H38" s="574"/>
      <c r="I38" s="574"/>
      <c r="J38" s="574"/>
      <c r="K38" s="574"/>
      <c r="L38" s="574"/>
      <c r="M38" s="576"/>
      <c r="N38" s="576"/>
      <c r="O38" s="576"/>
      <c r="P38" s="574"/>
      <c r="Q38" s="576"/>
      <c r="R38" s="576"/>
      <c r="S38" s="576"/>
      <c r="T38" s="576"/>
      <c r="U38" s="576"/>
      <c r="V38" s="1156"/>
      <c r="W38" s="585">
        <f>Y37*15+Y39*5+Y41*15+Y42*12</f>
        <v>0</v>
      </c>
      <c r="X38" s="592" t="s">
        <v>1366</v>
      </c>
      <c r="Y38" s="583"/>
      <c r="Z38" s="561"/>
      <c r="AA38" s="551" t="s">
        <v>1365</v>
      </c>
      <c r="AB38" s="551">
        <v>6</v>
      </c>
      <c r="AC38" s="551">
        <f>AB38*2</f>
        <v>12</v>
      </c>
      <c r="AD38" s="551"/>
      <c r="AE38" s="551">
        <f>AB38*15</f>
        <v>90</v>
      </c>
      <c r="AF38" s="551">
        <f>AC38*4+AE38*4</f>
        <v>408</v>
      </c>
    </row>
    <row r="39" spans="2:32" ht="27.95" customHeight="1">
      <c r="B39" s="588">
        <v>3</v>
      </c>
      <c r="C39" s="1150"/>
      <c r="D39" s="574"/>
      <c r="E39" s="574"/>
      <c r="F39" s="576"/>
      <c r="G39" s="576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6"/>
      <c r="T39" s="576"/>
      <c r="U39" s="576"/>
      <c r="V39" s="1156"/>
      <c r="W39" s="573" t="s">
        <v>9</v>
      </c>
      <c r="X39" s="586" t="s">
        <v>1364</v>
      </c>
      <c r="Y39" s="583"/>
      <c r="Z39" s="550"/>
      <c r="AA39" s="591" t="s">
        <v>1363</v>
      </c>
      <c r="AB39" s="551">
        <v>2.2999999999999998</v>
      </c>
      <c r="AC39" s="590">
        <f>AB39*7</f>
        <v>16.099999999999998</v>
      </c>
      <c r="AD39" s="551">
        <f>AB39*5</f>
        <v>11.5</v>
      </c>
      <c r="AE39" s="551" t="s">
        <v>1360</v>
      </c>
      <c r="AF39" s="589">
        <f>AC39*4+AD39*9</f>
        <v>167.89999999999998</v>
      </c>
    </row>
    <row r="40" spans="2:32" ht="27.95" customHeight="1">
      <c r="B40" s="588" t="s">
        <v>10</v>
      </c>
      <c r="C40" s="1150"/>
      <c r="D40" s="574"/>
      <c r="E40" s="575"/>
      <c r="F40" s="576"/>
      <c r="G40" s="574"/>
      <c r="H40" s="574"/>
      <c r="I40" s="574"/>
      <c r="J40" s="576"/>
      <c r="K40" s="587"/>
      <c r="L40" s="576"/>
      <c r="M40" s="576"/>
      <c r="N40" s="576"/>
      <c r="O40" s="574"/>
      <c r="P40" s="574"/>
      <c r="Q40" s="574"/>
      <c r="R40" s="574"/>
      <c r="S40" s="576"/>
      <c r="T40" s="577"/>
      <c r="U40" s="576"/>
      <c r="V40" s="1156"/>
      <c r="W40" s="585">
        <f>Y38*5+Y40*5+Y42*8</f>
        <v>0</v>
      </c>
      <c r="X40" s="586" t="s">
        <v>1362</v>
      </c>
      <c r="Y40" s="583"/>
      <c r="Z40" s="561"/>
      <c r="AA40" s="550" t="s">
        <v>1361</v>
      </c>
      <c r="AB40" s="551">
        <v>1.6</v>
      </c>
      <c r="AC40" s="551">
        <f>AB40*1</f>
        <v>1.6</v>
      </c>
      <c r="AD40" s="551" t="s">
        <v>1360</v>
      </c>
      <c r="AE40" s="551">
        <f>AB40*5</f>
        <v>8</v>
      </c>
      <c r="AF40" s="551">
        <f>AC40*4+AE40*4</f>
        <v>38.4</v>
      </c>
    </row>
    <row r="41" spans="2:32" ht="27.95" customHeight="1">
      <c r="B41" s="1154" t="s">
        <v>1359</v>
      </c>
      <c r="C41" s="1150"/>
      <c r="D41" s="574"/>
      <c r="E41" s="587"/>
      <c r="F41" s="576"/>
      <c r="G41" s="574"/>
      <c r="H41" s="574"/>
      <c r="I41" s="574"/>
      <c r="J41" s="574"/>
      <c r="K41" s="574"/>
      <c r="L41" s="574"/>
      <c r="M41" s="576"/>
      <c r="N41" s="579"/>
      <c r="O41" s="576"/>
      <c r="P41" s="574"/>
      <c r="Q41" s="574"/>
      <c r="R41" s="574"/>
      <c r="S41" s="576"/>
      <c r="T41" s="577"/>
      <c r="U41" s="576"/>
      <c r="V41" s="1156"/>
      <c r="W41" s="573" t="s">
        <v>11</v>
      </c>
      <c r="X41" s="586" t="s">
        <v>1358</v>
      </c>
      <c r="Y41" s="583"/>
      <c r="Z41" s="550"/>
      <c r="AA41" s="550" t="s">
        <v>1357</v>
      </c>
      <c r="AB41" s="551">
        <v>2.5</v>
      </c>
      <c r="AC41" s="551"/>
      <c r="AD41" s="551">
        <f>AB41*5</f>
        <v>12.5</v>
      </c>
      <c r="AE41" s="551" t="s">
        <v>1356</v>
      </c>
      <c r="AF41" s="551">
        <f>AD41*9</f>
        <v>112.5</v>
      </c>
    </row>
    <row r="42" spans="2:32" ht="27.95" customHeight="1">
      <c r="B42" s="1154"/>
      <c r="C42" s="1150"/>
      <c r="D42" s="574"/>
      <c r="E42" s="575"/>
      <c r="F42" s="576"/>
      <c r="G42" s="574"/>
      <c r="H42" s="575"/>
      <c r="I42" s="574"/>
      <c r="J42" s="574"/>
      <c r="K42" s="575"/>
      <c r="L42" s="576"/>
      <c r="M42" s="578"/>
      <c r="N42" s="577"/>
      <c r="O42" s="576"/>
      <c r="P42" s="574"/>
      <c r="Q42" s="575"/>
      <c r="R42" s="574"/>
      <c r="S42" s="576"/>
      <c r="T42" s="577"/>
      <c r="U42" s="576"/>
      <c r="V42" s="1156"/>
      <c r="W42" s="585">
        <f>Y37*2+Y38*7+Y39*1+Y42*8</f>
        <v>0</v>
      </c>
      <c r="X42" s="584" t="s">
        <v>1355</v>
      </c>
      <c r="Y42" s="583"/>
      <c r="Z42" s="561"/>
      <c r="AA42" s="550" t="s">
        <v>1354</v>
      </c>
      <c r="AE42" s="550">
        <f>AB42*15</f>
        <v>0</v>
      </c>
    </row>
    <row r="43" spans="2:32" ht="27.95" customHeight="1">
      <c r="B43" s="582" t="s">
        <v>1353</v>
      </c>
      <c r="C43" s="581"/>
      <c r="D43" s="580"/>
      <c r="E43" s="575"/>
      <c r="F43" s="574"/>
      <c r="G43" s="574"/>
      <c r="H43" s="575"/>
      <c r="I43" s="574"/>
      <c r="J43" s="574"/>
      <c r="K43" s="579"/>
      <c r="L43" s="576"/>
      <c r="M43" s="578"/>
      <c r="N43" s="577"/>
      <c r="O43" s="576"/>
      <c r="P43" s="574"/>
      <c r="Q43" s="575"/>
      <c r="R43" s="574"/>
      <c r="S43" s="574"/>
      <c r="T43" s="575"/>
      <c r="U43" s="574"/>
      <c r="V43" s="1156"/>
      <c r="W43" s="573" t="s">
        <v>1352</v>
      </c>
      <c r="X43" s="572"/>
      <c r="Y43" s="571"/>
      <c r="Z43" s="550"/>
      <c r="AC43" s="550">
        <f>SUM(AC38:AC42)</f>
        <v>29.7</v>
      </c>
      <c r="AD43" s="550">
        <f>SUM(AD38:AD42)</f>
        <v>24</v>
      </c>
      <c r="AE43" s="550">
        <f>SUM(AE38:AE42)</f>
        <v>98</v>
      </c>
      <c r="AF43" s="550">
        <f>AC43*4+AD43*9+AE43*4</f>
        <v>726.8</v>
      </c>
    </row>
    <row r="44" spans="2:32" ht="27.95" customHeight="1" thickBot="1">
      <c r="B44" s="570"/>
      <c r="C44" s="569"/>
      <c r="D44" s="566"/>
      <c r="E44" s="566"/>
      <c r="F44" s="565"/>
      <c r="G44" s="565"/>
      <c r="H44" s="566"/>
      <c r="I44" s="565"/>
      <c r="J44" s="565"/>
      <c r="K44" s="568"/>
      <c r="L44" s="567"/>
      <c r="M44" s="566"/>
      <c r="N44" s="566"/>
      <c r="O44" s="565"/>
      <c r="P44" s="565"/>
      <c r="Q44" s="566"/>
      <c r="R44" s="565"/>
      <c r="S44" s="565"/>
      <c r="T44" s="566"/>
      <c r="U44" s="565"/>
      <c r="V44" s="1157"/>
      <c r="W44" s="564">
        <f>W38*4+W40*9+W42*4</f>
        <v>0</v>
      </c>
      <c r="X44" s="563"/>
      <c r="Y44" s="562"/>
      <c r="Z44" s="561"/>
      <c r="AC44" s="560">
        <f>AC43*4/AF43</f>
        <v>0.16345624656026417</v>
      </c>
      <c r="AD44" s="560">
        <f>AD43*9/AF43</f>
        <v>0.29719317556411667</v>
      </c>
      <c r="AE44" s="560">
        <f>AE43*4/AF43</f>
        <v>0.53935057787561924</v>
      </c>
    </row>
    <row r="45" spans="2:32" ht="66.95" customHeight="1">
      <c r="C45" s="550"/>
      <c r="D45" s="1147"/>
      <c r="E45" s="1147"/>
      <c r="F45" s="1147"/>
      <c r="G45" s="1147"/>
      <c r="H45" s="1147"/>
      <c r="I45" s="1147"/>
      <c r="J45" s="1147"/>
      <c r="K45" s="1147"/>
      <c r="L45" s="1147"/>
      <c r="M45" s="1147"/>
      <c r="N45" s="1147"/>
      <c r="O45" s="1147"/>
      <c r="P45" s="1147"/>
      <c r="Q45" s="1147"/>
      <c r="R45" s="1147"/>
      <c r="S45" s="1147"/>
      <c r="T45" s="1147"/>
      <c r="U45" s="1147"/>
      <c r="V45" s="1147"/>
      <c r="W45" s="1147"/>
      <c r="X45" s="1147"/>
      <c r="Y45" s="1147"/>
      <c r="Z45" s="559"/>
    </row>
    <row r="46" spans="2:32">
      <c r="B46" s="551"/>
      <c r="D46" s="1148"/>
      <c r="E46" s="1148"/>
      <c r="F46" s="1149"/>
      <c r="G46" s="1149"/>
      <c r="H46" s="558"/>
      <c r="I46" s="550"/>
      <c r="J46" s="550"/>
      <c r="K46" s="558"/>
      <c r="L46" s="558"/>
      <c r="M46" s="558"/>
      <c r="N46" s="558"/>
      <c r="O46" s="550"/>
      <c r="Q46" s="558"/>
      <c r="R46" s="550"/>
      <c r="T46" s="558"/>
      <c r="U46" s="550"/>
      <c r="V46" s="550"/>
      <c r="Y46" s="557"/>
    </row>
    <row r="47" spans="2:32">
      <c r="Y47" s="557"/>
    </row>
    <row r="48" spans="2:32">
      <c r="Y48" s="557"/>
    </row>
    <row r="49" spans="25:25">
      <c r="Y49" s="557"/>
    </row>
    <row r="50" spans="25:25">
      <c r="Y50" s="557"/>
    </row>
    <row r="51" spans="25:25">
      <c r="Y51" s="557"/>
    </row>
    <row r="52" spans="25:25">
      <c r="Y52" s="557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20" type="noConversion"/>
  <pageMargins left="0.39370078740157483" right="0.39370078740157483" top="0" bottom="0" header="0.31496062992125984" footer="0.31496062992125984"/>
  <pageSetup paperSize="9" scale="3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51"/>
  <sheetViews>
    <sheetView zoomScale="55" zoomScaleNormal="55" workbookViewId="0">
      <selection activeCell="F14" sqref="F14"/>
    </sheetView>
  </sheetViews>
  <sheetFormatPr defaultColWidth="9" defaultRowHeight="20.25"/>
  <cols>
    <col min="1" max="1" width="1.875" style="549" customWidth="1"/>
    <col min="2" max="2" width="4.875" style="556" customWidth="1"/>
    <col min="3" max="3" width="0" style="549" hidden="1" customWidth="1"/>
    <col min="4" max="4" width="18.625" style="549" customWidth="1"/>
    <col min="5" max="5" width="5.625" style="555" customWidth="1"/>
    <col min="6" max="6" width="9.625" style="549" customWidth="1"/>
    <col min="7" max="7" width="18.625" style="549" customWidth="1"/>
    <col min="8" max="8" width="5.625" style="555" customWidth="1"/>
    <col min="9" max="9" width="9.625" style="549" customWidth="1"/>
    <col min="10" max="10" width="18.625" style="549" customWidth="1"/>
    <col min="11" max="11" width="5.625" style="555" customWidth="1"/>
    <col min="12" max="12" width="11.875" style="555" customWidth="1"/>
    <col min="13" max="13" width="18.625" style="555" customWidth="1"/>
    <col min="14" max="14" width="5.625" style="555" customWidth="1"/>
    <col min="15" max="15" width="9.625" style="549" customWidth="1"/>
    <col min="16" max="16" width="18.625" style="549" customWidth="1"/>
    <col min="17" max="17" width="5.625" style="555" customWidth="1"/>
    <col min="18" max="18" width="9.625" style="549" customWidth="1"/>
    <col min="19" max="19" width="18.625" style="549" customWidth="1"/>
    <col min="20" max="20" width="5.625" style="555" customWidth="1"/>
    <col min="21" max="21" width="9.625" style="549" customWidth="1"/>
    <col min="22" max="22" width="5.25" style="549" customWidth="1"/>
    <col min="23" max="23" width="11.75" style="554" customWidth="1"/>
    <col min="24" max="24" width="11.25" style="553" customWidth="1"/>
    <col min="25" max="25" width="6.625" style="552" customWidth="1"/>
    <col min="26" max="26" width="6.625" style="549" customWidth="1"/>
    <col min="27" max="27" width="6" style="550" hidden="1" customWidth="1"/>
    <col min="28" max="28" width="5.5" style="551" hidden="1" customWidth="1"/>
    <col min="29" max="29" width="7.75" style="550" hidden="1" customWidth="1"/>
    <col min="30" max="30" width="8" style="550" hidden="1" customWidth="1"/>
    <col min="31" max="31" width="7.875" style="550" hidden="1" customWidth="1"/>
    <col min="32" max="32" width="7.5" style="550" hidden="1" customWidth="1"/>
    <col min="33" max="16384" width="9" style="549"/>
  </cols>
  <sheetData>
    <row r="1" spans="2:35" s="550" customFormat="1" ht="34.5" customHeight="1">
      <c r="B1" s="1158" t="s">
        <v>1481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  <c r="R1" s="1158"/>
      <c r="S1" s="1158"/>
      <c r="T1" s="1158"/>
      <c r="U1" s="1158"/>
      <c r="V1" s="1158"/>
      <c r="W1" s="1158"/>
      <c r="X1" s="1158"/>
      <c r="Y1" s="1158"/>
      <c r="Z1" s="661"/>
      <c r="AB1" s="551"/>
    </row>
    <row r="2" spans="2:35" s="550" customFormat="1" ht="31.5" customHeight="1" thickBot="1">
      <c r="B2" s="660" t="s">
        <v>1430</v>
      </c>
      <c r="C2" s="659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1163"/>
      <c r="T2" s="1163"/>
      <c r="U2" s="1163"/>
      <c r="V2" s="1163"/>
      <c r="W2" s="1163"/>
      <c r="X2" s="1163"/>
      <c r="Y2" s="1163"/>
      <c r="Z2" s="561"/>
      <c r="AB2" s="551"/>
    </row>
    <row r="3" spans="2:35" s="646" customFormat="1" ht="99">
      <c r="B3" s="657" t="s">
        <v>0</v>
      </c>
      <c r="C3" s="656" t="s">
        <v>1</v>
      </c>
      <c r="D3" s="652" t="s">
        <v>2</v>
      </c>
      <c r="E3" s="653" t="s">
        <v>1480</v>
      </c>
      <c r="F3" s="652"/>
      <c r="G3" s="652" t="s">
        <v>3</v>
      </c>
      <c r="H3" s="653" t="s">
        <v>1480</v>
      </c>
      <c r="I3" s="652"/>
      <c r="J3" s="652" t="s">
        <v>1360</v>
      </c>
      <c r="K3" s="653" t="s">
        <v>1480</v>
      </c>
      <c r="L3" s="652"/>
      <c r="M3" s="652" t="s">
        <v>4</v>
      </c>
      <c r="N3" s="653" t="s">
        <v>1480</v>
      </c>
      <c r="O3" s="655"/>
      <c r="P3" s="652" t="s">
        <v>4</v>
      </c>
      <c r="Q3" s="653" t="s">
        <v>1480</v>
      </c>
      <c r="R3" s="652"/>
      <c r="S3" s="654" t="s">
        <v>5</v>
      </c>
      <c r="T3" s="653" t="s">
        <v>1480</v>
      </c>
      <c r="U3" s="652"/>
      <c r="V3" s="651" t="s">
        <v>1479</v>
      </c>
      <c r="W3" s="650" t="s">
        <v>6</v>
      </c>
      <c r="X3" s="649" t="s">
        <v>1427</v>
      </c>
      <c r="Y3" s="648" t="s">
        <v>1426</v>
      </c>
      <c r="Z3" s="647"/>
      <c r="AA3" s="551"/>
      <c r="AB3" s="551"/>
      <c r="AC3" s="550"/>
      <c r="AD3" s="550"/>
      <c r="AE3" s="550"/>
      <c r="AF3" s="550"/>
    </row>
    <row r="4" spans="2:35" s="593" customFormat="1" ht="42">
      <c r="B4" s="603">
        <v>4</v>
      </c>
      <c r="C4" s="1150"/>
      <c r="D4" s="599" t="s">
        <v>1423</v>
      </c>
      <c r="E4" s="599" t="s">
        <v>640</v>
      </c>
      <c r="F4" s="597" t="s">
        <v>1441</v>
      </c>
      <c r="G4" s="640" t="s">
        <v>1478</v>
      </c>
      <c r="H4" s="599" t="s">
        <v>976</v>
      </c>
      <c r="I4" s="597" t="s">
        <v>1441</v>
      </c>
      <c r="J4" s="640" t="s">
        <v>1477</v>
      </c>
      <c r="K4" s="599" t="s">
        <v>638</v>
      </c>
      <c r="L4" s="597" t="s">
        <v>1441</v>
      </c>
      <c r="M4" s="640" t="s">
        <v>1476</v>
      </c>
      <c r="N4" s="599" t="s">
        <v>930</v>
      </c>
      <c r="O4" s="597" t="s">
        <v>1441</v>
      </c>
      <c r="P4" s="599" t="s">
        <v>771</v>
      </c>
      <c r="Q4" s="599" t="s">
        <v>639</v>
      </c>
      <c r="R4" s="597" t="s">
        <v>1441</v>
      </c>
      <c r="S4" s="599" t="s">
        <v>881</v>
      </c>
      <c r="T4" s="598" t="s">
        <v>638</v>
      </c>
      <c r="U4" s="597" t="s">
        <v>1441</v>
      </c>
      <c r="V4" s="1155"/>
      <c r="W4" s="625" t="s">
        <v>7</v>
      </c>
      <c r="X4" s="624" t="s">
        <v>1371</v>
      </c>
      <c r="Y4" s="594">
        <v>5.9</v>
      </c>
      <c r="Z4" s="550"/>
      <c r="AA4" s="550"/>
      <c r="AB4" s="551"/>
      <c r="AC4" s="550" t="s">
        <v>1370</v>
      </c>
      <c r="AD4" s="550" t="s">
        <v>1369</v>
      </c>
      <c r="AE4" s="550" t="s">
        <v>1414</v>
      </c>
      <c r="AF4" s="550" t="s">
        <v>1367</v>
      </c>
    </row>
    <row r="5" spans="2:35" ht="27.95" customHeight="1">
      <c r="B5" s="588" t="s">
        <v>8</v>
      </c>
      <c r="C5" s="1150"/>
      <c r="D5" s="576" t="s">
        <v>551</v>
      </c>
      <c r="E5" s="576"/>
      <c r="F5" s="576">
        <v>110</v>
      </c>
      <c r="G5" s="574" t="s">
        <v>1475</v>
      </c>
      <c r="H5" s="574"/>
      <c r="I5" s="574">
        <v>40</v>
      </c>
      <c r="J5" s="574" t="s">
        <v>1433</v>
      </c>
      <c r="K5" s="574"/>
      <c r="L5" s="574">
        <v>25</v>
      </c>
      <c r="M5" s="574" t="s">
        <v>993</v>
      </c>
      <c r="N5" s="574"/>
      <c r="O5" s="574">
        <v>40</v>
      </c>
      <c r="P5" s="574" t="s">
        <v>771</v>
      </c>
      <c r="Q5" s="574"/>
      <c r="R5" s="576">
        <v>120</v>
      </c>
      <c r="S5" s="574" t="s">
        <v>1007</v>
      </c>
      <c r="T5" s="574"/>
      <c r="U5" s="574">
        <v>20</v>
      </c>
      <c r="V5" s="1156"/>
      <c r="W5" s="617">
        <f>Y4*15+Y6*5+Y8*15+Y9*12</f>
        <v>100.5</v>
      </c>
      <c r="X5" s="622" t="s">
        <v>1366</v>
      </c>
      <c r="Y5" s="583">
        <v>1.8</v>
      </c>
      <c r="Z5" s="561"/>
      <c r="AA5" s="551" t="s">
        <v>1365</v>
      </c>
      <c r="AB5" s="551">
        <v>6</v>
      </c>
      <c r="AC5" s="551">
        <f>AB5*2</f>
        <v>12</v>
      </c>
      <c r="AD5" s="551"/>
      <c r="AE5" s="551">
        <f>AB5*15</f>
        <v>90</v>
      </c>
      <c r="AF5" s="551">
        <f>AC5*4+AE5*4</f>
        <v>408</v>
      </c>
    </row>
    <row r="6" spans="2:35" ht="27.95" customHeight="1">
      <c r="B6" s="588">
        <v>6</v>
      </c>
      <c r="C6" s="1150"/>
      <c r="D6" s="574"/>
      <c r="E6" s="574"/>
      <c r="F6" s="574"/>
      <c r="G6" s="576"/>
      <c r="H6" s="576"/>
      <c r="I6" s="576"/>
      <c r="J6" s="576" t="s">
        <v>941</v>
      </c>
      <c r="K6" s="576"/>
      <c r="L6" s="574">
        <v>20</v>
      </c>
      <c r="M6" s="574" t="s">
        <v>962</v>
      </c>
      <c r="N6" s="576"/>
      <c r="O6" s="574">
        <v>15</v>
      </c>
      <c r="P6" s="574"/>
      <c r="Q6" s="574"/>
      <c r="R6" s="574"/>
      <c r="S6" s="574" t="s">
        <v>1439</v>
      </c>
      <c r="T6" s="574"/>
      <c r="U6" s="574">
        <v>10</v>
      </c>
      <c r="V6" s="1156"/>
      <c r="W6" s="613" t="s">
        <v>9</v>
      </c>
      <c r="X6" s="618" t="s">
        <v>1364</v>
      </c>
      <c r="Y6" s="583">
        <v>2.4</v>
      </c>
      <c r="Z6" s="550"/>
      <c r="AA6" s="591" t="s">
        <v>1363</v>
      </c>
      <c r="AB6" s="551">
        <v>2</v>
      </c>
      <c r="AC6" s="590">
        <f>AB6*7</f>
        <v>14</v>
      </c>
      <c r="AD6" s="551">
        <f>AB6*5</f>
        <v>10</v>
      </c>
      <c r="AE6" s="551" t="s">
        <v>1360</v>
      </c>
      <c r="AF6" s="589">
        <f>AC6*4+AD6*9</f>
        <v>146</v>
      </c>
    </row>
    <row r="7" spans="2:35" ht="27.95" customHeight="1">
      <c r="B7" s="588" t="s">
        <v>10</v>
      </c>
      <c r="C7" s="1150"/>
      <c r="D7" s="574"/>
      <c r="E7" s="574"/>
      <c r="F7" s="574"/>
      <c r="G7" s="576"/>
      <c r="H7" s="576"/>
      <c r="I7" s="576"/>
      <c r="J7" s="576" t="s">
        <v>1474</v>
      </c>
      <c r="K7" s="579" t="s">
        <v>923</v>
      </c>
      <c r="L7" s="576">
        <v>10</v>
      </c>
      <c r="M7" s="574" t="s">
        <v>922</v>
      </c>
      <c r="N7" s="575"/>
      <c r="O7" s="574">
        <v>15</v>
      </c>
      <c r="P7" s="574"/>
      <c r="Q7" s="575"/>
      <c r="R7" s="574"/>
      <c r="S7" s="576" t="s">
        <v>977</v>
      </c>
      <c r="T7" s="576"/>
      <c r="U7" s="576">
        <v>20</v>
      </c>
      <c r="V7" s="1156"/>
      <c r="W7" s="617">
        <f>Y5*5+Y7*5+Y9*8</f>
        <v>20.5</v>
      </c>
      <c r="X7" s="618" t="s">
        <v>1362</v>
      </c>
      <c r="Y7" s="583">
        <v>2.2999999999999998</v>
      </c>
      <c r="Z7" s="561"/>
      <c r="AA7" s="550" t="s">
        <v>1361</v>
      </c>
      <c r="AB7" s="551">
        <v>1.5</v>
      </c>
      <c r="AC7" s="551">
        <f>AB7*1</f>
        <v>1.5</v>
      </c>
      <c r="AD7" s="551" t="s">
        <v>1360</v>
      </c>
      <c r="AE7" s="551">
        <f>AB7*5</f>
        <v>7.5</v>
      </c>
      <c r="AF7" s="551">
        <f>AC7*4+AE7*4</f>
        <v>36</v>
      </c>
    </row>
    <row r="8" spans="2:35" ht="27.95" customHeight="1">
      <c r="B8" s="1154" t="s">
        <v>1425</v>
      </c>
      <c r="C8" s="1150"/>
      <c r="D8" s="574"/>
      <c r="E8" s="574"/>
      <c r="F8" s="574"/>
      <c r="G8" s="574"/>
      <c r="H8" s="575"/>
      <c r="I8" s="574"/>
      <c r="J8" s="576" t="s">
        <v>1473</v>
      </c>
      <c r="K8" s="579"/>
      <c r="L8" s="576">
        <v>10</v>
      </c>
      <c r="M8" s="574" t="s">
        <v>1436</v>
      </c>
      <c r="N8" s="587"/>
      <c r="O8" s="574">
        <v>10</v>
      </c>
      <c r="P8" s="574"/>
      <c r="Q8" s="575"/>
      <c r="R8" s="574"/>
      <c r="S8" s="576" t="s">
        <v>941</v>
      </c>
      <c r="T8" s="577"/>
      <c r="U8" s="576">
        <v>10</v>
      </c>
      <c r="V8" s="1156"/>
      <c r="W8" s="613" t="s">
        <v>11</v>
      </c>
      <c r="X8" s="618" t="s">
        <v>1358</v>
      </c>
      <c r="Y8" s="583">
        <v>0</v>
      </c>
      <c r="Z8" s="550"/>
      <c r="AA8" s="550" t="s">
        <v>1377</v>
      </c>
      <c r="AB8" s="551">
        <v>2.5</v>
      </c>
      <c r="AC8" s="551"/>
      <c r="AD8" s="551">
        <f>AB8*5</f>
        <v>12.5</v>
      </c>
      <c r="AE8" s="551" t="s">
        <v>1360</v>
      </c>
      <c r="AF8" s="551">
        <f>AD8*9</f>
        <v>112.5</v>
      </c>
    </row>
    <row r="9" spans="2:35" ht="27.95" customHeight="1">
      <c r="B9" s="1154"/>
      <c r="C9" s="1150"/>
      <c r="D9" s="574"/>
      <c r="E9" s="574"/>
      <c r="F9" s="574"/>
      <c r="G9" s="614"/>
      <c r="H9" s="575"/>
      <c r="I9" s="574"/>
      <c r="J9" s="576"/>
      <c r="K9" s="587"/>
      <c r="L9" s="574"/>
      <c r="M9" s="587" t="s">
        <v>1010</v>
      </c>
      <c r="N9" s="575"/>
      <c r="O9" s="574">
        <v>10</v>
      </c>
      <c r="P9" s="574"/>
      <c r="Q9" s="575"/>
      <c r="R9" s="574"/>
      <c r="S9" s="576" t="s">
        <v>1449</v>
      </c>
      <c r="T9" s="579"/>
      <c r="U9" s="576">
        <v>10</v>
      </c>
      <c r="V9" s="1156"/>
      <c r="W9" s="617">
        <f>Y4*2+Y5*7+Y6*1+Y9*8</f>
        <v>26.799999999999997</v>
      </c>
      <c r="X9" s="616" t="s">
        <v>1376</v>
      </c>
      <c r="Y9" s="583">
        <v>0</v>
      </c>
      <c r="Z9" s="561"/>
      <c r="AA9" s="550" t="s">
        <v>1375</v>
      </c>
      <c r="AE9" s="550">
        <f>AB9*15</f>
        <v>0</v>
      </c>
    </row>
    <row r="10" spans="2:35" ht="27.95" customHeight="1">
      <c r="B10" s="582" t="s">
        <v>1374</v>
      </c>
      <c r="C10" s="581"/>
      <c r="D10" s="574"/>
      <c r="E10" s="575"/>
      <c r="F10" s="574"/>
      <c r="G10" s="574"/>
      <c r="H10" s="575"/>
      <c r="I10" s="574"/>
      <c r="J10" s="614"/>
      <c r="K10" s="575"/>
      <c r="L10" s="574"/>
      <c r="M10" s="587"/>
      <c r="N10" s="575"/>
      <c r="O10" s="574"/>
      <c r="P10" s="574"/>
      <c r="Q10" s="575"/>
      <c r="R10" s="574"/>
      <c r="S10" s="574"/>
      <c r="T10" s="574"/>
      <c r="U10" s="574"/>
      <c r="V10" s="1156"/>
      <c r="W10" s="613" t="s">
        <v>1373</v>
      </c>
      <c r="X10" s="612"/>
      <c r="Y10" s="583"/>
      <c r="Z10" s="550"/>
      <c r="AC10" s="550">
        <f>SUM(AC5:AC9)</f>
        <v>27.5</v>
      </c>
      <c r="AD10" s="550">
        <f>SUM(AD5:AD9)</f>
        <v>22.5</v>
      </c>
      <c r="AE10" s="550">
        <f>SUM(AE5:AE9)</f>
        <v>97.5</v>
      </c>
      <c r="AF10" s="550">
        <f>AC10*4+AD10*9+AE10*4</f>
        <v>702.5</v>
      </c>
    </row>
    <row r="11" spans="2:35" ht="27.95" customHeight="1">
      <c r="B11" s="611"/>
      <c r="C11" s="569"/>
      <c r="D11" s="575"/>
      <c r="E11" s="575"/>
      <c r="F11" s="574"/>
      <c r="G11" s="574"/>
      <c r="H11" s="575"/>
      <c r="I11" s="574"/>
      <c r="J11" s="578"/>
      <c r="K11" s="575"/>
      <c r="L11" s="575"/>
      <c r="M11" s="575"/>
      <c r="N11" s="575"/>
      <c r="O11" s="574"/>
      <c r="P11" s="574"/>
      <c r="Q11" s="575"/>
      <c r="R11" s="574"/>
      <c r="S11" s="574"/>
      <c r="T11" s="575"/>
      <c r="U11" s="574"/>
      <c r="V11" s="1157"/>
      <c r="W11" s="606">
        <f>W5*4+W7*9+W9*4</f>
        <v>693.7</v>
      </c>
      <c r="X11" s="630"/>
      <c r="Y11" s="583"/>
      <c r="Z11" s="561"/>
      <c r="AC11" s="560">
        <f>AC10*4/AF10</f>
        <v>0.15658362989323843</v>
      </c>
      <c r="AD11" s="560">
        <f>AD10*9/AF10</f>
        <v>0.28825622775800713</v>
      </c>
      <c r="AE11" s="560">
        <f>AE10*4/AF10</f>
        <v>0.55516014234875444</v>
      </c>
    </row>
    <row r="12" spans="2:35" s="593" customFormat="1" ht="42">
      <c r="B12" s="603">
        <v>4</v>
      </c>
      <c r="C12" s="1150"/>
      <c r="D12" s="599" t="s">
        <v>427</v>
      </c>
      <c r="E12" s="599" t="s">
        <v>640</v>
      </c>
      <c r="F12" s="597" t="s">
        <v>1441</v>
      </c>
      <c r="G12" s="640" t="s">
        <v>1472</v>
      </c>
      <c r="H12" s="599" t="s">
        <v>948</v>
      </c>
      <c r="I12" s="597" t="s">
        <v>1441</v>
      </c>
      <c r="J12" s="640" t="s">
        <v>1471</v>
      </c>
      <c r="K12" s="599" t="s">
        <v>638</v>
      </c>
      <c r="L12" s="597" t="s">
        <v>1441</v>
      </c>
      <c r="M12" s="640" t="s">
        <v>1470</v>
      </c>
      <c r="N12" s="599" t="s">
        <v>930</v>
      </c>
      <c r="O12" s="597" t="s">
        <v>1441</v>
      </c>
      <c r="P12" s="598" t="s">
        <v>772</v>
      </c>
      <c r="Q12" s="599" t="s">
        <v>639</v>
      </c>
      <c r="R12" s="597" t="s">
        <v>1441</v>
      </c>
      <c r="S12" s="599" t="s">
        <v>1469</v>
      </c>
      <c r="T12" s="598" t="s">
        <v>638</v>
      </c>
      <c r="U12" s="597" t="s">
        <v>1441</v>
      </c>
      <c r="V12" s="1155"/>
      <c r="W12" s="625" t="s">
        <v>7</v>
      </c>
      <c r="X12" s="624" t="s">
        <v>1371</v>
      </c>
      <c r="Y12" s="639">
        <v>6</v>
      </c>
      <c r="Z12" s="550"/>
      <c r="AA12" s="550"/>
      <c r="AB12" s="551"/>
      <c r="AC12" s="550" t="s">
        <v>1370</v>
      </c>
      <c r="AD12" s="550" t="s">
        <v>1369</v>
      </c>
      <c r="AE12" s="550" t="s">
        <v>1414</v>
      </c>
      <c r="AF12" s="550" t="s">
        <v>1367</v>
      </c>
      <c r="AG12" s="642"/>
      <c r="AH12" s="642"/>
      <c r="AI12" s="642"/>
    </row>
    <row r="13" spans="2:35" ht="27.95" customHeight="1">
      <c r="B13" s="588" t="s">
        <v>8</v>
      </c>
      <c r="C13" s="1150"/>
      <c r="D13" s="574" t="s">
        <v>551</v>
      </c>
      <c r="E13" s="574"/>
      <c r="F13" s="574">
        <v>70</v>
      </c>
      <c r="G13" s="576" t="s">
        <v>1468</v>
      </c>
      <c r="H13" s="576"/>
      <c r="I13" s="576">
        <v>35</v>
      </c>
      <c r="J13" s="576" t="s">
        <v>1440</v>
      </c>
      <c r="K13" s="576"/>
      <c r="L13" s="576">
        <v>20</v>
      </c>
      <c r="M13" s="574" t="s">
        <v>956</v>
      </c>
      <c r="N13" s="574"/>
      <c r="O13" s="574">
        <v>30</v>
      </c>
      <c r="P13" s="574" t="s">
        <v>772</v>
      </c>
      <c r="Q13" s="574"/>
      <c r="R13" s="576">
        <v>120</v>
      </c>
      <c r="S13" s="576" t="s">
        <v>942</v>
      </c>
      <c r="T13" s="576"/>
      <c r="U13" s="576">
        <v>10</v>
      </c>
      <c r="V13" s="1156"/>
      <c r="W13" s="617">
        <f>Y12*15+Y14*5+Y16*15+Y17*12</f>
        <v>99.5</v>
      </c>
      <c r="X13" s="622" t="s">
        <v>1366</v>
      </c>
      <c r="Y13" s="635">
        <v>1.8</v>
      </c>
      <c r="Z13" s="561"/>
      <c r="AA13" s="551" t="s">
        <v>1365</v>
      </c>
      <c r="AB13" s="551">
        <v>6</v>
      </c>
      <c r="AC13" s="551">
        <f>AB13*2</f>
        <v>12</v>
      </c>
      <c r="AD13" s="551"/>
      <c r="AE13" s="551">
        <f>AB13*15</f>
        <v>90</v>
      </c>
      <c r="AF13" s="551">
        <f>AC13*4+AE13*4</f>
        <v>408</v>
      </c>
      <c r="AG13" s="642"/>
      <c r="AH13" s="642"/>
      <c r="AI13" s="642"/>
    </row>
    <row r="14" spans="2:35" ht="27.95" customHeight="1">
      <c r="B14" s="588">
        <v>7</v>
      </c>
      <c r="C14" s="1150"/>
      <c r="D14" s="576" t="s">
        <v>589</v>
      </c>
      <c r="E14" s="576"/>
      <c r="F14" s="576">
        <v>60</v>
      </c>
      <c r="G14" s="576"/>
      <c r="H14" s="576"/>
      <c r="I14" s="576"/>
      <c r="J14" s="574" t="s">
        <v>1002</v>
      </c>
      <c r="K14" s="587"/>
      <c r="L14" s="574">
        <v>5</v>
      </c>
      <c r="M14" s="576" t="s">
        <v>941</v>
      </c>
      <c r="N14" s="576"/>
      <c r="O14" s="576">
        <v>20</v>
      </c>
      <c r="P14" s="574"/>
      <c r="Q14" s="574"/>
      <c r="R14" s="574"/>
      <c r="S14" s="576" t="s">
        <v>981</v>
      </c>
      <c r="T14" s="576" t="s">
        <v>914</v>
      </c>
      <c r="U14" s="576">
        <v>20</v>
      </c>
      <c r="V14" s="1156"/>
      <c r="W14" s="613" t="s">
        <v>9</v>
      </c>
      <c r="X14" s="618" t="s">
        <v>1364</v>
      </c>
      <c r="Y14" s="635">
        <v>1.9</v>
      </c>
      <c r="Z14" s="550"/>
      <c r="AA14" s="591" t="s">
        <v>1363</v>
      </c>
      <c r="AB14" s="551">
        <v>2.2000000000000002</v>
      </c>
      <c r="AC14" s="590">
        <f>AB14*7</f>
        <v>15.400000000000002</v>
      </c>
      <c r="AD14" s="551">
        <f>AB14*5</f>
        <v>11</v>
      </c>
      <c r="AE14" s="551" t="s">
        <v>1360</v>
      </c>
      <c r="AF14" s="589">
        <f>AC14*4+AD14*9</f>
        <v>160.60000000000002</v>
      </c>
      <c r="AG14" s="642"/>
      <c r="AH14" s="642"/>
      <c r="AI14" s="642"/>
    </row>
    <row r="15" spans="2:35" ht="27.95" customHeight="1">
      <c r="B15" s="588" t="s">
        <v>1404</v>
      </c>
      <c r="C15" s="1150"/>
      <c r="D15" s="576"/>
      <c r="E15" s="576"/>
      <c r="F15" s="576"/>
      <c r="G15" s="576"/>
      <c r="H15" s="577"/>
      <c r="I15" s="576"/>
      <c r="J15" s="574" t="s">
        <v>1467</v>
      </c>
      <c r="K15" s="575"/>
      <c r="L15" s="574">
        <v>5</v>
      </c>
      <c r="M15" s="576" t="s">
        <v>922</v>
      </c>
      <c r="N15" s="579"/>
      <c r="O15" s="576">
        <v>10</v>
      </c>
      <c r="P15" s="574"/>
      <c r="Q15" s="575"/>
      <c r="R15" s="574"/>
      <c r="S15" s="576" t="s">
        <v>974</v>
      </c>
      <c r="T15" s="577"/>
      <c r="U15" s="576">
        <v>5</v>
      </c>
      <c r="V15" s="1156"/>
      <c r="W15" s="617">
        <f>Y13*5+Y15*5+Y17*8</f>
        <v>20</v>
      </c>
      <c r="X15" s="618" t="s">
        <v>1362</v>
      </c>
      <c r="Y15" s="635">
        <v>2.2000000000000002</v>
      </c>
      <c r="Z15" s="561"/>
      <c r="AA15" s="550" t="s">
        <v>1361</v>
      </c>
      <c r="AB15" s="551">
        <v>1.6</v>
      </c>
      <c r="AC15" s="551">
        <f>AB15*1</f>
        <v>1.6</v>
      </c>
      <c r="AD15" s="551" t="s">
        <v>1360</v>
      </c>
      <c r="AE15" s="551">
        <f>AB15*5</f>
        <v>8</v>
      </c>
      <c r="AF15" s="551">
        <f>AC15*4+AE15*4</f>
        <v>38.4</v>
      </c>
      <c r="AG15" s="642"/>
      <c r="AH15" s="642"/>
      <c r="AI15" s="642"/>
    </row>
    <row r="16" spans="2:35" ht="27.95" customHeight="1">
      <c r="B16" s="1154" t="s">
        <v>1424</v>
      </c>
      <c r="C16" s="1150"/>
      <c r="D16" s="575"/>
      <c r="E16" s="575"/>
      <c r="F16" s="574"/>
      <c r="G16" s="574"/>
      <c r="H16" s="575"/>
      <c r="I16" s="574"/>
      <c r="J16" s="574"/>
      <c r="K16" s="575"/>
      <c r="L16" s="574"/>
      <c r="M16" s="576" t="s">
        <v>927</v>
      </c>
      <c r="N16" s="579"/>
      <c r="O16" s="576">
        <v>20</v>
      </c>
      <c r="P16" s="574"/>
      <c r="Q16" s="575"/>
      <c r="R16" s="574"/>
      <c r="S16" s="576"/>
      <c r="T16" s="577"/>
      <c r="U16" s="576"/>
      <c r="V16" s="1156"/>
      <c r="W16" s="613" t="s">
        <v>11</v>
      </c>
      <c r="X16" s="618" t="s">
        <v>1358</v>
      </c>
      <c r="Y16" s="635">
        <v>0</v>
      </c>
      <c r="Z16" s="550"/>
      <c r="AA16" s="550" t="s">
        <v>1377</v>
      </c>
      <c r="AB16" s="551">
        <v>2.5</v>
      </c>
      <c r="AC16" s="551"/>
      <c r="AD16" s="551">
        <f>AB16*5</f>
        <v>12.5</v>
      </c>
      <c r="AE16" s="551" t="s">
        <v>1360</v>
      </c>
      <c r="AF16" s="551">
        <f>AD16*9</f>
        <v>112.5</v>
      </c>
      <c r="AG16" s="642"/>
      <c r="AH16" s="643"/>
      <c r="AI16" s="642"/>
    </row>
    <row r="17" spans="2:35" ht="27.95" customHeight="1">
      <c r="B17" s="1154"/>
      <c r="C17" s="1150"/>
      <c r="D17" s="575"/>
      <c r="E17" s="575"/>
      <c r="F17" s="574"/>
      <c r="G17" s="636"/>
      <c r="H17" s="575"/>
      <c r="I17" s="574"/>
      <c r="J17" s="574"/>
      <c r="K17" s="575"/>
      <c r="L17" s="574"/>
      <c r="M17" s="576"/>
      <c r="N17" s="577"/>
      <c r="O17" s="576"/>
      <c r="P17" s="574"/>
      <c r="Q17" s="575"/>
      <c r="R17" s="574"/>
      <c r="S17" s="576"/>
      <c r="T17" s="577"/>
      <c r="U17" s="576"/>
      <c r="V17" s="1156"/>
      <c r="W17" s="617">
        <f>Y12*2+Y13*7+Y14*1+Y17*8</f>
        <v>26.5</v>
      </c>
      <c r="X17" s="616" t="s">
        <v>1376</v>
      </c>
      <c r="Y17" s="635">
        <v>0</v>
      </c>
      <c r="Z17" s="561"/>
      <c r="AA17" s="550" t="s">
        <v>1375</v>
      </c>
      <c r="AB17" s="551">
        <v>1</v>
      </c>
      <c r="AE17" s="550">
        <f>AB17*15</f>
        <v>15</v>
      </c>
      <c r="AG17" s="642"/>
      <c r="AH17" s="643"/>
      <c r="AI17" s="642"/>
    </row>
    <row r="18" spans="2:35" ht="27.95" customHeight="1">
      <c r="B18" s="582" t="s">
        <v>1374</v>
      </c>
      <c r="C18" s="581"/>
      <c r="D18" s="575"/>
      <c r="E18" s="575"/>
      <c r="F18" s="574"/>
      <c r="G18" s="574"/>
      <c r="H18" s="575"/>
      <c r="I18" s="574"/>
      <c r="J18" s="574"/>
      <c r="K18" s="575"/>
      <c r="L18" s="575"/>
      <c r="M18" s="574"/>
      <c r="N18" s="575"/>
      <c r="O18" s="574"/>
      <c r="P18" s="641"/>
      <c r="Q18" s="575"/>
      <c r="R18" s="574"/>
      <c r="S18" s="576"/>
      <c r="T18" s="577"/>
      <c r="U18" s="576"/>
      <c r="V18" s="1156"/>
      <c r="W18" s="613" t="s">
        <v>1373</v>
      </c>
      <c r="X18" s="612"/>
      <c r="Y18" s="604"/>
      <c r="Z18" s="550"/>
      <c r="AC18" s="550">
        <f>SUM(AC13:AC17)</f>
        <v>29.000000000000004</v>
      </c>
      <c r="AD18" s="550">
        <f>SUM(AD13:AD17)</f>
        <v>23.5</v>
      </c>
      <c r="AE18" s="550">
        <f>SUM(AE13:AE17)</f>
        <v>113</v>
      </c>
      <c r="AF18" s="550">
        <f>AC18*4+AD18*9+AE18*4</f>
        <v>779.5</v>
      </c>
    </row>
    <row r="19" spans="2:35" ht="27.95" customHeight="1">
      <c r="B19" s="611"/>
      <c r="C19" s="569"/>
      <c r="D19" s="575"/>
      <c r="E19" s="575"/>
      <c r="F19" s="574"/>
      <c r="G19" s="574"/>
      <c r="H19" s="575"/>
      <c r="I19" s="574"/>
      <c r="J19" s="574"/>
      <c r="K19" s="575"/>
      <c r="L19" s="575"/>
      <c r="M19" s="575"/>
      <c r="N19" s="575"/>
      <c r="O19" s="574"/>
      <c r="P19" s="575"/>
      <c r="Q19" s="575"/>
      <c r="R19" s="574"/>
      <c r="S19" s="614"/>
      <c r="T19" s="575"/>
      <c r="U19" s="574"/>
      <c r="V19" s="1157"/>
      <c r="W19" s="606">
        <f>W13*4+W15*9+W17*4</f>
        <v>684</v>
      </c>
      <c r="X19" s="605"/>
      <c r="Y19" s="615"/>
      <c r="Z19" s="561"/>
      <c r="AC19" s="560">
        <f>AC18*4/AF18</f>
        <v>0.14881334188582426</v>
      </c>
      <c r="AD19" s="560">
        <f>AD18*9/AF18</f>
        <v>0.27132777421423987</v>
      </c>
      <c r="AE19" s="560">
        <f>AE18*4/AF18</f>
        <v>0.5798588838999359</v>
      </c>
    </row>
    <row r="20" spans="2:35" s="593" customFormat="1" ht="42">
      <c r="B20" s="603">
        <v>4</v>
      </c>
      <c r="C20" s="1150"/>
      <c r="D20" s="640" t="s">
        <v>1423</v>
      </c>
      <c r="E20" s="599" t="s">
        <v>640</v>
      </c>
      <c r="F20" s="597" t="s">
        <v>1441</v>
      </c>
      <c r="G20" s="640" t="s">
        <v>1466</v>
      </c>
      <c r="H20" s="599" t="s">
        <v>976</v>
      </c>
      <c r="I20" s="597" t="s">
        <v>1441</v>
      </c>
      <c r="J20" s="640" t="s">
        <v>1465</v>
      </c>
      <c r="K20" s="599" t="s">
        <v>638</v>
      </c>
      <c r="L20" s="597" t="s">
        <v>1441</v>
      </c>
      <c r="M20" s="599" t="s">
        <v>1464</v>
      </c>
      <c r="N20" s="599" t="s">
        <v>930</v>
      </c>
      <c r="O20" s="597" t="s">
        <v>1441</v>
      </c>
      <c r="P20" s="599" t="s">
        <v>771</v>
      </c>
      <c r="Q20" s="599" t="s">
        <v>639</v>
      </c>
      <c r="R20" s="597" t="s">
        <v>1441</v>
      </c>
      <c r="S20" s="599" t="s">
        <v>1463</v>
      </c>
      <c r="T20" s="598" t="s">
        <v>638</v>
      </c>
      <c r="U20" s="597" t="s">
        <v>1441</v>
      </c>
      <c r="V20" s="1155"/>
      <c r="W20" s="625" t="s">
        <v>7</v>
      </c>
      <c r="X20" s="624" t="s">
        <v>1371</v>
      </c>
      <c r="Y20" s="639">
        <v>5.8</v>
      </c>
      <c r="Z20" s="550"/>
      <c r="AA20" s="550"/>
      <c r="AB20" s="551"/>
      <c r="AC20" s="550" t="s">
        <v>1370</v>
      </c>
      <c r="AD20" s="550" t="s">
        <v>1369</v>
      </c>
      <c r="AE20" s="550" t="s">
        <v>1414</v>
      </c>
      <c r="AF20" s="550" t="s">
        <v>1367</v>
      </c>
    </row>
    <row r="21" spans="2:35" s="626" customFormat="1" ht="27.75" customHeight="1">
      <c r="B21" s="588" t="s">
        <v>8</v>
      </c>
      <c r="C21" s="1150"/>
      <c r="D21" s="576" t="s">
        <v>551</v>
      </c>
      <c r="E21" s="576"/>
      <c r="F21" s="576">
        <v>110</v>
      </c>
      <c r="G21" s="574" t="s">
        <v>1462</v>
      </c>
      <c r="H21" s="574"/>
      <c r="I21" s="574">
        <v>40</v>
      </c>
      <c r="J21" s="576" t="s">
        <v>1461</v>
      </c>
      <c r="K21" s="576"/>
      <c r="L21" s="576">
        <v>25</v>
      </c>
      <c r="M21" s="574" t="s">
        <v>1460</v>
      </c>
      <c r="N21" s="678"/>
      <c r="O21" s="574">
        <v>40</v>
      </c>
      <c r="P21" s="574" t="s">
        <v>771</v>
      </c>
      <c r="Q21" s="574"/>
      <c r="R21" s="576">
        <v>120</v>
      </c>
      <c r="S21" s="576" t="s">
        <v>944</v>
      </c>
      <c r="T21" s="576"/>
      <c r="U21" s="576">
        <v>30</v>
      </c>
      <c r="V21" s="1156"/>
      <c r="W21" s="617">
        <f>Y20*15+Y22*5+Y24*15+Y25*12</f>
        <v>98.5</v>
      </c>
      <c r="X21" s="622" t="s">
        <v>1366</v>
      </c>
      <c r="Y21" s="635">
        <v>1.9</v>
      </c>
      <c r="Z21" s="629"/>
      <c r="AA21" s="551" t="s">
        <v>1365</v>
      </c>
      <c r="AB21" s="551">
        <v>6</v>
      </c>
      <c r="AC21" s="551">
        <f>AB21*2</f>
        <v>12</v>
      </c>
      <c r="AD21" s="551"/>
      <c r="AE21" s="551">
        <f>AB21*15</f>
        <v>90</v>
      </c>
      <c r="AF21" s="551">
        <f>AC21*4+AE21*4</f>
        <v>408</v>
      </c>
    </row>
    <row r="22" spans="2:35" s="626" customFormat="1" ht="27.95" customHeight="1">
      <c r="B22" s="588">
        <v>8</v>
      </c>
      <c r="C22" s="1150"/>
      <c r="D22" s="574"/>
      <c r="E22" s="574"/>
      <c r="F22" s="574"/>
      <c r="G22" s="576"/>
      <c r="H22" s="576"/>
      <c r="I22" s="576"/>
      <c r="J22" s="638" t="s">
        <v>954</v>
      </c>
      <c r="K22" s="576"/>
      <c r="L22" s="576">
        <v>20</v>
      </c>
      <c r="M22" s="574" t="s">
        <v>962</v>
      </c>
      <c r="N22" s="677"/>
      <c r="O22" s="574">
        <v>10</v>
      </c>
      <c r="P22" s="574"/>
      <c r="Q22" s="574"/>
      <c r="R22" s="574"/>
      <c r="S22" s="576" t="s">
        <v>981</v>
      </c>
      <c r="T22" s="576" t="s">
        <v>914</v>
      </c>
      <c r="U22" s="576">
        <v>20</v>
      </c>
      <c r="V22" s="1156"/>
      <c r="W22" s="613" t="s">
        <v>9</v>
      </c>
      <c r="X22" s="618" t="s">
        <v>1364</v>
      </c>
      <c r="Y22" s="635">
        <v>2.2999999999999998</v>
      </c>
      <c r="Z22" s="627"/>
      <c r="AA22" s="591" t="s">
        <v>1363</v>
      </c>
      <c r="AB22" s="551">
        <v>2</v>
      </c>
      <c r="AC22" s="590">
        <f>AB22*7</f>
        <v>14</v>
      </c>
      <c r="AD22" s="551">
        <f>AB22*5</f>
        <v>10</v>
      </c>
      <c r="AE22" s="551" t="s">
        <v>1360</v>
      </c>
      <c r="AF22" s="589">
        <f>AC22*4+AD22*9</f>
        <v>146</v>
      </c>
    </row>
    <row r="23" spans="2:35" s="626" customFormat="1" ht="27.95" customHeight="1">
      <c r="B23" s="588" t="s">
        <v>1404</v>
      </c>
      <c r="C23" s="1150"/>
      <c r="D23" s="574"/>
      <c r="E23" s="574"/>
      <c r="F23" s="574"/>
      <c r="G23" s="576"/>
      <c r="H23" s="577"/>
      <c r="I23" s="576"/>
      <c r="J23" s="576" t="s">
        <v>925</v>
      </c>
      <c r="K23" s="579"/>
      <c r="L23" s="576">
        <v>30</v>
      </c>
      <c r="M23" s="574" t="s">
        <v>922</v>
      </c>
      <c r="N23" s="575"/>
      <c r="O23" s="574">
        <v>10</v>
      </c>
      <c r="P23" s="574"/>
      <c r="Q23" s="574"/>
      <c r="R23" s="574"/>
      <c r="S23" s="576"/>
      <c r="T23" s="577"/>
      <c r="U23" s="576"/>
      <c r="V23" s="1156"/>
      <c r="W23" s="617">
        <f>Y21*5+Y23*5+Y25*8</f>
        <v>21</v>
      </c>
      <c r="X23" s="618" t="s">
        <v>1362</v>
      </c>
      <c r="Y23" s="635">
        <v>2.2999999999999998</v>
      </c>
      <c r="Z23" s="629"/>
      <c r="AA23" s="550" t="s">
        <v>1361</v>
      </c>
      <c r="AB23" s="551">
        <v>1.5</v>
      </c>
      <c r="AC23" s="551">
        <f>AB23*1</f>
        <v>1.5</v>
      </c>
      <c r="AD23" s="551" t="s">
        <v>1360</v>
      </c>
      <c r="AE23" s="551">
        <f>AB23*5</f>
        <v>7.5</v>
      </c>
      <c r="AF23" s="551">
        <f>AC23*4+AE23*4</f>
        <v>36</v>
      </c>
    </row>
    <row r="24" spans="2:35" s="626" customFormat="1" ht="27.95" customHeight="1">
      <c r="B24" s="1154" t="s">
        <v>1400</v>
      </c>
      <c r="C24" s="1150"/>
      <c r="D24" s="574"/>
      <c r="E24" s="574"/>
      <c r="F24" s="574"/>
      <c r="G24" s="576"/>
      <c r="H24" s="577"/>
      <c r="I24" s="576"/>
      <c r="J24" s="576"/>
      <c r="K24" s="576"/>
      <c r="L24" s="576"/>
      <c r="M24" s="574" t="s">
        <v>1459</v>
      </c>
      <c r="N24" s="579"/>
      <c r="O24" s="574">
        <v>20</v>
      </c>
      <c r="P24" s="574"/>
      <c r="Q24" s="574"/>
      <c r="R24" s="574"/>
      <c r="S24" s="574"/>
      <c r="T24" s="587"/>
      <c r="U24" s="574"/>
      <c r="V24" s="1156"/>
      <c r="W24" s="613" t="s">
        <v>11</v>
      </c>
      <c r="X24" s="618" t="s">
        <v>1358</v>
      </c>
      <c r="Y24" s="635">
        <v>0</v>
      </c>
      <c r="Z24" s="627"/>
      <c r="AA24" s="550" t="s">
        <v>1377</v>
      </c>
      <c r="AB24" s="551">
        <v>2.5</v>
      </c>
      <c r="AC24" s="551"/>
      <c r="AD24" s="551">
        <f>AB24*5</f>
        <v>12.5</v>
      </c>
      <c r="AE24" s="551" t="s">
        <v>1360</v>
      </c>
      <c r="AF24" s="551">
        <f>AD24*9</f>
        <v>112.5</v>
      </c>
    </row>
    <row r="25" spans="2:35" s="626" customFormat="1" ht="27.95" customHeight="1">
      <c r="B25" s="1154"/>
      <c r="C25" s="1150"/>
      <c r="D25" s="574"/>
      <c r="E25" s="574"/>
      <c r="F25" s="574"/>
      <c r="G25" s="636"/>
      <c r="H25" s="575"/>
      <c r="I25" s="574"/>
      <c r="J25" s="579"/>
      <c r="K25" s="579"/>
      <c r="L25" s="576"/>
      <c r="M25" s="574" t="s">
        <v>1458</v>
      </c>
      <c r="N25" s="579" t="s">
        <v>972</v>
      </c>
      <c r="O25" s="574">
        <v>8</v>
      </c>
      <c r="P25" s="576"/>
      <c r="Q25" s="576"/>
      <c r="R25" s="574"/>
      <c r="S25" s="574"/>
      <c r="T25" s="575"/>
      <c r="U25" s="574"/>
      <c r="V25" s="1156"/>
      <c r="W25" s="617">
        <f>Y20*2+Y21*7+Y22*1+Y25*8</f>
        <v>27.2</v>
      </c>
      <c r="X25" s="616" t="s">
        <v>1376</v>
      </c>
      <c r="Y25" s="635">
        <v>0</v>
      </c>
      <c r="Z25" s="629"/>
      <c r="AA25" s="550" t="s">
        <v>1375</v>
      </c>
      <c r="AB25" s="551"/>
      <c r="AC25" s="550"/>
      <c r="AD25" s="550"/>
      <c r="AE25" s="550">
        <f>AB25*15</f>
        <v>0</v>
      </c>
      <c r="AF25" s="550"/>
    </row>
    <row r="26" spans="2:35" s="626" customFormat="1" ht="27.95" customHeight="1">
      <c r="B26" s="582" t="s">
        <v>1374</v>
      </c>
      <c r="C26" s="634"/>
      <c r="D26" s="574"/>
      <c r="E26" s="575"/>
      <c r="F26" s="574"/>
      <c r="G26" s="574"/>
      <c r="H26" s="575"/>
      <c r="I26" s="574"/>
      <c r="J26" s="579"/>
      <c r="K26" s="579"/>
      <c r="L26" s="576"/>
      <c r="M26" s="574"/>
      <c r="N26" s="575"/>
      <c r="O26" s="574"/>
      <c r="P26" s="587"/>
      <c r="Q26" s="575"/>
      <c r="R26" s="574"/>
      <c r="S26" s="574"/>
      <c r="T26" s="575"/>
      <c r="U26" s="574"/>
      <c r="V26" s="1156"/>
      <c r="W26" s="613" t="s">
        <v>1373</v>
      </c>
      <c r="X26" s="612"/>
      <c r="Y26" s="604"/>
      <c r="Z26" s="627"/>
      <c r="AA26" s="550"/>
      <c r="AB26" s="551"/>
      <c r="AC26" s="550">
        <f>SUM(AC21:AC25)</f>
        <v>27.5</v>
      </c>
      <c r="AD26" s="550">
        <f>SUM(AD21:AD25)</f>
        <v>22.5</v>
      </c>
      <c r="AE26" s="550">
        <f>SUM(AE21:AE25)</f>
        <v>97.5</v>
      </c>
      <c r="AF26" s="550">
        <f>AC26*4+AD26*9+AE26*4</f>
        <v>702.5</v>
      </c>
    </row>
    <row r="27" spans="2:35" s="626" customFormat="1" ht="27.95" customHeight="1" thickBot="1">
      <c r="B27" s="632"/>
      <c r="C27" s="631"/>
      <c r="D27" s="575"/>
      <c r="E27" s="575"/>
      <c r="F27" s="574"/>
      <c r="G27" s="574"/>
      <c r="H27" s="575"/>
      <c r="I27" s="574"/>
      <c r="J27" s="579"/>
      <c r="K27" s="577"/>
      <c r="L27" s="576"/>
      <c r="M27" s="574"/>
      <c r="N27" s="575"/>
      <c r="O27" s="574"/>
      <c r="P27" s="574"/>
      <c r="Q27" s="575"/>
      <c r="R27" s="574"/>
      <c r="S27" s="574"/>
      <c r="T27" s="575"/>
      <c r="U27" s="574"/>
      <c r="V27" s="1157"/>
      <c r="W27" s="606">
        <f>W21*4+W23*9+W25*4</f>
        <v>691.8</v>
      </c>
      <c r="X27" s="630"/>
      <c r="Y27" s="615"/>
      <c r="Z27" s="629"/>
      <c r="AA27" s="627"/>
      <c r="AB27" s="628"/>
      <c r="AC27" s="560">
        <f>AC26*4/AF26</f>
        <v>0.15658362989323843</v>
      </c>
      <c r="AD27" s="560">
        <f>AD26*9/AF26</f>
        <v>0.28825622775800713</v>
      </c>
      <c r="AE27" s="560">
        <f>AE26*4/AF26</f>
        <v>0.55516014234875444</v>
      </c>
      <c r="AF27" s="627"/>
    </row>
    <row r="28" spans="2:35" s="593" customFormat="1" ht="42">
      <c r="B28" s="603">
        <v>4</v>
      </c>
      <c r="C28" s="1150"/>
      <c r="D28" s="599" t="s">
        <v>1457</v>
      </c>
      <c r="E28" s="599" t="s">
        <v>640</v>
      </c>
      <c r="F28" s="597" t="s">
        <v>1441</v>
      </c>
      <c r="G28" s="600" t="s">
        <v>1456</v>
      </c>
      <c r="H28" s="599" t="s">
        <v>930</v>
      </c>
      <c r="I28" s="597" t="s">
        <v>1441</v>
      </c>
      <c r="J28" s="602" t="s">
        <v>891</v>
      </c>
      <c r="K28" s="601" t="s">
        <v>638</v>
      </c>
      <c r="L28" s="597" t="s">
        <v>1441</v>
      </c>
      <c r="M28" s="600" t="s">
        <v>1455</v>
      </c>
      <c r="N28" s="599" t="s">
        <v>930</v>
      </c>
      <c r="O28" s="597" t="s">
        <v>1441</v>
      </c>
      <c r="P28" s="599" t="s">
        <v>772</v>
      </c>
      <c r="Q28" s="599" t="s">
        <v>639</v>
      </c>
      <c r="R28" s="597" t="s">
        <v>1441</v>
      </c>
      <c r="S28" s="599" t="s">
        <v>1454</v>
      </c>
      <c r="T28" s="598" t="s">
        <v>638</v>
      </c>
      <c r="U28" s="597" t="s">
        <v>1441</v>
      </c>
      <c r="V28" s="1151"/>
      <c r="W28" s="625" t="s">
        <v>7</v>
      </c>
      <c r="X28" s="624" t="s">
        <v>1371</v>
      </c>
      <c r="Y28" s="623">
        <v>6</v>
      </c>
      <c r="Z28" s="550"/>
      <c r="AA28" s="550"/>
      <c r="AB28" s="551"/>
      <c r="AC28" s="550" t="s">
        <v>1370</v>
      </c>
      <c r="AD28" s="550" t="s">
        <v>1369</v>
      </c>
      <c r="AE28" s="550" t="s">
        <v>1414</v>
      </c>
      <c r="AF28" s="550" t="s">
        <v>1367</v>
      </c>
    </row>
    <row r="29" spans="2:35" ht="27.95" customHeight="1">
      <c r="B29" s="588" t="s">
        <v>8</v>
      </c>
      <c r="C29" s="1150"/>
      <c r="D29" s="574" t="s">
        <v>551</v>
      </c>
      <c r="E29" s="574"/>
      <c r="F29" s="574">
        <v>70</v>
      </c>
      <c r="G29" s="574" t="s">
        <v>1433</v>
      </c>
      <c r="H29" s="574"/>
      <c r="I29" s="574">
        <v>35</v>
      </c>
      <c r="J29" s="576" t="s">
        <v>1433</v>
      </c>
      <c r="K29" s="576"/>
      <c r="L29" s="576">
        <v>25</v>
      </c>
      <c r="M29" s="637" t="s">
        <v>1453</v>
      </c>
      <c r="N29" s="574"/>
      <c r="O29" s="574">
        <v>40</v>
      </c>
      <c r="P29" s="574" t="s">
        <v>772</v>
      </c>
      <c r="Q29" s="574"/>
      <c r="R29" s="576">
        <v>150</v>
      </c>
      <c r="S29" s="576" t="s">
        <v>974</v>
      </c>
      <c r="T29" s="576"/>
      <c r="U29" s="576">
        <v>10</v>
      </c>
      <c r="V29" s="1152"/>
      <c r="W29" s="617">
        <f>Y28*15+Y30*5+Y32*15+Y33*12</f>
        <v>103.5</v>
      </c>
      <c r="X29" s="622" t="s">
        <v>1366</v>
      </c>
      <c r="Y29" s="604">
        <v>1.9</v>
      </c>
      <c r="Z29" s="561"/>
      <c r="AA29" s="551" t="s">
        <v>1365</v>
      </c>
      <c r="AB29" s="551">
        <v>6</v>
      </c>
      <c r="AC29" s="551">
        <f>AB29*2</f>
        <v>12</v>
      </c>
      <c r="AD29" s="551"/>
      <c r="AE29" s="551">
        <f>AB29*15</f>
        <v>90</v>
      </c>
      <c r="AF29" s="551">
        <f>AC29*4+AE29*4</f>
        <v>408</v>
      </c>
    </row>
    <row r="30" spans="2:35" ht="27.95" customHeight="1">
      <c r="B30" s="588">
        <v>9</v>
      </c>
      <c r="C30" s="1150"/>
      <c r="D30" s="576" t="s">
        <v>1452</v>
      </c>
      <c r="E30" s="576"/>
      <c r="F30" s="576">
        <v>40</v>
      </c>
      <c r="G30" s="576" t="s">
        <v>1451</v>
      </c>
      <c r="H30" s="574"/>
      <c r="I30" s="574">
        <v>10</v>
      </c>
      <c r="J30" s="576" t="s">
        <v>981</v>
      </c>
      <c r="K30" s="576" t="s">
        <v>914</v>
      </c>
      <c r="L30" s="576">
        <v>30</v>
      </c>
      <c r="M30" s="574" t="s">
        <v>922</v>
      </c>
      <c r="N30" s="574"/>
      <c r="O30" s="574">
        <v>10</v>
      </c>
      <c r="P30" s="576"/>
      <c r="Q30" s="576"/>
      <c r="R30" s="576"/>
      <c r="S30" s="576" t="s">
        <v>921</v>
      </c>
      <c r="T30" s="576"/>
      <c r="U30" s="576">
        <v>5</v>
      </c>
      <c r="V30" s="1152"/>
      <c r="W30" s="613" t="s">
        <v>9</v>
      </c>
      <c r="X30" s="618" t="s">
        <v>1364</v>
      </c>
      <c r="Y30" s="604">
        <v>2.4</v>
      </c>
      <c r="Z30" s="550"/>
      <c r="AA30" s="591" t="s">
        <v>1363</v>
      </c>
      <c r="AB30" s="551">
        <v>2.2999999999999998</v>
      </c>
      <c r="AC30" s="590">
        <f>AB30*7</f>
        <v>16.099999999999998</v>
      </c>
      <c r="AD30" s="551">
        <f>AB30*5</f>
        <v>11.5</v>
      </c>
      <c r="AE30" s="551" t="s">
        <v>1360</v>
      </c>
      <c r="AF30" s="589">
        <f>AC30*4+AD30*9</f>
        <v>167.89999999999998</v>
      </c>
    </row>
    <row r="31" spans="2:35" ht="27.95" customHeight="1">
      <c r="B31" s="588" t="s">
        <v>10</v>
      </c>
      <c r="C31" s="1150"/>
      <c r="D31" s="576"/>
      <c r="E31" s="576"/>
      <c r="F31" s="576"/>
      <c r="G31" s="576" t="s">
        <v>1450</v>
      </c>
      <c r="H31" s="576"/>
      <c r="I31" s="576">
        <v>20</v>
      </c>
      <c r="J31" s="576" t="s">
        <v>1449</v>
      </c>
      <c r="K31" s="576"/>
      <c r="L31" s="576">
        <v>10</v>
      </c>
      <c r="M31" s="638" t="s">
        <v>962</v>
      </c>
      <c r="N31" s="574"/>
      <c r="O31" s="574">
        <v>10</v>
      </c>
      <c r="P31" s="576"/>
      <c r="Q31" s="576"/>
      <c r="R31" s="576"/>
      <c r="S31" s="576" t="s">
        <v>1448</v>
      </c>
      <c r="T31" s="576" t="s">
        <v>972</v>
      </c>
      <c r="U31" s="576">
        <v>5</v>
      </c>
      <c r="V31" s="1152"/>
      <c r="W31" s="617">
        <f>Y29*5+Y31*5+Y33*8</f>
        <v>21.5</v>
      </c>
      <c r="X31" s="618" t="s">
        <v>1362</v>
      </c>
      <c r="Y31" s="604">
        <v>2.4</v>
      </c>
      <c r="Z31" s="561"/>
      <c r="AA31" s="550" t="s">
        <v>1361</v>
      </c>
      <c r="AB31" s="551">
        <v>1.5</v>
      </c>
      <c r="AC31" s="551">
        <f>AB31*1</f>
        <v>1.5</v>
      </c>
      <c r="AD31" s="551" t="s">
        <v>1360</v>
      </c>
      <c r="AE31" s="551">
        <f>AB31*5</f>
        <v>7.5</v>
      </c>
      <c r="AF31" s="551">
        <f>AC31*4+AE31*4</f>
        <v>36</v>
      </c>
    </row>
    <row r="32" spans="2:35" ht="27.75">
      <c r="B32" s="1154" t="s">
        <v>1447</v>
      </c>
      <c r="C32" s="1150"/>
      <c r="D32" s="587"/>
      <c r="E32" s="575"/>
      <c r="F32" s="574"/>
      <c r="G32" s="621"/>
      <c r="H32" s="620"/>
      <c r="I32" s="619"/>
      <c r="J32" s="576"/>
      <c r="K32" s="576"/>
      <c r="L32" s="576"/>
      <c r="M32" s="574" t="s">
        <v>1034</v>
      </c>
      <c r="N32" s="579" t="s">
        <v>991</v>
      </c>
      <c r="O32" s="574">
        <v>20</v>
      </c>
      <c r="P32" s="576"/>
      <c r="Q32" s="576"/>
      <c r="R32" s="576"/>
      <c r="S32" s="576"/>
      <c r="T32" s="579"/>
      <c r="U32" s="576"/>
      <c r="V32" s="1152"/>
      <c r="W32" s="613" t="s">
        <v>11</v>
      </c>
      <c r="X32" s="618" t="s">
        <v>1358</v>
      </c>
      <c r="Y32" s="604">
        <v>0.1</v>
      </c>
      <c r="Z32" s="550"/>
      <c r="AA32" s="550" t="s">
        <v>1377</v>
      </c>
      <c r="AB32" s="551">
        <v>2.5</v>
      </c>
      <c r="AC32" s="551"/>
      <c r="AD32" s="551">
        <f>AB32*5</f>
        <v>12.5</v>
      </c>
      <c r="AE32" s="551" t="s">
        <v>1360</v>
      </c>
      <c r="AF32" s="551">
        <f>AD32*9</f>
        <v>112.5</v>
      </c>
    </row>
    <row r="33" spans="2:32" ht="27.75">
      <c r="B33" s="1154"/>
      <c r="C33" s="1150"/>
      <c r="D33" s="587"/>
      <c r="E33" s="587"/>
      <c r="F33" s="574"/>
      <c r="G33" s="576"/>
      <c r="H33" s="577"/>
      <c r="I33" s="576"/>
      <c r="J33" s="576"/>
      <c r="K33" s="576"/>
      <c r="L33" s="576"/>
      <c r="M33" s="578"/>
      <c r="N33" s="579"/>
      <c r="O33" s="574"/>
      <c r="P33" s="576"/>
      <c r="Q33" s="577"/>
      <c r="R33" s="576"/>
      <c r="S33" s="576"/>
      <c r="T33" s="577"/>
      <c r="U33" s="576"/>
      <c r="V33" s="1152"/>
      <c r="W33" s="617">
        <f>Y28*2+Y29*7+Y30*1+Y33*8</f>
        <v>27.699999999999996</v>
      </c>
      <c r="X33" s="616" t="s">
        <v>1376</v>
      </c>
      <c r="Y33" s="615">
        <v>0</v>
      </c>
      <c r="Z33" s="561"/>
      <c r="AA33" s="550" t="s">
        <v>1375</v>
      </c>
      <c r="AB33" s="551">
        <v>1</v>
      </c>
      <c r="AE33" s="550">
        <f>AB33*15</f>
        <v>15</v>
      </c>
    </row>
    <row r="34" spans="2:32" ht="27.75">
      <c r="B34" s="582" t="s">
        <v>1374</v>
      </c>
      <c r="C34" s="581"/>
      <c r="D34" s="577"/>
      <c r="E34" s="577"/>
      <c r="F34" s="576"/>
      <c r="G34" s="576"/>
      <c r="H34" s="579"/>
      <c r="I34" s="576"/>
      <c r="J34" s="574"/>
      <c r="K34" s="575"/>
      <c r="L34" s="574"/>
      <c r="M34" s="574"/>
      <c r="N34" s="575"/>
      <c r="O34" s="574"/>
      <c r="P34" s="576"/>
      <c r="Q34" s="577"/>
      <c r="R34" s="576"/>
      <c r="S34" s="614"/>
      <c r="T34" s="575"/>
      <c r="U34" s="574"/>
      <c r="V34" s="1152"/>
      <c r="W34" s="613" t="s">
        <v>12</v>
      </c>
      <c r="X34" s="612"/>
      <c r="Y34" s="604"/>
      <c r="Z34" s="550"/>
      <c r="AC34" s="550">
        <f>SUM(AC29:AC33)</f>
        <v>29.599999999999998</v>
      </c>
      <c r="AD34" s="550">
        <f>SUM(AD29:AD33)</f>
        <v>24</v>
      </c>
      <c r="AE34" s="550">
        <f>SUM(AE29:AE33)</f>
        <v>112.5</v>
      </c>
      <c r="AF34" s="550">
        <f>AC34*4+AD34*9+AE34*4</f>
        <v>784.4</v>
      </c>
    </row>
    <row r="35" spans="2:32" ht="27.75">
      <c r="B35" s="611"/>
      <c r="C35" s="569"/>
      <c r="D35" s="577"/>
      <c r="E35" s="577"/>
      <c r="F35" s="576"/>
      <c r="G35" s="587"/>
      <c r="H35" s="587"/>
      <c r="I35" s="574"/>
      <c r="J35" s="574"/>
      <c r="K35" s="575"/>
      <c r="L35" s="575"/>
      <c r="M35" s="574"/>
      <c r="N35" s="575"/>
      <c r="O35" s="574"/>
      <c r="P35" s="576"/>
      <c r="Q35" s="577"/>
      <c r="R35" s="576"/>
      <c r="S35" s="574"/>
      <c r="T35" s="575"/>
      <c r="U35" s="574"/>
      <c r="V35" s="1153"/>
      <c r="W35" s="606">
        <f>W29*4+W31*9+W33*4</f>
        <v>718.3</v>
      </c>
      <c r="X35" s="605"/>
      <c r="Y35" s="604"/>
      <c r="Z35" s="561"/>
      <c r="AC35" s="560">
        <f>AC34*4/AF34</f>
        <v>0.15094339622641509</v>
      </c>
      <c r="AD35" s="560">
        <f>AD34*9/AF34</f>
        <v>0.27536970933197347</v>
      </c>
      <c r="AE35" s="560">
        <f>AE34*4/AF34</f>
        <v>0.57368689444161147</v>
      </c>
    </row>
    <row r="36" spans="2:32" s="593" customFormat="1" ht="42">
      <c r="B36" s="676">
        <v>4</v>
      </c>
      <c r="C36" s="1150"/>
      <c r="D36" s="599" t="s">
        <v>1446</v>
      </c>
      <c r="E36" s="599" t="s">
        <v>930</v>
      </c>
      <c r="F36" s="597" t="s">
        <v>1441</v>
      </c>
      <c r="G36" s="600" t="s">
        <v>1445</v>
      </c>
      <c r="H36" s="599" t="s">
        <v>931</v>
      </c>
      <c r="I36" s="597" t="s">
        <v>1441</v>
      </c>
      <c r="J36" s="602" t="s">
        <v>1444</v>
      </c>
      <c r="K36" s="601" t="s">
        <v>948</v>
      </c>
      <c r="L36" s="597" t="s">
        <v>1441</v>
      </c>
      <c r="M36" s="600" t="s">
        <v>1443</v>
      </c>
      <c r="N36" s="599" t="s">
        <v>976</v>
      </c>
      <c r="O36" s="597" t="s">
        <v>1441</v>
      </c>
      <c r="P36" s="599" t="s">
        <v>771</v>
      </c>
      <c r="Q36" s="599" t="s">
        <v>639</v>
      </c>
      <c r="R36" s="597" t="s">
        <v>1441</v>
      </c>
      <c r="S36" s="599" t="s">
        <v>1442</v>
      </c>
      <c r="T36" s="598" t="s">
        <v>638</v>
      </c>
      <c r="U36" s="597" t="s">
        <v>1441</v>
      </c>
      <c r="V36" s="1155"/>
      <c r="W36" s="625" t="s">
        <v>7</v>
      </c>
      <c r="X36" s="624" t="s">
        <v>1371</v>
      </c>
      <c r="Y36" s="594">
        <v>5.5</v>
      </c>
      <c r="Z36" s="550"/>
      <c r="AA36" s="550"/>
      <c r="AB36" s="551"/>
      <c r="AC36" s="550" t="s">
        <v>1370</v>
      </c>
      <c r="AD36" s="550" t="s">
        <v>1369</v>
      </c>
      <c r="AE36" s="550" t="s">
        <v>1414</v>
      </c>
      <c r="AF36" s="550" t="s">
        <v>1367</v>
      </c>
    </row>
    <row r="37" spans="2:32" ht="27.75">
      <c r="B37" s="675" t="s">
        <v>8</v>
      </c>
      <c r="C37" s="1150"/>
      <c r="D37" s="576" t="s">
        <v>947</v>
      </c>
      <c r="E37" s="576"/>
      <c r="F37" s="576">
        <v>250</v>
      </c>
      <c r="G37" s="576" t="s">
        <v>1440</v>
      </c>
      <c r="H37" s="574"/>
      <c r="I37" s="576">
        <v>40</v>
      </c>
      <c r="J37" s="576" t="s">
        <v>1439</v>
      </c>
      <c r="K37" s="576"/>
      <c r="L37" s="576">
        <v>30</v>
      </c>
      <c r="M37" s="576" t="s">
        <v>1438</v>
      </c>
      <c r="N37" s="576" t="s">
        <v>1437</v>
      </c>
      <c r="O37" s="576">
        <v>40</v>
      </c>
      <c r="P37" s="645" t="s">
        <v>771</v>
      </c>
      <c r="Q37" s="645"/>
      <c r="R37" s="645">
        <v>120</v>
      </c>
      <c r="S37" s="576" t="s">
        <v>1436</v>
      </c>
      <c r="T37" s="576"/>
      <c r="U37" s="576">
        <v>20</v>
      </c>
      <c r="V37" s="1156"/>
      <c r="W37" s="617">
        <f>Y36*15+Y38*5+Y40*15+Y41*12</f>
        <v>92.7</v>
      </c>
      <c r="X37" s="622" t="s">
        <v>1385</v>
      </c>
      <c r="Y37" s="583">
        <v>2</v>
      </c>
      <c r="Z37" s="561"/>
      <c r="AA37" s="551" t="s">
        <v>1384</v>
      </c>
      <c r="AB37" s="551">
        <v>6</v>
      </c>
      <c r="AC37" s="551">
        <f>AB37*2</f>
        <v>12</v>
      </c>
      <c r="AD37" s="551"/>
      <c r="AE37" s="551">
        <f>AB37*15</f>
        <v>90</v>
      </c>
      <c r="AF37" s="551">
        <f>AC37*4+AE37*4</f>
        <v>408</v>
      </c>
    </row>
    <row r="38" spans="2:32" ht="27.75">
      <c r="B38" s="675">
        <v>10</v>
      </c>
      <c r="C38" s="1150"/>
      <c r="D38" s="637" t="s">
        <v>956</v>
      </c>
      <c r="E38" s="574"/>
      <c r="F38" s="576">
        <v>20</v>
      </c>
      <c r="G38" s="576"/>
      <c r="H38" s="574"/>
      <c r="I38" s="574"/>
      <c r="J38" s="576"/>
      <c r="K38" s="576"/>
      <c r="L38" s="576"/>
      <c r="M38" s="574"/>
      <c r="N38" s="574"/>
      <c r="O38" s="574"/>
      <c r="P38" s="576"/>
      <c r="Q38" s="579"/>
      <c r="R38" s="576"/>
      <c r="S38" s="576" t="s">
        <v>1435</v>
      </c>
      <c r="T38" s="579"/>
      <c r="U38" s="576">
        <v>10</v>
      </c>
      <c r="V38" s="1156"/>
      <c r="W38" s="613" t="s">
        <v>9</v>
      </c>
      <c r="X38" s="618" t="s">
        <v>1383</v>
      </c>
      <c r="Y38" s="583">
        <v>1.8</v>
      </c>
      <c r="Z38" s="550"/>
      <c r="AA38" s="591" t="s">
        <v>1382</v>
      </c>
      <c r="AB38" s="551">
        <v>2.2999999999999998</v>
      </c>
      <c r="AC38" s="590">
        <f>AB38*7</f>
        <v>16.099999999999998</v>
      </c>
      <c r="AD38" s="551">
        <f>AB38*5</f>
        <v>11.5</v>
      </c>
      <c r="AE38" s="551" t="s">
        <v>1379</v>
      </c>
      <c r="AF38" s="589">
        <f>AC38*4+AD38*9</f>
        <v>167.89999999999998</v>
      </c>
    </row>
    <row r="39" spans="2:32" ht="27.75">
      <c r="B39" s="675" t="s">
        <v>10</v>
      </c>
      <c r="C39" s="1150"/>
      <c r="D39" s="637" t="s">
        <v>922</v>
      </c>
      <c r="E39" s="575"/>
      <c r="F39" s="576">
        <v>10</v>
      </c>
      <c r="G39" s="578"/>
      <c r="H39" s="574"/>
      <c r="I39" s="574"/>
      <c r="J39" s="574"/>
      <c r="K39" s="574"/>
      <c r="L39" s="574"/>
      <c r="M39" s="576"/>
      <c r="N39" s="576"/>
      <c r="O39" s="574"/>
      <c r="P39" s="576"/>
      <c r="Q39" s="577"/>
      <c r="R39" s="576"/>
      <c r="S39" s="576"/>
      <c r="T39" s="576"/>
      <c r="U39" s="576"/>
      <c r="V39" s="1156"/>
      <c r="W39" s="617">
        <f>Y37*5+Y39*5+Y41*8</f>
        <v>24.3</v>
      </c>
      <c r="X39" s="618" t="s">
        <v>1381</v>
      </c>
      <c r="Y39" s="583">
        <v>2.7</v>
      </c>
      <c r="Z39" s="561"/>
      <c r="AA39" s="550" t="s">
        <v>1380</v>
      </c>
      <c r="AB39" s="551">
        <v>1.6</v>
      </c>
      <c r="AC39" s="551">
        <f>AB39*1</f>
        <v>1.6</v>
      </c>
      <c r="AD39" s="551" t="s">
        <v>1379</v>
      </c>
      <c r="AE39" s="551">
        <f>AB39*5</f>
        <v>8</v>
      </c>
      <c r="AF39" s="551">
        <f>AC39*4+AE39*4</f>
        <v>38.4</v>
      </c>
    </row>
    <row r="40" spans="2:32" ht="27.75">
      <c r="B40" s="1166" t="s">
        <v>1434</v>
      </c>
      <c r="C40" s="1150"/>
      <c r="D40" s="637" t="s">
        <v>962</v>
      </c>
      <c r="E40" s="587"/>
      <c r="F40" s="576">
        <v>10</v>
      </c>
      <c r="G40" s="578"/>
      <c r="H40" s="574"/>
      <c r="I40" s="574"/>
      <c r="J40" s="574"/>
      <c r="K40" s="587"/>
      <c r="L40" s="574"/>
      <c r="M40" s="576"/>
      <c r="N40" s="579"/>
      <c r="O40" s="576"/>
      <c r="P40" s="576"/>
      <c r="Q40" s="576"/>
      <c r="R40" s="576"/>
      <c r="S40" s="674"/>
      <c r="T40" s="673"/>
      <c r="U40" s="672"/>
      <c r="V40" s="1156"/>
      <c r="W40" s="613" t="s">
        <v>11</v>
      </c>
      <c r="X40" s="618" t="s">
        <v>1396</v>
      </c>
      <c r="Y40" s="583">
        <v>0</v>
      </c>
      <c r="Z40" s="550"/>
      <c r="AA40" s="550" t="s">
        <v>1395</v>
      </c>
      <c r="AB40" s="551">
        <v>2.5</v>
      </c>
      <c r="AC40" s="551"/>
      <c r="AD40" s="551">
        <f>AB40*5</f>
        <v>12.5</v>
      </c>
      <c r="AE40" s="551" t="s">
        <v>1379</v>
      </c>
      <c r="AF40" s="551">
        <f>AD40*9</f>
        <v>112.5</v>
      </c>
    </row>
    <row r="41" spans="2:32" ht="27.75">
      <c r="B41" s="1166"/>
      <c r="C41" s="1150"/>
      <c r="D41" s="637" t="s">
        <v>1433</v>
      </c>
      <c r="E41" s="575"/>
      <c r="F41" s="576">
        <v>20</v>
      </c>
      <c r="G41" s="574"/>
      <c r="H41" s="575"/>
      <c r="I41" s="574"/>
      <c r="J41" s="574"/>
      <c r="K41" s="575"/>
      <c r="L41" s="576"/>
      <c r="M41" s="576"/>
      <c r="N41" s="577"/>
      <c r="O41" s="576"/>
      <c r="P41" s="574"/>
      <c r="Q41" s="575"/>
      <c r="R41" s="574"/>
      <c r="S41" s="576"/>
      <c r="T41" s="579"/>
      <c r="U41" s="576"/>
      <c r="V41" s="1156"/>
      <c r="W41" s="617">
        <f>Y36*2+Y37*7+Y38*1+Y41*8</f>
        <v>27.6</v>
      </c>
      <c r="X41" s="616" t="s">
        <v>1394</v>
      </c>
      <c r="Y41" s="583">
        <v>0.1</v>
      </c>
      <c r="Z41" s="561"/>
      <c r="AA41" s="550" t="s">
        <v>1393</v>
      </c>
      <c r="AE41" s="550">
        <f>AB41*15</f>
        <v>0</v>
      </c>
    </row>
    <row r="42" spans="2:32" ht="27.75">
      <c r="B42" s="582" t="s">
        <v>1392</v>
      </c>
      <c r="C42" s="581"/>
      <c r="D42" s="587" t="s">
        <v>1432</v>
      </c>
      <c r="E42" s="575"/>
      <c r="F42" s="574">
        <v>8</v>
      </c>
      <c r="G42" s="574"/>
      <c r="H42" s="575"/>
      <c r="I42" s="574"/>
      <c r="J42" s="574"/>
      <c r="K42" s="579"/>
      <c r="L42" s="576"/>
      <c r="M42" s="576"/>
      <c r="N42" s="577"/>
      <c r="O42" s="576"/>
      <c r="P42" s="574"/>
      <c r="Q42" s="575"/>
      <c r="R42" s="574"/>
      <c r="S42" s="574"/>
      <c r="T42" s="575"/>
      <c r="U42" s="574"/>
      <c r="V42" s="1156"/>
      <c r="W42" s="613" t="s">
        <v>1391</v>
      </c>
      <c r="X42" s="612"/>
      <c r="Y42" s="571"/>
      <c r="Z42" s="550"/>
      <c r="AC42" s="550">
        <f>SUM(AC37:AC41)</f>
        <v>29.7</v>
      </c>
      <c r="AD42" s="550">
        <f>SUM(AD37:AD41)</f>
        <v>24</v>
      </c>
      <c r="AE42" s="550">
        <f>SUM(AE37:AE41)</f>
        <v>98</v>
      </c>
      <c r="AF42" s="550">
        <f>AC42*4+AD42*9+AE42*4</f>
        <v>726.8</v>
      </c>
    </row>
    <row r="43" spans="2:32" ht="28.5" thickBot="1">
      <c r="B43" s="671"/>
      <c r="C43" s="670"/>
      <c r="D43" s="667"/>
      <c r="E43" s="667"/>
      <c r="F43" s="666"/>
      <c r="G43" s="666"/>
      <c r="H43" s="667"/>
      <c r="I43" s="666"/>
      <c r="J43" s="666"/>
      <c r="K43" s="669"/>
      <c r="L43" s="668"/>
      <c r="M43" s="667"/>
      <c r="N43" s="667"/>
      <c r="O43" s="666"/>
      <c r="P43" s="666"/>
      <c r="Q43" s="667"/>
      <c r="R43" s="666"/>
      <c r="S43" s="666"/>
      <c r="T43" s="667"/>
      <c r="U43" s="666"/>
      <c r="V43" s="1165"/>
      <c r="W43" s="665">
        <f>W37*4+W39*9+W41*4</f>
        <v>699.9</v>
      </c>
      <c r="X43" s="664"/>
      <c r="Y43" s="663"/>
      <c r="Z43" s="561"/>
      <c r="AC43" s="560">
        <f>AC42*4/AF42</f>
        <v>0.16345624656026417</v>
      </c>
      <c r="AD43" s="560">
        <f>AD42*9/AF42</f>
        <v>0.29719317556411667</v>
      </c>
      <c r="AE43" s="560">
        <f>AE42*4/AF42</f>
        <v>0.53935057787561924</v>
      </c>
    </row>
    <row r="44" spans="2:32" ht="51.95" customHeight="1">
      <c r="C44" s="550"/>
      <c r="D44" s="1164"/>
      <c r="E44" s="1164"/>
      <c r="F44" s="1164"/>
      <c r="G44" s="1164"/>
      <c r="H44" s="1164"/>
      <c r="I44" s="1164"/>
      <c r="J44" s="1164"/>
      <c r="K44" s="1164"/>
      <c r="L44" s="1164"/>
      <c r="M44" s="1164"/>
      <c r="N44" s="1164"/>
      <c r="O44" s="1164"/>
      <c r="P44" s="1164"/>
      <c r="Q44" s="1164"/>
      <c r="R44" s="1164"/>
      <c r="S44" s="1164"/>
      <c r="T44" s="1164"/>
      <c r="U44" s="1164"/>
      <c r="V44" s="1164"/>
      <c r="W44" s="1164"/>
      <c r="X44" s="1164"/>
      <c r="Y44" s="1164"/>
      <c r="Z44" s="559"/>
    </row>
    <row r="45" spans="2:32">
      <c r="B45" s="551"/>
      <c r="D45" s="1148"/>
      <c r="E45" s="1148"/>
      <c r="F45" s="1149"/>
      <c r="G45" s="1149"/>
      <c r="H45" s="558"/>
      <c r="I45" s="550"/>
      <c r="J45" s="550"/>
      <c r="K45" s="558"/>
      <c r="L45" s="558"/>
      <c r="M45" s="558"/>
      <c r="N45" s="558"/>
      <c r="O45" s="550"/>
      <c r="Q45" s="558"/>
      <c r="R45" s="550"/>
      <c r="T45" s="558"/>
      <c r="U45" s="550"/>
      <c r="V45" s="550"/>
      <c r="Y45" s="557"/>
    </row>
    <row r="46" spans="2:32">
      <c r="Y46" s="557"/>
    </row>
    <row r="47" spans="2:32">
      <c r="Y47" s="557"/>
    </row>
    <row r="48" spans="2:32">
      <c r="Y48" s="557"/>
    </row>
    <row r="49" spans="25:25">
      <c r="Y49" s="557"/>
    </row>
    <row r="50" spans="25:25">
      <c r="Y50" s="557"/>
    </row>
    <row r="51" spans="25:25">
      <c r="Y51" s="557"/>
    </row>
  </sheetData>
  <mergeCells count="19">
    <mergeCell ref="C12:C17"/>
    <mergeCell ref="V12:V19"/>
    <mergeCell ref="B16:B17"/>
    <mergeCell ref="B1:Y1"/>
    <mergeCell ref="S2:Y2"/>
    <mergeCell ref="C4:C9"/>
    <mergeCell ref="V4:V11"/>
    <mergeCell ref="B8:B9"/>
    <mergeCell ref="C20:C25"/>
    <mergeCell ref="V20:V27"/>
    <mergeCell ref="B24:B25"/>
    <mergeCell ref="D44:Y44"/>
    <mergeCell ref="D45:G45"/>
    <mergeCell ref="C28:C33"/>
    <mergeCell ref="V28:V35"/>
    <mergeCell ref="B32:B33"/>
    <mergeCell ref="C36:C41"/>
    <mergeCell ref="V36:V43"/>
    <mergeCell ref="B40:B41"/>
  </mergeCells>
  <phoneticPr fontId="20" type="noConversion"/>
  <pageMargins left="0.39370078740157483" right="0.39370078740157483" top="0" bottom="0" header="0.31496062992125984" footer="0.31496062992125984"/>
  <pageSetup paperSize="9" scale="36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activeCell="F15" sqref="F15"/>
    </sheetView>
  </sheetViews>
  <sheetFormatPr defaultColWidth="9" defaultRowHeight="20.25"/>
  <cols>
    <col min="1" max="1" width="0.125" style="549" customWidth="1"/>
    <col min="2" max="2" width="4.875" style="556" customWidth="1"/>
    <col min="3" max="3" width="0" style="549" hidden="1" customWidth="1"/>
    <col min="4" max="4" width="18.625" style="549" customWidth="1"/>
    <col min="5" max="5" width="5.625" style="555" customWidth="1"/>
    <col min="6" max="6" width="9.625" style="549" customWidth="1"/>
    <col min="7" max="7" width="18.625" style="549" customWidth="1"/>
    <col min="8" max="8" width="5.625" style="555" customWidth="1"/>
    <col min="9" max="9" width="9.625" style="549" customWidth="1"/>
    <col min="10" max="10" width="18.625" style="549" customWidth="1"/>
    <col min="11" max="11" width="5.625" style="555" customWidth="1"/>
    <col min="12" max="12" width="11.875" style="555" customWidth="1"/>
    <col min="13" max="13" width="18.625" style="555" customWidth="1"/>
    <col min="14" max="14" width="5.625" style="555" customWidth="1"/>
    <col min="15" max="15" width="9.625" style="549" customWidth="1"/>
    <col min="16" max="16" width="18.625" style="549" customWidth="1"/>
    <col min="17" max="17" width="5.625" style="555" customWidth="1"/>
    <col min="18" max="18" width="9.625" style="549" customWidth="1"/>
    <col min="19" max="19" width="18.625" style="549" customWidth="1"/>
    <col min="20" max="20" width="5.625" style="555" customWidth="1"/>
    <col min="21" max="21" width="9.625" style="549" customWidth="1"/>
    <col min="22" max="22" width="5.25" style="549" customWidth="1"/>
    <col min="23" max="23" width="11.75" style="554" customWidth="1"/>
    <col min="24" max="24" width="11.25" style="553" customWidth="1"/>
    <col min="25" max="25" width="6.625" style="552" customWidth="1"/>
    <col min="26" max="26" width="6.625" style="549" customWidth="1"/>
    <col min="27" max="27" width="6" style="550" hidden="1" customWidth="1"/>
    <col min="28" max="28" width="5.5" style="551" hidden="1" customWidth="1"/>
    <col min="29" max="29" width="7.75" style="550" hidden="1" customWidth="1"/>
    <col min="30" max="30" width="8" style="550" hidden="1" customWidth="1"/>
    <col min="31" max="31" width="7.875" style="550" hidden="1" customWidth="1"/>
    <col min="32" max="32" width="7.5" style="550" hidden="1" customWidth="1"/>
    <col min="33" max="16384" width="9" style="549"/>
  </cols>
  <sheetData>
    <row r="1" spans="2:35" s="550" customFormat="1" ht="38.25">
      <c r="B1" s="1158" t="s">
        <v>1511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  <c r="R1" s="1158"/>
      <c r="S1" s="1158"/>
      <c r="T1" s="1158"/>
      <c r="U1" s="1158"/>
      <c r="V1" s="1158"/>
      <c r="W1" s="1158"/>
      <c r="X1" s="1158"/>
      <c r="Y1" s="1158"/>
      <c r="Z1" s="661"/>
      <c r="AB1" s="551"/>
    </row>
    <row r="2" spans="2:35" s="550" customFormat="1" ht="16.5" customHeight="1">
      <c r="B2" s="1159"/>
      <c r="C2" s="1160"/>
      <c r="D2" s="1160"/>
      <c r="E2" s="1160"/>
      <c r="F2" s="1160"/>
      <c r="G2" s="1160"/>
      <c r="H2" s="662"/>
      <c r="I2" s="661"/>
      <c r="J2" s="661"/>
      <c r="K2" s="662"/>
      <c r="L2" s="662"/>
      <c r="M2" s="662"/>
      <c r="N2" s="662"/>
      <c r="O2" s="661"/>
      <c r="P2" s="661"/>
      <c r="Q2" s="662"/>
      <c r="R2" s="661"/>
      <c r="S2" s="1161"/>
      <c r="T2" s="1162"/>
      <c r="U2" s="1162"/>
      <c r="V2" s="1162"/>
      <c r="W2" s="1162"/>
      <c r="X2" s="1162"/>
      <c r="Y2" s="1162"/>
      <c r="Z2" s="661"/>
      <c r="AB2" s="551"/>
    </row>
    <row r="3" spans="2:35" s="550" customFormat="1" ht="31.5" customHeight="1" thickBot="1">
      <c r="B3" s="660" t="s">
        <v>1430</v>
      </c>
      <c r="C3" s="659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1163"/>
      <c r="T3" s="1163"/>
      <c r="U3" s="1163"/>
      <c r="V3" s="1163"/>
      <c r="W3" s="1163"/>
      <c r="X3" s="1163"/>
      <c r="Y3" s="1163"/>
      <c r="Z3" s="561"/>
      <c r="AB3" s="551"/>
    </row>
    <row r="4" spans="2:35" s="646" customFormat="1" ht="99">
      <c r="B4" s="657" t="s">
        <v>0</v>
      </c>
      <c r="C4" s="656" t="s">
        <v>1</v>
      </c>
      <c r="D4" s="652" t="s">
        <v>2</v>
      </c>
      <c r="E4" s="653" t="s">
        <v>1480</v>
      </c>
      <c r="F4" s="652"/>
      <c r="G4" s="652" t="s">
        <v>3</v>
      </c>
      <c r="H4" s="653" t="s">
        <v>1480</v>
      </c>
      <c r="I4" s="652"/>
      <c r="J4" s="652" t="s">
        <v>1360</v>
      </c>
      <c r="K4" s="653" t="s">
        <v>1480</v>
      </c>
      <c r="L4" s="652"/>
      <c r="M4" s="652" t="s">
        <v>4</v>
      </c>
      <c r="N4" s="653" t="s">
        <v>1480</v>
      </c>
      <c r="O4" s="655"/>
      <c r="P4" s="652" t="s">
        <v>4</v>
      </c>
      <c r="Q4" s="653" t="s">
        <v>1480</v>
      </c>
      <c r="R4" s="652"/>
      <c r="S4" s="654" t="s">
        <v>5</v>
      </c>
      <c r="T4" s="653" t="s">
        <v>1480</v>
      </c>
      <c r="U4" s="652"/>
      <c r="V4" s="651" t="s">
        <v>1479</v>
      </c>
      <c r="W4" s="650" t="s">
        <v>6</v>
      </c>
      <c r="X4" s="649" t="s">
        <v>1427</v>
      </c>
      <c r="Y4" s="648" t="s">
        <v>1426</v>
      </c>
      <c r="Z4" s="647"/>
      <c r="AA4" s="551"/>
      <c r="AB4" s="551"/>
      <c r="AC4" s="550"/>
      <c r="AD4" s="550"/>
      <c r="AE4" s="550"/>
      <c r="AF4" s="550"/>
    </row>
    <row r="5" spans="2:35" s="593" customFormat="1" ht="42">
      <c r="B5" s="603">
        <v>4</v>
      </c>
      <c r="C5" s="1150"/>
      <c r="D5" s="599" t="s">
        <v>1423</v>
      </c>
      <c r="E5" s="599" t="s">
        <v>640</v>
      </c>
      <c r="F5" s="597" t="s">
        <v>1441</v>
      </c>
      <c r="G5" s="640" t="s">
        <v>1510</v>
      </c>
      <c r="H5" s="599" t="s">
        <v>931</v>
      </c>
      <c r="I5" s="597" t="s">
        <v>1441</v>
      </c>
      <c r="J5" s="640" t="s">
        <v>1509</v>
      </c>
      <c r="K5" s="599" t="s">
        <v>948</v>
      </c>
      <c r="L5" s="597" t="s">
        <v>1441</v>
      </c>
      <c r="M5" s="640" t="s">
        <v>1508</v>
      </c>
      <c r="N5" s="599" t="s">
        <v>930</v>
      </c>
      <c r="O5" s="597" t="s">
        <v>1441</v>
      </c>
      <c r="P5" s="599" t="s">
        <v>771</v>
      </c>
      <c r="Q5" s="599" t="s">
        <v>639</v>
      </c>
      <c r="R5" s="597" t="s">
        <v>1441</v>
      </c>
      <c r="S5" s="599" t="s">
        <v>877</v>
      </c>
      <c r="T5" s="598" t="s">
        <v>638</v>
      </c>
      <c r="U5" s="597" t="s">
        <v>1441</v>
      </c>
      <c r="V5" s="1155"/>
      <c r="W5" s="625" t="s">
        <v>7</v>
      </c>
      <c r="X5" s="624" t="s">
        <v>1371</v>
      </c>
      <c r="Y5" s="594">
        <v>6</v>
      </c>
      <c r="Z5" s="550"/>
      <c r="AA5" s="550"/>
      <c r="AB5" s="551"/>
      <c r="AC5" s="550" t="s">
        <v>1370</v>
      </c>
      <c r="AD5" s="550" t="s">
        <v>1369</v>
      </c>
      <c r="AE5" s="550" t="s">
        <v>1414</v>
      </c>
      <c r="AF5" s="550" t="s">
        <v>1367</v>
      </c>
    </row>
    <row r="6" spans="2:35" ht="27.95" customHeight="1">
      <c r="B6" s="588" t="s">
        <v>8</v>
      </c>
      <c r="C6" s="1150"/>
      <c r="D6" s="576" t="s">
        <v>551</v>
      </c>
      <c r="E6" s="576"/>
      <c r="F6" s="576">
        <v>110</v>
      </c>
      <c r="G6" s="576" t="s">
        <v>1468</v>
      </c>
      <c r="H6" s="576"/>
      <c r="I6" s="576">
        <v>35</v>
      </c>
      <c r="J6" s="574" t="s">
        <v>1433</v>
      </c>
      <c r="K6" s="574"/>
      <c r="L6" s="574">
        <v>25</v>
      </c>
      <c r="M6" s="576" t="s">
        <v>956</v>
      </c>
      <c r="N6" s="576"/>
      <c r="O6" s="576">
        <v>40</v>
      </c>
      <c r="P6" s="574" t="s">
        <v>771</v>
      </c>
      <c r="Q6" s="574"/>
      <c r="R6" s="576">
        <v>120</v>
      </c>
      <c r="S6" s="574" t="s">
        <v>925</v>
      </c>
      <c r="T6" s="574"/>
      <c r="U6" s="574">
        <v>30</v>
      </c>
      <c r="V6" s="1156"/>
      <c r="W6" s="617">
        <f>Y5*15+Y7*5+Y9*15+Y10*12</f>
        <v>101.5</v>
      </c>
      <c r="X6" s="622" t="s">
        <v>1366</v>
      </c>
      <c r="Y6" s="583">
        <v>1.8</v>
      </c>
      <c r="Z6" s="561"/>
      <c r="AA6" s="551" t="s">
        <v>1365</v>
      </c>
      <c r="AB6" s="551">
        <v>6</v>
      </c>
      <c r="AC6" s="551">
        <f>AB6*2</f>
        <v>12</v>
      </c>
      <c r="AD6" s="551"/>
      <c r="AE6" s="551">
        <f>AB6*15</f>
        <v>90</v>
      </c>
      <c r="AF6" s="551">
        <f>AC6*4+AE6*4</f>
        <v>408</v>
      </c>
    </row>
    <row r="7" spans="2:35" ht="27.95" customHeight="1">
      <c r="B7" s="588">
        <v>13</v>
      </c>
      <c r="C7" s="1150"/>
      <c r="D7" s="574"/>
      <c r="E7" s="574"/>
      <c r="F7" s="574"/>
      <c r="G7" s="576"/>
      <c r="H7" s="576"/>
      <c r="I7" s="576"/>
      <c r="J7" s="574" t="s">
        <v>1507</v>
      </c>
      <c r="K7" s="574" t="s">
        <v>914</v>
      </c>
      <c r="L7" s="574">
        <v>20</v>
      </c>
      <c r="M7" s="576" t="s">
        <v>962</v>
      </c>
      <c r="N7" s="576"/>
      <c r="O7" s="576">
        <v>10</v>
      </c>
      <c r="P7" s="574"/>
      <c r="Q7" s="574"/>
      <c r="R7" s="574"/>
      <c r="S7" s="574" t="s">
        <v>921</v>
      </c>
      <c r="T7" s="574"/>
      <c r="U7" s="574">
        <v>10</v>
      </c>
      <c r="V7" s="1156"/>
      <c r="W7" s="613" t="s">
        <v>9</v>
      </c>
      <c r="X7" s="618" t="s">
        <v>1364</v>
      </c>
      <c r="Y7" s="583">
        <v>2.2999999999999998</v>
      </c>
      <c r="Z7" s="550"/>
      <c r="AA7" s="591" t="s">
        <v>1363</v>
      </c>
      <c r="AB7" s="551">
        <v>2</v>
      </c>
      <c r="AC7" s="590">
        <f>AB7*7</f>
        <v>14</v>
      </c>
      <c r="AD7" s="551">
        <f>AB7*5</f>
        <v>10</v>
      </c>
      <c r="AE7" s="551" t="s">
        <v>1360</v>
      </c>
      <c r="AF7" s="589">
        <f>AC7*4+AD7*9</f>
        <v>146</v>
      </c>
    </row>
    <row r="8" spans="2:35" ht="27.95" customHeight="1">
      <c r="B8" s="588" t="s">
        <v>10</v>
      </c>
      <c r="C8" s="1150"/>
      <c r="D8" s="574"/>
      <c r="E8" s="574"/>
      <c r="F8" s="574"/>
      <c r="G8" s="576"/>
      <c r="H8" s="576"/>
      <c r="I8" s="576"/>
      <c r="J8" s="574" t="s">
        <v>1506</v>
      </c>
      <c r="K8" s="587"/>
      <c r="L8" s="574">
        <v>10</v>
      </c>
      <c r="M8" s="576" t="s">
        <v>922</v>
      </c>
      <c r="N8" s="576"/>
      <c r="O8" s="576">
        <v>10</v>
      </c>
      <c r="P8" s="574"/>
      <c r="Q8" s="575"/>
      <c r="R8" s="574"/>
      <c r="S8" s="576"/>
      <c r="T8" s="576"/>
      <c r="U8" s="576"/>
      <c r="V8" s="1156"/>
      <c r="W8" s="617">
        <f>Y6*5+Y8*5+Y10*8</f>
        <v>21.5</v>
      </c>
      <c r="X8" s="618" t="s">
        <v>1362</v>
      </c>
      <c r="Y8" s="583">
        <v>2.5</v>
      </c>
      <c r="Z8" s="561"/>
      <c r="AA8" s="550" t="s">
        <v>1361</v>
      </c>
      <c r="AB8" s="551">
        <v>1.5</v>
      </c>
      <c r="AC8" s="551">
        <f>AB8*1</f>
        <v>1.5</v>
      </c>
      <c r="AD8" s="551" t="s">
        <v>1360</v>
      </c>
      <c r="AE8" s="551">
        <f>AB8*5</f>
        <v>7.5</v>
      </c>
      <c r="AF8" s="551">
        <f>AC8*4+AE8*4</f>
        <v>36</v>
      </c>
    </row>
    <row r="9" spans="2:35" ht="27.95" customHeight="1">
      <c r="B9" s="1154" t="s">
        <v>1425</v>
      </c>
      <c r="C9" s="1150"/>
      <c r="D9" s="574"/>
      <c r="E9" s="574"/>
      <c r="F9" s="574"/>
      <c r="G9" s="576"/>
      <c r="H9" s="576"/>
      <c r="I9" s="576"/>
      <c r="J9" s="637" t="s">
        <v>954</v>
      </c>
      <c r="K9" s="575"/>
      <c r="L9" s="574">
        <v>20</v>
      </c>
      <c r="M9" s="576" t="s">
        <v>645</v>
      </c>
      <c r="N9" s="576"/>
      <c r="O9" s="576">
        <v>5</v>
      </c>
      <c r="P9" s="574"/>
      <c r="Q9" s="575"/>
      <c r="R9" s="574"/>
      <c r="S9" s="576"/>
      <c r="T9" s="577"/>
      <c r="U9" s="576"/>
      <c r="V9" s="1156"/>
      <c r="W9" s="613" t="s">
        <v>11</v>
      </c>
      <c r="X9" s="618" t="s">
        <v>1358</v>
      </c>
      <c r="Y9" s="583">
        <v>0</v>
      </c>
      <c r="Z9" s="550"/>
      <c r="AA9" s="550" t="s">
        <v>1377</v>
      </c>
      <c r="AB9" s="551">
        <v>2.5</v>
      </c>
      <c r="AC9" s="551"/>
      <c r="AD9" s="551">
        <f>AB9*5</f>
        <v>12.5</v>
      </c>
      <c r="AE9" s="551" t="s">
        <v>1360</v>
      </c>
      <c r="AF9" s="551">
        <f>AD9*9</f>
        <v>112.5</v>
      </c>
    </row>
    <row r="10" spans="2:35" ht="27.95" customHeight="1">
      <c r="B10" s="1154"/>
      <c r="C10" s="1150"/>
      <c r="D10" s="574"/>
      <c r="E10" s="574"/>
      <c r="F10" s="574"/>
      <c r="G10" s="614"/>
      <c r="H10" s="575"/>
      <c r="I10" s="574"/>
      <c r="J10" s="574" t="s">
        <v>1505</v>
      </c>
      <c r="K10" s="587"/>
      <c r="L10" s="574">
        <v>20</v>
      </c>
      <c r="M10" s="587" t="s">
        <v>1504</v>
      </c>
      <c r="N10" s="575"/>
      <c r="O10" s="574">
        <v>5</v>
      </c>
      <c r="P10" s="574"/>
      <c r="Q10" s="575"/>
      <c r="R10" s="574"/>
      <c r="S10" s="576"/>
      <c r="T10" s="579"/>
      <c r="U10" s="576"/>
      <c r="V10" s="1156"/>
      <c r="W10" s="617">
        <f>Y5*2+Y6*7+Y7*1+Y10*8</f>
        <v>26.900000000000002</v>
      </c>
      <c r="X10" s="616" t="s">
        <v>1376</v>
      </c>
      <c r="Y10" s="583">
        <v>0</v>
      </c>
      <c r="Z10" s="561"/>
      <c r="AA10" s="550" t="s">
        <v>1375</v>
      </c>
      <c r="AE10" s="550">
        <f>AB10*15</f>
        <v>0</v>
      </c>
    </row>
    <row r="11" spans="2:35" ht="27.95" customHeight="1">
      <c r="B11" s="582" t="s">
        <v>1374</v>
      </c>
      <c r="C11" s="581"/>
      <c r="D11" s="574"/>
      <c r="E11" s="575"/>
      <c r="F11" s="574"/>
      <c r="G11" s="574"/>
      <c r="H11" s="575"/>
      <c r="I11" s="574"/>
      <c r="J11" s="578"/>
      <c r="K11" s="575"/>
      <c r="L11" s="575"/>
      <c r="M11" s="587"/>
      <c r="N11" s="575"/>
      <c r="O11" s="574"/>
      <c r="P11" s="574"/>
      <c r="Q11" s="575"/>
      <c r="R11" s="574"/>
      <c r="S11" s="574"/>
      <c r="T11" s="574"/>
      <c r="U11" s="574"/>
      <c r="V11" s="1156"/>
      <c r="W11" s="613" t="s">
        <v>1373</v>
      </c>
      <c r="X11" s="612"/>
      <c r="Y11" s="583"/>
      <c r="Z11" s="550"/>
      <c r="AC11" s="550">
        <f>SUM(AC6:AC10)</f>
        <v>27.5</v>
      </c>
      <c r="AD11" s="550">
        <f>SUM(AD6:AD10)</f>
        <v>22.5</v>
      </c>
      <c r="AE11" s="550">
        <f>SUM(AE6:AE10)</f>
        <v>97.5</v>
      </c>
      <c r="AF11" s="550">
        <f>AC11*4+AD11*9+AE11*4</f>
        <v>702.5</v>
      </c>
    </row>
    <row r="12" spans="2:35" ht="27.95" customHeight="1">
      <c r="B12" s="611"/>
      <c r="C12" s="569"/>
      <c r="D12" s="575"/>
      <c r="E12" s="575"/>
      <c r="F12" s="574"/>
      <c r="G12" s="574"/>
      <c r="H12" s="575"/>
      <c r="I12" s="574"/>
      <c r="J12" s="578"/>
      <c r="K12" s="575"/>
      <c r="L12" s="575"/>
      <c r="M12" s="575"/>
      <c r="N12" s="575"/>
      <c r="O12" s="574"/>
      <c r="P12" s="574"/>
      <c r="Q12" s="575"/>
      <c r="R12" s="574"/>
      <c r="S12" s="574"/>
      <c r="T12" s="575"/>
      <c r="U12" s="574"/>
      <c r="V12" s="1157"/>
      <c r="W12" s="606">
        <f>W6*4+W8*9+W10*4</f>
        <v>707.1</v>
      </c>
      <c r="X12" s="630"/>
      <c r="Y12" s="583"/>
      <c r="Z12" s="561"/>
      <c r="AC12" s="560">
        <f>AC11*4/AF11</f>
        <v>0.15658362989323843</v>
      </c>
      <c r="AD12" s="560">
        <f>AD11*9/AF11</f>
        <v>0.28825622775800713</v>
      </c>
      <c r="AE12" s="560">
        <f>AE11*4/AF11</f>
        <v>0.55516014234875444</v>
      </c>
    </row>
    <row r="13" spans="2:35" s="593" customFormat="1" ht="42">
      <c r="B13" s="603">
        <v>4</v>
      </c>
      <c r="C13" s="1150"/>
      <c r="D13" s="599" t="s">
        <v>427</v>
      </c>
      <c r="E13" s="599" t="s">
        <v>640</v>
      </c>
      <c r="F13" s="597" t="s">
        <v>1441</v>
      </c>
      <c r="G13" s="640" t="s">
        <v>1503</v>
      </c>
      <c r="H13" s="599" t="s">
        <v>976</v>
      </c>
      <c r="I13" s="597" t="s">
        <v>1441</v>
      </c>
      <c r="J13" s="640" t="s">
        <v>1502</v>
      </c>
      <c r="K13" s="599" t="s">
        <v>638</v>
      </c>
      <c r="L13" s="597" t="s">
        <v>1441</v>
      </c>
      <c r="M13" s="640" t="s">
        <v>1501</v>
      </c>
      <c r="N13" s="599" t="s">
        <v>930</v>
      </c>
      <c r="O13" s="597" t="s">
        <v>1441</v>
      </c>
      <c r="P13" s="599" t="s">
        <v>772</v>
      </c>
      <c r="Q13" s="599" t="s">
        <v>639</v>
      </c>
      <c r="R13" s="597" t="s">
        <v>1441</v>
      </c>
      <c r="S13" s="599" t="s">
        <v>1500</v>
      </c>
      <c r="T13" s="598" t="s">
        <v>638</v>
      </c>
      <c r="U13" s="597" t="s">
        <v>1441</v>
      </c>
      <c r="V13" s="1155"/>
      <c r="W13" s="625" t="s">
        <v>7</v>
      </c>
      <c r="X13" s="624" t="s">
        <v>1371</v>
      </c>
      <c r="Y13" s="639">
        <v>5.6</v>
      </c>
      <c r="Z13" s="550"/>
      <c r="AA13" s="550"/>
      <c r="AB13" s="551"/>
      <c r="AC13" s="550" t="s">
        <v>1370</v>
      </c>
      <c r="AD13" s="550" t="s">
        <v>1369</v>
      </c>
      <c r="AE13" s="550" t="s">
        <v>1414</v>
      </c>
      <c r="AF13" s="550" t="s">
        <v>1367</v>
      </c>
      <c r="AG13" s="642"/>
      <c r="AH13" s="642"/>
      <c r="AI13" s="642"/>
    </row>
    <row r="14" spans="2:35" ht="27.95" customHeight="1">
      <c r="B14" s="588" t="s">
        <v>8</v>
      </c>
      <c r="C14" s="1150"/>
      <c r="D14" s="574" t="s">
        <v>551</v>
      </c>
      <c r="E14" s="574"/>
      <c r="F14" s="574">
        <v>70</v>
      </c>
      <c r="G14" s="574" t="s">
        <v>1499</v>
      </c>
      <c r="H14" s="574"/>
      <c r="I14" s="574">
        <v>40</v>
      </c>
      <c r="J14" s="574" t="s">
        <v>1433</v>
      </c>
      <c r="K14" s="587"/>
      <c r="L14" s="574">
        <v>25</v>
      </c>
      <c r="M14" s="574" t="s">
        <v>961</v>
      </c>
      <c r="N14" s="574"/>
      <c r="O14" s="574">
        <v>40</v>
      </c>
      <c r="P14" s="574" t="s">
        <v>772</v>
      </c>
      <c r="Q14" s="574"/>
      <c r="R14" s="576">
        <v>120</v>
      </c>
      <c r="S14" s="576" t="s">
        <v>981</v>
      </c>
      <c r="T14" s="576" t="s">
        <v>914</v>
      </c>
      <c r="U14" s="576">
        <v>20</v>
      </c>
      <c r="V14" s="1156"/>
      <c r="W14" s="617">
        <f>Y13*15+Y15*5+Y17*15+Y18*12</f>
        <v>95</v>
      </c>
      <c r="X14" s="622" t="s">
        <v>1366</v>
      </c>
      <c r="Y14" s="635">
        <v>1.9</v>
      </c>
      <c r="Z14" s="561"/>
      <c r="AA14" s="551" t="s">
        <v>1365</v>
      </c>
      <c r="AB14" s="551">
        <v>6</v>
      </c>
      <c r="AC14" s="551">
        <f>AB14*2</f>
        <v>12</v>
      </c>
      <c r="AD14" s="551"/>
      <c r="AE14" s="551">
        <f>AB14*15</f>
        <v>90</v>
      </c>
      <c r="AF14" s="551">
        <f>AC14*4+AE14*4</f>
        <v>408</v>
      </c>
      <c r="AG14" s="642"/>
      <c r="AH14" s="642"/>
      <c r="AI14" s="642"/>
    </row>
    <row r="15" spans="2:35" ht="27.95" customHeight="1">
      <c r="B15" s="588">
        <v>14</v>
      </c>
      <c r="C15" s="1150"/>
      <c r="D15" s="576" t="s">
        <v>589</v>
      </c>
      <c r="E15" s="576"/>
      <c r="F15" s="576">
        <v>60</v>
      </c>
      <c r="G15" s="574"/>
      <c r="H15" s="574"/>
      <c r="I15" s="574"/>
      <c r="J15" s="574" t="s">
        <v>941</v>
      </c>
      <c r="K15" s="574"/>
      <c r="L15" s="574">
        <v>20</v>
      </c>
      <c r="M15" s="574" t="s">
        <v>962</v>
      </c>
      <c r="N15" s="574"/>
      <c r="O15" s="574">
        <v>10</v>
      </c>
      <c r="P15" s="574"/>
      <c r="Q15" s="574"/>
      <c r="R15" s="574"/>
      <c r="S15" s="574" t="s">
        <v>1004</v>
      </c>
      <c r="T15" s="574"/>
      <c r="U15" s="574">
        <v>5</v>
      </c>
      <c r="V15" s="1156"/>
      <c r="W15" s="613" t="s">
        <v>9</v>
      </c>
      <c r="X15" s="618" t="s">
        <v>1364</v>
      </c>
      <c r="Y15" s="635">
        <v>2.2000000000000002</v>
      </c>
      <c r="Z15" s="550"/>
      <c r="AA15" s="591" t="s">
        <v>1363</v>
      </c>
      <c r="AB15" s="551">
        <v>2.2000000000000002</v>
      </c>
      <c r="AC15" s="590">
        <f>AB15*7</f>
        <v>15.400000000000002</v>
      </c>
      <c r="AD15" s="551">
        <f>AB15*5</f>
        <v>11</v>
      </c>
      <c r="AE15" s="551" t="s">
        <v>1360</v>
      </c>
      <c r="AF15" s="589">
        <f>AC15*4+AD15*9</f>
        <v>160.60000000000002</v>
      </c>
      <c r="AG15" s="642"/>
      <c r="AH15" s="642"/>
      <c r="AI15" s="642"/>
    </row>
    <row r="16" spans="2:35" ht="27.95" customHeight="1">
      <c r="B16" s="588" t="s">
        <v>1404</v>
      </c>
      <c r="C16" s="1150"/>
      <c r="D16" s="576"/>
      <c r="E16" s="576"/>
      <c r="F16" s="576"/>
      <c r="G16" s="574"/>
      <c r="H16" s="575"/>
      <c r="I16" s="574"/>
      <c r="J16" s="574" t="s">
        <v>1474</v>
      </c>
      <c r="K16" s="587" t="s">
        <v>923</v>
      </c>
      <c r="L16" s="574">
        <v>10</v>
      </c>
      <c r="M16" s="574" t="s">
        <v>922</v>
      </c>
      <c r="N16" s="574"/>
      <c r="O16" s="574">
        <v>10</v>
      </c>
      <c r="P16" s="574"/>
      <c r="Q16" s="575"/>
      <c r="R16" s="574"/>
      <c r="S16" s="574" t="s">
        <v>1448</v>
      </c>
      <c r="T16" s="644"/>
      <c r="U16" s="574">
        <v>5</v>
      </c>
      <c r="V16" s="1156"/>
      <c r="W16" s="617">
        <f>Y14*5+Y16*5+Y18*8</f>
        <v>21</v>
      </c>
      <c r="X16" s="618" t="s">
        <v>1362</v>
      </c>
      <c r="Y16" s="635">
        <v>2.2999999999999998</v>
      </c>
      <c r="Z16" s="561"/>
      <c r="AA16" s="550" t="s">
        <v>1361</v>
      </c>
      <c r="AB16" s="551">
        <v>1.6</v>
      </c>
      <c r="AC16" s="551">
        <f>AB16*1</f>
        <v>1.6</v>
      </c>
      <c r="AD16" s="551" t="s">
        <v>1360</v>
      </c>
      <c r="AE16" s="551">
        <f>AB16*5</f>
        <v>8</v>
      </c>
      <c r="AF16" s="551">
        <f>AC16*4+AE16*4</f>
        <v>38.4</v>
      </c>
      <c r="AG16" s="642"/>
      <c r="AH16" s="642"/>
      <c r="AI16" s="642"/>
    </row>
    <row r="17" spans="2:35" ht="27.95" customHeight="1">
      <c r="B17" s="1154" t="s">
        <v>1424</v>
      </c>
      <c r="C17" s="1150"/>
      <c r="D17" s="575"/>
      <c r="E17" s="575"/>
      <c r="F17" s="574"/>
      <c r="G17" s="574"/>
      <c r="H17" s="575"/>
      <c r="I17" s="574"/>
      <c r="J17" s="574" t="s">
        <v>1002</v>
      </c>
      <c r="K17" s="575"/>
      <c r="L17" s="574">
        <v>8</v>
      </c>
      <c r="M17" s="574" t="s">
        <v>1010</v>
      </c>
      <c r="N17" s="587"/>
      <c r="O17" s="574">
        <v>10</v>
      </c>
      <c r="P17" s="574"/>
      <c r="Q17" s="575"/>
      <c r="R17" s="574"/>
      <c r="S17" s="574" t="s">
        <v>942</v>
      </c>
      <c r="T17" s="575"/>
      <c r="U17" s="574">
        <v>10</v>
      </c>
      <c r="V17" s="1156"/>
      <c r="W17" s="613" t="s">
        <v>11</v>
      </c>
      <c r="X17" s="618" t="s">
        <v>1358</v>
      </c>
      <c r="Y17" s="635">
        <v>0</v>
      </c>
      <c r="Z17" s="550"/>
      <c r="AA17" s="550" t="s">
        <v>1377</v>
      </c>
      <c r="AB17" s="551">
        <v>2.5</v>
      </c>
      <c r="AC17" s="551"/>
      <c r="AD17" s="551">
        <f>AB17*5</f>
        <v>12.5</v>
      </c>
      <c r="AE17" s="551" t="s">
        <v>1360</v>
      </c>
      <c r="AF17" s="551">
        <f>AD17*9</f>
        <v>112.5</v>
      </c>
      <c r="AG17" s="642"/>
      <c r="AH17" s="643"/>
      <c r="AI17" s="642"/>
    </row>
    <row r="18" spans="2:35" ht="27.95" customHeight="1">
      <c r="B18" s="1154"/>
      <c r="C18" s="1150"/>
      <c r="D18" s="575"/>
      <c r="E18" s="575"/>
      <c r="F18" s="574"/>
      <c r="G18" s="636"/>
      <c r="H18" s="575"/>
      <c r="I18" s="574"/>
      <c r="J18" s="574"/>
      <c r="K18" s="575"/>
      <c r="L18" s="574"/>
      <c r="M18" s="574" t="s">
        <v>1473</v>
      </c>
      <c r="N18" s="587"/>
      <c r="O18" s="574">
        <v>20</v>
      </c>
      <c r="P18" s="574"/>
      <c r="Q18" s="575"/>
      <c r="R18" s="574"/>
      <c r="S18" s="614"/>
      <c r="T18" s="575"/>
      <c r="U18" s="574"/>
      <c r="V18" s="1156"/>
      <c r="W18" s="617">
        <f>Y13*2+Y14*7+Y15*1+Y18*8</f>
        <v>26.7</v>
      </c>
      <c r="X18" s="616" t="s">
        <v>1376</v>
      </c>
      <c r="Y18" s="635">
        <v>0</v>
      </c>
      <c r="Z18" s="561"/>
      <c r="AA18" s="550" t="s">
        <v>1375</v>
      </c>
      <c r="AB18" s="551">
        <v>1</v>
      </c>
      <c r="AE18" s="550">
        <f>AB18*15</f>
        <v>15</v>
      </c>
      <c r="AG18" s="642"/>
      <c r="AH18" s="643"/>
      <c r="AI18" s="642"/>
    </row>
    <row r="19" spans="2:35" ht="27.95" customHeight="1">
      <c r="B19" s="582" t="s">
        <v>1374</v>
      </c>
      <c r="C19" s="581"/>
      <c r="D19" s="575"/>
      <c r="E19" s="575"/>
      <c r="F19" s="574"/>
      <c r="G19" s="574"/>
      <c r="H19" s="575"/>
      <c r="I19" s="574"/>
      <c r="J19" s="574"/>
      <c r="K19" s="575"/>
      <c r="L19" s="575"/>
      <c r="M19" s="574"/>
      <c r="N19" s="587"/>
      <c r="O19" s="574"/>
      <c r="P19" s="641"/>
      <c r="Q19" s="575"/>
      <c r="R19" s="574"/>
      <c r="S19" s="576"/>
      <c r="T19" s="577"/>
      <c r="U19" s="576"/>
      <c r="V19" s="1156"/>
      <c r="W19" s="613" t="s">
        <v>1373</v>
      </c>
      <c r="X19" s="612"/>
      <c r="Y19" s="604"/>
      <c r="Z19" s="550"/>
      <c r="AC19" s="550">
        <f>SUM(AC14:AC18)</f>
        <v>29.000000000000004</v>
      </c>
      <c r="AD19" s="550">
        <f>SUM(AD14:AD18)</f>
        <v>23.5</v>
      </c>
      <c r="AE19" s="550">
        <f>SUM(AE14:AE18)</f>
        <v>113</v>
      </c>
      <c r="AF19" s="550">
        <f>AC19*4+AD19*9+AE19*4</f>
        <v>779.5</v>
      </c>
    </row>
    <row r="20" spans="2:35" ht="27.95" customHeight="1">
      <c r="B20" s="611"/>
      <c r="C20" s="569"/>
      <c r="D20" s="575"/>
      <c r="E20" s="575"/>
      <c r="F20" s="574"/>
      <c r="G20" s="574"/>
      <c r="H20" s="575"/>
      <c r="I20" s="574"/>
      <c r="J20" s="574"/>
      <c r="K20" s="575"/>
      <c r="L20" s="575"/>
      <c r="M20" s="575"/>
      <c r="N20" s="575"/>
      <c r="O20" s="574"/>
      <c r="P20" s="575"/>
      <c r="Q20" s="575"/>
      <c r="R20" s="574"/>
      <c r="S20" s="614"/>
      <c r="T20" s="575"/>
      <c r="U20" s="574"/>
      <c r="V20" s="1157"/>
      <c r="W20" s="606">
        <f>W14*4+W16*9+W18*4</f>
        <v>675.8</v>
      </c>
      <c r="X20" s="605"/>
      <c r="Y20" s="615"/>
      <c r="Z20" s="561"/>
      <c r="AC20" s="560">
        <f>AC19*4/AF19</f>
        <v>0.14881334188582426</v>
      </c>
      <c r="AD20" s="560">
        <f>AD19*9/AF19</f>
        <v>0.27132777421423987</v>
      </c>
      <c r="AE20" s="560">
        <f>AE19*4/AF19</f>
        <v>0.5798588838999359</v>
      </c>
    </row>
    <row r="21" spans="2:35" s="593" customFormat="1" ht="42">
      <c r="B21" s="603">
        <v>4</v>
      </c>
      <c r="C21" s="1150"/>
      <c r="D21" s="640" t="s">
        <v>1423</v>
      </c>
      <c r="E21" s="599" t="s">
        <v>640</v>
      </c>
      <c r="F21" s="597" t="s">
        <v>1441</v>
      </c>
      <c r="G21" s="640" t="s">
        <v>819</v>
      </c>
      <c r="H21" s="599" t="s">
        <v>638</v>
      </c>
      <c r="I21" s="597" t="s">
        <v>1441</v>
      </c>
      <c r="J21" s="640" t="s">
        <v>1498</v>
      </c>
      <c r="K21" s="599" t="s">
        <v>638</v>
      </c>
      <c r="L21" s="597" t="s">
        <v>1441</v>
      </c>
      <c r="M21" s="640" t="s">
        <v>1497</v>
      </c>
      <c r="N21" s="599" t="s">
        <v>931</v>
      </c>
      <c r="O21" s="597" t="s">
        <v>1441</v>
      </c>
      <c r="P21" s="599" t="s">
        <v>771</v>
      </c>
      <c r="Q21" s="599" t="s">
        <v>639</v>
      </c>
      <c r="R21" s="597" t="s">
        <v>1441</v>
      </c>
      <c r="S21" s="599" t="s">
        <v>1496</v>
      </c>
      <c r="T21" s="598" t="s">
        <v>638</v>
      </c>
      <c r="U21" s="597" t="s">
        <v>1441</v>
      </c>
      <c r="V21" s="1155"/>
      <c r="W21" s="625" t="s">
        <v>7</v>
      </c>
      <c r="X21" s="624" t="s">
        <v>1371</v>
      </c>
      <c r="Y21" s="639">
        <v>5.8</v>
      </c>
      <c r="Z21" s="550"/>
      <c r="AA21" s="550"/>
      <c r="AB21" s="551"/>
      <c r="AC21" s="550" t="s">
        <v>1370</v>
      </c>
      <c r="AD21" s="550" t="s">
        <v>1369</v>
      </c>
      <c r="AE21" s="550" t="s">
        <v>1414</v>
      </c>
      <c r="AF21" s="550" t="s">
        <v>1367</v>
      </c>
    </row>
    <row r="22" spans="2:35" s="626" customFormat="1" ht="27.75" customHeight="1">
      <c r="B22" s="588" t="s">
        <v>8</v>
      </c>
      <c r="C22" s="1150"/>
      <c r="D22" s="576" t="s">
        <v>551</v>
      </c>
      <c r="E22" s="576"/>
      <c r="F22" s="576">
        <v>110</v>
      </c>
      <c r="G22" s="576" t="s">
        <v>1433</v>
      </c>
      <c r="H22" s="576"/>
      <c r="I22" s="576">
        <v>35</v>
      </c>
      <c r="J22" s="574" t="s">
        <v>1440</v>
      </c>
      <c r="K22" s="574"/>
      <c r="L22" s="574">
        <v>30</v>
      </c>
      <c r="M22" s="638" t="s">
        <v>1495</v>
      </c>
      <c r="N22" s="576" t="s">
        <v>991</v>
      </c>
      <c r="O22" s="576">
        <v>40</v>
      </c>
      <c r="P22" s="574" t="s">
        <v>771</v>
      </c>
      <c r="Q22" s="574"/>
      <c r="R22" s="576">
        <v>120</v>
      </c>
      <c r="S22" s="576" t="s">
        <v>1007</v>
      </c>
      <c r="T22" s="576"/>
      <c r="U22" s="576">
        <v>20</v>
      </c>
      <c r="V22" s="1156"/>
      <c r="W22" s="617">
        <f>Y21*15+Y23*5+Y25*15+Y26*12</f>
        <v>96</v>
      </c>
      <c r="X22" s="622" t="s">
        <v>1366</v>
      </c>
      <c r="Y22" s="635">
        <v>1.9</v>
      </c>
      <c r="Z22" s="629"/>
      <c r="AA22" s="551" t="s">
        <v>1365</v>
      </c>
      <c r="AB22" s="551">
        <v>6</v>
      </c>
      <c r="AC22" s="551">
        <f>AB22*2</f>
        <v>12</v>
      </c>
      <c r="AD22" s="551"/>
      <c r="AE22" s="551">
        <f>AB22*15</f>
        <v>90</v>
      </c>
      <c r="AF22" s="551">
        <f>AC22*4+AE22*4</f>
        <v>408</v>
      </c>
    </row>
    <row r="23" spans="2:35" s="626" customFormat="1" ht="27.95" customHeight="1">
      <c r="B23" s="588">
        <v>15</v>
      </c>
      <c r="C23" s="1150"/>
      <c r="D23" s="574"/>
      <c r="E23" s="574"/>
      <c r="F23" s="574"/>
      <c r="G23" s="576" t="s">
        <v>941</v>
      </c>
      <c r="H23" s="576"/>
      <c r="I23" s="576">
        <v>20</v>
      </c>
      <c r="J23" s="574" t="s">
        <v>1494</v>
      </c>
      <c r="K23" s="574"/>
      <c r="L23" s="574">
        <v>20</v>
      </c>
      <c r="M23" s="637"/>
      <c r="N23" s="574"/>
      <c r="O23" s="574"/>
      <c r="P23" s="574"/>
      <c r="Q23" s="574"/>
      <c r="R23" s="574"/>
      <c r="S23" s="576" t="s">
        <v>1439</v>
      </c>
      <c r="T23" s="683"/>
      <c r="U23" s="576">
        <v>20</v>
      </c>
      <c r="V23" s="1156"/>
      <c r="W23" s="613" t="s">
        <v>9</v>
      </c>
      <c r="X23" s="618" t="s">
        <v>1364</v>
      </c>
      <c r="Y23" s="635">
        <v>1.8</v>
      </c>
      <c r="Z23" s="627"/>
      <c r="AA23" s="591" t="s">
        <v>1363</v>
      </c>
      <c r="AB23" s="551">
        <v>2</v>
      </c>
      <c r="AC23" s="590">
        <f>AB23*7</f>
        <v>14</v>
      </c>
      <c r="AD23" s="551">
        <f>AB23*5</f>
        <v>10</v>
      </c>
      <c r="AE23" s="551" t="s">
        <v>1360</v>
      </c>
      <c r="AF23" s="589">
        <f>AC23*4+AD23*9</f>
        <v>146</v>
      </c>
    </row>
    <row r="24" spans="2:35" s="626" customFormat="1" ht="27.95" customHeight="1">
      <c r="B24" s="588" t="s">
        <v>1404</v>
      </c>
      <c r="C24" s="1150"/>
      <c r="D24" s="574"/>
      <c r="E24" s="574"/>
      <c r="F24" s="574"/>
      <c r="G24" s="576"/>
      <c r="H24" s="577"/>
      <c r="I24" s="576"/>
      <c r="J24" s="574" t="s">
        <v>922</v>
      </c>
      <c r="K24" s="574"/>
      <c r="L24" s="574">
        <v>20</v>
      </c>
      <c r="M24" s="576"/>
      <c r="N24" s="576"/>
      <c r="O24" s="574"/>
      <c r="P24" s="574"/>
      <c r="Q24" s="574"/>
      <c r="R24" s="574"/>
      <c r="S24" s="576"/>
      <c r="T24" s="576"/>
      <c r="U24" s="576"/>
      <c r="V24" s="1156"/>
      <c r="W24" s="617">
        <f>Y22*5+Y24*5+Y26*8</f>
        <v>20.5</v>
      </c>
      <c r="X24" s="618" t="s">
        <v>1362</v>
      </c>
      <c r="Y24" s="635">
        <v>2.2000000000000002</v>
      </c>
      <c r="Z24" s="629"/>
      <c r="AA24" s="550" t="s">
        <v>1361</v>
      </c>
      <c r="AB24" s="551">
        <v>1.5</v>
      </c>
      <c r="AC24" s="551">
        <f>AB24*1</f>
        <v>1.5</v>
      </c>
      <c r="AD24" s="551" t="s">
        <v>1360</v>
      </c>
      <c r="AE24" s="551">
        <f>AB24*5</f>
        <v>7.5</v>
      </c>
      <c r="AF24" s="551">
        <f>AC24*4+AE24*4</f>
        <v>36</v>
      </c>
    </row>
    <row r="25" spans="2:35" s="626" customFormat="1" ht="27.95" customHeight="1">
      <c r="B25" s="1154" t="s">
        <v>1400</v>
      </c>
      <c r="C25" s="1150"/>
      <c r="D25" s="574"/>
      <c r="E25" s="574"/>
      <c r="F25" s="574"/>
      <c r="G25" s="576"/>
      <c r="H25" s="577"/>
      <c r="I25" s="576"/>
      <c r="J25" s="574"/>
      <c r="K25" s="587"/>
      <c r="L25" s="574"/>
      <c r="M25" s="576"/>
      <c r="N25" s="579"/>
      <c r="O25" s="576"/>
      <c r="P25" s="574"/>
      <c r="Q25" s="574"/>
      <c r="R25" s="574"/>
      <c r="S25" s="574"/>
      <c r="T25" s="587"/>
      <c r="U25" s="574"/>
      <c r="V25" s="1156"/>
      <c r="W25" s="613" t="s">
        <v>11</v>
      </c>
      <c r="X25" s="618" t="s">
        <v>1358</v>
      </c>
      <c r="Y25" s="635">
        <v>0</v>
      </c>
      <c r="Z25" s="627"/>
      <c r="AA25" s="550" t="s">
        <v>1377</v>
      </c>
      <c r="AB25" s="551">
        <v>2.5</v>
      </c>
      <c r="AC25" s="551"/>
      <c r="AD25" s="551">
        <f>AB25*5</f>
        <v>12.5</v>
      </c>
      <c r="AE25" s="551" t="s">
        <v>1360</v>
      </c>
      <c r="AF25" s="551">
        <f>AD25*9</f>
        <v>112.5</v>
      </c>
    </row>
    <row r="26" spans="2:35" s="626" customFormat="1" ht="27.95" customHeight="1">
      <c r="B26" s="1154"/>
      <c r="C26" s="1150"/>
      <c r="D26" s="574"/>
      <c r="E26" s="574"/>
      <c r="F26" s="574"/>
      <c r="G26" s="636"/>
      <c r="H26" s="575"/>
      <c r="I26" s="574"/>
      <c r="J26" s="579"/>
      <c r="K26" s="579"/>
      <c r="L26" s="576"/>
      <c r="M26" s="574"/>
      <c r="N26" s="579"/>
      <c r="O26" s="574"/>
      <c r="P26" s="576"/>
      <c r="Q26" s="576"/>
      <c r="R26" s="574"/>
      <c r="S26" s="578"/>
      <c r="T26" s="575"/>
      <c r="U26" s="574"/>
      <c r="V26" s="1156"/>
      <c r="W26" s="617">
        <f>Y21*2+Y22*7+Y23*1+Y26*8</f>
        <v>26.7</v>
      </c>
      <c r="X26" s="616" t="s">
        <v>1376</v>
      </c>
      <c r="Y26" s="635">
        <v>0</v>
      </c>
      <c r="Z26" s="629"/>
      <c r="AA26" s="550" t="s">
        <v>1375</v>
      </c>
      <c r="AB26" s="551"/>
      <c r="AC26" s="550"/>
      <c r="AD26" s="550"/>
      <c r="AE26" s="550">
        <f>AB26*15</f>
        <v>0</v>
      </c>
      <c r="AF26" s="550"/>
    </row>
    <row r="27" spans="2:35" s="626" customFormat="1" ht="27.95" customHeight="1">
      <c r="B27" s="582" t="s">
        <v>1374</v>
      </c>
      <c r="C27" s="634"/>
      <c r="D27" s="574"/>
      <c r="E27" s="575"/>
      <c r="F27" s="574"/>
      <c r="G27" s="574"/>
      <c r="H27" s="575"/>
      <c r="I27" s="574"/>
      <c r="J27" s="579"/>
      <c r="K27" s="579"/>
      <c r="L27" s="576"/>
      <c r="M27" s="574"/>
      <c r="N27" s="575"/>
      <c r="O27" s="574"/>
      <c r="P27" s="587"/>
      <c r="Q27" s="575"/>
      <c r="R27" s="574"/>
      <c r="S27" s="574"/>
      <c r="T27" s="575"/>
      <c r="U27" s="574"/>
      <c r="V27" s="1156"/>
      <c r="W27" s="613" t="s">
        <v>1373</v>
      </c>
      <c r="X27" s="612"/>
      <c r="Y27" s="604"/>
      <c r="Z27" s="627"/>
      <c r="AA27" s="550"/>
      <c r="AB27" s="551"/>
      <c r="AC27" s="550">
        <f>SUM(AC22:AC26)</f>
        <v>27.5</v>
      </c>
      <c r="AD27" s="550">
        <f>SUM(AD22:AD26)</f>
        <v>22.5</v>
      </c>
      <c r="AE27" s="550">
        <f>SUM(AE22:AE26)</f>
        <v>97.5</v>
      </c>
      <c r="AF27" s="550">
        <f>AC27*4+AD27*9+AE27*4</f>
        <v>702.5</v>
      </c>
    </row>
    <row r="28" spans="2:35" s="626" customFormat="1" ht="27.95" customHeight="1" thickBot="1">
      <c r="B28" s="632"/>
      <c r="C28" s="631"/>
      <c r="D28" s="575"/>
      <c r="E28" s="575"/>
      <c r="F28" s="574"/>
      <c r="G28" s="574"/>
      <c r="H28" s="575"/>
      <c r="I28" s="574"/>
      <c r="J28" s="579"/>
      <c r="K28" s="577"/>
      <c r="L28" s="576"/>
      <c r="M28" s="574"/>
      <c r="N28" s="575"/>
      <c r="O28" s="574"/>
      <c r="P28" s="574"/>
      <c r="Q28" s="575"/>
      <c r="R28" s="574"/>
      <c r="S28" s="574"/>
      <c r="T28" s="575"/>
      <c r="U28" s="574"/>
      <c r="V28" s="1157"/>
      <c r="W28" s="606">
        <f>W22*4+W24*9+W26*4</f>
        <v>675.3</v>
      </c>
      <c r="X28" s="630"/>
      <c r="Y28" s="615"/>
      <c r="Z28" s="629"/>
      <c r="AA28" s="627"/>
      <c r="AB28" s="628"/>
      <c r="AC28" s="560">
        <f>AC27*4/AF27</f>
        <v>0.15658362989323843</v>
      </c>
      <c r="AD28" s="560">
        <f>AD27*9/AF27</f>
        <v>0.28825622775800713</v>
      </c>
      <c r="AE28" s="560">
        <f>AE27*4/AF27</f>
        <v>0.55516014234875444</v>
      </c>
      <c r="AF28" s="627"/>
    </row>
    <row r="29" spans="2:35" s="593" customFormat="1" ht="42">
      <c r="B29" s="603">
        <v>4</v>
      </c>
      <c r="C29" s="1150"/>
      <c r="D29" s="599" t="s">
        <v>1457</v>
      </c>
      <c r="E29" s="599" t="s">
        <v>640</v>
      </c>
      <c r="F29" s="597" t="s">
        <v>1441</v>
      </c>
      <c r="G29" s="600" t="s">
        <v>1493</v>
      </c>
      <c r="H29" s="599" t="s">
        <v>976</v>
      </c>
      <c r="I29" s="597" t="s">
        <v>1441</v>
      </c>
      <c r="J29" s="602" t="s">
        <v>1492</v>
      </c>
      <c r="K29" s="601" t="s">
        <v>638</v>
      </c>
      <c r="L29" s="597" t="s">
        <v>1441</v>
      </c>
      <c r="M29" s="600" t="s">
        <v>1491</v>
      </c>
      <c r="N29" s="599" t="s">
        <v>930</v>
      </c>
      <c r="O29" s="597" t="s">
        <v>1441</v>
      </c>
      <c r="P29" s="599" t="s">
        <v>772</v>
      </c>
      <c r="Q29" s="599" t="s">
        <v>639</v>
      </c>
      <c r="R29" s="597" t="s">
        <v>1441</v>
      </c>
      <c r="S29" s="599" t="s">
        <v>1490</v>
      </c>
      <c r="T29" s="598" t="s">
        <v>638</v>
      </c>
      <c r="U29" s="597" t="s">
        <v>1441</v>
      </c>
      <c r="V29" s="1151"/>
      <c r="W29" s="625" t="s">
        <v>7</v>
      </c>
      <c r="X29" s="624" t="s">
        <v>1371</v>
      </c>
      <c r="Y29" s="623">
        <v>5.7</v>
      </c>
      <c r="Z29" s="550"/>
      <c r="AA29" s="550"/>
      <c r="AB29" s="551"/>
      <c r="AC29" s="550" t="s">
        <v>1370</v>
      </c>
      <c r="AD29" s="550" t="s">
        <v>1369</v>
      </c>
      <c r="AE29" s="550" t="s">
        <v>1414</v>
      </c>
      <c r="AF29" s="550" t="s">
        <v>1367</v>
      </c>
    </row>
    <row r="30" spans="2:35" ht="27.95" customHeight="1">
      <c r="B30" s="588" t="s">
        <v>8</v>
      </c>
      <c r="C30" s="1150"/>
      <c r="D30" s="574" t="s">
        <v>551</v>
      </c>
      <c r="E30" s="574"/>
      <c r="F30" s="574">
        <v>70</v>
      </c>
      <c r="G30" s="574" t="s">
        <v>1489</v>
      </c>
      <c r="H30" s="574"/>
      <c r="I30" s="574">
        <v>40</v>
      </c>
      <c r="J30" s="576" t="s">
        <v>1433</v>
      </c>
      <c r="K30" s="576"/>
      <c r="L30" s="576">
        <v>25</v>
      </c>
      <c r="M30" s="576" t="s">
        <v>1439</v>
      </c>
      <c r="N30" s="576"/>
      <c r="O30" s="576">
        <v>25</v>
      </c>
      <c r="P30" s="574" t="s">
        <v>772</v>
      </c>
      <c r="Q30" s="574"/>
      <c r="R30" s="576">
        <v>120</v>
      </c>
      <c r="S30" s="574" t="s">
        <v>1010</v>
      </c>
      <c r="T30" s="574"/>
      <c r="U30" s="574">
        <v>20</v>
      </c>
      <c r="V30" s="1152"/>
      <c r="W30" s="617">
        <f>Y29*15+Y31*5+Y33*15+Y34*12</f>
        <v>97</v>
      </c>
      <c r="X30" s="622" t="s">
        <v>1366</v>
      </c>
      <c r="Y30" s="604">
        <v>1.9</v>
      </c>
      <c r="Z30" s="561"/>
      <c r="AA30" s="551" t="s">
        <v>1365</v>
      </c>
      <c r="AB30" s="551">
        <v>6</v>
      </c>
      <c r="AC30" s="551">
        <f>AB30*2</f>
        <v>12</v>
      </c>
      <c r="AD30" s="551"/>
      <c r="AE30" s="551">
        <f>AB30*15</f>
        <v>90</v>
      </c>
      <c r="AF30" s="551">
        <f>AC30*4+AE30*4</f>
        <v>408</v>
      </c>
    </row>
    <row r="31" spans="2:35" ht="27.95" customHeight="1">
      <c r="B31" s="588">
        <v>16</v>
      </c>
      <c r="C31" s="1150"/>
      <c r="D31" s="576" t="s">
        <v>1452</v>
      </c>
      <c r="E31" s="576"/>
      <c r="F31" s="576">
        <v>40</v>
      </c>
      <c r="G31" s="574"/>
      <c r="H31" s="574"/>
      <c r="I31" s="574"/>
      <c r="J31" s="576" t="s">
        <v>922</v>
      </c>
      <c r="K31" s="576"/>
      <c r="L31" s="576">
        <v>20</v>
      </c>
      <c r="M31" s="574" t="s">
        <v>941</v>
      </c>
      <c r="N31" s="574"/>
      <c r="O31" s="574">
        <v>20</v>
      </c>
      <c r="P31" s="576"/>
      <c r="Q31" s="576"/>
      <c r="R31" s="576"/>
      <c r="S31" s="574" t="s">
        <v>962</v>
      </c>
      <c r="T31" s="574"/>
      <c r="U31" s="574">
        <v>10</v>
      </c>
      <c r="V31" s="1152"/>
      <c r="W31" s="613" t="s">
        <v>9</v>
      </c>
      <c r="X31" s="618" t="s">
        <v>1364</v>
      </c>
      <c r="Y31" s="604">
        <v>2.2999999999999998</v>
      </c>
      <c r="Z31" s="550"/>
      <c r="AA31" s="591" t="s">
        <v>1363</v>
      </c>
      <c r="AB31" s="551">
        <v>2.2999999999999998</v>
      </c>
      <c r="AC31" s="590">
        <f>AB31*7</f>
        <v>16.099999999999998</v>
      </c>
      <c r="AD31" s="551">
        <f>AB31*5</f>
        <v>11.5</v>
      </c>
      <c r="AE31" s="551" t="s">
        <v>1360</v>
      </c>
      <c r="AF31" s="589">
        <f>AC31*4+AD31*9</f>
        <v>167.89999999999998</v>
      </c>
    </row>
    <row r="32" spans="2:35" ht="27.95" customHeight="1">
      <c r="B32" s="588" t="s">
        <v>10</v>
      </c>
      <c r="C32" s="1150"/>
      <c r="D32" s="576"/>
      <c r="E32" s="576"/>
      <c r="F32" s="576"/>
      <c r="G32" s="574"/>
      <c r="H32" s="575"/>
      <c r="I32" s="574"/>
      <c r="J32" s="576" t="s">
        <v>977</v>
      </c>
      <c r="K32" s="576"/>
      <c r="L32" s="576">
        <v>20</v>
      </c>
      <c r="M32" s="576" t="s">
        <v>924</v>
      </c>
      <c r="N32" s="576" t="s">
        <v>923</v>
      </c>
      <c r="O32" s="574">
        <v>10</v>
      </c>
      <c r="P32" s="576"/>
      <c r="Q32" s="576"/>
      <c r="R32" s="576"/>
      <c r="S32" s="574" t="s">
        <v>922</v>
      </c>
      <c r="T32" s="644"/>
      <c r="U32" s="574">
        <v>10</v>
      </c>
      <c r="V32" s="1152"/>
      <c r="W32" s="617">
        <f>Y30*5+Y32*5+Y34*8</f>
        <v>21</v>
      </c>
      <c r="X32" s="618" t="s">
        <v>1362</v>
      </c>
      <c r="Y32" s="604">
        <v>2.2999999999999998</v>
      </c>
      <c r="Z32" s="561"/>
      <c r="AA32" s="550" t="s">
        <v>1361</v>
      </c>
      <c r="AB32" s="551">
        <v>1.5</v>
      </c>
      <c r="AC32" s="551">
        <f>AB32*1</f>
        <v>1.5</v>
      </c>
      <c r="AD32" s="551" t="s">
        <v>1360</v>
      </c>
      <c r="AE32" s="551">
        <f>AB32*5</f>
        <v>7.5</v>
      </c>
      <c r="AF32" s="551">
        <f>AC32*4+AE32*4</f>
        <v>36</v>
      </c>
    </row>
    <row r="33" spans="2:32" ht="27.75">
      <c r="B33" s="1154" t="s">
        <v>1447</v>
      </c>
      <c r="C33" s="1150"/>
      <c r="D33" s="587"/>
      <c r="E33" s="575"/>
      <c r="F33" s="574"/>
      <c r="G33" s="621"/>
      <c r="H33" s="620"/>
      <c r="I33" s="619"/>
      <c r="J33" s="576" t="s">
        <v>941</v>
      </c>
      <c r="K33" s="576"/>
      <c r="L33" s="576">
        <v>20</v>
      </c>
      <c r="M33" s="576" t="s">
        <v>1027</v>
      </c>
      <c r="N33" s="579"/>
      <c r="O33" s="576">
        <v>5</v>
      </c>
      <c r="P33" s="576"/>
      <c r="Q33" s="576"/>
      <c r="R33" s="576"/>
      <c r="S33" s="574" t="s">
        <v>1436</v>
      </c>
      <c r="T33" s="575"/>
      <c r="U33" s="574">
        <v>10</v>
      </c>
      <c r="V33" s="1152"/>
      <c r="W33" s="613" t="s">
        <v>11</v>
      </c>
      <c r="X33" s="618" t="s">
        <v>1358</v>
      </c>
      <c r="Y33" s="604">
        <v>0</v>
      </c>
      <c r="Z33" s="550"/>
      <c r="AA33" s="550" t="s">
        <v>1377</v>
      </c>
      <c r="AB33" s="551">
        <v>2.5</v>
      </c>
      <c r="AC33" s="551"/>
      <c r="AD33" s="551">
        <f>AB33*5</f>
        <v>12.5</v>
      </c>
      <c r="AE33" s="551" t="s">
        <v>1360</v>
      </c>
      <c r="AF33" s="551">
        <f>AD33*9</f>
        <v>112.5</v>
      </c>
    </row>
    <row r="34" spans="2:32" ht="27.75">
      <c r="B34" s="1154"/>
      <c r="C34" s="1150"/>
      <c r="D34" s="587"/>
      <c r="E34" s="587"/>
      <c r="F34" s="574"/>
      <c r="G34" s="576"/>
      <c r="H34" s="577"/>
      <c r="I34" s="576"/>
      <c r="J34" s="576"/>
      <c r="K34" s="577"/>
      <c r="L34" s="576"/>
      <c r="M34" s="576"/>
      <c r="N34" s="579"/>
      <c r="O34" s="576"/>
      <c r="P34" s="576"/>
      <c r="Q34" s="577"/>
      <c r="R34" s="576"/>
      <c r="S34" s="574" t="s">
        <v>1433</v>
      </c>
      <c r="T34" s="575"/>
      <c r="U34" s="574">
        <v>10</v>
      </c>
      <c r="V34" s="1152"/>
      <c r="W34" s="617">
        <f>Y29*2+Y30*7+Y31*1+Y34*8</f>
        <v>27</v>
      </c>
      <c r="X34" s="616" t="s">
        <v>1376</v>
      </c>
      <c r="Y34" s="615">
        <v>0</v>
      </c>
      <c r="Z34" s="561"/>
      <c r="AA34" s="550" t="s">
        <v>1375</v>
      </c>
      <c r="AB34" s="551">
        <v>1</v>
      </c>
      <c r="AE34" s="550">
        <f>AB34*15</f>
        <v>15</v>
      </c>
    </row>
    <row r="35" spans="2:32" ht="27.75">
      <c r="B35" s="582" t="s">
        <v>1374</v>
      </c>
      <c r="C35" s="581"/>
      <c r="D35" s="577"/>
      <c r="E35" s="577"/>
      <c r="F35" s="576"/>
      <c r="G35" s="576"/>
      <c r="H35" s="579"/>
      <c r="I35" s="576"/>
      <c r="J35" s="574"/>
      <c r="K35" s="575"/>
      <c r="L35" s="574"/>
      <c r="M35" s="574"/>
      <c r="N35" s="575"/>
      <c r="O35" s="574"/>
      <c r="P35" s="576"/>
      <c r="Q35" s="577"/>
      <c r="R35" s="576"/>
      <c r="S35" s="614"/>
      <c r="T35" s="575"/>
      <c r="U35" s="574"/>
      <c r="V35" s="1152"/>
      <c r="W35" s="613" t="s">
        <v>1373</v>
      </c>
      <c r="X35" s="612"/>
      <c r="Y35" s="604"/>
      <c r="Z35" s="550"/>
      <c r="AC35" s="550">
        <f>SUM(AC30:AC34)</f>
        <v>29.599999999999998</v>
      </c>
      <c r="AD35" s="550">
        <f>SUM(AD30:AD34)</f>
        <v>24</v>
      </c>
      <c r="AE35" s="550">
        <f>SUM(AE30:AE34)</f>
        <v>112.5</v>
      </c>
      <c r="AF35" s="550">
        <f>AC35*4+AD35*9+AE35*4</f>
        <v>784.4</v>
      </c>
    </row>
    <row r="36" spans="2:32" ht="27.75">
      <c r="B36" s="611"/>
      <c r="C36" s="569"/>
      <c r="D36" s="577"/>
      <c r="E36" s="577"/>
      <c r="F36" s="576"/>
      <c r="G36" s="587"/>
      <c r="H36" s="587"/>
      <c r="I36" s="574"/>
      <c r="J36" s="574"/>
      <c r="K36" s="575"/>
      <c r="L36" s="575"/>
      <c r="M36" s="574"/>
      <c r="N36" s="575"/>
      <c r="O36" s="574"/>
      <c r="P36" s="576"/>
      <c r="Q36" s="577"/>
      <c r="R36" s="576"/>
      <c r="S36" s="574"/>
      <c r="T36" s="575"/>
      <c r="U36" s="574"/>
      <c r="V36" s="1153"/>
      <c r="W36" s="606">
        <f>W30*4+W32*9+W34*4</f>
        <v>685</v>
      </c>
      <c r="X36" s="605"/>
      <c r="Y36" s="604"/>
      <c r="Z36" s="561"/>
      <c r="AC36" s="560">
        <f>AC35*4/AF35</f>
        <v>0.15094339622641509</v>
      </c>
      <c r="AD36" s="560">
        <f>AD35*9/AF35</f>
        <v>0.27536970933197347</v>
      </c>
      <c r="AE36" s="560">
        <f>AE35*4/AF35</f>
        <v>0.57368689444161147</v>
      </c>
    </row>
    <row r="37" spans="2:32" s="593" customFormat="1" ht="42">
      <c r="B37" s="603">
        <v>4</v>
      </c>
      <c r="C37" s="1150"/>
      <c r="D37" s="599" t="s">
        <v>1488</v>
      </c>
      <c r="E37" s="599" t="s">
        <v>930</v>
      </c>
      <c r="F37" s="597" t="s">
        <v>1441</v>
      </c>
      <c r="G37" s="600" t="s">
        <v>1487</v>
      </c>
      <c r="H37" s="599" t="s">
        <v>976</v>
      </c>
      <c r="I37" s="597" t="s">
        <v>1441</v>
      </c>
      <c r="J37" s="602" t="s">
        <v>1486</v>
      </c>
      <c r="K37" s="601" t="s">
        <v>976</v>
      </c>
      <c r="L37" s="597" t="s">
        <v>1441</v>
      </c>
      <c r="M37" s="600" t="s">
        <v>1485</v>
      </c>
      <c r="N37" s="599" t="s">
        <v>930</v>
      </c>
      <c r="O37" s="597" t="s">
        <v>1441</v>
      </c>
      <c r="P37" s="599" t="s">
        <v>771</v>
      </c>
      <c r="Q37" s="599" t="s">
        <v>639</v>
      </c>
      <c r="R37" s="597" t="s">
        <v>1441</v>
      </c>
      <c r="S37" s="598" t="s">
        <v>1484</v>
      </c>
      <c r="T37" s="598" t="s">
        <v>638</v>
      </c>
      <c r="U37" s="597" t="s">
        <v>1441</v>
      </c>
      <c r="V37" s="1155"/>
      <c r="W37" s="625" t="s">
        <v>7</v>
      </c>
      <c r="X37" s="624" t="s">
        <v>1371</v>
      </c>
      <c r="Y37" s="594">
        <v>5.6</v>
      </c>
      <c r="Z37" s="550"/>
      <c r="AA37" s="550"/>
      <c r="AB37" s="551"/>
      <c r="AC37" s="550" t="s">
        <v>1370</v>
      </c>
      <c r="AD37" s="550" t="s">
        <v>1369</v>
      </c>
      <c r="AE37" s="550" t="s">
        <v>1414</v>
      </c>
      <c r="AF37" s="550" t="s">
        <v>1367</v>
      </c>
    </row>
    <row r="38" spans="2:32" ht="27.75">
      <c r="B38" s="588" t="s">
        <v>8</v>
      </c>
      <c r="C38" s="1150"/>
      <c r="D38" s="574" t="s">
        <v>551</v>
      </c>
      <c r="E38" s="574"/>
      <c r="F38" s="574">
        <v>110</v>
      </c>
      <c r="G38" s="574" t="s">
        <v>1468</v>
      </c>
      <c r="H38" s="574"/>
      <c r="I38" s="574">
        <v>35</v>
      </c>
      <c r="J38" s="576" t="s">
        <v>1483</v>
      </c>
      <c r="K38" s="576" t="s">
        <v>991</v>
      </c>
      <c r="L38" s="576">
        <v>30</v>
      </c>
      <c r="M38" s="576" t="s">
        <v>979</v>
      </c>
      <c r="N38" s="576"/>
      <c r="O38" s="576">
        <v>40</v>
      </c>
      <c r="P38" s="574" t="s">
        <v>771</v>
      </c>
      <c r="Q38" s="576"/>
      <c r="R38" s="576">
        <v>120</v>
      </c>
      <c r="S38" s="574" t="s">
        <v>920</v>
      </c>
      <c r="T38" s="574"/>
      <c r="U38" s="574">
        <v>30</v>
      </c>
      <c r="V38" s="1156"/>
      <c r="W38" s="617">
        <f>Y37*15+Y39*5+Y41*15+Y42*12</f>
        <v>97</v>
      </c>
      <c r="X38" s="622" t="s">
        <v>1366</v>
      </c>
      <c r="Y38" s="583">
        <v>1.9</v>
      </c>
      <c r="Z38" s="561"/>
      <c r="AA38" s="551" t="s">
        <v>1365</v>
      </c>
      <c r="AB38" s="551">
        <v>6</v>
      </c>
      <c r="AC38" s="551">
        <f>AB38*2</f>
        <v>12</v>
      </c>
      <c r="AD38" s="551"/>
      <c r="AE38" s="551">
        <f>AB38*15</f>
        <v>90</v>
      </c>
      <c r="AF38" s="551">
        <f>AC38*4+AE38*4</f>
        <v>408</v>
      </c>
    </row>
    <row r="39" spans="2:32" ht="27.75">
      <c r="B39" s="588">
        <v>17</v>
      </c>
      <c r="C39" s="1150"/>
      <c r="D39" s="574" t="s">
        <v>1449</v>
      </c>
      <c r="E39" s="574"/>
      <c r="F39" s="574">
        <v>10</v>
      </c>
      <c r="G39" s="576"/>
      <c r="H39" s="574"/>
      <c r="I39" s="574"/>
      <c r="J39" s="576"/>
      <c r="K39" s="576"/>
      <c r="L39" s="576"/>
      <c r="M39" s="576" t="s">
        <v>962</v>
      </c>
      <c r="N39" s="577"/>
      <c r="O39" s="576">
        <v>10</v>
      </c>
      <c r="P39" s="574"/>
      <c r="Q39" s="574"/>
      <c r="R39" s="574"/>
      <c r="S39" s="574" t="s">
        <v>1482</v>
      </c>
      <c r="T39" s="574"/>
      <c r="U39" s="574">
        <v>10</v>
      </c>
      <c r="V39" s="1156"/>
      <c r="W39" s="613" t="s">
        <v>9</v>
      </c>
      <c r="X39" s="618" t="s">
        <v>1364</v>
      </c>
      <c r="Y39" s="583">
        <v>2.2999999999999998</v>
      </c>
      <c r="Z39" s="550"/>
      <c r="AA39" s="591" t="s">
        <v>1363</v>
      </c>
      <c r="AB39" s="551">
        <v>2.2999999999999998</v>
      </c>
      <c r="AC39" s="590">
        <f>AB39*7</f>
        <v>16.099999999999998</v>
      </c>
      <c r="AD39" s="551">
        <f>AB39*5</f>
        <v>11.5</v>
      </c>
      <c r="AE39" s="551" t="s">
        <v>1360</v>
      </c>
      <c r="AF39" s="589">
        <f>AC39*4+AD39*9</f>
        <v>167.89999999999998</v>
      </c>
    </row>
    <row r="40" spans="2:32" ht="27.75">
      <c r="B40" s="588" t="s">
        <v>10</v>
      </c>
      <c r="C40" s="1150"/>
      <c r="D40" s="574" t="s">
        <v>956</v>
      </c>
      <c r="E40" s="574"/>
      <c r="F40" s="574">
        <v>20</v>
      </c>
      <c r="G40" s="574"/>
      <c r="H40" s="574"/>
      <c r="I40" s="574"/>
      <c r="J40" s="574"/>
      <c r="K40" s="574"/>
      <c r="L40" s="574"/>
      <c r="M40" s="576" t="s">
        <v>922</v>
      </c>
      <c r="N40" s="579"/>
      <c r="O40" s="576">
        <v>10</v>
      </c>
      <c r="P40" s="574"/>
      <c r="Q40" s="574"/>
      <c r="R40" s="574"/>
      <c r="S40" s="574"/>
      <c r="T40" s="644"/>
      <c r="U40" s="574"/>
      <c r="V40" s="1156"/>
      <c r="W40" s="617">
        <f>Y38*5+Y40*5+Y42*8</f>
        <v>21</v>
      </c>
      <c r="X40" s="618" t="s">
        <v>1362</v>
      </c>
      <c r="Y40" s="583">
        <v>2.2999999999999998</v>
      </c>
      <c r="Z40" s="561"/>
      <c r="AA40" s="550" t="s">
        <v>1361</v>
      </c>
      <c r="AB40" s="551">
        <v>1.6</v>
      </c>
      <c r="AC40" s="551">
        <f>AB40*1</f>
        <v>1.6</v>
      </c>
      <c r="AD40" s="551" t="s">
        <v>1360</v>
      </c>
      <c r="AE40" s="551">
        <f>AB40*5</f>
        <v>8</v>
      </c>
      <c r="AF40" s="551">
        <f>AC40*4+AE40*4</f>
        <v>38.4</v>
      </c>
    </row>
    <row r="41" spans="2:32" ht="27.75">
      <c r="B41" s="1154" t="s">
        <v>1359</v>
      </c>
      <c r="C41" s="1150"/>
      <c r="D41" s="574" t="s">
        <v>1433</v>
      </c>
      <c r="E41" s="575"/>
      <c r="F41" s="574">
        <v>20</v>
      </c>
      <c r="G41" s="574"/>
      <c r="H41" s="574"/>
      <c r="I41" s="574"/>
      <c r="J41" s="574"/>
      <c r="K41" s="587"/>
      <c r="L41" s="574"/>
      <c r="M41" s="576" t="s">
        <v>971</v>
      </c>
      <c r="N41" s="579" t="s">
        <v>914</v>
      </c>
      <c r="O41" s="576">
        <v>20</v>
      </c>
      <c r="P41" s="574"/>
      <c r="Q41" s="574"/>
      <c r="R41" s="574"/>
      <c r="S41" s="574"/>
      <c r="T41" s="575"/>
      <c r="U41" s="574"/>
      <c r="V41" s="1156"/>
      <c r="W41" s="613" t="s">
        <v>11</v>
      </c>
      <c r="X41" s="618" t="s">
        <v>1358</v>
      </c>
      <c r="Y41" s="583">
        <v>0.1</v>
      </c>
      <c r="Z41" s="550"/>
      <c r="AA41" s="550" t="s">
        <v>1377</v>
      </c>
      <c r="AB41" s="551">
        <v>2.5</v>
      </c>
      <c r="AC41" s="551"/>
      <c r="AD41" s="551">
        <f>AB41*5</f>
        <v>12.5</v>
      </c>
      <c r="AE41" s="551" t="s">
        <v>1360</v>
      </c>
      <c r="AF41" s="551">
        <f>AD41*9</f>
        <v>112.5</v>
      </c>
    </row>
    <row r="42" spans="2:32" ht="27.75">
      <c r="B42" s="1154"/>
      <c r="C42" s="1150"/>
      <c r="D42" s="574" t="s">
        <v>1451</v>
      </c>
      <c r="E42" s="575"/>
      <c r="F42" s="574">
        <v>10</v>
      </c>
      <c r="G42" s="574"/>
      <c r="H42" s="575"/>
      <c r="I42" s="574"/>
      <c r="J42" s="574"/>
      <c r="K42" s="575"/>
      <c r="L42" s="576"/>
      <c r="M42" s="574" t="s">
        <v>1448</v>
      </c>
      <c r="N42" s="579" t="s">
        <v>972</v>
      </c>
      <c r="O42" s="576">
        <v>5</v>
      </c>
      <c r="P42" s="574"/>
      <c r="Q42" s="575"/>
      <c r="R42" s="574"/>
      <c r="S42" s="574"/>
      <c r="T42" s="575"/>
      <c r="U42" s="574"/>
      <c r="V42" s="1156"/>
      <c r="W42" s="617">
        <f>Y37*2+Y38*7+Y39*1+Y42*8</f>
        <v>26.8</v>
      </c>
      <c r="X42" s="616" t="s">
        <v>1376</v>
      </c>
      <c r="Y42" s="583">
        <v>0</v>
      </c>
      <c r="Z42" s="561"/>
      <c r="AA42" s="550" t="s">
        <v>1375</v>
      </c>
      <c r="AE42" s="550">
        <f>AB42*15</f>
        <v>0</v>
      </c>
    </row>
    <row r="43" spans="2:32" ht="27.75">
      <c r="B43" s="582" t="s">
        <v>1374</v>
      </c>
      <c r="C43" s="581"/>
      <c r="D43" s="580"/>
      <c r="E43" s="575"/>
      <c r="F43" s="574"/>
      <c r="G43" s="574"/>
      <c r="H43" s="575"/>
      <c r="I43" s="574"/>
      <c r="J43" s="578"/>
      <c r="K43" s="579"/>
      <c r="L43" s="576"/>
      <c r="M43" s="576" t="s">
        <v>1433</v>
      </c>
      <c r="N43" s="577"/>
      <c r="O43" s="576">
        <v>10</v>
      </c>
      <c r="P43" s="574"/>
      <c r="Q43" s="575"/>
      <c r="R43" s="574"/>
      <c r="S43" s="574"/>
      <c r="T43" s="575"/>
      <c r="U43" s="574"/>
      <c r="V43" s="1156"/>
      <c r="W43" s="613" t="s">
        <v>1373</v>
      </c>
      <c r="X43" s="612"/>
      <c r="Y43" s="571"/>
      <c r="Z43" s="550"/>
      <c r="AC43" s="550">
        <f>SUM(AC38:AC42)</f>
        <v>29.7</v>
      </c>
      <c r="AD43" s="550">
        <f>SUM(AD38:AD42)</f>
        <v>24</v>
      </c>
      <c r="AE43" s="550">
        <f>SUM(AE38:AE42)</f>
        <v>98</v>
      </c>
      <c r="AF43" s="550">
        <f>AC43*4+AD43*9+AE43*4</f>
        <v>726.8</v>
      </c>
    </row>
    <row r="44" spans="2:32" ht="28.5" thickBot="1">
      <c r="B44" s="570"/>
      <c r="C44" s="569"/>
      <c r="D44" s="682"/>
      <c r="E44" s="682"/>
      <c r="F44" s="681"/>
      <c r="G44" s="681"/>
      <c r="H44" s="682"/>
      <c r="I44" s="681"/>
      <c r="J44" s="681"/>
      <c r="K44" s="579"/>
      <c r="L44" s="576"/>
      <c r="M44" s="682"/>
      <c r="N44" s="682"/>
      <c r="O44" s="681"/>
      <c r="P44" s="681"/>
      <c r="Q44" s="682"/>
      <c r="R44" s="681"/>
      <c r="S44" s="681"/>
      <c r="T44" s="682"/>
      <c r="U44" s="681"/>
      <c r="V44" s="1157"/>
      <c r="W44" s="606">
        <f>W38*4+W40*9+W42*4</f>
        <v>684.2</v>
      </c>
      <c r="X44" s="680"/>
      <c r="Y44" s="679"/>
      <c r="Z44" s="561"/>
      <c r="AC44" s="560">
        <f>AC43*4/AF43</f>
        <v>0.16345624656026417</v>
      </c>
      <c r="AD44" s="560">
        <f>AD43*9/AF43</f>
        <v>0.29719317556411667</v>
      </c>
      <c r="AE44" s="560">
        <f>AE43*4/AF43</f>
        <v>0.53935057787561924</v>
      </c>
    </row>
    <row r="45" spans="2:32" ht="68.099999999999994" customHeight="1">
      <c r="C45" s="550"/>
      <c r="D45" s="1167"/>
      <c r="E45" s="1167"/>
      <c r="F45" s="1167"/>
      <c r="G45" s="1167"/>
      <c r="H45" s="1167"/>
      <c r="I45" s="1167"/>
      <c r="J45" s="1167"/>
      <c r="K45" s="1167"/>
      <c r="L45" s="1167"/>
      <c r="M45" s="1167"/>
      <c r="N45" s="1167"/>
      <c r="O45" s="1167"/>
      <c r="P45" s="1167"/>
      <c r="Q45" s="1167"/>
      <c r="R45" s="1167"/>
      <c r="S45" s="1167"/>
      <c r="T45" s="1167"/>
      <c r="U45" s="1167"/>
      <c r="V45" s="1167"/>
      <c r="W45" s="1167"/>
      <c r="X45" s="1167"/>
      <c r="Y45" s="1167"/>
      <c r="Z45" s="559"/>
    </row>
    <row r="46" spans="2:32">
      <c r="B46" s="551"/>
      <c r="D46" s="1148"/>
      <c r="E46" s="1148"/>
      <c r="F46" s="1149"/>
      <c r="G46" s="1149"/>
      <c r="H46" s="558"/>
      <c r="I46" s="550"/>
      <c r="J46" s="550"/>
      <c r="K46" s="558"/>
      <c r="L46" s="558"/>
      <c r="M46" s="558"/>
      <c r="N46" s="558"/>
      <c r="O46" s="550"/>
      <c r="Q46" s="558"/>
      <c r="R46" s="550"/>
      <c r="T46" s="558"/>
      <c r="U46" s="550"/>
      <c r="V46" s="550"/>
      <c r="Y46" s="557"/>
    </row>
    <row r="47" spans="2:32">
      <c r="Y47" s="557"/>
    </row>
    <row r="48" spans="2:32">
      <c r="Y48" s="557"/>
    </row>
    <row r="49" spans="25:25">
      <c r="Y49" s="557"/>
    </row>
    <row r="50" spans="25:25">
      <c r="Y50" s="557"/>
    </row>
    <row r="51" spans="25:25">
      <c r="Y51" s="557"/>
    </row>
    <row r="52" spans="25:25">
      <c r="Y52" s="557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20" type="noConversion"/>
  <pageMargins left="0.31496062992125984" right="0.70866141732283472" top="0" bottom="0" header="0.31496062992125984" footer="0.31496062992125984"/>
  <pageSetup paperSize="9" scale="3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B1" zoomScale="55" zoomScaleNormal="55" workbookViewId="0">
      <selection activeCell="F15" sqref="F15"/>
    </sheetView>
  </sheetViews>
  <sheetFormatPr defaultColWidth="9" defaultRowHeight="20.25"/>
  <cols>
    <col min="1" max="1" width="0.125" style="549" hidden="1" customWidth="1"/>
    <col min="2" max="2" width="4.875" style="556" customWidth="1"/>
    <col min="3" max="3" width="0" style="549" hidden="1" customWidth="1"/>
    <col min="4" max="4" width="18.625" style="549" customWidth="1"/>
    <col min="5" max="5" width="5.625" style="555" customWidth="1"/>
    <col min="6" max="6" width="9.625" style="549" customWidth="1"/>
    <col min="7" max="7" width="18.625" style="549" customWidth="1"/>
    <col min="8" max="8" width="5.625" style="555" customWidth="1"/>
    <col min="9" max="9" width="9.625" style="549" customWidth="1"/>
    <col min="10" max="10" width="18.625" style="549" customWidth="1"/>
    <col min="11" max="11" width="5.625" style="555" customWidth="1"/>
    <col min="12" max="12" width="11.875" style="555" customWidth="1"/>
    <col min="13" max="13" width="18.625" style="555" customWidth="1"/>
    <col min="14" max="14" width="5.625" style="555" customWidth="1"/>
    <col min="15" max="15" width="9.625" style="549" customWidth="1"/>
    <col min="16" max="16" width="18.625" style="549" customWidth="1"/>
    <col min="17" max="17" width="5.625" style="555" customWidth="1"/>
    <col min="18" max="18" width="9.625" style="549" customWidth="1"/>
    <col min="19" max="19" width="18.625" style="549" customWidth="1"/>
    <col min="20" max="20" width="5.625" style="555" customWidth="1"/>
    <col min="21" max="21" width="9.625" style="549" customWidth="1"/>
    <col min="22" max="22" width="5.25" style="549" customWidth="1"/>
    <col min="23" max="23" width="11.75" style="554" customWidth="1"/>
    <col min="24" max="24" width="11.25" style="553" customWidth="1"/>
    <col min="25" max="25" width="6.625" style="552" customWidth="1"/>
    <col min="26" max="26" width="6.625" style="549" customWidth="1"/>
    <col min="27" max="27" width="6" style="550" hidden="1" customWidth="1"/>
    <col min="28" max="28" width="5.5" style="551" hidden="1" customWidth="1"/>
    <col min="29" max="29" width="7.75" style="550" hidden="1" customWidth="1"/>
    <col min="30" max="30" width="8" style="550" hidden="1" customWidth="1"/>
    <col min="31" max="31" width="7.875" style="550" hidden="1" customWidth="1"/>
    <col min="32" max="32" width="7.5" style="550" hidden="1" customWidth="1"/>
    <col min="33" max="16384" width="9" style="549"/>
  </cols>
  <sheetData>
    <row r="1" spans="2:35" s="550" customFormat="1" ht="38.25">
      <c r="B1" s="1158" t="s">
        <v>1540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  <c r="R1" s="1158"/>
      <c r="S1" s="1158"/>
      <c r="T1" s="1158"/>
      <c r="U1" s="1158"/>
      <c r="V1" s="1158"/>
      <c r="W1" s="1158"/>
      <c r="X1" s="1158"/>
      <c r="Y1" s="1158"/>
      <c r="Z1" s="661"/>
      <c r="AB1" s="551"/>
    </row>
    <row r="2" spans="2:35" s="550" customFormat="1" ht="16.5" customHeight="1">
      <c r="B2" s="1159"/>
      <c r="C2" s="1160"/>
      <c r="D2" s="1160"/>
      <c r="E2" s="1160"/>
      <c r="F2" s="1160"/>
      <c r="G2" s="1160"/>
      <c r="H2" s="662"/>
      <c r="I2" s="661"/>
      <c r="J2" s="661"/>
      <c r="K2" s="662"/>
      <c r="L2" s="662"/>
      <c r="M2" s="662"/>
      <c r="N2" s="662"/>
      <c r="O2" s="661"/>
      <c r="P2" s="661"/>
      <c r="Q2" s="662"/>
      <c r="R2" s="661"/>
      <c r="S2" s="1161"/>
      <c r="T2" s="1162"/>
      <c r="U2" s="1162"/>
      <c r="V2" s="1162"/>
      <c r="W2" s="1162"/>
      <c r="X2" s="1162"/>
      <c r="Y2" s="1162"/>
      <c r="Z2" s="661"/>
      <c r="AB2" s="551"/>
    </row>
    <row r="3" spans="2:35" s="550" customFormat="1" ht="31.5" customHeight="1" thickBot="1">
      <c r="B3" s="660" t="s">
        <v>1430</v>
      </c>
      <c r="C3" s="659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1163"/>
      <c r="T3" s="1163"/>
      <c r="U3" s="1163"/>
      <c r="V3" s="1163"/>
      <c r="W3" s="1163"/>
      <c r="X3" s="1163"/>
      <c r="Y3" s="1163"/>
      <c r="Z3" s="561"/>
      <c r="AB3" s="551"/>
    </row>
    <row r="4" spans="2:35" s="646" customFormat="1" ht="99">
      <c r="B4" s="657" t="s">
        <v>0</v>
      </c>
      <c r="C4" s="656" t="s">
        <v>1</v>
      </c>
      <c r="D4" s="652" t="s">
        <v>2</v>
      </c>
      <c r="E4" s="653" t="s">
        <v>1480</v>
      </c>
      <c r="F4" s="652"/>
      <c r="G4" s="652" t="s">
        <v>3</v>
      </c>
      <c r="H4" s="653" t="s">
        <v>1480</v>
      </c>
      <c r="I4" s="652"/>
      <c r="J4" s="652" t="s">
        <v>1360</v>
      </c>
      <c r="K4" s="653" t="s">
        <v>1480</v>
      </c>
      <c r="L4" s="652"/>
      <c r="M4" s="652" t="s">
        <v>4</v>
      </c>
      <c r="N4" s="653" t="s">
        <v>1480</v>
      </c>
      <c r="O4" s="655"/>
      <c r="P4" s="652" t="s">
        <v>4</v>
      </c>
      <c r="Q4" s="653" t="s">
        <v>1480</v>
      </c>
      <c r="R4" s="652"/>
      <c r="S4" s="654" t="s">
        <v>5</v>
      </c>
      <c r="T4" s="653" t="s">
        <v>1480</v>
      </c>
      <c r="U4" s="652"/>
      <c r="V4" s="651" t="s">
        <v>1479</v>
      </c>
      <c r="W4" s="650" t="s">
        <v>6</v>
      </c>
      <c r="X4" s="649" t="s">
        <v>1427</v>
      </c>
      <c r="Y4" s="648" t="s">
        <v>1426</v>
      </c>
      <c r="Z4" s="647"/>
      <c r="AA4" s="551"/>
      <c r="AB4" s="551"/>
      <c r="AC4" s="550"/>
      <c r="AD4" s="550"/>
      <c r="AE4" s="550"/>
      <c r="AF4" s="550"/>
    </row>
    <row r="5" spans="2:35" s="593" customFormat="1" ht="42">
      <c r="B5" s="603">
        <v>4</v>
      </c>
      <c r="C5" s="1150"/>
      <c r="D5" s="599" t="s">
        <v>1423</v>
      </c>
      <c r="E5" s="599" t="s">
        <v>640</v>
      </c>
      <c r="F5" s="597" t="s">
        <v>1441</v>
      </c>
      <c r="G5" s="640" t="s">
        <v>1539</v>
      </c>
      <c r="H5" s="599" t="s">
        <v>976</v>
      </c>
      <c r="I5" s="597" t="s">
        <v>1441</v>
      </c>
      <c r="J5" s="640" t="s">
        <v>1538</v>
      </c>
      <c r="K5" s="599" t="s">
        <v>638</v>
      </c>
      <c r="L5" s="597" t="s">
        <v>1441</v>
      </c>
      <c r="M5" s="640" t="s">
        <v>1537</v>
      </c>
      <c r="N5" s="599" t="s">
        <v>640</v>
      </c>
      <c r="O5" s="597" t="s">
        <v>1441</v>
      </c>
      <c r="P5" s="599" t="s">
        <v>771</v>
      </c>
      <c r="Q5" s="599" t="s">
        <v>639</v>
      </c>
      <c r="R5" s="597" t="s">
        <v>1441</v>
      </c>
      <c r="S5" s="599" t="s">
        <v>1536</v>
      </c>
      <c r="T5" s="598" t="s">
        <v>638</v>
      </c>
      <c r="U5" s="597" t="s">
        <v>1441</v>
      </c>
      <c r="V5" s="1155"/>
      <c r="W5" s="625" t="s">
        <v>7</v>
      </c>
      <c r="X5" s="624" t="s">
        <v>1371</v>
      </c>
      <c r="Y5" s="594">
        <v>5.6</v>
      </c>
      <c r="Z5" s="550"/>
      <c r="AA5" s="550"/>
      <c r="AB5" s="551"/>
      <c r="AC5" s="550" t="s">
        <v>1370</v>
      </c>
      <c r="AD5" s="550" t="s">
        <v>1369</v>
      </c>
      <c r="AE5" s="550" t="s">
        <v>1414</v>
      </c>
      <c r="AF5" s="550" t="s">
        <v>1367</v>
      </c>
    </row>
    <row r="6" spans="2:35" ht="27.95" customHeight="1">
      <c r="B6" s="588" t="s">
        <v>8</v>
      </c>
      <c r="C6" s="1150"/>
      <c r="D6" s="576" t="s">
        <v>551</v>
      </c>
      <c r="E6" s="576"/>
      <c r="F6" s="576">
        <v>110</v>
      </c>
      <c r="G6" s="574" t="s">
        <v>1535</v>
      </c>
      <c r="H6" s="574"/>
      <c r="I6" s="574">
        <v>40</v>
      </c>
      <c r="J6" s="576" t="s">
        <v>956</v>
      </c>
      <c r="K6" s="576"/>
      <c r="L6" s="576">
        <v>50</v>
      </c>
      <c r="M6" s="576" t="s">
        <v>1439</v>
      </c>
      <c r="N6" s="576"/>
      <c r="O6" s="576">
        <v>30</v>
      </c>
      <c r="P6" s="574" t="s">
        <v>771</v>
      </c>
      <c r="Q6" s="574"/>
      <c r="R6" s="576">
        <v>120</v>
      </c>
      <c r="S6" s="576" t="s">
        <v>1436</v>
      </c>
      <c r="T6" s="576"/>
      <c r="U6" s="576">
        <v>10</v>
      </c>
      <c r="V6" s="1156"/>
      <c r="W6" s="617">
        <f>Y5*15+Y7*5+Y9*15+Y10*12</f>
        <v>95</v>
      </c>
      <c r="X6" s="622" t="s">
        <v>1366</v>
      </c>
      <c r="Y6" s="583">
        <v>1.9</v>
      </c>
      <c r="Z6" s="561"/>
      <c r="AA6" s="551" t="s">
        <v>1365</v>
      </c>
      <c r="AB6" s="551">
        <v>6</v>
      </c>
      <c r="AC6" s="551">
        <f>AB6*2</f>
        <v>12</v>
      </c>
      <c r="AD6" s="551"/>
      <c r="AE6" s="551">
        <f>AB6*15</f>
        <v>90</v>
      </c>
      <c r="AF6" s="551">
        <f>AC6*4+AE6*4</f>
        <v>408</v>
      </c>
    </row>
    <row r="7" spans="2:35" ht="27.95" customHeight="1">
      <c r="B7" s="588">
        <v>20</v>
      </c>
      <c r="C7" s="1150"/>
      <c r="D7" s="574"/>
      <c r="E7" s="574"/>
      <c r="F7" s="574"/>
      <c r="G7" s="576"/>
      <c r="H7" s="576"/>
      <c r="I7" s="576"/>
      <c r="J7" s="576" t="s">
        <v>962</v>
      </c>
      <c r="K7" s="576"/>
      <c r="L7" s="576">
        <v>10</v>
      </c>
      <c r="M7" s="576"/>
      <c r="N7" s="576"/>
      <c r="O7" s="576"/>
      <c r="P7" s="574"/>
      <c r="Q7" s="574"/>
      <c r="R7" s="574"/>
      <c r="S7" s="576" t="s">
        <v>962</v>
      </c>
      <c r="T7" s="579"/>
      <c r="U7" s="576">
        <v>10</v>
      </c>
      <c r="V7" s="1156"/>
      <c r="W7" s="613" t="s">
        <v>9</v>
      </c>
      <c r="X7" s="618" t="s">
        <v>1364</v>
      </c>
      <c r="Y7" s="583">
        <v>2.2000000000000002</v>
      </c>
      <c r="Z7" s="550"/>
      <c r="AA7" s="591" t="s">
        <v>1363</v>
      </c>
      <c r="AB7" s="551">
        <v>2</v>
      </c>
      <c r="AC7" s="590">
        <f>AB7*7</f>
        <v>14</v>
      </c>
      <c r="AD7" s="551">
        <f>AB7*5</f>
        <v>10</v>
      </c>
      <c r="AE7" s="551" t="s">
        <v>1360</v>
      </c>
      <c r="AF7" s="589">
        <f>AC7*4+AD7*9</f>
        <v>146</v>
      </c>
    </row>
    <row r="8" spans="2:35" ht="27.95" customHeight="1">
      <c r="B8" s="588" t="s">
        <v>10</v>
      </c>
      <c r="C8" s="1150"/>
      <c r="D8" s="574"/>
      <c r="E8" s="574"/>
      <c r="F8" s="574"/>
      <c r="G8" s="576"/>
      <c r="H8" s="576"/>
      <c r="I8" s="576"/>
      <c r="J8" s="638" t="s">
        <v>922</v>
      </c>
      <c r="K8" s="579"/>
      <c r="L8" s="576">
        <v>10</v>
      </c>
      <c r="M8" s="576"/>
      <c r="N8" s="577"/>
      <c r="O8" s="576"/>
      <c r="P8" s="574"/>
      <c r="Q8" s="575"/>
      <c r="R8" s="574"/>
      <c r="S8" s="576" t="s">
        <v>922</v>
      </c>
      <c r="T8" s="576"/>
      <c r="U8" s="576">
        <v>10</v>
      </c>
      <c r="V8" s="1156"/>
      <c r="W8" s="617">
        <f>Y6*5+Y8*5+Y10*8</f>
        <v>20.5</v>
      </c>
      <c r="X8" s="618" t="s">
        <v>1362</v>
      </c>
      <c r="Y8" s="583">
        <v>2.2000000000000002</v>
      </c>
      <c r="Z8" s="561"/>
      <c r="AA8" s="550" t="s">
        <v>1361</v>
      </c>
      <c r="AB8" s="551">
        <v>1.5</v>
      </c>
      <c r="AC8" s="551">
        <f>AB8*1</f>
        <v>1.5</v>
      </c>
      <c r="AD8" s="551" t="s">
        <v>1360</v>
      </c>
      <c r="AE8" s="551">
        <f>AB8*5</f>
        <v>7.5</v>
      </c>
      <c r="AF8" s="551">
        <f>AC8*4+AE8*4</f>
        <v>36</v>
      </c>
    </row>
    <row r="9" spans="2:35" ht="27.95" customHeight="1">
      <c r="B9" s="1154" t="s">
        <v>1425</v>
      </c>
      <c r="C9" s="1150"/>
      <c r="D9" s="574"/>
      <c r="E9" s="574"/>
      <c r="F9" s="574"/>
      <c r="G9" s="574"/>
      <c r="H9" s="575"/>
      <c r="I9" s="574"/>
      <c r="J9" s="576" t="s">
        <v>1433</v>
      </c>
      <c r="K9" s="577"/>
      <c r="L9" s="576">
        <v>20</v>
      </c>
      <c r="M9" s="576"/>
      <c r="N9" s="576"/>
      <c r="O9" s="576"/>
      <c r="P9" s="574"/>
      <c r="Q9" s="575"/>
      <c r="R9" s="574"/>
      <c r="S9" s="674" t="s">
        <v>1506</v>
      </c>
      <c r="T9" s="673"/>
      <c r="U9" s="672">
        <v>5</v>
      </c>
      <c r="V9" s="1156"/>
      <c r="W9" s="613" t="s">
        <v>11</v>
      </c>
      <c r="X9" s="618" t="s">
        <v>1358</v>
      </c>
      <c r="Y9" s="583">
        <v>0</v>
      </c>
      <c r="Z9" s="550"/>
      <c r="AA9" s="550" t="s">
        <v>1377</v>
      </c>
      <c r="AB9" s="551">
        <v>2.5</v>
      </c>
      <c r="AC9" s="551"/>
      <c r="AD9" s="551">
        <f>AB9*5</f>
        <v>12.5</v>
      </c>
      <c r="AE9" s="551" t="s">
        <v>1360</v>
      </c>
      <c r="AF9" s="551">
        <f>AD9*9</f>
        <v>112.5</v>
      </c>
    </row>
    <row r="10" spans="2:35" ht="27.95" customHeight="1">
      <c r="B10" s="1154"/>
      <c r="C10" s="1150"/>
      <c r="D10" s="574"/>
      <c r="E10" s="574"/>
      <c r="F10" s="574"/>
      <c r="G10" s="614"/>
      <c r="H10" s="575"/>
      <c r="I10" s="574"/>
      <c r="J10" s="576" t="s">
        <v>1467</v>
      </c>
      <c r="K10" s="579"/>
      <c r="L10" s="576">
        <v>5</v>
      </c>
      <c r="M10" s="575"/>
      <c r="N10" s="575"/>
      <c r="O10" s="574"/>
      <c r="P10" s="574"/>
      <c r="Q10" s="575"/>
      <c r="R10" s="574"/>
      <c r="S10" s="576" t="s">
        <v>981</v>
      </c>
      <c r="T10" s="579" t="s">
        <v>914</v>
      </c>
      <c r="U10" s="576">
        <v>5</v>
      </c>
      <c r="V10" s="1156"/>
      <c r="W10" s="617">
        <f>Y5*2+Y6*7+Y7*1+Y10*8</f>
        <v>26.7</v>
      </c>
      <c r="X10" s="616" t="s">
        <v>1376</v>
      </c>
      <c r="Y10" s="583">
        <v>0</v>
      </c>
      <c r="Z10" s="561"/>
      <c r="AA10" s="550" t="s">
        <v>1375</v>
      </c>
      <c r="AE10" s="550">
        <f>AB10*15</f>
        <v>0</v>
      </c>
    </row>
    <row r="11" spans="2:35" ht="27.95" customHeight="1">
      <c r="B11" s="582" t="s">
        <v>1374</v>
      </c>
      <c r="C11" s="581"/>
      <c r="D11" s="574"/>
      <c r="E11" s="575"/>
      <c r="F11" s="574"/>
      <c r="G11" s="574"/>
      <c r="H11" s="575"/>
      <c r="I11" s="574"/>
      <c r="J11" s="574"/>
      <c r="K11" s="575"/>
      <c r="L11" s="575"/>
      <c r="M11" s="575"/>
      <c r="N11" s="575"/>
      <c r="O11" s="574"/>
      <c r="P11" s="574"/>
      <c r="Q11" s="575"/>
      <c r="R11" s="574"/>
      <c r="S11" s="574" t="s">
        <v>1439</v>
      </c>
      <c r="T11" s="574"/>
      <c r="U11" s="574">
        <v>10</v>
      </c>
      <c r="V11" s="1156"/>
      <c r="W11" s="613" t="s">
        <v>1373</v>
      </c>
      <c r="X11" s="612"/>
      <c r="Y11" s="583"/>
      <c r="Z11" s="550"/>
      <c r="AC11" s="550">
        <f>SUM(AC6:AC10)</f>
        <v>27.5</v>
      </c>
      <c r="AD11" s="550">
        <f>SUM(AD6:AD10)</f>
        <v>22.5</v>
      </c>
      <c r="AE11" s="550">
        <f>SUM(AE6:AE10)</f>
        <v>97.5</v>
      </c>
      <c r="AF11" s="550">
        <f>AC11*4+AD11*9+AE11*4</f>
        <v>702.5</v>
      </c>
    </row>
    <row r="12" spans="2:35" ht="27.95" customHeight="1">
      <c r="B12" s="611"/>
      <c r="C12" s="569"/>
      <c r="D12" s="575"/>
      <c r="E12" s="575"/>
      <c r="F12" s="574"/>
      <c r="G12" s="574"/>
      <c r="H12" s="575"/>
      <c r="I12" s="574"/>
      <c r="J12" s="574"/>
      <c r="K12" s="575"/>
      <c r="L12" s="575"/>
      <c r="M12" s="575"/>
      <c r="N12" s="575"/>
      <c r="O12" s="574"/>
      <c r="P12" s="574"/>
      <c r="Q12" s="575"/>
      <c r="R12" s="574"/>
      <c r="S12" s="574"/>
      <c r="T12" s="575"/>
      <c r="U12" s="574"/>
      <c r="V12" s="1157"/>
      <c r="W12" s="606">
        <f>W6*4+W8*9+W10*4</f>
        <v>671.3</v>
      </c>
      <c r="X12" s="630"/>
      <c r="Y12" s="583"/>
      <c r="Z12" s="561"/>
      <c r="AC12" s="560">
        <f>AC11*4/AF11</f>
        <v>0.15658362989323843</v>
      </c>
      <c r="AD12" s="560">
        <f>AD11*9/AF11</f>
        <v>0.28825622775800713</v>
      </c>
      <c r="AE12" s="560">
        <f>AE11*4/AF11</f>
        <v>0.55516014234875444</v>
      </c>
    </row>
    <row r="13" spans="2:35" s="593" customFormat="1" ht="42">
      <c r="B13" s="603">
        <v>4</v>
      </c>
      <c r="C13" s="1150"/>
      <c r="D13" s="599" t="s">
        <v>427</v>
      </c>
      <c r="E13" s="599" t="s">
        <v>640</v>
      </c>
      <c r="F13" s="597" t="s">
        <v>1441</v>
      </c>
      <c r="G13" s="640" t="s">
        <v>1534</v>
      </c>
      <c r="H13" s="599" t="s">
        <v>948</v>
      </c>
      <c r="I13" s="597" t="s">
        <v>1441</v>
      </c>
      <c r="J13" s="640" t="s">
        <v>1533</v>
      </c>
      <c r="K13" s="599" t="s">
        <v>638</v>
      </c>
      <c r="L13" s="597" t="s">
        <v>1441</v>
      </c>
      <c r="M13" s="640" t="s">
        <v>1532</v>
      </c>
      <c r="N13" s="599" t="s">
        <v>948</v>
      </c>
      <c r="O13" s="597" t="s">
        <v>1441</v>
      </c>
      <c r="P13" s="599" t="s">
        <v>772</v>
      </c>
      <c r="Q13" s="599" t="s">
        <v>639</v>
      </c>
      <c r="R13" s="597" t="s">
        <v>1441</v>
      </c>
      <c r="S13" s="599" t="s">
        <v>1531</v>
      </c>
      <c r="T13" s="598" t="s">
        <v>638</v>
      </c>
      <c r="U13" s="597" t="s">
        <v>1441</v>
      </c>
      <c r="V13" s="1155"/>
      <c r="W13" s="625" t="s">
        <v>7</v>
      </c>
      <c r="X13" s="624" t="s">
        <v>1371</v>
      </c>
      <c r="Y13" s="639">
        <v>6.1</v>
      </c>
      <c r="Z13" s="550"/>
      <c r="AA13" s="550"/>
      <c r="AB13" s="551"/>
      <c r="AC13" s="550" t="s">
        <v>1370</v>
      </c>
      <c r="AD13" s="550" t="s">
        <v>1369</v>
      </c>
      <c r="AE13" s="550" t="s">
        <v>1414</v>
      </c>
      <c r="AF13" s="550" t="s">
        <v>1367</v>
      </c>
      <c r="AG13" s="642"/>
      <c r="AH13" s="642"/>
      <c r="AI13" s="642"/>
    </row>
    <row r="14" spans="2:35" ht="27.95" customHeight="1">
      <c r="B14" s="588" t="s">
        <v>8</v>
      </c>
      <c r="C14" s="1150"/>
      <c r="D14" s="574" t="s">
        <v>551</v>
      </c>
      <c r="E14" s="574"/>
      <c r="F14" s="574">
        <v>70</v>
      </c>
      <c r="G14" s="576" t="s">
        <v>1468</v>
      </c>
      <c r="H14" s="576"/>
      <c r="I14" s="576">
        <v>35</v>
      </c>
      <c r="J14" s="574" t="s">
        <v>1440</v>
      </c>
      <c r="K14" s="574"/>
      <c r="L14" s="574">
        <v>30</v>
      </c>
      <c r="M14" s="645" t="s">
        <v>1460</v>
      </c>
      <c r="N14" s="645"/>
      <c r="O14" s="645">
        <v>40</v>
      </c>
      <c r="P14" s="574" t="s">
        <v>772</v>
      </c>
      <c r="Q14" s="574"/>
      <c r="R14" s="576">
        <v>120</v>
      </c>
      <c r="S14" s="576" t="s">
        <v>1482</v>
      </c>
      <c r="T14" s="576"/>
      <c r="U14" s="576">
        <v>10</v>
      </c>
      <c r="V14" s="1156"/>
      <c r="W14" s="617">
        <f>Y13*15+Y15*5+Y17*15+Y18*12</f>
        <v>102</v>
      </c>
      <c r="X14" s="622" t="s">
        <v>1366</v>
      </c>
      <c r="Y14" s="635">
        <v>1.8</v>
      </c>
      <c r="Z14" s="561"/>
      <c r="AA14" s="551" t="s">
        <v>1365</v>
      </c>
      <c r="AB14" s="551">
        <v>6</v>
      </c>
      <c r="AC14" s="551">
        <f>AB14*2</f>
        <v>12</v>
      </c>
      <c r="AD14" s="551"/>
      <c r="AE14" s="551">
        <f>AB14*15</f>
        <v>90</v>
      </c>
      <c r="AF14" s="551">
        <f>AC14*4+AE14*4</f>
        <v>408</v>
      </c>
      <c r="AG14" s="642"/>
      <c r="AH14" s="642"/>
      <c r="AI14" s="642"/>
    </row>
    <row r="15" spans="2:35" ht="27.95" customHeight="1">
      <c r="B15" s="588">
        <v>21</v>
      </c>
      <c r="C15" s="1150"/>
      <c r="D15" s="576" t="s">
        <v>589</v>
      </c>
      <c r="E15" s="576"/>
      <c r="F15" s="576">
        <v>60</v>
      </c>
      <c r="G15" s="576"/>
      <c r="H15" s="576"/>
      <c r="I15" s="576"/>
      <c r="J15" s="574" t="s">
        <v>977</v>
      </c>
      <c r="K15" s="574"/>
      <c r="L15" s="574">
        <v>20</v>
      </c>
      <c r="M15" s="576" t="s">
        <v>971</v>
      </c>
      <c r="N15" s="579" t="s">
        <v>914</v>
      </c>
      <c r="O15" s="576">
        <v>20</v>
      </c>
      <c r="P15" s="574"/>
      <c r="Q15" s="574"/>
      <c r="R15" s="574"/>
      <c r="S15" s="576" t="s">
        <v>920</v>
      </c>
      <c r="T15" s="576"/>
      <c r="U15" s="576">
        <v>30</v>
      </c>
      <c r="V15" s="1156"/>
      <c r="W15" s="613" t="s">
        <v>9</v>
      </c>
      <c r="X15" s="618" t="s">
        <v>1364</v>
      </c>
      <c r="Y15" s="635">
        <v>2.1</v>
      </c>
      <c r="Z15" s="550"/>
      <c r="AA15" s="591" t="s">
        <v>1363</v>
      </c>
      <c r="AB15" s="551">
        <v>2.2000000000000002</v>
      </c>
      <c r="AC15" s="590">
        <f>AB15*7</f>
        <v>15.400000000000002</v>
      </c>
      <c r="AD15" s="551">
        <f>AB15*5</f>
        <v>11</v>
      </c>
      <c r="AE15" s="551" t="s">
        <v>1360</v>
      </c>
      <c r="AF15" s="589">
        <f>AC15*4+AD15*9</f>
        <v>160.60000000000002</v>
      </c>
      <c r="AG15" s="642"/>
      <c r="AH15" s="642"/>
      <c r="AI15" s="642"/>
    </row>
    <row r="16" spans="2:35" ht="27.95" customHeight="1">
      <c r="B16" s="588" t="s">
        <v>1404</v>
      </c>
      <c r="C16" s="1150"/>
      <c r="D16" s="576"/>
      <c r="E16" s="576"/>
      <c r="F16" s="576"/>
      <c r="G16" s="576"/>
      <c r="H16" s="577"/>
      <c r="I16" s="576"/>
      <c r="J16" s="574" t="s">
        <v>941</v>
      </c>
      <c r="K16" s="575"/>
      <c r="L16" s="636">
        <v>20</v>
      </c>
      <c r="M16" s="638" t="s">
        <v>954</v>
      </c>
      <c r="N16" s="576"/>
      <c r="O16" s="576">
        <v>20</v>
      </c>
      <c r="P16" s="574"/>
      <c r="Q16" s="575"/>
      <c r="R16" s="574"/>
      <c r="S16" s="576" t="s">
        <v>1530</v>
      </c>
      <c r="T16" s="577"/>
      <c r="U16" s="576">
        <v>20</v>
      </c>
      <c r="V16" s="1156"/>
      <c r="W16" s="617">
        <f>Y14*5+Y16*5+Y18*8</f>
        <v>20.5</v>
      </c>
      <c r="X16" s="618" t="s">
        <v>1362</v>
      </c>
      <c r="Y16" s="635">
        <v>2.2999999999999998</v>
      </c>
      <c r="Z16" s="561"/>
      <c r="AA16" s="550" t="s">
        <v>1361</v>
      </c>
      <c r="AB16" s="551">
        <v>1.6</v>
      </c>
      <c r="AC16" s="551">
        <f>AB16*1</f>
        <v>1.6</v>
      </c>
      <c r="AD16" s="551" t="s">
        <v>1360</v>
      </c>
      <c r="AE16" s="551">
        <f>AB16*5</f>
        <v>8</v>
      </c>
      <c r="AF16" s="551">
        <f>AC16*4+AE16*4</f>
        <v>38.4</v>
      </c>
      <c r="AG16" s="642"/>
      <c r="AH16" s="642"/>
      <c r="AI16" s="642"/>
    </row>
    <row r="17" spans="2:35" ht="27.95" customHeight="1">
      <c r="B17" s="1154" t="s">
        <v>1424</v>
      </c>
      <c r="C17" s="1150"/>
      <c r="D17" s="575"/>
      <c r="E17" s="575"/>
      <c r="F17" s="574"/>
      <c r="G17" s="574"/>
      <c r="H17" s="575"/>
      <c r="I17" s="574"/>
      <c r="J17" s="574" t="s">
        <v>922</v>
      </c>
      <c r="K17" s="587"/>
      <c r="L17" s="574">
        <v>20</v>
      </c>
      <c r="M17" s="587" t="s">
        <v>1529</v>
      </c>
      <c r="N17" s="587" t="s">
        <v>923</v>
      </c>
      <c r="O17" s="574">
        <v>10</v>
      </c>
      <c r="P17" s="574"/>
      <c r="Q17" s="575"/>
      <c r="R17" s="574"/>
      <c r="S17" s="574"/>
      <c r="T17" s="575"/>
      <c r="U17" s="574"/>
      <c r="V17" s="1156"/>
      <c r="W17" s="613" t="s">
        <v>11</v>
      </c>
      <c r="X17" s="618" t="s">
        <v>1358</v>
      </c>
      <c r="Y17" s="635">
        <v>0</v>
      </c>
      <c r="Z17" s="550"/>
      <c r="AA17" s="550" t="s">
        <v>1377</v>
      </c>
      <c r="AB17" s="551">
        <v>2.5</v>
      </c>
      <c r="AC17" s="551"/>
      <c r="AD17" s="551">
        <f>AB17*5</f>
        <v>12.5</v>
      </c>
      <c r="AE17" s="551" t="s">
        <v>1360</v>
      </c>
      <c r="AF17" s="551">
        <f>AD17*9</f>
        <v>112.5</v>
      </c>
      <c r="AG17" s="642"/>
      <c r="AH17" s="643"/>
      <c r="AI17" s="642"/>
    </row>
    <row r="18" spans="2:35" ht="27.95" customHeight="1">
      <c r="B18" s="1154"/>
      <c r="C18" s="1150"/>
      <c r="D18" s="575"/>
      <c r="E18" s="575"/>
      <c r="F18" s="574"/>
      <c r="G18" s="636"/>
      <c r="H18" s="575"/>
      <c r="I18" s="574"/>
      <c r="J18" s="574"/>
      <c r="K18" s="575"/>
      <c r="L18" s="574"/>
      <c r="M18" s="587"/>
      <c r="N18" s="587"/>
      <c r="O18" s="574"/>
      <c r="P18" s="574"/>
      <c r="Q18" s="575"/>
      <c r="R18" s="574"/>
      <c r="S18" s="614"/>
      <c r="T18" s="575"/>
      <c r="U18" s="574"/>
      <c r="V18" s="1156"/>
      <c r="W18" s="617">
        <f>Y13*2+Y14*7+Y15*1+Y18*8</f>
        <v>26.9</v>
      </c>
      <c r="X18" s="616" t="s">
        <v>1376</v>
      </c>
      <c r="Y18" s="635">
        <v>0</v>
      </c>
      <c r="Z18" s="561"/>
      <c r="AA18" s="550" t="s">
        <v>1375</v>
      </c>
      <c r="AB18" s="551">
        <v>1</v>
      </c>
      <c r="AE18" s="550">
        <f>AB18*15</f>
        <v>15</v>
      </c>
      <c r="AG18" s="642"/>
      <c r="AH18" s="643"/>
      <c r="AI18" s="642"/>
    </row>
    <row r="19" spans="2:35" ht="27.95" customHeight="1">
      <c r="B19" s="582" t="s">
        <v>1374</v>
      </c>
      <c r="C19" s="581"/>
      <c r="D19" s="575"/>
      <c r="E19" s="575"/>
      <c r="F19" s="574"/>
      <c r="G19" s="574"/>
      <c r="H19" s="575"/>
      <c r="I19" s="574"/>
      <c r="J19" s="578"/>
      <c r="K19" s="575"/>
      <c r="L19" s="575"/>
      <c r="M19" s="574"/>
      <c r="N19" s="575"/>
      <c r="O19" s="574"/>
      <c r="P19" s="641"/>
      <c r="Q19" s="575"/>
      <c r="R19" s="574"/>
      <c r="S19" s="576"/>
      <c r="T19" s="577"/>
      <c r="U19" s="576"/>
      <c r="V19" s="1156"/>
      <c r="W19" s="613" t="s">
        <v>1373</v>
      </c>
      <c r="X19" s="612"/>
      <c r="Y19" s="604"/>
      <c r="Z19" s="550"/>
      <c r="AC19" s="550">
        <f>SUM(AC14:AC18)</f>
        <v>29.000000000000004</v>
      </c>
      <c r="AD19" s="550">
        <f>SUM(AD14:AD18)</f>
        <v>23.5</v>
      </c>
      <c r="AE19" s="550">
        <f>SUM(AE14:AE18)</f>
        <v>113</v>
      </c>
      <c r="AF19" s="550">
        <f>AC19*4+AD19*9+AE19*4</f>
        <v>779.5</v>
      </c>
    </row>
    <row r="20" spans="2:35" ht="27.95" customHeight="1">
      <c r="B20" s="611"/>
      <c r="C20" s="569"/>
      <c r="D20" s="575"/>
      <c r="E20" s="575"/>
      <c r="F20" s="574"/>
      <c r="G20" s="574"/>
      <c r="H20" s="575"/>
      <c r="I20" s="574"/>
      <c r="J20" s="574"/>
      <c r="K20" s="575"/>
      <c r="L20" s="575"/>
      <c r="M20" s="575"/>
      <c r="N20" s="575"/>
      <c r="O20" s="574"/>
      <c r="P20" s="575"/>
      <c r="Q20" s="575"/>
      <c r="R20" s="574"/>
      <c r="S20" s="614"/>
      <c r="T20" s="575"/>
      <c r="U20" s="574"/>
      <c r="V20" s="1157"/>
      <c r="W20" s="606">
        <f>W14*4+W16*9+W18*4</f>
        <v>700.1</v>
      </c>
      <c r="X20" s="605"/>
      <c r="Y20" s="615"/>
      <c r="Z20" s="561"/>
      <c r="AC20" s="560">
        <f>AC19*4/AF19</f>
        <v>0.14881334188582426</v>
      </c>
      <c r="AD20" s="560">
        <f>AD19*9/AF19</f>
        <v>0.27132777421423987</v>
      </c>
      <c r="AE20" s="560">
        <f>AE19*4/AF19</f>
        <v>0.5798588838999359</v>
      </c>
    </row>
    <row r="21" spans="2:35" s="593" customFormat="1" ht="42">
      <c r="B21" s="603">
        <v>4</v>
      </c>
      <c r="C21" s="1150"/>
      <c r="D21" s="640" t="s">
        <v>1423</v>
      </c>
      <c r="E21" s="599" t="s">
        <v>640</v>
      </c>
      <c r="F21" s="597" t="s">
        <v>1441</v>
      </c>
      <c r="G21" s="640" t="s">
        <v>1528</v>
      </c>
      <c r="H21" s="599" t="s">
        <v>976</v>
      </c>
      <c r="I21" s="597" t="s">
        <v>1441</v>
      </c>
      <c r="J21" s="640" t="s">
        <v>1527</v>
      </c>
      <c r="K21" s="599" t="s">
        <v>638</v>
      </c>
      <c r="L21" s="597" t="s">
        <v>1441</v>
      </c>
      <c r="M21" s="598" t="s">
        <v>1526</v>
      </c>
      <c r="N21" s="598" t="s">
        <v>930</v>
      </c>
      <c r="O21" s="597" t="s">
        <v>1441</v>
      </c>
      <c r="P21" s="599" t="s">
        <v>771</v>
      </c>
      <c r="Q21" s="599" t="s">
        <v>639</v>
      </c>
      <c r="R21" s="597" t="s">
        <v>1441</v>
      </c>
      <c r="S21" s="599" t="s">
        <v>1525</v>
      </c>
      <c r="T21" s="598" t="s">
        <v>638</v>
      </c>
      <c r="U21" s="597" t="s">
        <v>1441</v>
      </c>
      <c r="V21" s="1155"/>
      <c r="W21" s="625" t="s">
        <v>7</v>
      </c>
      <c r="X21" s="624" t="s">
        <v>1371</v>
      </c>
      <c r="Y21" s="639">
        <v>5.6</v>
      </c>
      <c r="Z21" s="550"/>
      <c r="AA21" s="550"/>
      <c r="AB21" s="551"/>
      <c r="AC21" s="550" t="s">
        <v>1370</v>
      </c>
      <c r="AD21" s="550" t="s">
        <v>1369</v>
      </c>
      <c r="AE21" s="550" t="s">
        <v>1414</v>
      </c>
      <c r="AF21" s="550" t="s">
        <v>1367</v>
      </c>
    </row>
    <row r="22" spans="2:35" s="626" customFormat="1" ht="27.75" customHeight="1">
      <c r="B22" s="588" t="s">
        <v>8</v>
      </c>
      <c r="C22" s="1150"/>
      <c r="D22" s="576" t="s">
        <v>551</v>
      </c>
      <c r="E22" s="576"/>
      <c r="F22" s="576">
        <v>110</v>
      </c>
      <c r="G22" s="576" t="s">
        <v>1475</v>
      </c>
      <c r="H22" s="576"/>
      <c r="I22" s="576">
        <v>40</v>
      </c>
      <c r="J22" s="576" t="s">
        <v>1524</v>
      </c>
      <c r="K22" s="576" t="s">
        <v>923</v>
      </c>
      <c r="L22" s="576">
        <v>25</v>
      </c>
      <c r="M22" s="576" t="s">
        <v>1523</v>
      </c>
      <c r="N22" s="576"/>
      <c r="O22" s="576">
        <v>40</v>
      </c>
      <c r="P22" s="574" t="s">
        <v>771</v>
      </c>
      <c r="Q22" s="574"/>
      <c r="R22" s="576">
        <v>120</v>
      </c>
      <c r="S22" s="576" t="s">
        <v>1010</v>
      </c>
      <c r="T22" s="576"/>
      <c r="U22" s="576">
        <v>20</v>
      </c>
      <c r="V22" s="1156"/>
      <c r="W22" s="617">
        <f>Y21*15+Y23*5+Y25*15+Y26*12</f>
        <v>96.5</v>
      </c>
      <c r="X22" s="622" t="s">
        <v>1366</v>
      </c>
      <c r="Y22" s="635">
        <v>1.8</v>
      </c>
      <c r="Z22" s="629"/>
      <c r="AA22" s="551" t="s">
        <v>1365</v>
      </c>
      <c r="AB22" s="551">
        <v>6</v>
      </c>
      <c r="AC22" s="551">
        <f>AB22*2</f>
        <v>12</v>
      </c>
      <c r="AD22" s="551"/>
      <c r="AE22" s="551">
        <f>AB22*15</f>
        <v>90</v>
      </c>
      <c r="AF22" s="551">
        <f>AC22*4+AE22*4</f>
        <v>408</v>
      </c>
    </row>
    <row r="23" spans="2:35" s="626" customFormat="1" ht="27.95" customHeight="1">
      <c r="B23" s="588">
        <v>22</v>
      </c>
      <c r="C23" s="1150"/>
      <c r="D23" s="574"/>
      <c r="E23" s="574"/>
      <c r="F23" s="574"/>
      <c r="G23" s="576"/>
      <c r="H23" s="576"/>
      <c r="I23" s="576"/>
      <c r="J23" s="576" t="s">
        <v>941</v>
      </c>
      <c r="K23" s="576"/>
      <c r="L23" s="576">
        <v>30</v>
      </c>
      <c r="M23" s="574" t="s">
        <v>922</v>
      </c>
      <c r="N23" s="574"/>
      <c r="O23" s="574">
        <v>10</v>
      </c>
      <c r="P23" s="574"/>
      <c r="Q23" s="574"/>
      <c r="R23" s="574"/>
      <c r="S23" s="576" t="s">
        <v>922</v>
      </c>
      <c r="T23" s="576"/>
      <c r="U23" s="576">
        <v>10</v>
      </c>
      <c r="V23" s="1156"/>
      <c r="W23" s="613" t="s">
        <v>9</v>
      </c>
      <c r="X23" s="618" t="s">
        <v>1364</v>
      </c>
      <c r="Y23" s="635">
        <v>2.5</v>
      </c>
      <c r="Z23" s="627"/>
      <c r="AA23" s="591" t="s">
        <v>1363</v>
      </c>
      <c r="AB23" s="551">
        <v>2</v>
      </c>
      <c r="AC23" s="590">
        <f>AB23*7</f>
        <v>14</v>
      </c>
      <c r="AD23" s="551">
        <f>AB23*5</f>
        <v>10</v>
      </c>
      <c r="AE23" s="551" t="s">
        <v>1360</v>
      </c>
      <c r="AF23" s="589">
        <f>AC23*4+AD23*9</f>
        <v>146</v>
      </c>
    </row>
    <row r="24" spans="2:35" s="626" customFormat="1" ht="27.95" customHeight="1">
      <c r="B24" s="588" t="s">
        <v>1404</v>
      </c>
      <c r="C24" s="1150"/>
      <c r="D24" s="574"/>
      <c r="E24" s="574"/>
      <c r="F24" s="574"/>
      <c r="G24" s="576"/>
      <c r="H24" s="577"/>
      <c r="I24" s="576"/>
      <c r="J24" s="574" t="s">
        <v>1027</v>
      </c>
      <c r="K24" s="587"/>
      <c r="L24" s="574">
        <v>20</v>
      </c>
      <c r="M24" s="576" t="s">
        <v>962</v>
      </c>
      <c r="N24" s="576"/>
      <c r="O24" s="574">
        <v>10</v>
      </c>
      <c r="P24" s="574"/>
      <c r="Q24" s="574"/>
      <c r="R24" s="574"/>
      <c r="S24" s="576" t="s">
        <v>962</v>
      </c>
      <c r="T24" s="577"/>
      <c r="U24" s="576">
        <v>10</v>
      </c>
      <c r="V24" s="1156"/>
      <c r="W24" s="617">
        <f>Y22*5+Y24*5+Y26*8</f>
        <v>20.5</v>
      </c>
      <c r="X24" s="618" t="s">
        <v>1362</v>
      </c>
      <c r="Y24" s="635">
        <v>2.2999999999999998</v>
      </c>
      <c r="Z24" s="629"/>
      <c r="AA24" s="550" t="s">
        <v>1361</v>
      </c>
      <c r="AB24" s="551">
        <v>1.5</v>
      </c>
      <c r="AC24" s="551">
        <f>AB24*1</f>
        <v>1.5</v>
      </c>
      <c r="AD24" s="551" t="s">
        <v>1360</v>
      </c>
      <c r="AE24" s="551">
        <f>AB24*5</f>
        <v>7.5</v>
      </c>
      <c r="AF24" s="551">
        <f>AC24*4+AE24*4</f>
        <v>36</v>
      </c>
    </row>
    <row r="25" spans="2:35" s="626" customFormat="1" ht="27.95" customHeight="1">
      <c r="B25" s="1154" t="s">
        <v>1400</v>
      </c>
      <c r="C25" s="1150"/>
      <c r="D25" s="574"/>
      <c r="E25" s="574"/>
      <c r="F25" s="574"/>
      <c r="G25" s="576"/>
      <c r="H25" s="577"/>
      <c r="I25" s="576"/>
      <c r="J25" s="576"/>
      <c r="K25" s="576"/>
      <c r="L25" s="576"/>
      <c r="M25" s="576" t="s">
        <v>1458</v>
      </c>
      <c r="N25" s="579" t="s">
        <v>972</v>
      </c>
      <c r="O25" s="576">
        <v>8</v>
      </c>
      <c r="P25" s="574"/>
      <c r="Q25" s="574"/>
      <c r="R25" s="574"/>
      <c r="S25" s="576" t="s">
        <v>1439</v>
      </c>
      <c r="T25" s="579"/>
      <c r="U25" s="576">
        <v>10</v>
      </c>
      <c r="V25" s="1156"/>
      <c r="W25" s="613" t="s">
        <v>11</v>
      </c>
      <c r="X25" s="618" t="s">
        <v>1358</v>
      </c>
      <c r="Y25" s="635">
        <v>0</v>
      </c>
      <c r="Z25" s="627"/>
      <c r="AA25" s="550" t="s">
        <v>1377</v>
      </c>
      <c r="AB25" s="551">
        <v>2.5</v>
      </c>
      <c r="AC25" s="551"/>
      <c r="AD25" s="551">
        <f>AB25*5</f>
        <v>12.5</v>
      </c>
      <c r="AE25" s="551" t="s">
        <v>1360</v>
      </c>
      <c r="AF25" s="551">
        <f>AD25*9</f>
        <v>112.5</v>
      </c>
    </row>
    <row r="26" spans="2:35" s="626" customFormat="1" ht="27.95" customHeight="1">
      <c r="B26" s="1154"/>
      <c r="C26" s="1150"/>
      <c r="D26" s="574"/>
      <c r="E26" s="574"/>
      <c r="F26" s="574"/>
      <c r="G26" s="636"/>
      <c r="H26" s="575"/>
      <c r="I26" s="574"/>
      <c r="J26" s="579"/>
      <c r="K26" s="579"/>
      <c r="L26" s="576"/>
      <c r="M26" s="574" t="s">
        <v>1522</v>
      </c>
      <c r="N26" s="587" t="s">
        <v>991</v>
      </c>
      <c r="O26" s="574">
        <v>10</v>
      </c>
      <c r="P26" s="576"/>
      <c r="Q26" s="576"/>
      <c r="R26" s="574"/>
      <c r="S26" s="574"/>
      <c r="T26" s="575"/>
      <c r="U26" s="574"/>
      <c r="V26" s="1156"/>
      <c r="W26" s="617">
        <f>Y21*2+Y22*7+Y23*1+Y26*8</f>
        <v>26.299999999999997</v>
      </c>
      <c r="X26" s="616" t="s">
        <v>1376</v>
      </c>
      <c r="Y26" s="635">
        <v>0</v>
      </c>
      <c r="Z26" s="629"/>
      <c r="AA26" s="550" t="s">
        <v>1375</v>
      </c>
      <c r="AB26" s="551"/>
      <c r="AC26" s="550"/>
      <c r="AD26" s="550"/>
      <c r="AE26" s="550">
        <f>AB26*15</f>
        <v>0</v>
      </c>
      <c r="AF26" s="550"/>
    </row>
    <row r="27" spans="2:35" s="626" customFormat="1" ht="27.95" customHeight="1">
      <c r="B27" s="582" t="s">
        <v>1374</v>
      </c>
      <c r="C27" s="634"/>
      <c r="D27" s="574"/>
      <c r="E27" s="575"/>
      <c r="F27" s="574"/>
      <c r="G27" s="574"/>
      <c r="H27" s="575"/>
      <c r="I27" s="574"/>
      <c r="J27" s="579"/>
      <c r="K27" s="579"/>
      <c r="L27" s="576"/>
      <c r="M27" s="574"/>
      <c r="N27" s="587"/>
      <c r="O27" s="574"/>
      <c r="P27" s="587"/>
      <c r="Q27" s="575"/>
      <c r="R27" s="574"/>
      <c r="S27" s="574"/>
      <c r="T27" s="575"/>
      <c r="U27" s="574"/>
      <c r="V27" s="1156"/>
      <c r="W27" s="613" t="s">
        <v>1373</v>
      </c>
      <c r="X27" s="612"/>
      <c r="Y27" s="604"/>
      <c r="Z27" s="627"/>
      <c r="AA27" s="550"/>
      <c r="AB27" s="551"/>
      <c r="AC27" s="550">
        <f>SUM(AC22:AC26)</f>
        <v>27.5</v>
      </c>
      <c r="AD27" s="550">
        <f>SUM(AD22:AD26)</f>
        <v>22.5</v>
      </c>
      <c r="AE27" s="550">
        <f>SUM(AE22:AE26)</f>
        <v>97.5</v>
      </c>
      <c r="AF27" s="550">
        <f>AC27*4+AD27*9+AE27*4</f>
        <v>702.5</v>
      </c>
    </row>
    <row r="28" spans="2:35" s="626" customFormat="1" ht="27.95" customHeight="1" thickBot="1">
      <c r="B28" s="632"/>
      <c r="C28" s="631"/>
      <c r="D28" s="575"/>
      <c r="E28" s="575"/>
      <c r="F28" s="574"/>
      <c r="G28" s="574"/>
      <c r="H28" s="575"/>
      <c r="I28" s="574"/>
      <c r="J28" s="579"/>
      <c r="K28" s="577"/>
      <c r="L28" s="576"/>
      <c r="M28" s="574"/>
      <c r="N28" s="575"/>
      <c r="O28" s="574"/>
      <c r="P28" s="574"/>
      <c r="Q28" s="575"/>
      <c r="R28" s="574"/>
      <c r="S28" s="574"/>
      <c r="T28" s="575"/>
      <c r="U28" s="574"/>
      <c r="V28" s="1157"/>
      <c r="W28" s="606">
        <f>W22*4+W24*9+W26*4</f>
        <v>675.7</v>
      </c>
      <c r="X28" s="630"/>
      <c r="Y28" s="615"/>
      <c r="Z28" s="629"/>
      <c r="AA28" s="627"/>
      <c r="AB28" s="628"/>
      <c r="AC28" s="560">
        <f>AC27*4/AF27</f>
        <v>0.15658362989323843</v>
      </c>
      <c r="AD28" s="560">
        <f>AD27*9/AF27</f>
        <v>0.28825622775800713</v>
      </c>
      <c r="AE28" s="560">
        <f>AE27*4/AF27</f>
        <v>0.55516014234875444</v>
      </c>
      <c r="AF28" s="627"/>
    </row>
    <row r="29" spans="2:35" s="593" customFormat="1" ht="42">
      <c r="B29" s="603">
        <v>4</v>
      </c>
      <c r="C29" s="1150"/>
      <c r="D29" s="599" t="s">
        <v>1457</v>
      </c>
      <c r="E29" s="599" t="s">
        <v>640</v>
      </c>
      <c r="F29" s="597" t="s">
        <v>1441</v>
      </c>
      <c r="G29" s="600" t="s">
        <v>1521</v>
      </c>
      <c r="H29" s="599" t="s">
        <v>931</v>
      </c>
      <c r="I29" s="597" t="s">
        <v>1441</v>
      </c>
      <c r="J29" s="602" t="s">
        <v>1520</v>
      </c>
      <c r="K29" s="601" t="s">
        <v>638</v>
      </c>
      <c r="L29" s="597" t="s">
        <v>1441</v>
      </c>
      <c r="M29" s="600" t="s">
        <v>1519</v>
      </c>
      <c r="N29" s="599" t="s">
        <v>930</v>
      </c>
      <c r="O29" s="597" t="s">
        <v>1441</v>
      </c>
      <c r="P29" s="599" t="s">
        <v>772</v>
      </c>
      <c r="Q29" s="599" t="s">
        <v>639</v>
      </c>
      <c r="R29" s="597" t="s">
        <v>1441</v>
      </c>
      <c r="S29" s="599" t="s">
        <v>1518</v>
      </c>
      <c r="T29" s="598" t="s">
        <v>638</v>
      </c>
      <c r="U29" s="597" t="s">
        <v>1441</v>
      </c>
      <c r="V29" s="1151"/>
      <c r="W29" s="625" t="s">
        <v>7</v>
      </c>
      <c r="X29" s="624" t="s">
        <v>1371</v>
      </c>
      <c r="Y29" s="623">
        <v>5.6</v>
      </c>
      <c r="Z29" s="550"/>
      <c r="AA29" s="550"/>
      <c r="AB29" s="551"/>
      <c r="AC29" s="550" t="s">
        <v>1370</v>
      </c>
      <c r="AD29" s="550" t="s">
        <v>1369</v>
      </c>
      <c r="AE29" s="550" t="s">
        <v>1414</v>
      </c>
      <c r="AF29" s="550" t="s">
        <v>1367</v>
      </c>
    </row>
    <row r="30" spans="2:35" ht="27.95" customHeight="1">
      <c r="B30" s="588" t="s">
        <v>8</v>
      </c>
      <c r="C30" s="1150"/>
      <c r="D30" s="574" t="s">
        <v>551</v>
      </c>
      <c r="E30" s="574"/>
      <c r="F30" s="574">
        <v>70</v>
      </c>
      <c r="G30" s="574" t="s">
        <v>1433</v>
      </c>
      <c r="H30" s="574"/>
      <c r="I30" s="574">
        <v>35</v>
      </c>
      <c r="J30" s="576" t="s">
        <v>1003</v>
      </c>
      <c r="K30" s="576"/>
      <c r="L30" s="576">
        <v>40</v>
      </c>
      <c r="M30" s="574" t="s">
        <v>1022</v>
      </c>
      <c r="N30" s="574"/>
      <c r="O30" s="574">
        <v>40</v>
      </c>
      <c r="P30" s="574" t="s">
        <v>772</v>
      </c>
      <c r="Q30" s="574"/>
      <c r="R30" s="576">
        <v>120</v>
      </c>
      <c r="S30" s="576" t="s">
        <v>961</v>
      </c>
      <c r="T30" s="576"/>
      <c r="U30" s="576">
        <v>30</v>
      </c>
      <c r="V30" s="1152"/>
      <c r="W30" s="617">
        <f>Y29*15+Y31*5+Y33*15+Y34*12</f>
        <v>95.5</v>
      </c>
      <c r="X30" s="622" t="s">
        <v>1366</v>
      </c>
      <c r="Y30" s="604">
        <v>1.8</v>
      </c>
      <c r="Z30" s="561"/>
      <c r="AA30" s="551" t="s">
        <v>1365</v>
      </c>
      <c r="AB30" s="551">
        <v>6</v>
      </c>
      <c r="AC30" s="551">
        <f>AB30*2</f>
        <v>12</v>
      </c>
      <c r="AD30" s="551"/>
      <c r="AE30" s="551">
        <f>AB30*15</f>
        <v>90</v>
      </c>
      <c r="AF30" s="551">
        <f>AC30*4+AE30*4</f>
        <v>408</v>
      </c>
    </row>
    <row r="31" spans="2:35" ht="27.95" customHeight="1">
      <c r="B31" s="588">
        <v>23</v>
      </c>
      <c r="C31" s="1150"/>
      <c r="D31" s="576" t="s">
        <v>1452</v>
      </c>
      <c r="E31" s="576"/>
      <c r="F31" s="576">
        <v>40</v>
      </c>
      <c r="G31" s="576"/>
      <c r="H31" s="574"/>
      <c r="I31" s="574"/>
      <c r="J31" s="576" t="s">
        <v>981</v>
      </c>
      <c r="K31" s="576" t="s">
        <v>914</v>
      </c>
      <c r="L31" s="576">
        <v>30</v>
      </c>
      <c r="M31" s="576" t="s">
        <v>922</v>
      </c>
      <c r="N31" s="576"/>
      <c r="O31" s="576">
        <v>10</v>
      </c>
      <c r="P31" s="576"/>
      <c r="Q31" s="576"/>
      <c r="R31" s="576"/>
      <c r="S31" s="576" t="s">
        <v>1435</v>
      </c>
      <c r="T31" s="576"/>
      <c r="U31" s="576">
        <v>10</v>
      </c>
      <c r="V31" s="1152"/>
      <c r="W31" s="613" t="s">
        <v>9</v>
      </c>
      <c r="X31" s="618" t="s">
        <v>1364</v>
      </c>
      <c r="Y31" s="604">
        <v>2.2999999999999998</v>
      </c>
      <c r="Z31" s="550"/>
      <c r="AA31" s="591" t="s">
        <v>1363</v>
      </c>
      <c r="AB31" s="551">
        <v>2.2999999999999998</v>
      </c>
      <c r="AC31" s="590">
        <f>AB31*7</f>
        <v>16.099999999999998</v>
      </c>
      <c r="AD31" s="551">
        <f>AB31*5</f>
        <v>11.5</v>
      </c>
      <c r="AE31" s="551" t="s">
        <v>1360</v>
      </c>
      <c r="AF31" s="589">
        <f>AC31*4+AD31*9</f>
        <v>167.89999999999998</v>
      </c>
    </row>
    <row r="32" spans="2:35" ht="27.95" customHeight="1">
      <c r="B32" s="588" t="s">
        <v>10</v>
      </c>
      <c r="C32" s="1150"/>
      <c r="D32" s="576"/>
      <c r="E32" s="576"/>
      <c r="F32" s="576"/>
      <c r="G32" s="576"/>
      <c r="H32" s="576"/>
      <c r="I32" s="576"/>
      <c r="J32" s="576" t="s">
        <v>1439</v>
      </c>
      <c r="K32" s="576"/>
      <c r="L32" s="576">
        <v>30</v>
      </c>
      <c r="M32" s="576" t="s">
        <v>962</v>
      </c>
      <c r="N32" s="579"/>
      <c r="O32" s="576">
        <v>10</v>
      </c>
      <c r="P32" s="576"/>
      <c r="Q32" s="576"/>
      <c r="R32" s="576"/>
      <c r="S32" s="576"/>
      <c r="T32" s="577"/>
      <c r="U32" s="576"/>
      <c r="V32" s="1152"/>
      <c r="W32" s="617">
        <f>Y30*5+Y32*5+Y34*8</f>
        <v>21.5</v>
      </c>
      <c r="X32" s="618" t="s">
        <v>1362</v>
      </c>
      <c r="Y32" s="604">
        <v>2.5</v>
      </c>
      <c r="Z32" s="561"/>
      <c r="AA32" s="550" t="s">
        <v>1361</v>
      </c>
      <c r="AB32" s="551">
        <v>1.5</v>
      </c>
      <c r="AC32" s="551">
        <f>AB32*1</f>
        <v>1.5</v>
      </c>
      <c r="AD32" s="551" t="s">
        <v>1360</v>
      </c>
      <c r="AE32" s="551">
        <f>AB32*5</f>
        <v>7.5</v>
      </c>
      <c r="AF32" s="551">
        <f>AC32*4+AE32*4</f>
        <v>36</v>
      </c>
    </row>
    <row r="33" spans="2:32" ht="27.75">
      <c r="B33" s="1154" t="s">
        <v>1447</v>
      </c>
      <c r="C33" s="1150"/>
      <c r="D33" s="587"/>
      <c r="E33" s="575"/>
      <c r="F33" s="574"/>
      <c r="G33" s="621"/>
      <c r="H33" s="620"/>
      <c r="I33" s="619"/>
      <c r="J33" s="576"/>
      <c r="K33" s="576"/>
      <c r="L33" s="576"/>
      <c r="M33" s="576" t="s">
        <v>1459</v>
      </c>
      <c r="N33" s="577"/>
      <c r="O33" s="576">
        <v>20</v>
      </c>
      <c r="P33" s="576"/>
      <c r="Q33" s="576"/>
      <c r="R33" s="576"/>
      <c r="S33" s="576"/>
      <c r="T33" s="579"/>
      <c r="U33" s="576"/>
      <c r="V33" s="1152"/>
      <c r="W33" s="613" t="s">
        <v>11</v>
      </c>
      <c r="X33" s="618" t="s">
        <v>1358</v>
      </c>
      <c r="Y33" s="604">
        <v>0</v>
      </c>
      <c r="Z33" s="550"/>
      <c r="AA33" s="550" t="s">
        <v>1377</v>
      </c>
      <c r="AB33" s="551">
        <v>2.5</v>
      </c>
      <c r="AC33" s="551"/>
      <c r="AD33" s="551">
        <f>AB33*5</f>
        <v>12.5</v>
      </c>
      <c r="AE33" s="551" t="s">
        <v>1360</v>
      </c>
      <c r="AF33" s="551">
        <f>AD33*9</f>
        <v>112.5</v>
      </c>
    </row>
    <row r="34" spans="2:32" ht="27.75">
      <c r="B34" s="1154"/>
      <c r="C34" s="1150"/>
      <c r="D34" s="587"/>
      <c r="E34" s="587"/>
      <c r="F34" s="574"/>
      <c r="G34" s="576"/>
      <c r="H34" s="577"/>
      <c r="I34" s="576"/>
      <c r="J34" s="576"/>
      <c r="K34" s="576"/>
      <c r="L34" s="576"/>
      <c r="M34" s="576"/>
      <c r="N34" s="577"/>
      <c r="O34" s="576"/>
      <c r="P34" s="576"/>
      <c r="Q34" s="577"/>
      <c r="R34" s="576"/>
      <c r="S34" s="576"/>
      <c r="T34" s="577"/>
      <c r="U34" s="576"/>
      <c r="V34" s="1152"/>
      <c r="W34" s="617">
        <f>Y29*2+Y30*7+Y31*1+Y34*8</f>
        <v>26.099999999999998</v>
      </c>
      <c r="X34" s="616" t="s">
        <v>1376</v>
      </c>
      <c r="Y34" s="615">
        <v>0</v>
      </c>
      <c r="Z34" s="561"/>
      <c r="AA34" s="550" t="s">
        <v>1375</v>
      </c>
      <c r="AB34" s="551">
        <v>1</v>
      </c>
      <c r="AE34" s="550">
        <f>AB34*15</f>
        <v>15</v>
      </c>
    </row>
    <row r="35" spans="2:32" ht="27.75">
      <c r="B35" s="582" t="s">
        <v>1374</v>
      </c>
      <c r="C35" s="581"/>
      <c r="D35" s="577"/>
      <c r="E35" s="577"/>
      <c r="F35" s="576"/>
      <c r="G35" s="576"/>
      <c r="H35" s="579"/>
      <c r="I35" s="576"/>
      <c r="J35" s="574"/>
      <c r="K35" s="575"/>
      <c r="L35" s="574"/>
      <c r="M35" s="574"/>
      <c r="N35" s="575"/>
      <c r="O35" s="574"/>
      <c r="P35" s="576"/>
      <c r="Q35" s="577"/>
      <c r="R35" s="576"/>
      <c r="S35" s="614"/>
      <c r="T35" s="575"/>
      <c r="U35" s="574"/>
      <c r="V35" s="1152"/>
      <c r="W35" s="613" t="s">
        <v>1373</v>
      </c>
      <c r="X35" s="612"/>
      <c r="Y35" s="604"/>
      <c r="Z35" s="550"/>
      <c r="AC35" s="550">
        <f>SUM(AC30:AC34)</f>
        <v>29.599999999999998</v>
      </c>
      <c r="AD35" s="550">
        <f>SUM(AD30:AD34)</f>
        <v>24</v>
      </c>
      <c r="AE35" s="550">
        <f>SUM(AE30:AE34)</f>
        <v>112.5</v>
      </c>
      <c r="AF35" s="550">
        <f>AC35*4+AD35*9+AE35*4</f>
        <v>784.4</v>
      </c>
    </row>
    <row r="36" spans="2:32" ht="27.75">
      <c r="B36" s="611"/>
      <c r="C36" s="569"/>
      <c r="D36" s="577"/>
      <c r="E36" s="577"/>
      <c r="F36" s="576"/>
      <c r="G36" s="587"/>
      <c r="H36" s="587"/>
      <c r="I36" s="574"/>
      <c r="J36" s="574"/>
      <c r="K36" s="575"/>
      <c r="L36" s="575"/>
      <c r="M36" s="574"/>
      <c r="N36" s="575"/>
      <c r="O36" s="574"/>
      <c r="P36" s="576"/>
      <c r="Q36" s="577"/>
      <c r="R36" s="576"/>
      <c r="S36" s="574"/>
      <c r="T36" s="575"/>
      <c r="U36" s="574"/>
      <c r="V36" s="1153"/>
      <c r="W36" s="606">
        <f>W30*4+W32*9+W34*4</f>
        <v>679.9</v>
      </c>
      <c r="X36" s="605"/>
      <c r="Y36" s="604"/>
      <c r="Z36" s="561"/>
      <c r="AC36" s="560">
        <f>AC35*4/AF35</f>
        <v>0.15094339622641509</v>
      </c>
      <c r="AD36" s="560">
        <f>AD35*9/AF35</f>
        <v>0.27536970933197347</v>
      </c>
      <c r="AE36" s="560">
        <f>AE35*4/AF35</f>
        <v>0.57368689444161147</v>
      </c>
    </row>
    <row r="37" spans="2:32" s="593" customFormat="1" ht="42">
      <c r="B37" s="603">
        <v>4</v>
      </c>
      <c r="C37" s="1150"/>
      <c r="D37" s="599" t="s">
        <v>1517</v>
      </c>
      <c r="E37" s="599" t="s">
        <v>930</v>
      </c>
      <c r="F37" s="597" t="s">
        <v>1441</v>
      </c>
      <c r="G37" s="600" t="s">
        <v>1516</v>
      </c>
      <c r="H37" s="599" t="s">
        <v>948</v>
      </c>
      <c r="I37" s="597" t="s">
        <v>1441</v>
      </c>
      <c r="J37" s="602" t="s">
        <v>1515</v>
      </c>
      <c r="K37" s="601" t="s">
        <v>931</v>
      </c>
      <c r="L37" s="597" t="s">
        <v>1441</v>
      </c>
      <c r="M37" s="600" t="s">
        <v>1514</v>
      </c>
      <c r="N37" s="599" t="s">
        <v>976</v>
      </c>
      <c r="O37" s="597" t="s">
        <v>1441</v>
      </c>
      <c r="P37" s="599" t="s">
        <v>771</v>
      </c>
      <c r="Q37" s="599" t="s">
        <v>639</v>
      </c>
      <c r="R37" s="597" t="s">
        <v>1441</v>
      </c>
      <c r="S37" s="599" t="s">
        <v>1513</v>
      </c>
      <c r="T37" s="598" t="s">
        <v>638</v>
      </c>
      <c r="U37" s="597" t="s">
        <v>1441</v>
      </c>
      <c r="V37" s="1155"/>
      <c r="W37" s="625" t="s">
        <v>7</v>
      </c>
      <c r="X37" s="624" t="s">
        <v>1371</v>
      </c>
      <c r="Y37" s="594">
        <v>5.6</v>
      </c>
      <c r="Z37" s="550"/>
      <c r="AA37" s="550"/>
      <c r="AB37" s="551"/>
      <c r="AC37" s="550" t="s">
        <v>1370</v>
      </c>
      <c r="AD37" s="550" t="s">
        <v>1369</v>
      </c>
      <c r="AE37" s="550" t="s">
        <v>1414</v>
      </c>
      <c r="AF37" s="550" t="s">
        <v>1367</v>
      </c>
    </row>
    <row r="38" spans="2:32" ht="27.75">
      <c r="B38" s="588" t="s">
        <v>8</v>
      </c>
      <c r="C38" s="1150"/>
      <c r="D38" s="574" t="s">
        <v>947</v>
      </c>
      <c r="E38" s="574"/>
      <c r="F38" s="574">
        <v>250</v>
      </c>
      <c r="G38" s="576" t="s">
        <v>1462</v>
      </c>
      <c r="H38" s="576"/>
      <c r="I38" s="576">
        <v>40</v>
      </c>
      <c r="J38" s="637" t="s">
        <v>1512</v>
      </c>
      <c r="K38" s="574" t="s">
        <v>1437</v>
      </c>
      <c r="L38" s="574">
        <v>40</v>
      </c>
      <c r="M38" s="574" t="s">
        <v>941</v>
      </c>
      <c r="N38" s="574"/>
      <c r="O38" s="574">
        <v>20</v>
      </c>
      <c r="P38" s="574" t="s">
        <v>771</v>
      </c>
      <c r="Q38" s="576"/>
      <c r="R38" s="576">
        <v>120</v>
      </c>
      <c r="S38" s="576" t="s">
        <v>981</v>
      </c>
      <c r="T38" s="576" t="s">
        <v>914</v>
      </c>
      <c r="U38" s="576">
        <v>20</v>
      </c>
      <c r="V38" s="1156"/>
      <c r="W38" s="617">
        <f>Y37*15+Y39*5+Y41*15+Y42*12</f>
        <v>93.5</v>
      </c>
      <c r="X38" s="622" t="s">
        <v>1366</v>
      </c>
      <c r="Y38" s="583">
        <v>1.8</v>
      </c>
      <c r="Z38" s="561"/>
      <c r="AA38" s="551" t="s">
        <v>1365</v>
      </c>
      <c r="AB38" s="551">
        <v>6</v>
      </c>
      <c r="AC38" s="551">
        <f>AB38*2</f>
        <v>12</v>
      </c>
      <c r="AD38" s="551"/>
      <c r="AE38" s="551">
        <f>AB38*15</f>
        <v>90</v>
      </c>
      <c r="AF38" s="551">
        <f>AC38*4+AE38*4</f>
        <v>408</v>
      </c>
    </row>
    <row r="39" spans="2:32" ht="27.75">
      <c r="B39" s="588">
        <v>24</v>
      </c>
      <c r="C39" s="1150"/>
      <c r="D39" s="574" t="s">
        <v>941</v>
      </c>
      <c r="E39" s="574"/>
      <c r="F39" s="574">
        <v>20</v>
      </c>
      <c r="G39" s="576"/>
      <c r="H39" s="574"/>
      <c r="I39" s="574"/>
      <c r="J39" s="574"/>
      <c r="K39" s="574"/>
      <c r="L39" s="574"/>
      <c r="M39" s="574" t="s">
        <v>977</v>
      </c>
      <c r="N39" s="677"/>
      <c r="O39" s="574">
        <v>20</v>
      </c>
      <c r="P39" s="574"/>
      <c r="Q39" s="574"/>
      <c r="R39" s="574"/>
      <c r="S39" s="574" t="s">
        <v>974</v>
      </c>
      <c r="T39" s="574"/>
      <c r="U39" s="574">
        <v>5</v>
      </c>
      <c r="V39" s="1156"/>
      <c r="W39" s="613" t="s">
        <v>9</v>
      </c>
      <c r="X39" s="618" t="s">
        <v>1364</v>
      </c>
      <c r="Y39" s="583">
        <v>1.9</v>
      </c>
      <c r="Z39" s="550"/>
      <c r="AA39" s="591" t="s">
        <v>1363</v>
      </c>
      <c r="AB39" s="551">
        <v>2.2999999999999998</v>
      </c>
      <c r="AC39" s="590">
        <f>AB39*7</f>
        <v>16.099999999999998</v>
      </c>
      <c r="AD39" s="551">
        <f>AB39*5</f>
        <v>11.5</v>
      </c>
      <c r="AE39" s="551" t="s">
        <v>1360</v>
      </c>
      <c r="AF39" s="589">
        <f>AC39*4+AD39*9</f>
        <v>167.89999999999998</v>
      </c>
    </row>
    <row r="40" spans="2:32" ht="29.25">
      <c r="B40" s="588" t="s">
        <v>10</v>
      </c>
      <c r="C40" s="1150"/>
      <c r="D40" s="574" t="s">
        <v>1449</v>
      </c>
      <c r="E40" s="575"/>
      <c r="F40" s="574">
        <v>10</v>
      </c>
      <c r="G40" s="574"/>
      <c r="H40" s="574"/>
      <c r="I40" s="574"/>
      <c r="J40" s="578"/>
      <c r="K40" s="574"/>
      <c r="L40" s="574"/>
      <c r="M40" s="574" t="s">
        <v>1449</v>
      </c>
      <c r="N40" s="575"/>
      <c r="O40" s="574">
        <v>10</v>
      </c>
      <c r="P40" s="574"/>
      <c r="Q40" s="574"/>
      <c r="R40" s="574"/>
      <c r="S40" s="574" t="s">
        <v>1448</v>
      </c>
      <c r="T40" s="644" t="s">
        <v>972</v>
      </c>
      <c r="U40" s="574">
        <v>5</v>
      </c>
      <c r="V40" s="1156"/>
      <c r="W40" s="617">
        <f>Y38*5+Y40*5+Y42*8</f>
        <v>22.5</v>
      </c>
      <c r="X40" s="618" t="s">
        <v>1362</v>
      </c>
      <c r="Y40" s="583">
        <v>2.7</v>
      </c>
      <c r="Z40" s="561"/>
      <c r="AA40" s="550" t="s">
        <v>1361</v>
      </c>
      <c r="AB40" s="551">
        <v>1.6</v>
      </c>
      <c r="AC40" s="551">
        <f>AB40*1</f>
        <v>1.6</v>
      </c>
      <c r="AD40" s="551" t="s">
        <v>1360</v>
      </c>
      <c r="AE40" s="551">
        <f>AB40*5</f>
        <v>8</v>
      </c>
      <c r="AF40" s="551">
        <f>AC40*4+AE40*4</f>
        <v>38.4</v>
      </c>
    </row>
    <row r="41" spans="2:32" ht="27.75">
      <c r="B41" s="1154" t="s">
        <v>1359</v>
      </c>
      <c r="C41" s="1150"/>
      <c r="D41" s="587" t="s">
        <v>1433</v>
      </c>
      <c r="E41" s="587"/>
      <c r="F41" s="574">
        <v>20</v>
      </c>
      <c r="G41" s="574"/>
      <c r="H41" s="574"/>
      <c r="I41" s="574"/>
      <c r="J41" s="578"/>
      <c r="K41" s="587"/>
      <c r="L41" s="574"/>
      <c r="M41" s="574" t="s">
        <v>1459</v>
      </c>
      <c r="N41" s="579"/>
      <c r="O41" s="574">
        <v>20</v>
      </c>
      <c r="P41" s="574"/>
      <c r="Q41" s="574"/>
      <c r="R41" s="574"/>
      <c r="S41" s="574" t="s">
        <v>942</v>
      </c>
      <c r="T41" s="575"/>
      <c r="U41" s="574">
        <v>10</v>
      </c>
      <c r="V41" s="1156"/>
      <c r="W41" s="613" t="s">
        <v>11</v>
      </c>
      <c r="X41" s="618" t="s">
        <v>1358</v>
      </c>
      <c r="Y41" s="583">
        <v>0</v>
      </c>
      <c r="Z41" s="550"/>
      <c r="AA41" s="550" t="s">
        <v>1377</v>
      </c>
      <c r="AB41" s="551">
        <v>2.5</v>
      </c>
      <c r="AC41" s="551"/>
      <c r="AD41" s="551">
        <f>AB41*5</f>
        <v>12.5</v>
      </c>
      <c r="AE41" s="551" t="s">
        <v>1360</v>
      </c>
      <c r="AF41" s="551">
        <f>AD41*9</f>
        <v>112.5</v>
      </c>
    </row>
    <row r="42" spans="2:32" ht="27.75">
      <c r="B42" s="1154"/>
      <c r="C42" s="1150"/>
      <c r="D42" s="587"/>
      <c r="E42" s="587"/>
      <c r="F42" s="574"/>
      <c r="G42" s="574"/>
      <c r="H42" s="575"/>
      <c r="I42" s="574"/>
      <c r="J42" s="578"/>
      <c r="K42" s="575"/>
      <c r="L42" s="576"/>
      <c r="M42" s="574" t="s">
        <v>993</v>
      </c>
      <c r="N42" s="579"/>
      <c r="O42" s="574">
        <v>30</v>
      </c>
      <c r="P42" s="574"/>
      <c r="Q42" s="575"/>
      <c r="R42" s="574"/>
      <c r="S42" s="614"/>
      <c r="T42" s="575"/>
      <c r="U42" s="574"/>
      <c r="V42" s="1156"/>
      <c r="W42" s="617">
        <f>Y37*2+Y38*7+Y39*1+Y42*8</f>
        <v>25.699999999999996</v>
      </c>
      <c r="X42" s="616" t="s">
        <v>1376</v>
      </c>
      <c r="Y42" s="583">
        <v>0</v>
      </c>
      <c r="Z42" s="561"/>
      <c r="AA42" s="550" t="s">
        <v>1375</v>
      </c>
      <c r="AE42" s="550">
        <f>AB42*15</f>
        <v>0</v>
      </c>
    </row>
    <row r="43" spans="2:32" ht="27.75">
      <c r="B43" s="582" t="s">
        <v>1374</v>
      </c>
      <c r="C43" s="581"/>
      <c r="D43" s="575"/>
      <c r="E43" s="575"/>
      <c r="F43" s="574"/>
      <c r="G43" s="574"/>
      <c r="H43" s="575"/>
      <c r="I43" s="574"/>
      <c r="J43" s="578"/>
      <c r="K43" s="579"/>
      <c r="L43" s="576"/>
      <c r="M43" s="574"/>
      <c r="N43" s="579"/>
      <c r="O43" s="574"/>
      <c r="P43" s="574"/>
      <c r="Q43" s="575"/>
      <c r="R43" s="574"/>
      <c r="S43" s="574"/>
      <c r="T43" s="575"/>
      <c r="U43" s="574"/>
      <c r="V43" s="1156"/>
      <c r="W43" s="613" t="s">
        <v>1373</v>
      </c>
      <c r="X43" s="612"/>
      <c r="Y43" s="571"/>
      <c r="Z43" s="550"/>
      <c r="AC43" s="550">
        <f>SUM(AC38:AC42)</f>
        <v>29.7</v>
      </c>
      <c r="AD43" s="550">
        <f>SUM(AD38:AD42)</f>
        <v>24</v>
      </c>
      <c r="AE43" s="550">
        <f>SUM(AE38:AE42)</f>
        <v>98</v>
      </c>
      <c r="AF43" s="550">
        <f>AC43*4+AD43*9+AE43*4</f>
        <v>726.8</v>
      </c>
    </row>
    <row r="44" spans="2:32" ht="28.5" thickBot="1">
      <c r="B44" s="570"/>
      <c r="C44" s="569"/>
      <c r="D44" s="682"/>
      <c r="E44" s="682"/>
      <c r="F44" s="681"/>
      <c r="G44" s="681"/>
      <c r="H44" s="682"/>
      <c r="I44" s="681"/>
      <c r="J44" s="681"/>
      <c r="K44" s="579"/>
      <c r="L44" s="576"/>
      <c r="M44" s="682"/>
      <c r="N44" s="682"/>
      <c r="O44" s="681"/>
      <c r="P44" s="681"/>
      <c r="Q44" s="682"/>
      <c r="R44" s="681"/>
      <c r="S44" s="681"/>
      <c r="T44" s="682"/>
      <c r="U44" s="681"/>
      <c r="V44" s="1157"/>
      <c r="W44" s="606">
        <f>W38*4+W40*9+W42*4</f>
        <v>679.3</v>
      </c>
      <c r="X44" s="680"/>
      <c r="Y44" s="679"/>
      <c r="Z44" s="561"/>
      <c r="AC44" s="560">
        <f>AC43*4/AF43</f>
        <v>0.16345624656026417</v>
      </c>
      <c r="AD44" s="560">
        <f>AD43*9/AF43</f>
        <v>0.29719317556411667</v>
      </c>
      <c r="AE44" s="560">
        <f>AE43*4/AF43</f>
        <v>0.53935057787561924</v>
      </c>
    </row>
    <row r="45" spans="2:32" ht="59.1" customHeight="1">
      <c r="C45" s="550"/>
      <c r="D45" s="1167"/>
      <c r="E45" s="1167"/>
      <c r="F45" s="1167"/>
      <c r="G45" s="1167"/>
      <c r="H45" s="1167"/>
      <c r="I45" s="1167"/>
      <c r="J45" s="1167"/>
      <c r="K45" s="1167"/>
      <c r="L45" s="1167"/>
      <c r="M45" s="1167"/>
      <c r="N45" s="1167"/>
      <c r="O45" s="1167"/>
      <c r="P45" s="1167"/>
      <c r="Q45" s="1167"/>
      <c r="R45" s="1167"/>
      <c r="S45" s="1167"/>
      <c r="T45" s="1167"/>
      <c r="U45" s="1167"/>
      <c r="V45" s="1167"/>
      <c r="W45" s="1167"/>
      <c r="X45" s="1167"/>
      <c r="Y45" s="1167"/>
      <c r="Z45" s="559"/>
    </row>
    <row r="46" spans="2:32">
      <c r="B46" s="551"/>
      <c r="D46" s="1148"/>
      <c r="E46" s="1148"/>
      <c r="F46" s="1149"/>
      <c r="G46" s="1149"/>
      <c r="H46" s="558"/>
      <c r="I46" s="550"/>
      <c r="J46" s="550"/>
      <c r="K46" s="558"/>
      <c r="L46" s="558"/>
      <c r="M46" s="558"/>
      <c r="N46" s="558"/>
      <c r="O46" s="550"/>
      <c r="Q46" s="558"/>
      <c r="R46" s="550"/>
      <c r="T46" s="558"/>
      <c r="U46" s="550"/>
      <c r="V46" s="550"/>
      <c r="Y46" s="557"/>
    </row>
    <row r="47" spans="2:32">
      <c r="Y47" s="557"/>
    </row>
    <row r="48" spans="2:32">
      <c r="Y48" s="557"/>
    </row>
    <row r="49" spans="25:25">
      <c r="Y49" s="557"/>
    </row>
    <row r="50" spans="25:25">
      <c r="Y50" s="557"/>
    </row>
    <row r="51" spans="25:25">
      <c r="Y51" s="557"/>
    </row>
    <row r="52" spans="25:25">
      <c r="Y52" s="557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20" type="noConversion"/>
  <pageMargins left="0.70866141732283472" right="0.70866141732283472" top="0" bottom="0" header="0.31496062992125984" footer="0.31496062992125984"/>
  <pageSetup paperSize="9" scale="3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16" zoomScale="60" workbookViewId="0">
      <selection activeCell="J7" sqref="J7:M7"/>
    </sheetView>
  </sheetViews>
  <sheetFormatPr defaultColWidth="9" defaultRowHeight="20.25"/>
  <cols>
    <col min="1" max="1" width="1.875" style="46" customWidth="1"/>
    <col min="2" max="2" width="4.875" style="85" customWidth="1"/>
    <col min="3" max="3" width="0" style="46" hidden="1" customWidth="1"/>
    <col min="4" max="4" width="18.625" style="46" customWidth="1"/>
    <col min="5" max="5" width="5.625" style="86" customWidth="1"/>
    <col min="6" max="6" width="9.625" style="46" customWidth="1"/>
    <col min="7" max="7" width="18.625" style="46" customWidth="1"/>
    <col min="8" max="8" width="5.625" style="86" customWidth="1"/>
    <col min="9" max="9" width="9.625" style="46" customWidth="1"/>
    <col min="10" max="10" width="18.625" style="46" customWidth="1"/>
    <col min="11" max="11" width="5.625" style="86" customWidth="1"/>
    <col min="12" max="12" width="9.625" style="46" customWidth="1"/>
    <col min="13" max="13" width="18.625" style="46" customWidth="1"/>
    <col min="14" max="14" width="5.625" style="86" customWidth="1"/>
    <col min="15" max="15" width="9.625" style="46" customWidth="1"/>
    <col min="16" max="16" width="18.625" style="46" customWidth="1"/>
    <col min="17" max="17" width="5.625" style="86" customWidth="1"/>
    <col min="18" max="18" width="9.625" style="46" customWidth="1"/>
    <col min="19" max="19" width="18.625" style="46" customWidth="1"/>
    <col min="20" max="20" width="5.625" style="86" customWidth="1"/>
    <col min="21" max="21" width="9.625" style="46" customWidth="1"/>
    <col min="22" max="22" width="5.25" style="94" customWidth="1"/>
    <col min="23" max="23" width="11.75" style="91" customWidth="1"/>
    <col min="24" max="24" width="11.25" style="92" customWidth="1"/>
    <col min="25" max="25" width="6.625" style="95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4" s="7" customFormat="1" ht="38.25">
      <c r="B1" s="970" t="s">
        <v>398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8"/>
    </row>
    <row r="2" spans="2:34" s="7" customFormat="1" ht="9.75" customHeight="1">
      <c r="B2" s="971"/>
      <c r="C2" s="972"/>
      <c r="D2" s="972"/>
      <c r="E2" s="972"/>
      <c r="F2" s="972"/>
      <c r="G2" s="972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4" s="20" customFormat="1" ht="31.5" customHeight="1" thickBot="1">
      <c r="B3" s="98" t="s">
        <v>42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4" s="35" customFormat="1" ht="99">
      <c r="B4" s="22" t="s">
        <v>0</v>
      </c>
      <c r="C4" s="23" t="s">
        <v>1</v>
      </c>
      <c r="D4" s="24" t="s">
        <v>2</v>
      </c>
      <c r="E4" s="25" t="s">
        <v>40</v>
      </c>
      <c r="F4" s="24"/>
      <c r="G4" s="24" t="s">
        <v>3</v>
      </c>
      <c r="H4" s="25" t="s">
        <v>40</v>
      </c>
      <c r="I4" s="24"/>
      <c r="J4" s="24" t="s">
        <v>4</v>
      </c>
      <c r="K4" s="25" t="s">
        <v>40</v>
      </c>
      <c r="L4" s="26"/>
      <c r="M4" s="24" t="s">
        <v>4</v>
      </c>
      <c r="N4" s="25" t="s">
        <v>40</v>
      </c>
      <c r="O4" s="24"/>
      <c r="P4" s="24" t="s">
        <v>4</v>
      </c>
      <c r="Q4" s="25" t="s">
        <v>40</v>
      </c>
      <c r="R4" s="24"/>
      <c r="S4" s="27" t="s">
        <v>5</v>
      </c>
      <c r="T4" s="25" t="s">
        <v>40</v>
      </c>
      <c r="U4" s="24"/>
      <c r="V4" s="101" t="s">
        <v>47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9"/>
    </row>
    <row r="5" spans="2:34" s="41" customFormat="1" ht="65.099999999999994" customHeight="1">
      <c r="B5" s="36">
        <v>4</v>
      </c>
      <c r="C5" s="964"/>
      <c r="D5" s="37" t="str">
        <f>承富.4月菜單!B12</f>
        <v>香Q米飯</v>
      </c>
      <c r="E5" s="37" t="s">
        <v>74</v>
      </c>
      <c r="F5" s="1" t="s">
        <v>16</v>
      </c>
      <c r="G5" s="116" t="str">
        <f>承富.4月菜單!B13</f>
        <v>洋芋燒肉</v>
      </c>
      <c r="H5" s="37" t="s">
        <v>133</v>
      </c>
      <c r="I5" s="1" t="s">
        <v>16</v>
      </c>
      <c r="J5" s="37" t="str">
        <f>承富.4月菜單!B14</f>
        <v>杏鮑菇中卷(海)</v>
      </c>
      <c r="K5" s="37" t="s">
        <v>48</v>
      </c>
      <c r="L5" s="1" t="s">
        <v>16</v>
      </c>
      <c r="M5" s="37" t="str">
        <f>承富.4月菜單!B15</f>
        <v>柴魚豆腐燒(豆)</v>
      </c>
      <c r="N5" s="37" t="s">
        <v>119</v>
      </c>
      <c r="O5" s="1" t="s">
        <v>16</v>
      </c>
      <c r="P5" s="37" t="str">
        <f>承富.4月菜單!B16</f>
        <v>深色蔬菜</v>
      </c>
      <c r="Q5" s="37" t="s">
        <v>76</v>
      </c>
      <c r="R5" s="1" t="s">
        <v>16</v>
      </c>
      <c r="S5" s="37" t="str">
        <f>承富.4月菜單!B17</f>
        <v>榨菜肉絲湯(醃)</v>
      </c>
      <c r="T5" s="37" t="s">
        <v>73</v>
      </c>
      <c r="U5" s="1" t="s">
        <v>16</v>
      </c>
      <c r="V5" s="965"/>
      <c r="W5" s="38" t="s">
        <v>43</v>
      </c>
      <c r="X5" s="39" t="s">
        <v>19</v>
      </c>
      <c r="Y5" s="40">
        <v>5.3</v>
      </c>
      <c r="Z5" s="20"/>
      <c r="AA5" s="20"/>
      <c r="AB5" s="21"/>
      <c r="AC5" s="20"/>
      <c r="AD5" s="20"/>
      <c r="AE5" s="20"/>
      <c r="AF5" s="20"/>
      <c r="AG5" s="93"/>
    </row>
    <row r="6" spans="2:34" ht="27.95" customHeight="1">
      <c r="B6" s="42" t="s">
        <v>8</v>
      </c>
      <c r="C6" s="964"/>
      <c r="D6" s="3" t="s">
        <v>77</v>
      </c>
      <c r="E6" s="3"/>
      <c r="F6" s="3">
        <v>100</v>
      </c>
      <c r="G6" s="2" t="s">
        <v>283</v>
      </c>
      <c r="H6" s="2"/>
      <c r="I6" s="2">
        <v>30</v>
      </c>
      <c r="J6" s="2" t="s">
        <v>219</v>
      </c>
      <c r="K6" s="3"/>
      <c r="L6" s="2">
        <v>40</v>
      </c>
      <c r="M6" s="2" t="s">
        <v>318</v>
      </c>
      <c r="N6" s="2" t="s">
        <v>319</v>
      </c>
      <c r="O6" s="2">
        <v>60</v>
      </c>
      <c r="P6" s="2" t="s">
        <v>75</v>
      </c>
      <c r="Q6" s="2"/>
      <c r="R6" s="2">
        <v>100</v>
      </c>
      <c r="S6" s="3" t="s">
        <v>286</v>
      </c>
      <c r="T6" s="2" t="s">
        <v>285</v>
      </c>
      <c r="U6" s="2">
        <v>30</v>
      </c>
      <c r="V6" s="966"/>
      <c r="W6" s="112">
        <v>103</v>
      </c>
      <c r="X6" s="43" t="s">
        <v>24</v>
      </c>
      <c r="Y6" s="44">
        <v>2.2000000000000002</v>
      </c>
      <c r="Z6" s="19"/>
      <c r="AA6" s="45"/>
      <c r="AC6" s="21"/>
      <c r="AD6" s="21"/>
      <c r="AE6" s="21"/>
      <c r="AF6" s="21"/>
      <c r="AG6" s="93"/>
    </row>
    <row r="7" spans="2:34" ht="27.95" customHeight="1">
      <c r="B7" s="42">
        <v>6</v>
      </c>
      <c r="C7" s="964"/>
      <c r="D7" s="3"/>
      <c r="E7" s="3"/>
      <c r="F7" s="3"/>
      <c r="G7" s="2" t="s">
        <v>62</v>
      </c>
      <c r="H7" s="2"/>
      <c r="I7" s="2">
        <v>40</v>
      </c>
      <c r="J7" s="2" t="s">
        <v>315</v>
      </c>
      <c r="K7" s="103" t="s">
        <v>316</v>
      </c>
      <c r="L7" s="2">
        <v>40</v>
      </c>
      <c r="M7" s="2" t="s">
        <v>210</v>
      </c>
      <c r="N7" s="2"/>
      <c r="O7" s="2">
        <v>1</v>
      </c>
      <c r="P7" s="2"/>
      <c r="Q7" s="2"/>
      <c r="R7" s="2"/>
      <c r="S7" s="3" t="s">
        <v>288</v>
      </c>
      <c r="T7" s="2"/>
      <c r="U7" s="2">
        <v>10</v>
      </c>
      <c r="V7" s="966"/>
      <c r="W7" s="47" t="s">
        <v>45</v>
      </c>
      <c r="X7" s="48" t="s">
        <v>26</v>
      </c>
      <c r="Y7" s="44">
        <v>1.7</v>
      </c>
      <c r="Z7" s="20"/>
      <c r="AA7" s="49"/>
      <c r="AC7" s="50"/>
      <c r="AD7" s="21"/>
      <c r="AE7" s="21"/>
      <c r="AF7" s="51"/>
      <c r="AG7" s="93"/>
    </row>
    <row r="8" spans="2:34" ht="27.95" customHeight="1">
      <c r="B8" s="42" t="s">
        <v>10</v>
      </c>
      <c r="C8" s="964"/>
      <c r="D8" s="3"/>
      <c r="E8" s="3"/>
      <c r="F8" s="3"/>
      <c r="G8" s="2"/>
      <c r="H8" s="52"/>
      <c r="I8" s="2"/>
      <c r="J8" s="2"/>
      <c r="K8" s="3"/>
      <c r="L8" s="2"/>
      <c r="M8" s="2" t="s">
        <v>320</v>
      </c>
      <c r="N8" s="3"/>
      <c r="O8" s="2">
        <v>1</v>
      </c>
      <c r="P8" s="2"/>
      <c r="Q8" s="52"/>
      <c r="R8" s="2"/>
      <c r="S8" s="2" t="s">
        <v>287</v>
      </c>
      <c r="T8" s="3"/>
      <c r="U8" s="2">
        <v>1</v>
      </c>
      <c r="V8" s="966"/>
      <c r="W8" s="107">
        <v>21</v>
      </c>
      <c r="X8" s="48" t="s">
        <v>29</v>
      </c>
      <c r="Y8" s="44">
        <v>2</v>
      </c>
      <c r="Z8" s="19"/>
      <c r="AC8" s="21"/>
      <c r="AD8" s="21"/>
      <c r="AE8" s="21"/>
      <c r="AF8" s="21"/>
      <c r="AG8" s="93"/>
      <c r="AH8" s="169"/>
    </row>
    <row r="9" spans="2:34" ht="27.95" customHeight="1">
      <c r="B9" s="968" t="s">
        <v>36</v>
      </c>
      <c r="C9" s="964"/>
      <c r="D9" s="3"/>
      <c r="E9" s="3"/>
      <c r="F9" s="3"/>
      <c r="G9" s="2"/>
      <c r="H9" s="52"/>
      <c r="I9" s="2"/>
      <c r="J9" s="2"/>
      <c r="K9" s="3"/>
      <c r="L9" s="2"/>
      <c r="M9" s="2"/>
      <c r="N9" s="105"/>
      <c r="O9" s="2"/>
      <c r="P9" s="2"/>
      <c r="Q9" s="52"/>
      <c r="R9" s="2"/>
      <c r="S9" s="3"/>
      <c r="T9" s="3"/>
      <c r="U9" s="3"/>
      <c r="V9" s="966"/>
      <c r="W9" s="47" t="s">
        <v>46</v>
      </c>
      <c r="X9" s="48" t="s">
        <v>32</v>
      </c>
      <c r="Y9" s="44">
        <v>0</v>
      </c>
      <c r="Z9" s="20"/>
      <c r="AC9" s="21"/>
      <c r="AD9" s="21"/>
      <c r="AE9" s="21"/>
      <c r="AF9" s="21"/>
      <c r="AG9" s="110"/>
      <c r="AH9" s="169"/>
    </row>
    <row r="10" spans="2:34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103"/>
      <c r="L10" s="2"/>
      <c r="M10" s="3"/>
      <c r="N10" s="2"/>
      <c r="O10" s="2"/>
      <c r="P10" s="2"/>
      <c r="Q10" s="52"/>
      <c r="R10" s="2"/>
      <c r="S10" s="3"/>
      <c r="T10" s="52"/>
      <c r="U10" s="2"/>
      <c r="V10" s="966"/>
      <c r="W10" s="107">
        <v>27.7</v>
      </c>
      <c r="X10" s="97" t="s">
        <v>41</v>
      </c>
      <c r="Y10" s="53">
        <v>0</v>
      </c>
      <c r="Z10" s="19"/>
      <c r="AG10" s="112"/>
    </row>
    <row r="11" spans="2:34" ht="27.95" customHeight="1">
      <c r="B11" s="54" t="s">
        <v>35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0"/>
      <c r="AG11" s="110"/>
    </row>
    <row r="12" spans="2:34" ht="27.95" customHeight="1">
      <c r="B12" s="57"/>
      <c r="C12" s="58"/>
      <c r="D12" s="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108">
        <f>W6*4+W10*4+W8*9</f>
        <v>711.8</v>
      </c>
      <c r="X12" s="62"/>
      <c r="Y12" s="63"/>
      <c r="Z12" s="19"/>
      <c r="AC12" s="59"/>
      <c r="AD12" s="59"/>
      <c r="AE12" s="59"/>
      <c r="AG12" s="115"/>
    </row>
    <row r="13" spans="2:34" s="41" customFormat="1" ht="27.95" customHeight="1">
      <c r="B13" s="36">
        <v>4</v>
      </c>
      <c r="C13" s="964"/>
      <c r="D13" s="37" t="str">
        <f>承富.4月菜單!F12</f>
        <v>五穀飯</v>
      </c>
      <c r="E13" s="37" t="s">
        <v>74</v>
      </c>
      <c r="F13" s="37"/>
      <c r="G13" s="37" t="str">
        <f>承富.4月菜單!F13</f>
        <v>洋蔥豬柳</v>
      </c>
      <c r="H13" s="37" t="s">
        <v>63</v>
      </c>
      <c r="I13" s="37"/>
      <c r="J13" s="37" t="str">
        <f>承富.4月菜單!F14</f>
        <v>照燒雞翅</v>
      </c>
      <c r="K13" s="37" t="s">
        <v>132</v>
      </c>
      <c r="L13" s="37"/>
      <c r="M13" s="37" t="str">
        <f>承富.4月菜單!F15</f>
        <v>海茸珍菇</v>
      </c>
      <c r="N13" s="37" t="s">
        <v>17</v>
      </c>
      <c r="O13" s="37"/>
      <c r="P13" s="37" t="str">
        <f>承富.4月菜單!F16</f>
        <v>淺色蔬菜</v>
      </c>
      <c r="Q13" s="37" t="s">
        <v>76</v>
      </c>
      <c r="R13" s="37"/>
      <c r="S13" s="37" t="str">
        <f>承富.4月菜單!F17</f>
        <v>柴魚蔬菜湯</v>
      </c>
      <c r="T13" s="37" t="s">
        <v>73</v>
      </c>
      <c r="U13" s="37"/>
      <c r="V13" s="965"/>
      <c r="W13" s="38" t="s">
        <v>43</v>
      </c>
      <c r="X13" s="39" t="s">
        <v>19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0"/>
    </row>
    <row r="14" spans="2:34" ht="27.95" customHeight="1">
      <c r="B14" s="42" t="s">
        <v>8</v>
      </c>
      <c r="C14" s="964"/>
      <c r="D14" s="2" t="s">
        <v>79</v>
      </c>
      <c r="E14" s="2"/>
      <c r="F14" s="2">
        <v>40</v>
      </c>
      <c r="G14" s="2" t="s">
        <v>62</v>
      </c>
      <c r="H14" s="3"/>
      <c r="I14" s="2">
        <v>40</v>
      </c>
      <c r="J14" s="2" t="s">
        <v>289</v>
      </c>
      <c r="K14" s="103"/>
      <c r="L14" s="2">
        <v>60</v>
      </c>
      <c r="M14" s="3" t="s">
        <v>290</v>
      </c>
      <c r="N14" s="2"/>
      <c r="O14" s="2">
        <v>50</v>
      </c>
      <c r="P14" s="149" t="s">
        <v>75</v>
      </c>
      <c r="Q14" s="188"/>
      <c r="R14" s="150">
        <v>100</v>
      </c>
      <c r="S14" s="3" t="s">
        <v>210</v>
      </c>
      <c r="T14" s="2"/>
      <c r="U14" s="2">
        <v>1</v>
      </c>
      <c r="V14" s="966"/>
      <c r="W14" s="112">
        <v>101.5</v>
      </c>
      <c r="X14" s="43" t="s">
        <v>24</v>
      </c>
      <c r="Y14" s="44">
        <v>2.1</v>
      </c>
      <c r="Z14" s="19"/>
      <c r="AA14" s="45" t="s">
        <v>25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2"/>
    </row>
    <row r="15" spans="2:34" ht="27.95" customHeight="1">
      <c r="B15" s="42">
        <v>7</v>
      </c>
      <c r="C15" s="964"/>
      <c r="D15" s="3" t="s">
        <v>77</v>
      </c>
      <c r="E15" s="2"/>
      <c r="F15" s="2">
        <v>60</v>
      </c>
      <c r="G15" s="2" t="s">
        <v>91</v>
      </c>
      <c r="H15" s="3"/>
      <c r="I15" s="2">
        <v>45</v>
      </c>
      <c r="J15" s="2"/>
      <c r="K15" s="103"/>
      <c r="L15" s="2"/>
      <c r="M15" s="2" t="s">
        <v>203</v>
      </c>
      <c r="N15" s="2"/>
      <c r="O15" s="2">
        <v>10</v>
      </c>
      <c r="Q15" s="173"/>
      <c r="S15" s="3" t="s">
        <v>129</v>
      </c>
      <c r="T15" s="2"/>
      <c r="U15" s="2">
        <v>30</v>
      </c>
      <c r="V15" s="966"/>
      <c r="W15" s="47" t="s">
        <v>45</v>
      </c>
      <c r="X15" s="48" t="s">
        <v>26</v>
      </c>
      <c r="Y15" s="44">
        <v>2.2999999999999998</v>
      </c>
      <c r="Z15" s="20"/>
      <c r="AA15" s="49" t="s">
        <v>27</v>
      </c>
      <c r="AB15" s="21">
        <v>2.1</v>
      </c>
      <c r="AC15" s="50">
        <f>AB15*7</f>
        <v>14.700000000000001</v>
      </c>
      <c r="AD15" s="21">
        <f>AB15*5</f>
        <v>10.5</v>
      </c>
      <c r="AE15" s="21" t="s">
        <v>28</v>
      </c>
      <c r="AF15" s="51">
        <f>AC15*4+AD15*9</f>
        <v>153.30000000000001</v>
      </c>
      <c r="AG15" s="110"/>
    </row>
    <row r="16" spans="2:34" ht="27.95" customHeight="1">
      <c r="B16" s="42" t="s">
        <v>10</v>
      </c>
      <c r="C16" s="964"/>
      <c r="D16" s="52"/>
      <c r="E16" s="52"/>
      <c r="F16" s="2"/>
      <c r="G16" s="2"/>
      <c r="H16" s="52"/>
      <c r="I16" s="2"/>
      <c r="J16" s="2"/>
      <c r="K16" s="52"/>
      <c r="L16" s="2"/>
      <c r="M16" s="2" t="s">
        <v>206</v>
      </c>
      <c r="N16" s="103"/>
      <c r="O16" s="2">
        <v>1</v>
      </c>
      <c r="Q16" s="173"/>
      <c r="S16" s="2" t="s">
        <v>121</v>
      </c>
      <c r="T16" s="3"/>
      <c r="U16" s="2">
        <v>10</v>
      </c>
      <c r="V16" s="966"/>
      <c r="W16" s="107">
        <v>23</v>
      </c>
      <c r="X16" s="48" t="s">
        <v>29</v>
      </c>
      <c r="Y16" s="44">
        <v>2.5</v>
      </c>
      <c r="Z16" s="19"/>
      <c r="AA16" s="20" t="s">
        <v>30</v>
      </c>
      <c r="AB16" s="21">
        <v>1.8</v>
      </c>
      <c r="AC16" s="21">
        <f>AB16*1</f>
        <v>1.8</v>
      </c>
      <c r="AD16" s="21" t="s">
        <v>28</v>
      </c>
      <c r="AE16" s="21">
        <f>AB16*5</f>
        <v>9</v>
      </c>
      <c r="AF16" s="21">
        <f>AC16*4+AE16*4</f>
        <v>43.2</v>
      </c>
      <c r="AG16" s="112"/>
    </row>
    <row r="17" spans="2:33" ht="27.95" customHeight="1">
      <c r="B17" s="968" t="s">
        <v>37</v>
      </c>
      <c r="C17" s="964"/>
      <c r="D17" s="52"/>
      <c r="E17" s="52"/>
      <c r="F17" s="2"/>
      <c r="G17" s="2"/>
      <c r="H17" s="52"/>
      <c r="I17" s="2"/>
      <c r="J17" s="2"/>
      <c r="K17" s="52"/>
      <c r="L17" s="2"/>
      <c r="M17" s="3" t="s">
        <v>125</v>
      </c>
      <c r="N17" s="2"/>
      <c r="O17" s="2">
        <v>1</v>
      </c>
      <c r="Q17" s="173"/>
      <c r="S17" s="3" t="s">
        <v>291</v>
      </c>
      <c r="T17" s="3"/>
      <c r="U17" s="3">
        <v>5</v>
      </c>
      <c r="V17" s="966"/>
      <c r="W17" s="47" t="s">
        <v>46</v>
      </c>
      <c r="X17" s="48" t="s">
        <v>32</v>
      </c>
      <c r="Y17" s="44">
        <v>0</v>
      </c>
      <c r="Z17" s="20"/>
      <c r="AA17" s="20" t="s">
        <v>33</v>
      </c>
      <c r="AB17" s="21">
        <v>2.5</v>
      </c>
      <c r="AC17" s="21"/>
      <c r="AD17" s="21">
        <f>AB17*5</f>
        <v>12.5</v>
      </c>
      <c r="AE17" s="21" t="s">
        <v>28</v>
      </c>
      <c r="AF17" s="21">
        <f>AD17*9</f>
        <v>112.5</v>
      </c>
      <c r="AG17" s="110"/>
    </row>
    <row r="18" spans="2:33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Q18" s="173"/>
      <c r="S18" s="3" t="s">
        <v>292</v>
      </c>
      <c r="T18" s="52"/>
      <c r="U18" s="2">
        <v>3</v>
      </c>
      <c r="V18" s="966"/>
      <c r="W18" s="107">
        <v>27</v>
      </c>
      <c r="X18" s="97" t="s">
        <v>41</v>
      </c>
      <c r="Y18" s="53">
        <v>0</v>
      </c>
      <c r="Z18" s="19"/>
      <c r="AA18" s="20" t="s">
        <v>34</v>
      </c>
      <c r="AB18" s="21">
        <v>1</v>
      </c>
      <c r="AE18" s="20">
        <f>AB18*15</f>
        <v>15</v>
      </c>
      <c r="AG18" s="112"/>
    </row>
    <row r="19" spans="2:33" ht="27.95" customHeight="1">
      <c r="B19" s="54" t="s">
        <v>35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 t="s">
        <v>284</v>
      </c>
      <c r="T19" s="52"/>
      <c r="U19" s="2">
        <v>1</v>
      </c>
      <c r="V19" s="966"/>
      <c r="W19" s="47" t="s">
        <v>12</v>
      </c>
      <c r="X19" s="56"/>
      <c r="Y19" s="44"/>
      <c r="Z19" s="20"/>
      <c r="AC19" s="20">
        <f>SUM(AC14:AC18)</f>
        <v>28.900000000000002</v>
      </c>
      <c r="AD19" s="20">
        <f>SUM(AD14:AD18)</f>
        <v>23</v>
      </c>
      <c r="AE19" s="20">
        <f>SUM(AE14:AE18)</f>
        <v>117</v>
      </c>
      <c r="AF19" s="20">
        <f>AC19*4+AD19*9+AE19*4</f>
        <v>790.6</v>
      </c>
      <c r="AG19" s="110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108">
        <f>W14*4+W18*4+W16*9</f>
        <v>721</v>
      </c>
      <c r="X20" s="62"/>
      <c r="Y20" s="63"/>
      <c r="Z20" s="19"/>
      <c r="AC20" s="59">
        <f>AC19*4/AF19</f>
        <v>0.14621806223121681</v>
      </c>
      <c r="AD20" s="59">
        <f>AD19*9/AF19</f>
        <v>0.26182646091576017</v>
      </c>
      <c r="AE20" s="59">
        <f>AE19*4/AF19</f>
        <v>0.59195547685302297</v>
      </c>
      <c r="AG20" s="115"/>
    </row>
    <row r="21" spans="2:33" s="41" customFormat="1" ht="27.95" customHeight="1">
      <c r="B21" s="64">
        <v>4</v>
      </c>
      <c r="C21" s="964"/>
      <c r="D21" s="37" t="str">
        <f>承富.4月菜單!J12</f>
        <v>香Q米飯</v>
      </c>
      <c r="E21" s="37" t="s">
        <v>15</v>
      </c>
      <c r="F21" s="37"/>
      <c r="G21" s="37" t="str">
        <f>承富.4月菜單!J13</f>
        <v>古都肉燥</v>
      </c>
      <c r="H21" s="37" t="s">
        <v>48</v>
      </c>
      <c r="I21" s="37"/>
      <c r="J21" s="37" t="str">
        <f>承富.4月菜單!J14</f>
        <v>菲力雞排</v>
      </c>
      <c r="K21" s="37" t="s">
        <v>132</v>
      </c>
      <c r="L21" s="37"/>
      <c r="M21" s="37" t="str">
        <f>承富.4月菜單!J15</f>
        <v>焗烤白花椰菜</v>
      </c>
      <c r="N21" s="37" t="s">
        <v>132</v>
      </c>
      <c r="O21" s="37"/>
      <c r="P21" s="37" t="str">
        <f>承富.4月菜單!J16</f>
        <v>深色蔬菜</v>
      </c>
      <c r="Q21" s="37" t="s">
        <v>18</v>
      </c>
      <c r="R21" s="37"/>
      <c r="S21" s="37" t="str">
        <f>承富.4月菜單!J17</f>
        <v>玉米濃湯(芡)</v>
      </c>
      <c r="T21" s="37" t="s">
        <v>17</v>
      </c>
      <c r="U21" s="37"/>
      <c r="V21" s="965"/>
      <c r="W21" s="38" t="s">
        <v>43</v>
      </c>
      <c r="X21" s="39" t="s">
        <v>19</v>
      </c>
      <c r="Y21" s="40">
        <v>5.3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0"/>
    </row>
    <row r="22" spans="2:33" s="69" customFormat="1" ht="27.75" customHeight="1">
      <c r="B22" s="65" t="s">
        <v>8</v>
      </c>
      <c r="C22" s="964"/>
      <c r="D22" s="2" t="s">
        <v>239</v>
      </c>
      <c r="E22" s="3"/>
      <c r="F22" s="2">
        <v>100</v>
      </c>
      <c r="G22" s="2" t="s">
        <v>138</v>
      </c>
      <c r="H22" s="2"/>
      <c r="I22" s="2">
        <v>50</v>
      </c>
      <c r="J22" s="2" t="s">
        <v>194</v>
      </c>
      <c r="K22" s="3"/>
      <c r="L22" s="2">
        <v>60</v>
      </c>
      <c r="M22" s="2" t="s">
        <v>214</v>
      </c>
      <c r="N22" s="103"/>
      <c r="O22" s="2">
        <v>70</v>
      </c>
      <c r="P22" s="2" t="s">
        <v>65</v>
      </c>
      <c r="Q22" s="2"/>
      <c r="R22" s="2">
        <v>100</v>
      </c>
      <c r="S22" s="2" t="s">
        <v>202</v>
      </c>
      <c r="T22" s="2"/>
      <c r="U22" s="2">
        <v>20</v>
      </c>
      <c r="V22" s="966"/>
      <c r="W22" s="112">
        <v>103</v>
      </c>
      <c r="X22" s="43" t="s">
        <v>24</v>
      </c>
      <c r="Y22" s="44">
        <v>2.2000000000000002</v>
      </c>
      <c r="Z22" s="66"/>
      <c r="AA22" s="67" t="s">
        <v>25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2"/>
    </row>
    <row r="23" spans="2:33" s="69" customFormat="1" ht="27.95" customHeight="1">
      <c r="B23" s="65">
        <v>8</v>
      </c>
      <c r="C23" s="964"/>
      <c r="D23" s="2"/>
      <c r="E23" s="3"/>
      <c r="F23" s="2"/>
      <c r="G23" s="2" t="s">
        <v>293</v>
      </c>
      <c r="H23" s="3"/>
      <c r="I23" s="2">
        <v>1</v>
      </c>
      <c r="J23" s="2"/>
      <c r="K23" s="2"/>
      <c r="L23" s="2"/>
      <c r="M23" s="2" t="s">
        <v>294</v>
      </c>
      <c r="N23" s="2"/>
      <c r="O23" s="2">
        <v>5</v>
      </c>
      <c r="P23" s="2"/>
      <c r="Q23" s="2"/>
      <c r="R23" s="2"/>
      <c r="S23" s="2" t="s">
        <v>118</v>
      </c>
      <c r="T23" s="2"/>
      <c r="U23" s="2">
        <v>10</v>
      </c>
      <c r="V23" s="966"/>
      <c r="W23" s="47" t="s">
        <v>45</v>
      </c>
      <c r="X23" s="48" t="s">
        <v>26</v>
      </c>
      <c r="Y23" s="44">
        <v>1.7</v>
      </c>
      <c r="Z23" s="70"/>
      <c r="AA23" s="71" t="s">
        <v>27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28</v>
      </c>
      <c r="AF23" s="73">
        <f>AC23*4+AD23*9</f>
        <v>160.60000000000002</v>
      </c>
      <c r="AG23" s="110"/>
    </row>
    <row r="24" spans="2:33" s="69" customFormat="1" ht="27.95" customHeight="1">
      <c r="B24" s="65" t="s">
        <v>10</v>
      </c>
      <c r="C24" s="964"/>
      <c r="D24" s="2"/>
      <c r="E24" s="2"/>
      <c r="F24" s="2"/>
      <c r="G24" s="2"/>
      <c r="H24" s="52"/>
      <c r="I24" s="2"/>
      <c r="J24" s="2"/>
      <c r="K24" s="52"/>
      <c r="L24" s="2"/>
      <c r="M24" s="2"/>
      <c r="N24" s="103"/>
      <c r="O24" s="2"/>
      <c r="P24" s="2"/>
      <c r="Q24" s="52"/>
      <c r="R24" s="2"/>
      <c r="S24" s="3" t="s">
        <v>104</v>
      </c>
      <c r="T24" s="52"/>
      <c r="U24" s="2">
        <v>3</v>
      </c>
      <c r="V24" s="966"/>
      <c r="W24" s="107">
        <v>21</v>
      </c>
      <c r="X24" s="48" t="s">
        <v>29</v>
      </c>
      <c r="Y24" s="44">
        <v>2</v>
      </c>
      <c r="Z24" s="66"/>
      <c r="AA24" s="74" t="s">
        <v>30</v>
      </c>
      <c r="AB24" s="68">
        <v>1.6</v>
      </c>
      <c r="AC24" s="68">
        <f>AB24*1</f>
        <v>1.6</v>
      </c>
      <c r="AD24" s="68" t="s">
        <v>28</v>
      </c>
      <c r="AE24" s="68">
        <f>AB24*5</f>
        <v>8</v>
      </c>
      <c r="AF24" s="68">
        <f>AC24*4+AE24*4</f>
        <v>38.4</v>
      </c>
      <c r="AG24" s="112"/>
    </row>
    <row r="25" spans="2:33" s="69" customFormat="1" ht="27.95" customHeight="1">
      <c r="B25" s="969" t="s">
        <v>38</v>
      </c>
      <c r="C25" s="964"/>
      <c r="D25" s="2"/>
      <c r="E25" s="2"/>
      <c r="F25" s="2"/>
      <c r="G25" s="2"/>
      <c r="H25" s="52"/>
      <c r="I25" s="2"/>
      <c r="J25" s="2"/>
      <c r="K25" s="52"/>
      <c r="L25" s="2"/>
      <c r="M25" s="2"/>
      <c r="N25" s="52"/>
      <c r="O25" s="2"/>
      <c r="P25" s="2"/>
      <c r="Q25" s="52"/>
      <c r="R25" s="2"/>
      <c r="S25" s="3" t="s">
        <v>295</v>
      </c>
      <c r="T25" s="3"/>
      <c r="U25" s="3">
        <v>3</v>
      </c>
      <c r="V25" s="966"/>
      <c r="W25" s="47" t="s">
        <v>46</v>
      </c>
      <c r="X25" s="48" t="s">
        <v>32</v>
      </c>
      <c r="Y25" s="44">
        <v>0</v>
      </c>
      <c r="Z25" s="70"/>
      <c r="AA25" s="74" t="s">
        <v>33</v>
      </c>
      <c r="AB25" s="68">
        <v>2.5</v>
      </c>
      <c r="AC25" s="68"/>
      <c r="AD25" s="68">
        <f>AB25*5</f>
        <v>12.5</v>
      </c>
      <c r="AE25" s="68" t="s">
        <v>28</v>
      </c>
      <c r="AF25" s="68">
        <f>AD25*9</f>
        <v>112.5</v>
      </c>
      <c r="AG25" s="110"/>
    </row>
    <row r="26" spans="2:33" s="69" customFormat="1" ht="27.95" customHeight="1">
      <c r="B26" s="969"/>
      <c r="C26" s="964"/>
      <c r="D26" s="2"/>
      <c r="E26" s="2"/>
      <c r="F26" s="2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66"/>
      <c r="W26" s="107">
        <v>27.7</v>
      </c>
      <c r="X26" s="97" t="s">
        <v>41</v>
      </c>
      <c r="Y26" s="53">
        <v>0</v>
      </c>
      <c r="Z26" s="66"/>
      <c r="AA26" s="74" t="s">
        <v>34</v>
      </c>
      <c r="AB26" s="68"/>
      <c r="AC26" s="74"/>
      <c r="AD26" s="74"/>
      <c r="AE26" s="74">
        <f>AB26*15</f>
        <v>0</v>
      </c>
      <c r="AF26" s="74"/>
      <c r="AG26" s="112"/>
    </row>
    <row r="27" spans="2:33" s="69" customFormat="1" ht="27.95" customHeight="1">
      <c r="B27" s="76" t="s">
        <v>35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10"/>
    </row>
    <row r="28" spans="2:33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108">
        <f>W22*4+W26*4+W24*9</f>
        <v>711.8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5"/>
    </row>
    <row r="29" spans="2:33" s="41" customFormat="1" ht="27.95" customHeight="1">
      <c r="B29" s="36">
        <v>4</v>
      </c>
      <c r="C29" s="964"/>
      <c r="D29" s="37" t="str">
        <f>承富.4月菜單!N12</f>
        <v>地瓜飯</v>
      </c>
      <c r="E29" s="37" t="s">
        <v>15</v>
      </c>
      <c r="F29" s="37"/>
      <c r="G29" s="37" t="str">
        <f>承富.4月菜單!N13</f>
        <v>麻婆魚(豆)(海)</v>
      </c>
      <c r="H29" s="37" t="s">
        <v>48</v>
      </c>
      <c r="I29" s="37"/>
      <c r="J29" s="37" t="str">
        <f>承富.4月菜單!N14</f>
        <v>鹽酥雞(炸)</v>
      </c>
      <c r="K29" s="37" t="s">
        <v>182</v>
      </c>
      <c r="L29" s="37"/>
      <c r="M29" s="37" t="str">
        <f>承富.4月菜單!N15</f>
        <v>銀芽三絲</v>
      </c>
      <c r="N29" s="37" t="s">
        <v>48</v>
      </c>
      <c r="O29" s="37"/>
      <c r="P29" s="37" t="str">
        <f>承富.4月菜單!N16</f>
        <v>淺色蔬菜</v>
      </c>
      <c r="Q29" s="37" t="s">
        <v>18</v>
      </c>
      <c r="R29" s="37"/>
      <c r="S29" s="37" t="str">
        <f>承富.4月菜單!N17</f>
        <v>菇菇湯</v>
      </c>
      <c r="T29" s="37" t="s">
        <v>17</v>
      </c>
      <c r="U29" s="37"/>
      <c r="V29" s="965"/>
      <c r="W29" s="38" t="s">
        <v>43</v>
      </c>
      <c r="X29" s="39" t="s">
        <v>19</v>
      </c>
      <c r="Y29" s="40">
        <v>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0"/>
    </row>
    <row r="30" spans="2:33" ht="27.95" customHeight="1">
      <c r="B30" s="42" t="s">
        <v>8</v>
      </c>
      <c r="C30" s="964"/>
      <c r="D30" s="2" t="s">
        <v>64</v>
      </c>
      <c r="E30" s="2"/>
      <c r="F30" s="2">
        <v>90</v>
      </c>
      <c r="G30" s="2" t="s">
        <v>199</v>
      </c>
      <c r="H30" s="3" t="s">
        <v>103</v>
      </c>
      <c r="I30" s="2">
        <v>30</v>
      </c>
      <c r="J30" s="2" t="s">
        <v>116</v>
      </c>
      <c r="K30" s="3"/>
      <c r="L30" s="2">
        <v>60</v>
      </c>
      <c r="M30" s="2" t="s">
        <v>323</v>
      </c>
      <c r="N30" s="3"/>
      <c r="O30" s="2">
        <v>30</v>
      </c>
      <c r="P30" s="2" t="s">
        <v>65</v>
      </c>
      <c r="Q30" s="2"/>
      <c r="R30" s="2">
        <v>100</v>
      </c>
      <c r="S30" s="3" t="s">
        <v>121</v>
      </c>
      <c r="T30" s="2"/>
      <c r="U30" s="2">
        <v>20</v>
      </c>
      <c r="V30" s="966"/>
      <c r="W30" s="112">
        <v>99</v>
      </c>
      <c r="X30" s="43" t="s">
        <v>24</v>
      </c>
      <c r="Y30" s="44">
        <v>2.2999999999999998</v>
      </c>
      <c r="Z30" s="19"/>
      <c r="AA30" s="45" t="s">
        <v>25</v>
      </c>
      <c r="AB30" s="21">
        <v>6.2</v>
      </c>
      <c r="AC30" s="21">
        <f>AB30*2</f>
        <v>12.4</v>
      </c>
      <c r="AD30" s="21"/>
      <c r="AE30" s="21">
        <f>AB30*15</f>
        <v>93</v>
      </c>
      <c r="AF30" s="21">
        <f>AC30*4+AE30*4</f>
        <v>421.6</v>
      </c>
      <c r="AG30" s="112"/>
    </row>
    <row r="31" spans="2:33" ht="27.95" customHeight="1">
      <c r="B31" s="42">
        <v>9</v>
      </c>
      <c r="C31" s="964"/>
      <c r="D31" s="2" t="s">
        <v>207</v>
      </c>
      <c r="E31" s="2"/>
      <c r="F31" s="2">
        <v>50</v>
      </c>
      <c r="G31" s="2" t="s">
        <v>223</v>
      </c>
      <c r="H31" s="2" t="s">
        <v>122</v>
      </c>
      <c r="I31" s="2">
        <v>40</v>
      </c>
      <c r="J31" s="2"/>
      <c r="K31" s="2"/>
      <c r="L31" s="2"/>
      <c r="M31" s="2" t="s">
        <v>324</v>
      </c>
      <c r="N31" s="103"/>
      <c r="O31" s="2">
        <v>10</v>
      </c>
      <c r="P31" s="2"/>
      <c r="Q31" s="3"/>
      <c r="R31" s="2"/>
      <c r="S31" s="3" t="s">
        <v>195</v>
      </c>
      <c r="T31" s="3"/>
      <c r="U31" s="3">
        <v>10</v>
      </c>
      <c r="V31" s="966"/>
      <c r="W31" s="47" t="s">
        <v>45</v>
      </c>
      <c r="X31" s="48" t="s">
        <v>26</v>
      </c>
      <c r="Y31" s="44">
        <v>1.8</v>
      </c>
      <c r="Z31" s="20"/>
      <c r="AA31" s="49" t="s">
        <v>27</v>
      </c>
      <c r="AB31" s="21">
        <v>2.1</v>
      </c>
      <c r="AC31" s="50">
        <f>AB31*7</f>
        <v>14.700000000000001</v>
      </c>
      <c r="AD31" s="21">
        <f>AB31*5</f>
        <v>10.5</v>
      </c>
      <c r="AE31" s="21" t="s">
        <v>28</v>
      </c>
      <c r="AF31" s="51">
        <f>AC31*4+AD31*9</f>
        <v>153.30000000000001</v>
      </c>
      <c r="AG31" s="110"/>
    </row>
    <row r="32" spans="2:33" ht="27.95" customHeight="1">
      <c r="B32" s="42" t="s">
        <v>10</v>
      </c>
      <c r="C32" s="964"/>
      <c r="D32" s="52"/>
      <c r="E32" s="52"/>
      <c r="F32" s="2"/>
      <c r="H32" s="173"/>
      <c r="J32" s="2"/>
      <c r="K32" s="52"/>
      <c r="L32" s="2"/>
      <c r="M32" s="2" t="s">
        <v>325</v>
      </c>
      <c r="N32" s="3"/>
      <c r="O32" s="2">
        <v>10</v>
      </c>
      <c r="P32" s="2"/>
      <c r="Q32" s="103"/>
      <c r="R32" s="2"/>
      <c r="S32" s="3" t="s">
        <v>118</v>
      </c>
      <c r="T32" s="103"/>
      <c r="U32" s="2">
        <v>10</v>
      </c>
      <c r="V32" s="966"/>
      <c r="W32" s="107">
        <v>24</v>
      </c>
      <c r="X32" s="48" t="s">
        <v>29</v>
      </c>
      <c r="Y32" s="44">
        <v>2.5</v>
      </c>
      <c r="Z32" s="19"/>
      <c r="AA32" s="20" t="s">
        <v>30</v>
      </c>
      <c r="AB32" s="21">
        <v>1.5</v>
      </c>
      <c r="AC32" s="21">
        <f>AB32*1</f>
        <v>1.5</v>
      </c>
      <c r="AD32" s="21" t="s">
        <v>28</v>
      </c>
      <c r="AE32" s="21">
        <f>AB32*5</f>
        <v>7.5</v>
      </c>
      <c r="AF32" s="21">
        <f>AC32*4+AE32*4</f>
        <v>36</v>
      </c>
      <c r="AG32" s="112"/>
    </row>
    <row r="33" spans="2:33" ht="27.95" customHeight="1">
      <c r="B33" s="968" t="s">
        <v>39</v>
      </c>
      <c r="C33" s="964"/>
      <c r="D33" s="52"/>
      <c r="E33" s="52"/>
      <c r="F33" s="2"/>
      <c r="H33" s="173"/>
      <c r="J33" s="2"/>
      <c r="K33" s="52"/>
      <c r="L33" s="2"/>
      <c r="M33" s="2" t="s">
        <v>326</v>
      </c>
      <c r="N33" s="3"/>
      <c r="O33" s="2">
        <v>3</v>
      </c>
      <c r="P33" s="2"/>
      <c r="Q33" s="52"/>
      <c r="R33" s="2"/>
      <c r="S33" s="3" t="s">
        <v>292</v>
      </c>
      <c r="T33" s="3"/>
      <c r="U33" s="3">
        <v>3</v>
      </c>
      <c r="V33" s="966"/>
      <c r="W33" s="47" t="s">
        <v>46</v>
      </c>
      <c r="X33" s="48" t="s">
        <v>32</v>
      </c>
      <c r="Y33" s="44">
        <v>0</v>
      </c>
      <c r="Z33" s="20"/>
      <c r="AA33" s="20" t="s">
        <v>33</v>
      </c>
      <c r="AB33" s="21">
        <v>2.5</v>
      </c>
      <c r="AC33" s="21"/>
      <c r="AD33" s="21">
        <f>AB33*5</f>
        <v>12.5</v>
      </c>
      <c r="AE33" s="21" t="s">
        <v>28</v>
      </c>
      <c r="AF33" s="21">
        <f>AD33*9</f>
        <v>112.5</v>
      </c>
      <c r="AG33" s="110"/>
    </row>
    <row r="34" spans="2:33" ht="27.95" customHeight="1">
      <c r="B34" s="968"/>
      <c r="C34" s="964"/>
      <c r="D34" s="52"/>
      <c r="E34" s="52"/>
      <c r="F34" s="2"/>
      <c r="G34" s="2"/>
      <c r="H34" s="52"/>
      <c r="I34" s="2"/>
      <c r="J34" s="2"/>
      <c r="K34" s="52"/>
      <c r="L34" s="2"/>
      <c r="M34" s="2" t="s">
        <v>327</v>
      </c>
      <c r="N34" s="103"/>
      <c r="O34" s="2">
        <v>1</v>
      </c>
      <c r="P34" s="2"/>
      <c r="Q34" s="52"/>
      <c r="R34" s="2"/>
      <c r="S34" s="3" t="s">
        <v>284</v>
      </c>
      <c r="T34" s="52"/>
      <c r="U34" s="2">
        <v>1</v>
      </c>
      <c r="V34" s="966"/>
      <c r="W34" s="107">
        <v>27.9</v>
      </c>
      <c r="X34" s="97" t="s">
        <v>41</v>
      </c>
      <c r="Y34" s="53">
        <v>0</v>
      </c>
      <c r="Z34" s="19"/>
      <c r="AA34" s="20" t="s">
        <v>34</v>
      </c>
      <c r="AB34" s="21">
        <v>1</v>
      </c>
      <c r="AE34" s="20">
        <f>AB34*15</f>
        <v>15</v>
      </c>
      <c r="AG34" s="112"/>
    </row>
    <row r="35" spans="2:33" ht="27.95" customHeight="1">
      <c r="B35" s="54" t="s">
        <v>35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966"/>
      <c r="W35" s="47" t="s">
        <v>12</v>
      </c>
      <c r="X35" s="56"/>
      <c r="Y35" s="44"/>
      <c r="Z35" s="20"/>
      <c r="AC35" s="20">
        <f>SUM(AC30:AC34)</f>
        <v>28.6</v>
      </c>
      <c r="AD35" s="20">
        <f>SUM(AD30:AD34)</f>
        <v>23</v>
      </c>
      <c r="AE35" s="20">
        <f>SUM(AE30:AE34)</f>
        <v>115.5</v>
      </c>
      <c r="AF35" s="20">
        <f>AC35*4+AD35*9+AE35*4</f>
        <v>783.4</v>
      </c>
      <c r="AG35" s="110"/>
    </row>
    <row r="36" spans="2:33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108">
        <f>W30*4+W34*4+W32*9</f>
        <v>723.6</v>
      </c>
      <c r="X36" s="62"/>
      <c r="Y36" s="63"/>
      <c r="Z36" s="19"/>
      <c r="AC36" s="59">
        <f>AC35*4/AF35</f>
        <v>0.14603012509573654</v>
      </c>
      <c r="AD36" s="59">
        <f>AD35*9/AF35</f>
        <v>0.26423283124840441</v>
      </c>
      <c r="AE36" s="59">
        <f>AE35*4/AF35</f>
        <v>0.58973704365585911</v>
      </c>
      <c r="AG36" s="115"/>
    </row>
    <row r="37" spans="2:33" s="41" customFormat="1" ht="27.95" customHeight="1">
      <c r="B37" s="36">
        <v>4</v>
      </c>
      <c r="C37" s="964"/>
      <c r="D37" s="37" t="str">
        <f>承富.4月菜單!R12</f>
        <v>義大利麵</v>
      </c>
      <c r="E37" s="37" t="s">
        <v>17</v>
      </c>
      <c r="F37" s="37"/>
      <c r="G37" s="37" t="str">
        <f>承富.4月菜單!R13</f>
        <v>卡啦雞排(炸)</v>
      </c>
      <c r="H37" s="37" t="s">
        <v>182</v>
      </c>
      <c r="I37" s="37"/>
      <c r="J37" s="37" t="str">
        <f>承富.4月菜單!R14</f>
        <v>小肉包(冷)</v>
      </c>
      <c r="K37" s="37" t="s">
        <v>15</v>
      </c>
      <c r="L37" s="37"/>
      <c r="M37" s="37" t="str">
        <f>承富.4月菜單!R15</f>
        <v>玉筍鮮菇</v>
      </c>
      <c r="N37" s="37" t="s">
        <v>119</v>
      </c>
      <c r="O37" s="37"/>
      <c r="P37" s="37" t="str">
        <f>承富.4月菜單!R16</f>
        <v>深色蔬菜</v>
      </c>
      <c r="Q37" s="37" t="s">
        <v>18</v>
      </c>
      <c r="R37" s="37"/>
      <c r="S37" s="37" t="str">
        <f>承富.4月菜單!R17</f>
        <v>海芽蛋花湯</v>
      </c>
      <c r="T37" s="37" t="s">
        <v>17</v>
      </c>
      <c r="U37" s="37"/>
      <c r="V37" s="965"/>
      <c r="W37" s="38" t="s">
        <v>43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</row>
    <row r="38" spans="2:33" ht="27.95" customHeight="1">
      <c r="B38" s="42" t="s">
        <v>8</v>
      </c>
      <c r="C38" s="964"/>
      <c r="D38" s="2" t="s">
        <v>59</v>
      </c>
      <c r="E38" s="3"/>
      <c r="F38" s="2">
        <v>120</v>
      </c>
      <c r="G38" s="2" t="s">
        <v>107</v>
      </c>
      <c r="H38" s="3"/>
      <c r="I38" s="2">
        <v>60</v>
      </c>
      <c r="J38" s="2" t="s">
        <v>401</v>
      </c>
      <c r="K38" s="3" t="s">
        <v>240</v>
      </c>
      <c r="L38" s="2">
        <v>30</v>
      </c>
      <c r="M38" s="2" t="s">
        <v>330</v>
      </c>
      <c r="N38" s="2"/>
      <c r="O38" s="2">
        <v>40</v>
      </c>
      <c r="P38" s="2" t="s">
        <v>65</v>
      </c>
      <c r="Q38" s="3"/>
      <c r="R38" s="2">
        <v>100</v>
      </c>
      <c r="S38" s="3" t="s">
        <v>336</v>
      </c>
      <c r="T38" s="2"/>
      <c r="U38" s="2">
        <v>20</v>
      </c>
      <c r="V38" s="966"/>
      <c r="W38" s="112">
        <v>98.5</v>
      </c>
      <c r="X38" s="43" t="s">
        <v>24</v>
      </c>
      <c r="Y38" s="44">
        <v>2.1</v>
      </c>
      <c r="Z38" s="19"/>
      <c r="AA38" s="45" t="s">
        <v>25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</row>
    <row r="39" spans="2:33" ht="27.95" customHeight="1">
      <c r="B39" s="42">
        <v>10</v>
      </c>
      <c r="C39" s="964"/>
      <c r="D39" s="2" t="s">
        <v>98</v>
      </c>
      <c r="E39" s="3"/>
      <c r="F39" s="2">
        <v>10</v>
      </c>
      <c r="G39" s="2"/>
      <c r="H39" s="3"/>
      <c r="I39" s="2"/>
      <c r="J39" s="2"/>
      <c r="K39" s="2"/>
      <c r="L39" s="2"/>
      <c r="M39" s="2" t="s">
        <v>331</v>
      </c>
      <c r="N39" s="2"/>
      <c r="O39" s="2">
        <v>10</v>
      </c>
      <c r="P39" s="2"/>
      <c r="Q39" s="3"/>
      <c r="R39" s="2"/>
      <c r="S39" s="3" t="s">
        <v>337</v>
      </c>
      <c r="T39" s="2"/>
      <c r="U39" s="2">
        <v>10</v>
      </c>
      <c r="V39" s="966"/>
      <c r="W39" s="47" t="s">
        <v>45</v>
      </c>
      <c r="X39" s="48" t="s">
        <v>26</v>
      </c>
      <c r="Y39" s="44">
        <v>1.7</v>
      </c>
      <c r="Z39" s="20"/>
      <c r="AA39" s="49" t="s">
        <v>27</v>
      </c>
      <c r="AB39" s="21">
        <v>2.2000000000000002</v>
      </c>
      <c r="AC39" s="50">
        <f>AB39*7</f>
        <v>15.400000000000002</v>
      </c>
      <c r="AD39" s="21">
        <f>AB39*5</f>
        <v>11</v>
      </c>
      <c r="AE39" s="21" t="s">
        <v>28</v>
      </c>
      <c r="AF39" s="51">
        <f>AC39*4+AD39*9</f>
        <v>160.60000000000002</v>
      </c>
    </row>
    <row r="40" spans="2:33" ht="27.95" customHeight="1">
      <c r="B40" s="42" t="s">
        <v>10</v>
      </c>
      <c r="C40" s="964"/>
      <c r="D40" s="3" t="s">
        <v>62</v>
      </c>
      <c r="E40" s="3"/>
      <c r="F40" s="3">
        <v>10</v>
      </c>
      <c r="G40" s="2"/>
      <c r="H40" s="52"/>
      <c r="I40" s="2"/>
      <c r="J40" s="2"/>
      <c r="K40" s="52"/>
      <c r="L40" s="2"/>
      <c r="M40" s="2" t="s">
        <v>332</v>
      </c>
      <c r="N40" s="3"/>
      <c r="O40" s="2">
        <v>5</v>
      </c>
      <c r="P40" s="2"/>
      <c r="Q40" s="3"/>
      <c r="R40" s="2"/>
      <c r="S40" s="2" t="s">
        <v>338</v>
      </c>
      <c r="T40" s="3"/>
      <c r="U40" s="2">
        <v>1</v>
      </c>
      <c r="V40" s="966"/>
      <c r="W40" s="107">
        <v>23</v>
      </c>
      <c r="X40" s="48" t="s">
        <v>29</v>
      </c>
      <c r="Y40" s="44">
        <v>2.5</v>
      </c>
      <c r="Z40" s="19"/>
      <c r="AA40" s="20" t="s">
        <v>30</v>
      </c>
      <c r="AB40" s="21">
        <v>1.7</v>
      </c>
      <c r="AC40" s="21">
        <f>AB40*1</f>
        <v>1.7</v>
      </c>
      <c r="AD40" s="21" t="s">
        <v>28</v>
      </c>
      <c r="AE40" s="21">
        <f>AB40*5</f>
        <v>8.5</v>
      </c>
      <c r="AF40" s="21">
        <f>AC40*4+AE40*4</f>
        <v>40.799999999999997</v>
      </c>
    </row>
    <row r="41" spans="2:33" ht="27.95" customHeight="1">
      <c r="B41" s="968" t="s">
        <v>31</v>
      </c>
      <c r="C41" s="964"/>
      <c r="D41" s="3" t="s">
        <v>91</v>
      </c>
      <c r="E41" s="3"/>
      <c r="F41" s="3">
        <v>20</v>
      </c>
      <c r="G41" s="2"/>
      <c r="H41" s="52"/>
      <c r="I41" s="2"/>
      <c r="J41" s="2"/>
      <c r="K41" s="52"/>
      <c r="L41" s="2"/>
      <c r="M41" s="2" t="s">
        <v>333</v>
      </c>
      <c r="N41" s="3"/>
      <c r="O41" s="2">
        <v>5</v>
      </c>
      <c r="P41" s="2"/>
      <c r="Q41" s="3"/>
      <c r="R41" s="2"/>
      <c r="S41" s="3"/>
      <c r="T41" s="3"/>
      <c r="U41" s="3"/>
      <c r="V41" s="966"/>
      <c r="W41" s="47" t="s">
        <v>46</v>
      </c>
      <c r="X41" s="48" t="s">
        <v>32</v>
      </c>
      <c r="Y41" s="44">
        <v>0</v>
      </c>
      <c r="Z41" s="20"/>
      <c r="AA41" s="20" t="s">
        <v>33</v>
      </c>
      <c r="AB41" s="21">
        <v>2.5</v>
      </c>
      <c r="AC41" s="21"/>
      <c r="AD41" s="21">
        <f>AB41*5</f>
        <v>12.5</v>
      </c>
      <c r="AE41" s="21" t="s">
        <v>28</v>
      </c>
      <c r="AF41" s="21">
        <f>AD41*9</f>
        <v>112.5</v>
      </c>
      <c r="AG41" s="110"/>
    </row>
    <row r="42" spans="2:33" ht="27.95" customHeight="1">
      <c r="B42" s="968"/>
      <c r="C42" s="964"/>
      <c r="D42" s="2"/>
      <c r="E42" s="2"/>
      <c r="F42" s="2"/>
      <c r="G42" s="2"/>
      <c r="H42" s="52"/>
      <c r="I42" s="2"/>
      <c r="J42" s="3"/>
      <c r="K42" s="3"/>
      <c r="L42" s="3"/>
      <c r="M42" s="2" t="s">
        <v>334</v>
      </c>
      <c r="N42" s="103"/>
      <c r="O42" s="2">
        <v>3</v>
      </c>
      <c r="P42" s="2"/>
      <c r="Q42" s="52"/>
      <c r="R42" s="2"/>
      <c r="S42" s="3"/>
      <c r="T42" s="52"/>
      <c r="U42" s="3"/>
      <c r="V42" s="966"/>
      <c r="W42" s="107">
        <v>26.4</v>
      </c>
      <c r="X42" s="97" t="s">
        <v>41</v>
      </c>
      <c r="Y42" s="53">
        <v>0</v>
      </c>
      <c r="Z42" s="19"/>
      <c r="AA42" s="20" t="s">
        <v>34</v>
      </c>
      <c r="AE42" s="20">
        <f>AB42*15</f>
        <v>0</v>
      </c>
      <c r="AG42" s="112"/>
    </row>
    <row r="43" spans="2:33" ht="27.95" customHeight="1">
      <c r="B43" s="54" t="s">
        <v>35</v>
      </c>
      <c r="C43" s="55"/>
      <c r="D43" s="52"/>
      <c r="E43" s="52"/>
      <c r="F43" s="2"/>
      <c r="G43" s="2"/>
      <c r="H43" s="52"/>
      <c r="I43" s="2"/>
      <c r="J43" s="2"/>
      <c r="K43" s="52"/>
      <c r="L43" s="2"/>
      <c r="M43" s="2" t="s">
        <v>335</v>
      </c>
      <c r="N43" s="52"/>
      <c r="O43" s="2">
        <v>1</v>
      </c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44"/>
      <c r="Z43" s="20"/>
      <c r="AC43" s="20">
        <f>SUM(AC38:AC42)</f>
        <v>29.1</v>
      </c>
      <c r="AD43" s="20">
        <f>SUM(AD38:AD42)</f>
        <v>23.5</v>
      </c>
      <c r="AE43" s="20">
        <f>SUM(AE38:AE42)</f>
        <v>98.5</v>
      </c>
      <c r="AF43" s="20">
        <f>AC43*4+AD43*9+AE43*4</f>
        <v>721.9</v>
      </c>
      <c r="AG43" s="110"/>
    </row>
    <row r="44" spans="2:33" ht="27.95" customHeight="1" thickBot="1">
      <c r="B44" s="82"/>
      <c r="C44" s="58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108">
        <f>W38*4+W42*4+W40*9</f>
        <v>706.6</v>
      </c>
      <c r="X44" s="62"/>
      <c r="Y44" s="63"/>
      <c r="Z44" s="19"/>
      <c r="AC44" s="59">
        <f>AC43*4/AF43</f>
        <v>0.1612411691369996</v>
      </c>
      <c r="AD44" s="59">
        <f>AD43*9/AF43</f>
        <v>0.29297686660202243</v>
      </c>
      <c r="AE44" s="59">
        <f>AE43*4/AF43</f>
        <v>0.54578196426097803</v>
      </c>
      <c r="AG44" s="115"/>
    </row>
    <row r="45" spans="2:33" s="88" customFormat="1" ht="21.75" customHeight="1">
      <c r="B45" s="85"/>
      <c r="C45" s="20"/>
      <c r="D45" s="46"/>
      <c r="E45" s="86"/>
      <c r="F45" s="46"/>
      <c r="G45" s="46"/>
      <c r="H45" s="86"/>
      <c r="I45" s="46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87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8"/>
      <c r="D46" s="973"/>
      <c r="E46" s="973"/>
      <c r="F46" s="973"/>
      <c r="G46" s="973"/>
      <c r="H46" s="89"/>
      <c r="I46" s="20"/>
      <c r="J46" s="20"/>
      <c r="K46" s="89"/>
      <c r="L46" s="20"/>
      <c r="N46" s="89"/>
      <c r="O46" s="20"/>
      <c r="Q46" s="89"/>
      <c r="R46" s="20"/>
      <c r="T46" s="89"/>
      <c r="U46" s="20"/>
      <c r="V46" s="90"/>
      <c r="Y46" s="93"/>
    </row>
    <row r="47" spans="2:33" ht="27.75">
      <c r="D47" s="179"/>
      <c r="E47" s="178"/>
      <c r="F47" s="179"/>
      <c r="Y47" s="93"/>
    </row>
    <row r="48" spans="2:33" ht="27.75">
      <c r="D48" s="179"/>
      <c r="E48" s="178"/>
      <c r="F48" s="179"/>
      <c r="Y48" s="93"/>
    </row>
    <row r="49" spans="4:25" ht="27.75">
      <c r="D49" s="178"/>
      <c r="E49" s="178"/>
      <c r="F49" s="178"/>
      <c r="Y49" s="93"/>
    </row>
    <row r="50" spans="4:25" ht="27.75">
      <c r="D50" s="178"/>
      <c r="E50" s="178"/>
      <c r="F50" s="178"/>
      <c r="Y50" s="93"/>
    </row>
    <row r="51" spans="4:25">
      <c r="Y51" s="93"/>
    </row>
    <row r="52" spans="4:25">
      <c r="Y52" s="93"/>
    </row>
  </sheetData>
  <mergeCells count="19"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  <mergeCell ref="D46:G46"/>
    <mergeCell ref="J45:Y45"/>
    <mergeCell ref="C29:C34"/>
    <mergeCell ref="V29:V36"/>
    <mergeCell ref="B33:B34"/>
    <mergeCell ref="C37:C42"/>
    <mergeCell ref="V37:V44"/>
    <mergeCell ref="B41:B42"/>
  </mergeCells>
  <phoneticPr fontId="20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10" zoomScale="55" zoomScaleNormal="55" workbookViewId="0">
      <selection activeCell="F15" sqref="F15"/>
    </sheetView>
  </sheetViews>
  <sheetFormatPr defaultColWidth="9" defaultRowHeight="20.25"/>
  <cols>
    <col min="1" max="1" width="0.125" style="549" customWidth="1"/>
    <col min="2" max="2" width="4.875" style="556" customWidth="1"/>
    <col min="3" max="3" width="0" style="549" hidden="1" customWidth="1"/>
    <col min="4" max="4" width="18.625" style="549" customWidth="1"/>
    <col min="5" max="5" width="5.625" style="555" customWidth="1"/>
    <col min="6" max="6" width="9.625" style="549" customWidth="1"/>
    <col min="7" max="7" width="18.625" style="549" customWidth="1"/>
    <col min="8" max="8" width="5.625" style="555" customWidth="1"/>
    <col min="9" max="9" width="9.625" style="549" customWidth="1"/>
    <col min="10" max="10" width="18.625" style="549" customWidth="1"/>
    <col min="11" max="11" width="5.625" style="555" customWidth="1"/>
    <col min="12" max="12" width="11.875" style="555" customWidth="1"/>
    <col min="13" max="13" width="18.625" style="555" customWidth="1"/>
    <col min="14" max="14" width="5.625" style="555" customWidth="1"/>
    <col min="15" max="15" width="9.625" style="549" customWidth="1"/>
    <col min="16" max="16" width="18.625" style="549" customWidth="1"/>
    <col min="17" max="17" width="5.625" style="555" customWidth="1"/>
    <col min="18" max="18" width="9.625" style="549" customWidth="1"/>
    <col min="19" max="19" width="18.625" style="549" customWidth="1"/>
    <col min="20" max="20" width="5.625" style="555" customWidth="1"/>
    <col min="21" max="21" width="9.625" style="549" customWidth="1"/>
    <col min="22" max="22" width="5.25" style="549" customWidth="1"/>
    <col min="23" max="23" width="11.75" style="554" customWidth="1"/>
    <col min="24" max="24" width="11.25" style="553" customWidth="1"/>
    <col min="25" max="25" width="6.625" style="552" customWidth="1"/>
    <col min="26" max="26" width="6.625" style="549" customWidth="1"/>
    <col min="27" max="27" width="6" style="550" hidden="1" customWidth="1"/>
    <col min="28" max="28" width="5.5" style="551" hidden="1" customWidth="1"/>
    <col min="29" max="29" width="7.75" style="550" hidden="1" customWidth="1"/>
    <col min="30" max="30" width="8" style="550" hidden="1" customWidth="1"/>
    <col min="31" max="31" width="7.875" style="550" hidden="1" customWidth="1"/>
    <col min="32" max="32" width="7.5" style="550" hidden="1" customWidth="1"/>
    <col min="33" max="16384" width="9" style="549"/>
  </cols>
  <sheetData>
    <row r="1" spans="2:35" s="550" customFormat="1" ht="38.25">
      <c r="B1" s="1158" t="s">
        <v>1574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  <c r="R1" s="1158"/>
      <c r="S1" s="1158"/>
      <c r="T1" s="1158"/>
      <c r="U1" s="1158"/>
      <c r="V1" s="1158"/>
      <c r="W1" s="1158"/>
      <c r="X1" s="1158"/>
      <c r="Y1" s="1158"/>
      <c r="Z1" s="661"/>
      <c r="AB1" s="551"/>
    </row>
    <row r="2" spans="2:35" s="550" customFormat="1" ht="16.5" customHeight="1">
      <c r="B2" s="1159"/>
      <c r="C2" s="1160"/>
      <c r="D2" s="1160"/>
      <c r="E2" s="1160"/>
      <c r="F2" s="1160"/>
      <c r="G2" s="1160"/>
      <c r="H2" s="662"/>
      <c r="I2" s="661"/>
      <c r="J2" s="661"/>
      <c r="K2" s="662"/>
      <c r="L2" s="662"/>
      <c r="M2" s="662"/>
      <c r="N2" s="662"/>
      <c r="O2" s="661"/>
      <c r="P2" s="661"/>
      <c r="Q2" s="662"/>
      <c r="R2" s="661"/>
      <c r="S2" s="1161"/>
      <c r="T2" s="1162"/>
      <c r="U2" s="1162"/>
      <c r="V2" s="1162"/>
      <c r="W2" s="1162"/>
      <c r="X2" s="1162"/>
      <c r="Y2" s="1162"/>
      <c r="Z2" s="661"/>
      <c r="AB2" s="551"/>
    </row>
    <row r="3" spans="2:35" s="550" customFormat="1" ht="31.5" customHeight="1" thickBot="1">
      <c r="B3" s="660" t="s">
        <v>1573</v>
      </c>
      <c r="C3" s="659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1163"/>
      <c r="T3" s="1163"/>
      <c r="U3" s="1163"/>
      <c r="V3" s="1163"/>
      <c r="W3" s="1163"/>
      <c r="X3" s="1163"/>
      <c r="Y3" s="1163"/>
      <c r="Z3" s="561"/>
      <c r="AB3" s="551"/>
    </row>
    <row r="4" spans="2:35" s="646" customFormat="1" ht="99">
      <c r="B4" s="657" t="s">
        <v>0</v>
      </c>
      <c r="C4" s="656" t="s">
        <v>1</v>
      </c>
      <c r="D4" s="652" t="s">
        <v>2</v>
      </c>
      <c r="E4" s="653" t="s">
        <v>1572</v>
      </c>
      <c r="F4" s="652"/>
      <c r="G4" s="652" t="s">
        <v>3</v>
      </c>
      <c r="H4" s="653" t="s">
        <v>1572</v>
      </c>
      <c r="I4" s="652"/>
      <c r="J4" s="652" t="s">
        <v>1356</v>
      </c>
      <c r="K4" s="653" t="s">
        <v>1572</v>
      </c>
      <c r="L4" s="652"/>
      <c r="M4" s="652" t="s">
        <v>4</v>
      </c>
      <c r="N4" s="653" t="s">
        <v>1572</v>
      </c>
      <c r="O4" s="655"/>
      <c r="P4" s="652" t="s">
        <v>4</v>
      </c>
      <c r="Q4" s="653" t="s">
        <v>1572</v>
      </c>
      <c r="R4" s="652"/>
      <c r="S4" s="654" t="s">
        <v>5</v>
      </c>
      <c r="T4" s="653" t="s">
        <v>1572</v>
      </c>
      <c r="U4" s="652"/>
      <c r="V4" s="651" t="s">
        <v>1571</v>
      </c>
      <c r="W4" s="650" t="s">
        <v>6</v>
      </c>
      <c r="X4" s="649" t="s">
        <v>1570</v>
      </c>
      <c r="Y4" s="648" t="s">
        <v>1569</v>
      </c>
      <c r="Z4" s="647"/>
      <c r="AA4" s="551"/>
      <c r="AB4" s="551"/>
      <c r="AC4" s="550"/>
      <c r="AD4" s="550"/>
      <c r="AE4" s="550"/>
      <c r="AF4" s="550"/>
    </row>
    <row r="5" spans="2:35" s="593" customFormat="1" ht="42">
      <c r="B5" s="603">
        <v>4</v>
      </c>
      <c r="C5" s="1150"/>
      <c r="D5" s="599" t="s">
        <v>1423</v>
      </c>
      <c r="E5" s="599" t="s">
        <v>640</v>
      </c>
      <c r="F5" s="597" t="s">
        <v>1441</v>
      </c>
      <c r="G5" s="640" t="s">
        <v>1568</v>
      </c>
      <c r="H5" s="599" t="s">
        <v>976</v>
      </c>
      <c r="I5" s="597" t="s">
        <v>1441</v>
      </c>
      <c r="J5" s="640" t="s">
        <v>893</v>
      </c>
      <c r="K5" s="599" t="s">
        <v>638</v>
      </c>
      <c r="L5" s="597" t="s">
        <v>1441</v>
      </c>
      <c r="M5" s="640" t="s">
        <v>1567</v>
      </c>
      <c r="N5" s="599" t="s">
        <v>930</v>
      </c>
      <c r="O5" s="597" t="s">
        <v>1441</v>
      </c>
      <c r="P5" s="691" t="s">
        <v>771</v>
      </c>
      <c r="Q5" s="599" t="s">
        <v>639</v>
      </c>
      <c r="R5" s="597" t="s">
        <v>1441</v>
      </c>
      <c r="S5" s="694" t="s">
        <v>1463</v>
      </c>
      <c r="T5" s="598" t="s">
        <v>638</v>
      </c>
      <c r="U5" s="597" t="s">
        <v>1441</v>
      </c>
      <c r="V5" s="1155"/>
      <c r="W5" s="625" t="s">
        <v>7</v>
      </c>
      <c r="X5" s="624" t="s">
        <v>1553</v>
      </c>
      <c r="Y5" s="594">
        <v>6</v>
      </c>
      <c r="Z5" s="550"/>
      <c r="AA5" s="550"/>
      <c r="AB5" s="551"/>
      <c r="AC5" s="550" t="s">
        <v>1552</v>
      </c>
      <c r="AD5" s="550" t="s">
        <v>1551</v>
      </c>
      <c r="AE5" s="550" t="s">
        <v>1550</v>
      </c>
      <c r="AF5" s="550" t="s">
        <v>1549</v>
      </c>
    </row>
    <row r="6" spans="2:35" ht="27.95" customHeight="1">
      <c r="B6" s="588" t="s">
        <v>8</v>
      </c>
      <c r="C6" s="1150"/>
      <c r="D6" s="576" t="s">
        <v>551</v>
      </c>
      <c r="E6" s="576"/>
      <c r="F6" s="576">
        <v>110</v>
      </c>
      <c r="G6" s="576" t="s">
        <v>1468</v>
      </c>
      <c r="H6" s="576"/>
      <c r="I6" s="576">
        <v>35</v>
      </c>
      <c r="J6" s="576" t="s">
        <v>1461</v>
      </c>
      <c r="K6" s="576"/>
      <c r="L6" s="576">
        <v>25</v>
      </c>
      <c r="M6" s="574" t="s">
        <v>1007</v>
      </c>
      <c r="N6" s="574"/>
      <c r="O6" s="574">
        <v>30</v>
      </c>
      <c r="P6" s="576" t="s">
        <v>771</v>
      </c>
      <c r="Q6" s="576"/>
      <c r="R6" s="576">
        <v>120</v>
      </c>
      <c r="S6" s="576" t="s">
        <v>944</v>
      </c>
      <c r="T6" s="576"/>
      <c r="U6" s="576">
        <v>30</v>
      </c>
      <c r="V6" s="1156"/>
      <c r="W6" s="617">
        <f>Y5*15+Y7*5+Y9*15+Y10*12</f>
        <v>100</v>
      </c>
      <c r="X6" s="622" t="s">
        <v>1548</v>
      </c>
      <c r="Y6" s="583">
        <v>1.8</v>
      </c>
      <c r="Z6" s="561"/>
      <c r="AA6" s="551" t="s">
        <v>1547</v>
      </c>
      <c r="AB6" s="551">
        <v>6</v>
      </c>
      <c r="AC6" s="551">
        <f>AB6*2</f>
        <v>12</v>
      </c>
      <c r="AD6" s="551"/>
      <c r="AE6" s="551">
        <f>AB6*15</f>
        <v>90</v>
      </c>
      <c r="AF6" s="551">
        <f>AC6*4+AE6*4</f>
        <v>408</v>
      </c>
    </row>
    <row r="7" spans="2:35" ht="27.95" customHeight="1">
      <c r="B7" s="588">
        <v>27</v>
      </c>
      <c r="C7" s="1150"/>
      <c r="D7" s="576"/>
      <c r="E7" s="576"/>
      <c r="F7" s="576"/>
      <c r="G7" s="576"/>
      <c r="H7" s="576"/>
      <c r="I7" s="576"/>
      <c r="J7" s="638" t="s">
        <v>954</v>
      </c>
      <c r="K7" s="576"/>
      <c r="L7" s="576">
        <v>20</v>
      </c>
      <c r="M7" s="574" t="s">
        <v>1439</v>
      </c>
      <c r="N7" s="574"/>
      <c r="O7" s="574">
        <v>20</v>
      </c>
      <c r="P7" s="576"/>
      <c r="Q7" s="576"/>
      <c r="R7" s="576"/>
      <c r="S7" s="576" t="s">
        <v>981</v>
      </c>
      <c r="T7" s="576" t="s">
        <v>914</v>
      </c>
      <c r="U7" s="576">
        <v>15</v>
      </c>
      <c r="V7" s="1156"/>
      <c r="W7" s="613" t="s">
        <v>9</v>
      </c>
      <c r="X7" s="618" t="s">
        <v>1546</v>
      </c>
      <c r="Y7" s="583">
        <v>2</v>
      </c>
      <c r="Z7" s="550"/>
      <c r="AA7" s="591" t="s">
        <v>1545</v>
      </c>
      <c r="AB7" s="551">
        <v>2</v>
      </c>
      <c r="AC7" s="590">
        <f>AB7*7</f>
        <v>14</v>
      </c>
      <c r="AD7" s="551">
        <f>AB7*5</f>
        <v>10</v>
      </c>
      <c r="AE7" s="551" t="s">
        <v>1356</v>
      </c>
      <c r="AF7" s="589">
        <f>AC7*4+AD7*9</f>
        <v>146</v>
      </c>
    </row>
    <row r="8" spans="2:35" ht="27.95" customHeight="1">
      <c r="B8" s="588" t="s">
        <v>10</v>
      </c>
      <c r="C8" s="1150"/>
      <c r="D8" s="576"/>
      <c r="E8" s="576"/>
      <c r="F8" s="576"/>
      <c r="G8" s="696"/>
      <c r="H8" s="576"/>
      <c r="I8" s="576"/>
      <c r="J8" s="576" t="s">
        <v>925</v>
      </c>
      <c r="K8" s="579"/>
      <c r="L8" s="576">
        <v>30</v>
      </c>
      <c r="M8" s="574" t="s">
        <v>941</v>
      </c>
      <c r="N8" s="574"/>
      <c r="O8" s="574">
        <v>20</v>
      </c>
      <c r="P8" s="576"/>
      <c r="Q8" s="577"/>
      <c r="R8" s="576"/>
      <c r="S8" s="576"/>
      <c r="T8" s="577"/>
      <c r="U8" s="576"/>
      <c r="V8" s="1156"/>
      <c r="W8" s="617">
        <f>Y6*5+Y8*5+Y10*8</f>
        <v>20.5</v>
      </c>
      <c r="X8" s="618" t="s">
        <v>1544</v>
      </c>
      <c r="Y8" s="583">
        <v>2.2999999999999998</v>
      </c>
      <c r="Z8" s="561"/>
      <c r="AA8" s="550" t="s">
        <v>1543</v>
      </c>
      <c r="AB8" s="551">
        <v>1.5</v>
      </c>
      <c r="AC8" s="551">
        <f>AB8*1</f>
        <v>1.5</v>
      </c>
      <c r="AD8" s="551" t="s">
        <v>1356</v>
      </c>
      <c r="AE8" s="551">
        <f>AB8*5</f>
        <v>7.5</v>
      </c>
      <c r="AF8" s="551">
        <f>AC8*4+AE8*4</f>
        <v>36</v>
      </c>
    </row>
    <row r="9" spans="2:35" ht="27.95" customHeight="1">
      <c r="B9" s="1154" t="s">
        <v>1566</v>
      </c>
      <c r="C9" s="1150"/>
      <c r="D9" s="576"/>
      <c r="E9" s="576"/>
      <c r="F9" s="576"/>
      <c r="G9" s="696"/>
      <c r="H9" s="577"/>
      <c r="I9" s="576"/>
      <c r="J9" s="576"/>
      <c r="K9" s="577"/>
      <c r="L9" s="576"/>
      <c r="M9" s="574" t="s">
        <v>1565</v>
      </c>
      <c r="N9" s="579" t="s">
        <v>972</v>
      </c>
      <c r="O9" s="574">
        <v>8</v>
      </c>
      <c r="P9" s="576"/>
      <c r="Q9" s="577"/>
      <c r="R9" s="576"/>
      <c r="S9" s="576"/>
      <c r="T9" s="577"/>
      <c r="U9" s="576"/>
      <c r="V9" s="1156"/>
      <c r="W9" s="613" t="s">
        <v>11</v>
      </c>
      <c r="X9" s="618" t="s">
        <v>1541</v>
      </c>
      <c r="Y9" s="583">
        <v>0</v>
      </c>
      <c r="Z9" s="550"/>
      <c r="AA9" s="550" t="s">
        <v>1357</v>
      </c>
      <c r="AB9" s="551">
        <v>2.5</v>
      </c>
      <c r="AC9" s="551"/>
      <c r="AD9" s="551">
        <f>AB9*5</f>
        <v>12.5</v>
      </c>
      <c r="AE9" s="551" t="s">
        <v>1356</v>
      </c>
      <c r="AF9" s="551">
        <f>AD9*9</f>
        <v>112.5</v>
      </c>
    </row>
    <row r="10" spans="2:35" ht="27.95" customHeight="1">
      <c r="B10" s="1154"/>
      <c r="C10" s="1150"/>
      <c r="D10" s="576"/>
      <c r="E10" s="576"/>
      <c r="F10" s="576"/>
      <c r="G10" s="576"/>
      <c r="H10" s="577"/>
      <c r="I10" s="576"/>
      <c r="J10" s="576"/>
      <c r="K10" s="579"/>
      <c r="L10" s="576"/>
      <c r="M10" s="577"/>
      <c r="N10" s="577"/>
      <c r="O10" s="576"/>
      <c r="P10" s="576"/>
      <c r="Q10" s="577"/>
      <c r="R10" s="576"/>
      <c r="S10" s="576"/>
      <c r="T10" s="577"/>
      <c r="U10" s="576"/>
      <c r="V10" s="1156"/>
      <c r="W10" s="617">
        <f>Y5*2+Y6*7+Y7*1+Y10*8</f>
        <v>26.6</v>
      </c>
      <c r="X10" s="616" t="s">
        <v>1355</v>
      </c>
      <c r="Y10" s="583">
        <v>0</v>
      </c>
      <c r="Z10" s="561"/>
      <c r="AA10" s="550" t="s">
        <v>1354</v>
      </c>
      <c r="AE10" s="550">
        <f>AB10*15</f>
        <v>0</v>
      </c>
    </row>
    <row r="11" spans="2:35" ht="27.95" customHeight="1">
      <c r="B11" s="582" t="s">
        <v>1353</v>
      </c>
      <c r="C11" s="581"/>
      <c r="D11" s="576"/>
      <c r="E11" s="577"/>
      <c r="F11" s="576"/>
      <c r="G11" s="576"/>
      <c r="H11" s="577"/>
      <c r="I11" s="576"/>
      <c r="J11" s="578"/>
      <c r="K11" s="577"/>
      <c r="L11" s="577"/>
      <c r="M11" s="577"/>
      <c r="N11" s="577"/>
      <c r="O11" s="576"/>
      <c r="P11" s="576"/>
      <c r="Q11" s="577"/>
      <c r="R11" s="576"/>
      <c r="S11" s="576"/>
      <c r="T11" s="576"/>
      <c r="U11" s="576"/>
      <c r="V11" s="1156"/>
      <c r="W11" s="613" t="s">
        <v>1352</v>
      </c>
      <c r="X11" s="612"/>
      <c r="Y11" s="583"/>
      <c r="Z11" s="550"/>
      <c r="AC11" s="550">
        <f>SUM(AC6:AC10)</f>
        <v>27.5</v>
      </c>
      <c r="AD11" s="550">
        <f>SUM(AD6:AD10)</f>
        <v>22.5</v>
      </c>
      <c r="AE11" s="550">
        <f>SUM(AE6:AE10)</f>
        <v>97.5</v>
      </c>
      <c r="AF11" s="550">
        <f>AC11*4+AD11*9+AE11*4</f>
        <v>702.5</v>
      </c>
    </row>
    <row r="12" spans="2:35" ht="27.95" customHeight="1">
      <c r="B12" s="611"/>
      <c r="C12" s="569"/>
      <c r="D12" s="575"/>
      <c r="E12" s="575"/>
      <c r="F12" s="574"/>
      <c r="G12" s="574"/>
      <c r="H12" s="575"/>
      <c r="I12" s="574"/>
      <c r="J12" s="574"/>
      <c r="K12" s="575"/>
      <c r="L12" s="575"/>
      <c r="M12" s="575"/>
      <c r="N12" s="575"/>
      <c r="O12" s="574"/>
      <c r="P12" s="574"/>
      <c r="Q12" s="575"/>
      <c r="R12" s="574"/>
      <c r="S12" s="574"/>
      <c r="T12" s="575"/>
      <c r="U12" s="574"/>
      <c r="V12" s="1157"/>
      <c r="W12" s="606">
        <f>W6*4+W8*9+W10*4</f>
        <v>690.9</v>
      </c>
      <c r="X12" s="630"/>
      <c r="Y12" s="583"/>
      <c r="Z12" s="561"/>
      <c r="AC12" s="560">
        <f>AC11*4/AF11</f>
        <v>0.15658362989323843</v>
      </c>
      <c r="AD12" s="560">
        <f>AD11*9/AF11</f>
        <v>0.28825622775800713</v>
      </c>
      <c r="AE12" s="560">
        <f>AE11*4/AF11</f>
        <v>0.55516014234875444</v>
      </c>
    </row>
    <row r="13" spans="2:35" s="593" customFormat="1" ht="42">
      <c r="B13" s="603">
        <v>4</v>
      </c>
      <c r="C13" s="1150"/>
      <c r="D13" s="599" t="s">
        <v>427</v>
      </c>
      <c r="E13" s="599" t="s">
        <v>640</v>
      </c>
      <c r="F13" s="597" t="s">
        <v>1441</v>
      </c>
      <c r="G13" s="640" t="s">
        <v>1564</v>
      </c>
      <c r="H13" s="599" t="s">
        <v>931</v>
      </c>
      <c r="I13" s="597" t="s">
        <v>1441</v>
      </c>
      <c r="J13" s="640" t="s">
        <v>1563</v>
      </c>
      <c r="K13" s="599" t="s">
        <v>638</v>
      </c>
      <c r="L13" s="597" t="s">
        <v>1441</v>
      </c>
      <c r="M13" s="640" t="s">
        <v>1562</v>
      </c>
      <c r="N13" s="599" t="s">
        <v>930</v>
      </c>
      <c r="O13" s="597" t="s">
        <v>1441</v>
      </c>
      <c r="P13" s="691" t="s">
        <v>772</v>
      </c>
      <c r="Q13" s="599" t="s">
        <v>639</v>
      </c>
      <c r="R13" s="597" t="s">
        <v>1441</v>
      </c>
      <c r="S13" s="691" t="s">
        <v>1484</v>
      </c>
      <c r="T13" s="598" t="s">
        <v>638</v>
      </c>
      <c r="U13" s="597" t="s">
        <v>1441</v>
      </c>
      <c r="V13" s="1155"/>
      <c r="W13" s="625" t="s">
        <v>7</v>
      </c>
      <c r="X13" s="624" t="s">
        <v>1553</v>
      </c>
      <c r="Y13" s="639">
        <v>6</v>
      </c>
      <c r="Z13" s="550"/>
      <c r="AA13" s="550"/>
      <c r="AB13" s="551"/>
      <c r="AC13" s="550" t="s">
        <v>1552</v>
      </c>
      <c r="AD13" s="550" t="s">
        <v>1551</v>
      </c>
      <c r="AE13" s="550" t="s">
        <v>1550</v>
      </c>
      <c r="AF13" s="550" t="s">
        <v>1549</v>
      </c>
      <c r="AG13" s="642"/>
      <c r="AH13" s="642"/>
      <c r="AI13" s="642"/>
    </row>
    <row r="14" spans="2:35" ht="27.95" customHeight="1">
      <c r="B14" s="588" t="s">
        <v>8</v>
      </c>
      <c r="C14" s="1150"/>
      <c r="D14" s="574" t="s">
        <v>551</v>
      </c>
      <c r="E14" s="574"/>
      <c r="F14" s="574">
        <v>70</v>
      </c>
      <c r="G14" s="576" t="s">
        <v>1462</v>
      </c>
      <c r="H14" s="576"/>
      <c r="I14" s="576">
        <v>40</v>
      </c>
      <c r="J14" s="576" t="s">
        <v>999</v>
      </c>
      <c r="K14" s="576" t="s">
        <v>923</v>
      </c>
      <c r="L14" s="576">
        <v>20</v>
      </c>
      <c r="M14" s="574" t="s">
        <v>979</v>
      </c>
      <c r="N14" s="678"/>
      <c r="O14" s="574">
        <v>40</v>
      </c>
      <c r="P14" s="576" t="s">
        <v>772</v>
      </c>
      <c r="Q14" s="576"/>
      <c r="R14" s="576">
        <v>120</v>
      </c>
      <c r="S14" s="574" t="s">
        <v>920</v>
      </c>
      <c r="T14" s="574"/>
      <c r="U14" s="574">
        <v>30</v>
      </c>
      <c r="V14" s="1156"/>
      <c r="W14" s="617">
        <f>Y13*15+Y15*5+Y17*15+Y18*12</f>
        <v>101.5</v>
      </c>
      <c r="X14" s="622" t="s">
        <v>1548</v>
      </c>
      <c r="Y14" s="635">
        <v>1.8</v>
      </c>
      <c r="Z14" s="561"/>
      <c r="AA14" s="551" t="s">
        <v>1547</v>
      </c>
      <c r="AB14" s="551">
        <v>6</v>
      </c>
      <c r="AC14" s="551">
        <f>AB14*2</f>
        <v>12</v>
      </c>
      <c r="AD14" s="551"/>
      <c r="AE14" s="551">
        <f>AB14*15</f>
        <v>90</v>
      </c>
      <c r="AF14" s="551">
        <f>AC14*4+AE14*4</f>
        <v>408</v>
      </c>
      <c r="AG14" s="642"/>
      <c r="AH14" s="642"/>
      <c r="AI14" s="642"/>
    </row>
    <row r="15" spans="2:35" ht="27.95" customHeight="1">
      <c r="B15" s="588">
        <v>28</v>
      </c>
      <c r="C15" s="1150"/>
      <c r="D15" s="576" t="s">
        <v>589</v>
      </c>
      <c r="E15" s="576"/>
      <c r="F15" s="576">
        <v>60</v>
      </c>
      <c r="G15" s="576"/>
      <c r="H15" s="576"/>
      <c r="I15" s="576"/>
      <c r="J15" s="576" t="s">
        <v>1433</v>
      </c>
      <c r="K15" s="576"/>
      <c r="L15" s="576">
        <v>25</v>
      </c>
      <c r="M15" s="574" t="s">
        <v>1029</v>
      </c>
      <c r="N15" s="677" t="s">
        <v>991</v>
      </c>
      <c r="O15" s="574">
        <v>30</v>
      </c>
      <c r="P15" s="576"/>
      <c r="Q15" s="576"/>
      <c r="R15" s="576"/>
      <c r="S15" s="574" t="s">
        <v>1482</v>
      </c>
      <c r="T15" s="574"/>
      <c r="U15" s="574">
        <v>10</v>
      </c>
      <c r="V15" s="1156"/>
      <c r="W15" s="613" t="s">
        <v>9</v>
      </c>
      <c r="X15" s="618" t="s">
        <v>1546</v>
      </c>
      <c r="Y15" s="635">
        <v>2.2999999999999998</v>
      </c>
      <c r="Z15" s="550"/>
      <c r="AA15" s="591" t="s">
        <v>1545</v>
      </c>
      <c r="AB15" s="551">
        <v>2.2000000000000002</v>
      </c>
      <c r="AC15" s="590">
        <f>AB15*7</f>
        <v>15.400000000000002</v>
      </c>
      <c r="AD15" s="551">
        <f>AB15*5</f>
        <v>11</v>
      </c>
      <c r="AE15" s="551" t="s">
        <v>1356</v>
      </c>
      <c r="AF15" s="589">
        <f>AC15*4+AD15*9</f>
        <v>160.60000000000002</v>
      </c>
      <c r="AG15" s="642"/>
      <c r="AH15" s="642"/>
      <c r="AI15" s="642"/>
    </row>
    <row r="16" spans="2:35" ht="27.95" customHeight="1">
      <c r="B16" s="588" t="s">
        <v>1558</v>
      </c>
      <c r="C16" s="1150"/>
      <c r="D16" s="576"/>
      <c r="E16" s="576"/>
      <c r="F16" s="576"/>
      <c r="G16" s="576"/>
      <c r="H16" s="577"/>
      <c r="I16" s="576"/>
      <c r="J16" s="576"/>
      <c r="K16" s="579"/>
      <c r="L16" s="576"/>
      <c r="M16" s="574" t="s">
        <v>1450</v>
      </c>
      <c r="N16" s="575"/>
      <c r="O16" s="574">
        <v>20</v>
      </c>
      <c r="P16" s="576"/>
      <c r="Q16" s="577"/>
      <c r="R16" s="576"/>
      <c r="S16" s="574"/>
      <c r="T16" s="644"/>
      <c r="U16" s="574"/>
      <c r="V16" s="1156"/>
      <c r="W16" s="617">
        <f>Y14*5+Y16*5+Y18*8</f>
        <v>22</v>
      </c>
      <c r="X16" s="618" t="s">
        <v>1544</v>
      </c>
      <c r="Y16" s="635">
        <v>2.6</v>
      </c>
      <c r="Z16" s="561"/>
      <c r="AA16" s="550" t="s">
        <v>1543</v>
      </c>
      <c r="AB16" s="551">
        <v>1.6</v>
      </c>
      <c r="AC16" s="551">
        <f>AB16*1</f>
        <v>1.6</v>
      </c>
      <c r="AD16" s="551" t="s">
        <v>1356</v>
      </c>
      <c r="AE16" s="551">
        <f>AB16*5</f>
        <v>8</v>
      </c>
      <c r="AF16" s="551">
        <f>AC16*4+AE16*4</f>
        <v>38.4</v>
      </c>
      <c r="AG16" s="642"/>
      <c r="AH16" s="642"/>
      <c r="AI16" s="642"/>
    </row>
    <row r="17" spans="2:35" ht="27.95" customHeight="1">
      <c r="B17" s="1154" t="s">
        <v>1561</v>
      </c>
      <c r="C17" s="1150"/>
      <c r="D17" s="577"/>
      <c r="E17" s="577"/>
      <c r="F17" s="576"/>
      <c r="G17" s="576"/>
      <c r="H17" s="577"/>
      <c r="I17" s="576"/>
      <c r="J17" s="576"/>
      <c r="K17" s="577"/>
      <c r="L17" s="576"/>
      <c r="M17" s="574"/>
      <c r="N17" s="579"/>
      <c r="O17" s="574"/>
      <c r="P17" s="576"/>
      <c r="Q17" s="577"/>
      <c r="R17" s="576"/>
      <c r="S17" s="576"/>
      <c r="T17" s="579"/>
      <c r="U17" s="576"/>
      <c r="V17" s="1156"/>
      <c r="W17" s="613" t="s">
        <v>11</v>
      </c>
      <c r="X17" s="618" t="s">
        <v>1541</v>
      </c>
      <c r="Y17" s="635">
        <v>0</v>
      </c>
      <c r="Z17" s="550"/>
      <c r="AA17" s="550" t="s">
        <v>1357</v>
      </c>
      <c r="AB17" s="551">
        <v>2.5</v>
      </c>
      <c r="AC17" s="551"/>
      <c r="AD17" s="551">
        <f>AB17*5</f>
        <v>12.5</v>
      </c>
      <c r="AE17" s="551" t="s">
        <v>1356</v>
      </c>
      <c r="AF17" s="551">
        <f>AD17*9</f>
        <v>112.5</v>
      </c>
      <c r="AG17" s="642"/>
      <c r="AH17" s="643"/>
      <c r="AI17" s="642"/>
    </row>
    <row r="18" spans="2:35" ht="27.95" customHeight="1">
      <c r="B18" s="1154"/>
      <c r="C18" s="1150"/>
      <c r="D18" s="577"/>
      <c r="E18" s="577"/>
      <c r="F18" s="576"/>
      <c r="G18" s="695"/>
      <c r="H18" s="577"/>
      <c r="I18" s="576"/>
      <c r="J18" s="576"/>
      <c r="K18" s="577"/>
      <c r="L18" s="576"/>
      <c r="M18" s="574"/>
      <c r="N18" s="579"/>
      <c r="O18" s="574"/>
      <c r="P18" s="576"/>
      <c r="Q18" s="577"/>
      <c r="R18" s="576"/>
      <c r="S18" s="576"/>
      <c r="T18" s="577"/>
      <c r="U18" s="576"/>
      <c r="V18" s="1156"/>
      <c r="W18" s="617">
        <f>Y13*2+Y14*7+Y15*1+Y18*8</f>
        <v>26.900000000000002</v>
      </c>
      <c r="X18" s="616" t="s">
        <v>1355</v>
      </c>
      <c r="Y18" s="635">
        <v>0</v>
      </c>
      <c r="Z18" s="561"/>
      <c r="AA18" s="550" t="s">
        <v>1354</v>
      </c>
      <c r="AB18" s="551">
        <v>1</v>
      </c>
      <c r="AE18" s="550">
        <f>AB18*15</f>
        <v>15</v>
      </c>
      <c r="AG18" s="642"/>
      <c r="AH18" s="643"/>
      <c r="AI18" s="642"/>
    </row>
    <row r="19" spans="2:35" ht="27.95" customHeight="1">
      <c r="B19" s="582" t="s">
        <v>1353</v>
      </c>
      <c r="C19" s="581"/>
      <c r="D19" s="575"/>
      <c r="E19" s="575"/>
      <c r="F19" s="574"/>
      <c r="G19" s="574"/>
      <c r="H19" s="575"/>
      <c r="I19" s="574"/>
      <c r="J19" s="574"/>
      <c r="K19" s="575"/>
      <c r="L19" s="575"/>
      <c r="M19" s="574"/>
      <c r="N19" s="575"/>
      <c r="O19" s="574"/>
      <c r="P19" s="641"/>
      <c r="Q19" s="575"/>
      <c r="R19" s="574"/>
      <c r="S19" s="576"/>
      <c r="T19" s="577"/>
      <c r="U19" s="576"/>
      <c r="V19" s="1156"/>
      <c r="W19" s="613" t="s">
        <v>1352</v>
      </c>
      <c r="X19" s="612"/>
      <c r="Y19" s="604"/>
      <c r="Z19" s="550"/>
      <c r="AC19" s="550">
        <f>SUM(AC14:AC18)</f>
        <v>29.000000000000004</v>
      </c>
      <c r="AD19" s="550">
        <f>SUM(AD14:AD18)</f>
        <v>23.5</v>
      </c>
      <c r="AE19" s="550">
        <f>SUM(AE14:AE18)</f>
        <v>113</v>
      </c>
      <c r="AF19" s="550">
        <f>AC19*4+AD19*9+AE19*4</f>
        <v>779.5</v>
      </c>
    </row>
    <row r="20" spans="2:35" ht="27.95" customHeight="1">
      <c r="B20" s="611"/>
      <c r="C20" s="569"/>
      <c r="D20" s="575"/>
      <c r="E20" s="575"/>
      <c r="F20" s="574"/>
      <c r="G20" s="574"/>
      <c r="H20" s="575"/>
      <c r="I20" s="574"/>
      <c r="J20" s="574"/>
      <c r="K20" s="575"/>
      <c r="L20" s="575"/>
      <c r="M20" s="575"/>
      <c r="N20" s="575"/>
      <c r="O20" s="574"/>
      <c r="P20" s="575"/>
      <c r="Q20" s="575"/>
      <c r="R20" s="574"/>
      <c r="S20" s="576"/>
      <c r="T20" s="577"/>
      <c r="U20" s="576"/>
      <c r="V20" s="1157"/>
      <c r="W20" s="606">
        <f>W14*4+W16*9+W18*4</f>
        <v>711.6</v>
      </c>
      <c r="X20" s="605"/>
      <c r="Y20" s="688"/>
      <c r="Z20" s="561"/>
      <c r="AC20" s="560">
        <f>AC19*4/AF19</f>
        <v>0.14881334188582426</v>
      </c>
      <c r="AD20" s="560">
        <f>AD19*9/AF19</f>
        <v>0.27132777421423987</v>
      </c>
      <c r="AE20" s="560">
        <f>AE19*4/AF19</f>
        <v>0.5798588838999359</v>
      </c>
    </row>
    <row r="21" spans="2:35" s="593" customFormat="1" ht="42">
      <c r="B21" s="603">
        <v>4</v>
      </c>
      <c r="C21" s="1150"/>
      <c r="D21" s="640" t="s">
        <v>1423</v>
      </c>
      <c r="E21" s="599" t="s">
        <v>640</v>
      </c>
      <c r="F21" s="597" t="s">
        <v>1441</v>
      </c>
      <c r="G21" s="640" t="s">
        <v>1560</v>
      </c>
      <c r="H21" s="599" t="s">
        <v>638</v>
      </c>
      <c r="I21" s="597" t="s">
        <v>1441</v>
      </c>
      <c r="J21" s="640" t="s">
        <v>891</v>
      </c>
      <c r="K21" s="599" t="s">
        <v>638</v>
      </c>
      <c r="L21" s="597" t="s">
        <v>1441</v>
      </c>
      <c r="M21" s="691" t="s">
        <v>1559</v>
      </c>
      <c r="N21" s="599" t="s">
        <v>930</v>
      </c>
      <c r="O21" s="597" t="s">
        <v>1441</v>
      </c>
      <c r="P21" s="691" t="s">
        <v>771</v>
      </c>
      <c r="Q21" s="599" t="s">
        <v>639</v>
      </c>
      <c r="R21" s="597" t="s">
        <v>1441</v>
      </c>
      <c r="S21" s="694" t="s">
        <v>1454</v>
      </c>
      <c r="T21" s="598" t="s">
        <v>638</v>
      </c>
      <c r="U21" s="597" t="s">
        <v>1441</v>
      </c>
      <c r="V21" s="1155"/>
      <c r="W21" s="625" t="s">
        <v>7</v>
      </c>
      <c r="X21" s="624" t="s">
        <v>1553</v>
      </c>
      <c r="Y21" s="693">
        <v>5.7</v>
      </c>
      <c r="Z21" s="550"/>
      <c r="AA21" s="550"/>
      <c r="AB21" s="551"/>
      <c r="AC21" s="550" t="s">
        <v>1552</v>
      </c>
      <c r="AD21" s="550" t="s">
        <v>1551</v>
      </c>
      <c r="AE21" s="550" t="s">
        <v>1550</v>
      </c>
      <c r="AF21" s="550" t="s">
        <v>1549</v>
      </c>
    </row>
    <row r="22" spans="2:35" s="626" customFormat="1" ht="27.75" customHeight="1">
      <c r="B22" s="588" t="s">
        <v>8</v>
      </c>
      <c r="C22" s="1150"/>
      <c r="D22" s="576" t="s">
        <v>551</v>
      </c>
      <c r="E22" s="576"/>
      <c r="F22" s="576">
        <v>110</v>
      </c>
      <c r="G22" s="576" t="s">
        <v>1433</v>
      </c>
      <c r="H22" s="576"/>
      <c r="I22" s="576">
        <v>35</v>
      </c>
      <c r="J22" s="576" t="s">
        <v>1433</v>
      </c>
      <c r="K22" s="576"/>
      <c r="L22" s="576">
        <v>25</v>
      </c>
      <c r="M22" s="574" t="s">
        <v>993</v>
      </c>
      <c r="N22" s="574"/>
      <c r="O22" s="574">
        <v>40</v>
      </c>
      <c r="P22" s="689" t="s">
        <v>771</v>
      </c>
      <c r="Q22" s="574"/>
      <c r="R22" s="576">
        <v>120</v>
      </c>
      <c r="S22" s="576" t="s">
        <v>974</v>
      </c>
      <c r="T22" s="576"/>
      <c r="U22" s="576">
        <v>10</v>
      </c>
      <c r="V22" s="1156"/>
      <c r="W22" s="617">
        <f>Y21*15+Y23*5+Y25*15+Y26*12</f>
        <v>98.5</v>
      </c>
      <c r="X22" s="622" t="s">
        <v>1548</v>
      </c>
      <c r="Y22" s="692">
        <v>1.8</v>
      </c>
      <c r="Z22" s="629"/>
      <c r="AA22" s="551" t="s">
        <v>1547</v>
      </c>
      <c r="AB22" s="551">
        <v>6</v>
      </c>
      <c r="AC22" s="551">
        <f>AB22*2</f>
        <v>12</v>
      </c>
      <c r="AD22" s="551"/>
      <c r="AE22" s="551">
        <f>AB22*15</f>
        <v>90</v>
      </c>
      <c r="AF22" s="551">
        <f>AC22*4+AE22*4</f>
        <v>408</v>
      </c>
    </row>
    <row r="23" spans="2:35" s="626" customFormat="1" ht="27.95" customHeight="1">
      <c r="B23" s="588">
        <v>29</v>
      </c>
      <c r="C23" s="1150"/>
      <c r="D23" s="576"/>
      <c r="E23" s="576"/>
      <c r="F23" s="576"/>
      <c r="G23" s="576" t="s">
        <v>941</v>
      </c>
      <c r="H23" s="576"/>
      <c r="I23" s="576">
        <v>20</v>
      </c>
      <c r="J23" s="576" t="s">
        <v>981</v>
      </c>
      <c r="K23" s="576" t="s">
        <v>914</v>
      </c>
      <c r="L23" s="576">
        <v>30</v>
      </c>
      <c r="M23" s="574" t="s">
        <v>962</v>
      </c>
      <c r="N23" s="576"/>
      <c r="O23" s="574">
        <v>15</v>
      </c>
      <c r="P23" s="574"/>
      <c r="Q23" s="574"/>
      <c r="R23" s="574"/>
      <c r="S23" s="576" t="s">
        <v>921</v>
      </c>
      <c r="T23" s="576"/>
      <c r="U23" s="576">
        <v>5</v>
      </c>
      <c r="V23" s="1156"/>
      <c r="W23" s="613" t="s">
        <v>9</v>
      </c>
      <c r="X23" s="618" t="s">
        <v>1546</v>
      </c>
      <c r="Y23" s="692">
        <v>2.6</v>
      </c>
      <c r="Z23" s="627"/>
      <c r="AA23" s="591" t="s">
        <v>1545</v>
      </c>
      <c r="AB23" s="551">
        <v>2</v>
      </c>
      <c r="AC23" s="590">
        <f>AB23*7</f>
        <v>14</v>
      </c>
      <c r="AD23" s="551">
        <f>AB23*5</f>
        <v>10</v>
      </c>
      <c r="AE23" s="551" t="s">
        <v>1356</v>
      </c>
      <c r="AF23" s="589">
        <f>AC23*4+AD23*9</f>
        <v>146</v>
      </c>
    </row>
    <row r="24" spans="2:35" s="626" customFormat="1" ht="27.95" customHeight="1">
      <c r="B24" s="588" t="s">
        <v>1558</v>
      </c>
      <c r="C24" s="1150"/>
      <c r="D24" s="576"/>
      <c r="E24" s="576"/>
      <c r="F24" s="576"/>
      <c r="G24" s="576"/>
      <c r="H24" s="577"/>
      <c r="I24" s="576"/>
      <c r="J24" s="576" t="s">
        <v>1449</v>
      </c>
      <c r="K24" s="576"/>
      <c r="L24" s="576">
        <v>10</v>
      </c>
      <c r="M24" s="574" t="s">
        <v>922</v>
      </c>
      <c r="N24" s="575"/>
      <c r="O24" s="574">
        <v>15</v>
      </c>
      <c r="P24" s="574"/>
      <c r="Q24" s="574"/>
      <c r="R24" s="574"/>
      <c r="S24" s="576" t="s">
        <v>1448</v>
      </c>
      <c r="T24" s="576" t="s">
        <v>972</v>
      </c>
      <c r="U24" s="576">
        <v>5</v>
      </c>
      <c r="V24" s="1156"/>
      <c r="W24" s="617">
        <f>Y22*5+Y24*5+Y26*8</f>
        <v>20</v>
      </c>
      <c r="X24" s="618" t="s">
        <v>1544</v>
      </c>
      <c r="Y24" s="692">
        <v>2.2000000000000002</v>
      </c>
      <c r="Z24" s="629"/>
      <c r="AA24" s="550" t="s">
        <v>1543</v>
      </c>
      <c r="AB24" s="551">
        <v>1.5</v>
      </c>
      <c r="AC24" s="551">
        <f>AB24*1</f>
        <v>1.5</v>
      </c>
      <c r="AD24" s="551" t="s">
        <v>1356</v>
      </c>
      <c r="AE24" s="551">
        <f>AB24*5</f>
        <v>7.5</v>
      </c>
      <c r="AF24" s="551">
        <f>AC24*4+AE24*4</f>
        <v>36</v>
      </c>
    </row>
    <row r="25" spans="2:35" s="626" customFormat="1" ht="27.95" customHeight="1">
      <c r="B25" s="1154" t="s">
        <v>1557</v>
      </c>
      <c r="C25" s="1150"/>
      <c r="D25" s="574"/>
      <c r="E25" s="574"/>
      <c r="F25" s="574"/>
      <c r="G25" s="576"/>
      <c r="H25" s="577"/>
      <c r="I25" s="576"/>
      <c r="J25" s="574"/>
      <c r="K25" s="587"/>
      <c r="L25" s="574"/>
      <c r="M25" s="574" t="s">
        <v>1436</v>
      </c>
      <c r="N25" s="587"/>
      <c r="O25" s="574">
        <v>10</v>
      </c>
      <c r="P25" s="574"/>
      <c r="Q25" s="574"/>
      <c r="R25" s="574"/>
      <c r="S25" s="576"/>
      <c r="T25" s="579"/>
      <c r="U25" s="576"/>
      <c r="V25" s="1156"/>
      <c r="W25" s="613" t="s">
        <v>11</v>
      </c>
      <c r="X25" s="618" t="s">
        <v>1541</v>
      </c>
      <c r="Y25" s="692">
        <v>0</v>
      </c>
      <c r="Z25" s="627"/>
      <c r="AA25" s="550" t="s">
        <v>1357</v>
      </c>
      <c r="AB25" s="551">
        <v>2.5</v>
      </c>
      <c r="AC25" s="551"/>
      <c r="AD25" s="551">
        <f>AB25*5</f>
        <v>12.5</v>
      </c>
      <c r="AE25" s="551" t="s">
        <v>1356</v>
      </c>
      <c r="AF25" s="551">
        <f>AD25*9</f>
        <v>112.5</v>
      </c>
    </row>
    <row r="26" spans="2:35" s="626" customFormat="1" ht="27.95" customHeight="1">
      <c r="B26" s="1154"/>
      <c r="C26" s="1150"/>
      <c r="D26" s="574"/>
      <c r="E26" s="574"/>
      <c r="F26" s="574"/>
      <c r="G26" s="636"/>
      <c r="H26" s="575"/>
      <c r="I26" s="574"/>
      <c r="J26" s="579"/>
      <c r="K26" s="579"/>
      <c r="L26" s="576"/>
      <c r="M26" s="587" t="s">
        <v>1010</v>
      </c>
      <c r="N26" s="575"/>
      <c r="O26" s="574">
        <v>10</v>
      </c>
      <c r="P26" s="576"/>
      <c r="Q26" s="576"/>
      <c r="R26" s="574"/>
      <c r="S26" s="576"/>
      <c r="T26" s="577"/>
      <c r="U26" s="576"/>
      <c r="V26" s="1156"/>
      <c r="W26" s="617">
        <f>Y21*2+Y22*7+Y23*1+Y26*8</f>
        <v>26.6</v>
      </c>
      <c r="X26" s="616" t="s">
        <v>1355</v>
      </c>
      <c r="Y26" s="692">
        <v>0</v>
      </c>
      <c r="Z26" s="629"/>
      <c r="AA26" s="550" t="s">
        <v>1354</v>
      </c>
      <c r="AB26" s="551"/>
      <c r="AC26" s="550"/>
      <c r="AD26" s="550"/>
      <c r="AE26" s="550">
        <f>AB26*15</f>
        <v>0</v>
      </c>
      <c r="AF26" s="550"/>
    </row>
    <row r="27" spans="2:35" s="626" customFormat="1" ht="27.95" customHeight="1">
      <c r="B27" s="582" t="s">
        <v>1353</v>
      </c>
      <c r="C27" s="634"/>
      <c r="D27" s="574"/>
      <c r="E27" s="575"/>
      <c r="F27" s="574"/>
      <c r="G27" s="574"/>
      <c r="H27" s="575"/>
      <c r="I27" s="574"/>
      <c r="J27" s="579"/>
      <c r="K27" s="579"/>
      <c r="L27" s="576"/>
      <c r="M27" s="574" t="s">
        <v>1473</v>
      </c>
      <c r="N27" s="575"/>
      <c r="O27" s="574">
        <v>10</v>
      </c>
      <c r="P27" s="587"/>
      <c r="Q27" s="575"/>
      <c r="R27" s="574"/>
      <c r="S27" s="574"/>
      <c r="T27" s="575"/>
      <c r="U27" s="574"/>
      <c r="V27" s="1156"/>
      <c r="W27" s="613" t="s">
        <v>1352</v>
      </c>
      <c r="X27" s="612"/>
      <c r="Y27" s="687"/>
      <c r="Z27" s="627"/>
      <c r="AA27" s="550"/>
      <c r="AB27" s="551"/>
      <c r="AC27" s="550">
        <f>SUM(AC22:AC26)</f>
        <v>27.5</v>
      </c>
      <c r="AD27" s="550">
        <f>SUM(AD22:AD26)</f>
        <v>22.5</v>
      </c>
      <c r="AE27" s="550">
        <f>SUM(AE22:AE26)</f>
        <v>97.5</v>
      </c>
      <c r="AF27" s="550">
        <f>AC27*4+AD27*9+AE27*4</f>
        <v>702.5</v>
      </c>
    </row>
    <row r="28" spans="2:35" s="626" customFormat="1" ht="27.95" customHeight="1" thickBot="1">
      <c r="B28" s="632"/>
      <c r="C28" s="631"/>
      <c r="D28" s="575"/>
      <c r="E28" s="575"/>
      <c r="F28" s="574"/>
      <c r="G28" s="574"/>
      <c r="H28" s="575"/>
      <c r="I28" s="574"/>
      <c r="J28" s="579"/>
      <c r="K28" s="577"/>
      <c r="L28" s="576"/>
      <c r="M28" s="574"/>
      <c r="N28" s="575"/>
      <c r="O28" s="574"/>
      <c r="P28" s="574"/>
      <c r="Q28" s="575"/>
      <c r="R28" s="574"/>
      <c r="S28" s="574"/>
      <c r="T28" s="575"/>
      <c r="U28" s="574"/>
      <c r="V28" s="1157"/>
      <c r="W28" s="606">
        <f>W22*4+W24*9+W26*4</f>
        <v>680.4</v>
      </c>
      <c r="X28" s="630"/>
      <c r="Y28" s="688"/>
      <c r="Z28" s="629"/>
      <c r="AA28" s="627"/>
      <c r="AB28" s="628"/>
      <c r="AC28" s="560">
        <f>AC27*4/AF27</f>
        <v>0.15658362989323843</v>
      </c>
      <c r="AD28" s="560">
        <f>AD27*9/AF27</f>
        <v>0.28825622775800713</v>
      </c>
      <c r="AE28" s="560">
        <f>AE27*4/AF27</f>
        <v>0.55516014234875444</v>
      </c>
      <c r="AF28" s="627"/>
    </row>
    <row r="29" spans="2:35" s="593" customFormat="1" ht="42">
      <c r="B29" s="603">
        <v>4</v>
      </c>
      <c r="C29" s="1150"/>
      <c r="D29" s="599" t="s">
        <v>1457</v>
      </c>
      <c r="E29" s="599" t="s">
        <v>640</v>
      </c>
      <c r="F29" s="597" t="s">
        <v>1441</v>
      </c>
      <c r="G29" s="600" t="s">
        <v>1503</v>
      </c>
      <c r="H29" s="599" t="s">
        <v>976</v>
      </c>
      <c r="I29" s="597" t="s">
        <v>1441</v>
      </c>
      <c r="J29" s="602" t="s">
        <v>1556</v>
      </c>
      <c r="K29" s="601" t="s">
        <v>930</v>
      </c>
      <c r="L29" s="597" t="s">
        <v>1441</v>
      </c>
      <c r="M29" s="600" t="s">
        <v>1555</v>
      </c>
      <c r="N29" s="599" t="s">
        <v>948</v>
      </c>
      <c r="O29" s="597" t="s">
        <v>1441</v>
      </c>
      <c r="P29" s="691" t="s">
        <v>772</v>
      </c>
      <c r="Q29" s="599" t="s">
        <v>639</v>
      </c>
      <c r="R29" s="597" t="s">
        <v>1441</v>
      </c>
      <c r="S29" s="691" t="s">
        <v>881</v>
      </c>
      <c r="T29" s="598" t="s">
        <v>638</v>
      </c>
      <c r="U29" s="597" t="s">
        <v>1441</v>
      </c>
      <c r="V29" s="1151"/>
      <c r="W29" s="625" t="s">
        <v>7</v>
      </c>
      <c r="X29" s="624" t="s">
        <v>1553</v>
      </c>
      <c r="Y29" s="690">
        <v>6</v>
      </c>
      <c r="Z29" s="550"/>
      <c r="AA29" s="550"/>
      <c r="AB29" s="551"/>
      <c r="AC29" s="550" t="s">
        <v>1552</v>
      </c>
      <c r="AD29" s="550" t="s">
        <v>1551</v>
      </c>
      <c r="AE29" s="550" t="s">
        <v>1550</v>
      </c>
      <c r="AF29" s="550" t="s">
        <v>1549</v>
      </c>
    </row>
    <row r="30" spans="2:35" ht="27.95" customHeight="1">
      <c r="B30" s="588" t="s">
        <v>8</v>
      </c>
      <c r="C30" s="1150"/>
      <c r="D30" s="574" t="s">
        <v>551</v>
      </c>
      <c r="E30" s="574"/>
      <c r="F30" s="574">
        <v>70</v>
      </c>
      <c r="G30" s="576" t="s">
        <v>1499</v>
      </c>
      <c r="H30" s="576"/>
      <c r="I30" s="576">
        <v>40</v>
      </c>
      <c r="J30" s="574" t="s">
        <v>1433</v>
      </c>
      <c r="K30" s="678"/>
      <c r="L30" s="574">
        <v>25</v>
      </c>
      <c r="M30" s="574" t="s">
        <v>1017</v>
      </c>
      <c r="N30" s="574"/>
      <c r="O30" s="574">
        <v>20</v>
      </c>
      <c r="P30" s="689" t="s">
        <v>772</v>
      </c>
      <c r="Q30" s="574"/>
      <c r="R30" s="576">
        <v>150</v>
      </c>
      <c r="S30" s="574" t="s">
        <v>1007</v>
      </c>
      <c r="T30" s="574"/>
      <c r="U30" s="574">
        <v>20</v>
      </c>
      <c r="V30" s="1152"/>
      <c r="W30" s="617">
        <f>Y29*15+Y31*5+Y33*15+Y34*12</f>
        <v>99.5</v>
      </c>
      <c r="X30" s="622" t="s">
        <v>1548</v>
      </c>
      <c r="Y30" s="687">
        <v>1.8</v>
      </c>
      <c r="Z30" s="561"/>
      <c r="AA30" s="551" t="s">
        <v>1547</v>
      </c>
      <c r="AB30" s="551">
        <v>6</v>
      </c>
      <c r="AC30" s="551">
        <f>AB30*2</f>
        <v>12</v>
      </c>
      <c r="AD30" s="551"/>
      <c r="AE30" s="551">
        <f>AB30*15</f>
        <v>90</v>
      </c>
      <c r="AF30" s="551">
        <f>AC30*4+AE30*4</f>
        <v>408</v>
      </c>
    </row>
    <row r="31" spans="2:35" ht="27.95" customHeight="1">
      <c r="B31" s="588">
        <v>30</v>
      </c>
      <c r="C31" s="1150"/>
      <c r="D31" s="576" t="s">
        <v>1452</v>
      </c>
      <c r="E31" s="576"/>
      <c r="F31" s="576">
        <v>40</v>
      </c>
      <c r="G31" s="576"/>
      <c r="H31" s="574"/>
      <c r="I31" s="574"/>
      <c r="J31" s="574" t="s">
        <v>1027</v>
      </c>
      <c r="K31" s="574"/>
      <c r="L31" s="574">
        <v>10</v>
      </c>
      <c r="M31" s="574" t="s">
        <v>1439</v>
      </c>
      <c r="N31" s="587"/>
      <c r="O31" s="574">
        <v>30</v>
      </c>
      <c r="P31" s="576"/>
      <c r="Q31" s="576"/>
      <c r="R31" s="576"/>
      <c r="S31" s="574" t="s">
        <v>1439</v>
      </c>
      <c r="T31" s="574"/>
      <c r="U31" s="574">
        <v>10</v>
      </c>
      <c r="V31" s="1152"/>
      <c r="W31" s="613" t="s">
        <v>9</v>
      </c>
      <c r="X31" s="618" t="s">
        <v>1546</v>
      </c>
      <c r="Y31" s="687">
        <v>1.9</v>
      </c>
      <c r="Z31" s="550"/>
      <c r="AA31" s="591" t="s">
        <v>1545</v>
      </c>
      <c r="AB31" s="551">
        <v>2.2999999999999998</v>
      </c>
      <c r="AC31" s="590">
        <f>AB31*7</f>
        <v>16.099999999999998</v>
      </c>
      <c r="AD31" s="551">
        <f>AB31*5</f>
        <v>11.5</v>
      </c>
      <c r="AE31" s="551" t="s">
        <v>1356</v>
      </c>
      <c r="AF31" s="589">
        <f>AC31*4+AD31*9</f>
        <v>167.89999999999998</v>
      </c>
    </row>
    <row r="32" spans="2:35" ht="27.95" customHeight="1">
      <c r="B32" s="588" t="s">
        <v>10</v>
      </c>
      <c r="C32" s="1150"/>
      <c r="D32" s="576"/>
      <c r="E32" s="576"/>
      <c r="F32" s="576"/>
      <c r="G32" s="576"/>
      <c r="H32" s="576"/>
      <c r="I32" s="576"/>
      <c r="J32" s="576" t="s">
        <v>941</v>
      </c>
      <c r="K32" s="587"/>
      <c r="L32" s="574">
        <v>20</v>
      </c>
      <c r="M32" s="574"/>
      <c r="N32" s="575"/>
      <c r="O32" s="574"/>
      <c r="P32" s="576"/>
      <c r="Q32" s="576"/>
      <c r="R32" s="576"/>
      <c r="S32" s="576" t="s">
        <v>977</v>
      </c>
      <c r="T32" s="576"/>
      <c r="U32" s="576">
        <v>20</v>
      </c>
      <c r="V32" s="1152"/>
      <c r="W32" s="617">
        <f>Y30*5+Y32*5+Y34*8</f>
        <v>20.5</v>
      </c>
      <c r="X32" s="618" t="s">
        <v>1544</v>
      </c>
      <c r="Y32" s="687">
        <v>2.2999999999999998</v>
      </c>
      <c r="Z32" s="561"/>
      <c r="AA32" s="550" t="s">
        <v>1543</v>
      </c>
      <c r="AB32" s="551">
        <v>1.5</v>
      </c>
      <c r="AC32" s="551">
        <f>AB32*1</f>
        <v>1.5</v>
      </c>
      <c r="AD32" s="551" t="s">
        <v>1356</v>
      </c>
      <c r="AE32" s="551">
        <f>AB32*5</f>
        <v>7.5</v>
      </c>
      <c r="AF32" s="551">
        <f>AC32*4+AE32*4</f>
        <v>36</v>
      </c>
    </row>
    <row r="33" spans="2:32" ht="27.75">
      <c r="B33" s="1154" t="s">
        <v>1554</v>
      </c>
      <c r="C33" s="1150"/>
      <c r="D33" s="587"/>
      <c r="E33" s="575"/>
      <c r="F33" s="574"/>
      <c r="G33" s="621"/>
      <c r="H33" s="620"/>
      <c r="I33" s="619"/>
      <c r="J33" s="576"/>
      <c r="K33" s="576"/>
      <c r="L33" s="576"/>
      <c r="M33" s="574"/>
      <c r="N33" s="575"/>
      <c r="O33" s="574"/>
      <c r="P33" s="576"/>
      <c r="Q33" s="576"/>
      <c r="R33" s="576"/>
      <c r="S33" s="576" t="s">
        <v>941</v>
      </c>
      <c r="T33" s="577"/>
      <c r="U33" s="576">
        <v>10</v>
      </c>
      <c r="V33" s="1152"/>
      <c r="W33" s="613" t="s">
        <v>11</v>
      </c>
      <c r="X33" s="618" t="s">
        <v>1541</v>
      </c>
      <c r="Y33" s="687">
        <v>0</v>
      </c>
      <c r="Z33" s="550"/>
      <c r="AA33" s="550" t="s">
        <v>1357</v>
      </c>
      <c r="AB33" s="551">
        <v>2.5</v>
      </c>
      <c r="AC33" s="551"/>
      <c r="AD33" s="551">
        <f>AB33*5</f>
        <v>12.5</v>
      </c>
      <c r="AE33" s="551" t="s">
        <v>1356</v>
      </c>
      <c r="AF33" s="551">
        <f>AD33*9</f>
        <v>112.5</v>
      </c>
    </row>
    <row r="34" spans="2:32" ht="27.75">
      <c r="B34" s="1154"/>
      <c r="C34" s="1150"/>
      <c r="D34" s="587"/>
      <c r="E34" s="587"/>
      <c r="F34" s="574"/>
      <c r="G34" s="576"/>
      <c r="H34" s="577"/>
      <c r="I34" s="576"/>
      <c r="J34" s="576"/>
      <c r="K34" s="576"/>
      <c r="L34" s="576"/>
      <c r="M34" s="574"/>
      <c r="N34" s="575"/>
      <c r="O34" s="574"/>
      <c r="P34" s="576"/>
      <c r="Q34" s="577"/>
      <c r="R34" s="576"/>
      <c r="S34" s="576" t="s">
        <v>1449</v>
      </c>
      <c r="T34" s="579"/>
      <c r="U34" s="576">
        <v>10</v>
      </c>
      <c r="V34" s="1152"/>
      <c r="W34" s="617">
        <f>Y29*2+Y30*7+Y31*1+Y34*8</f>
        <v>26.5</v>
      </c>
      <c r="X34" s="616" t="s">
        <v>1355</v>
      </c>
      <c r="Y34" s="688">
        <v>0</v>
      </c>
      <c r="Z34" s="561"/>
      <c r="AA34" s="550" t="s">
        <v>1354</v>
      </c>
      <c r="AB34" s="551">
        <v>1</v>
      </c>
      <c r="AE34" s="550">
        <f>AB34*15</f>
        <v>15</v>
      </c>
    </row>
    <row r="35" spans="2:32" ht="27.75">
      <c r="B35" s="582" t="s">
        <v>1353</v>
      </c>
      <c r="C35" s="581"/>
      <c r="D35" s="577"/>
      <c r="E35" s="577"/>
      <c r="F35" s="576"/>
      <c r="G35" s="576"/>
      <c r="H35" s="579"/>
      <c r="I35" s="576"/>
      <c r="J35" s="574"/>
      <c r="K35" s="575"/>
      <c r="L35" s="574"/>
      <c r="M35" s="574"/>
      <c r="N35" s="575"/>
      <c r="O35" s="574"/>
      <c r="P35" s="576"/>
      <c r="Q35" s="577"/>
      <c r="R35" s="576"/>
      <c r="S35" s="614"/>
      <c r="T35" s="575"/>
      <c r="U35" s="574"/>
      <c r="V35" s="1152"/>
      <c r="W35" s="613" t="s">
        <v>1352</v>
      </c>
      <c r="X35" s="612"/>
      <c r="Y35" s="687"/>
      <c r="Z35" s="550"/>
      <c r="AC35" s="550">
        <f>SUM(AC30:AC34)</f>
        <v>29.599999999999998</v>
      </c>
      <c r="AD35" s="550">
        <f>SUM(AD30:AD34)</f>
        <v>24</v>
      </c>
      <c r="AE35" s="550">
        <f>SUM(AE30:AE34)</f>
        <v>112.5</v>
      </c>
      <c r="AF35" s="550">
        <f>AC35*4+AD35*9+AE35*4</f>
        <v>784.4</v>
      </c>
    </row>
    <row r="36" spans="2:32" ht="27.75">
      <c r="B36" s="611"/>
      <c r="C36" s="569"/>
      <c r="D36" s="577"/>
      <c r="E36" s="577"/>
      <c r="F36" s="576"/>
      <c r="G36" s="587"/>
      <c r="H36" s="587"/>
      <c r="I36" s="574"/>
      <c r="J36" s="574"/>
      <c r="K36" s="575"/>
      <c r="L36" s="575"/>
      <c r="M36" s="574"/>
      <c r="N36" s="575"/>
      <c r="O36" s="574"/>
      <c r="P36" s="576"/>
      <c r="Q36" s="577"/>
      <c r="R36" s="576"/>
      <c r="S36" s="574"/>
      <c r="T36" s="575"/>
      <c r="U36" s="574"/>
      <c r="V36" s="1153"/>
      <c r="W36" s="606">
        <f>W30*4+W32*9+W34*4</f>
        <v>688.5</v>
      </c>
      <c r="X36" s="605"/>
      <c r="Y36" s="687"/>
      <c r="Z36" s="561"/>
      <c r="AC36" s="560">
        <f>AC35*4/AF35</f>
        <v>0.15094339622641509</v>
      </c>
      <c r="AD36" s="560">
        <f>AD35*9/AF35</f>
        <v>0.27536970933197347</v>
      </c>
      <c r="AE36" s="560">
        <f>AE35*4/AF35</f>
        <v>0.57368689444161147</v>
      </c>
    </row>
    <row r="37" spans="2:32" s="593" customFormat="1" ht="42">
      <c r="B37" s="603"/>
      <c r="C37" s="1150"/>
      <c r="D37" s="599"/>
      <c r="E37" s="599"/>
      <c r="F37" s="597" t="s">
        <v>1441</v>
      </c>
      <c r="G37" s="600"/>
      <c r="H37" s="599"/>
      <c r="I37" s="597" t="s">
        <v>1441</v>
      </c>
      <c r="J37" s="602"/>
      <c r="K37" s="601"/>
      <c r="L37" s="597" t="s">
        <v>1441</v>
      </c>
      <c r="M37" s="600"/>
      <c r="N37" s="599"/>
      <c r="O37" s="597" t="s">
        <v>1441</v>
      </c>
      <c r="P37" s="599"/>
      <c r="Q37" s="599"/>
      <c r="R37" s="597" t="s">
        <v>1441</v>
      </c>
      <c r="S37" s="599"/>
      <c r="T37" s="598"/>
      <c r="U37" s="597" t="s">
        <v>1441</v>
      </c>
      <c r="V37" s="1155"/>
      <c r="W37" s="625" t="s">
        <v>7</v>
      </c>
      <c r="X37" s="624" t="s">
        <v>1553</v>
      </c>
      <c r="Y37" s="686"/>
      <c r="Z37" s="550"/>
      <c r="AA37" s="550"/>
      <c r="AB37" s="551"/>
      <c r="AC37" s="550" t="s">
        <v>1552</v>
      </c>
      <c r="AD37" s="550" t="s">
        <v>1551</v>
      </c>
      <c r="AE37" s="550" t="s">
        <v>1550</v>
      </c>
      <c r="AF37" s="550" t="s">
        <v>1549</v>
      </c>
    </row>
    <row r="38" spans="2:32" ht="27.75">
      <c r="B38" s="588" t="s">
        <v>8</v>
      </c>
      <c r="C38" s="1150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6"/>
      <c r="R38" s="576"/>
      <c r="S38" s="576"/>
      <c r="T38" s="576"/>
      <c r="U38" s="576"/>
      <c r="V38" s="1156"/>
      <c r="W38" s="617">
        <f>Y37*15+Y39*5+Y41*15+Y42*12</f>
        <v>0</v>
      </c>
      <c r="X38" s="622" t="s">
        <v>1548</v>
      </c>
      <c r="Y38" s="685"/>
      <c r="Z38" s="561"/>
      <c r="AA38" s="551" t="s">
        <v>1547</v>
      </c>
      <c r="AB38" s="551">
        <v>6</v>
      </c>
      <c r="AC38" s="551">
        <f>AB38*2</f>
        <v>12</v>
      </c>
      <c r="AD38" s="551"/>
      <c r="AE38" s="551">
        <f>AB38*15</f>
        <v>90</v>
      </c>
      <c r="AF38" s="551">
        <f>AC38*4+AE38*4</f>
        <v>408</v>
      </c>
    </row>
    <row r="39" spans="2:32" ht="27.75">
      <c r="B39" s="588"/>
      <c r="C39" s="1150"/>
      <c r="D39" s="574"/>
      <c r="E39" s="574"/>
      <c r="F39" s="574"/>
      <c r="G39" s="576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6"/>
      <c r="T39" s="576"/>
      <c r="U39" s="576"/>
      <c r="V39" s="1156"/>
      <c r="W39" s="613" t="s">
        <v>9</v>
      </c>
      <c r="X39" s="618" t="s">
        <v>1546</v>
      </c>
      <c r="Y39" s="685"/>
      <c r="Z39" s="550"/>
      <c r="AA39" s="591" t="s">
        <v>1545</v>
      </c>
      <c r="AB39" s="551">
        <v>2.2999999999999998</v>
      </c>
      <c r="AC39" s="590">
        <f>AB39*7</f>
        <v>16.099999999999998</v>
      </c>
      <c r="AD39" s="551">
        <f>AB39*5</f>
        <v>11.5</v>
      </c>
      <c r="AE39" s="551" t="s">
        <v>1356</v>
      </c>
      <c r="AF39" s="589">
        <f>AC39*4+AD39*9</f>
        <v>167.89999999999998</v>
      </c>
    </row>
    <row r="40" spans="2:32" ht="27.75">
      <c r="B40" s="588" t="s">
        <v>10</v>
      </c>
      <c r="C40" s="1150"/>
      <c r="D40" s="574"/>
      <c r="E40" s="574"/>
      <c r="F40" s="574"/>
      <c r="G40" s="574"/>
      <c r="H40" s="574"/>
      <c r="I40" s="574"/>
      <c r="J40" s="574"/>
      <c r="K40" s="574"/>
      <c r="L40" s="574"/>
      <c r="M40" s="576"/>
      <c r="N40" s="576"/>
      <c r="O40" s="574"/>
      <c r="P40" s="574"/>
      <c r="Q40" s="574"/>
      <c r="R40" s="574"/>
      <c r="S40" s="576"/>
      <c r="T40" s="577"/>
      <c r="U40" s="576"/>
      <c r="V40" s="1156"/>
      <c r="W40" s="617">
        <f>Y38*5+Y40*5+Y42*8</f>
        <v>0</v>
      </c>
      <c r="X40" s="618" t="s">
        <v>1544</v>
      </c>
      <c r="Y40" s="685"/>
      <c r="Z40" s="561"/>
      <c r="AA40" s="550" t="s">
        <v>1543</v>
      </c>
      <c r="AB40" s="551">
        <v>1.6</v>
      </c>
      <c r="AC40" s="551">
        <f>AB40*1</f>
        <v>1.6</v>
      </c>
      <c r="AD40" s="551" t="s">
        <v>1356</v>
      </c>
      <c r="AE40" s="551">
        <f>AB40*5</f>
        <v>8</v>
      </c>
      <c r="AF40" s="551">
        <f>AC40*4+AE40*4</f>
        <v>38.4</v>
      </c>
    </row>
    <row r="41" spans="2:32" ht="27.75">
      <c r="B41" s="1154" t="s">
        <v>1542</v>
      </c>
      <c r="C41" s="1150"/>
      <c r="D41" s="574"/>
      <c r="E41" s="575"/>
      <c r="F41" s="574"/>
      <c r="G41" s="574"/>
      <c r="H41" s="574"/>
      <c r="I41" s="574"/>
      <c r="J41" s="574"/>
      <c r="K41" s="587"/>
      <c r="L41" s="574"/>
      <c r="M41" s="576"/>
      <c r="N41" s="579"/>
      <c r="O41" s="576"/>
      <c r="P41" s="574"/>
      <c r="Q41" s="574"/>
      <c r="R41" s="574"/>
      <c r="S41" s="576"/>
      <c r="T41" s="577"/>
      <c r="U41" s="576"/>
      <c r="V41" s="1156"/>
      <c r="W41" s="613" t="s">
        <v>11</v>
      </c>
      <c r="X41" s="618" t="s">
        <v>1541</v>
      </c>
      <c r="Y41" s="685"/>
      <c r="Z41" s="550"/>
      <c r="AA41" s="550" t="s">
        <v>1357</v>
      </c>
      <c r="AB41" s="551">
        <v>2.5</v>
      </c>
      <c r="AC41" s="551"/>
      <c r="AD41" s="551">
        <f>AB41*5</f>
        <v>12.5</v>
      </c>
      <c r="AE41" s="551" t="s">
        <v>1356</v>
      </c>
      <c r="AF41" s="551">
        <f>AD41*9</f>
        <v>112.5</v>
      </c>
    </row>
    <row r="42" spans="2:32" ht="27.75">
      <c r="B42" s="1154"/>
      <c r="C42" s="1150"/>
      <c r="D42" s="574"/>
      <c r="E42" s="575"/>
      <c r="F42" s="574"/>
      <c r="G42" s="574"/>
      <c r="H42" s="575"/>
      <c r="I42" s="574"/>
      <c r="J42" s="574"/>
      <c r="K42" s="575"/>
      <c r="L42" s="576"/>
      <c r="M42" s="576"/>
      <c r="N42" s="577"/>
      <c r="O42" s="576"/>
      <c r="P42" s="574"/>
      <c r="Q42" s="575"/>
      <c r="R42" s="574"/>
      <c r="S42" s="576"/>
      <c r="T42" s="577"/>
      <c r="U42" s="576"/>
      <c r="V42" s="1156"/>
      <c r="W42" s="617">
        <f>Y37*2+Y38*7+Y39*1+Y42*8</f>
        <v>0</v>
      </c>
      <c r="X42" s="616" t="s">
        <v>1355</v>
      </c>
      <c r="Y42" s="685"/>
      <c r="Z42" s="561"/>
      <c r="AA42" s="550" t="s">
        <v>1354</v>
      </c>
      <c r="AE42" s="550">
        <f>AB42*15</f>
        <v>0</v>
      </c>
    </row>
    <row r="43" spans="2:32" ht="27.75">
      <c r="B43" s="582" t="s">
        <v>1353</v>
      </c>
      <c r="C43" s="581"/>
      <c r="D43" s="575"/>
      <c r="E43" s="575"/>
      <c r="F43" s="574"/>
      <c r="G43" s="574"/>
      <c r="H43" s="575"/>
      <c r="I43" s="574"/>
      <c r="J43" s="574"/>
      <c r="K43" s="579"/>
      <c r="L43" s="576"/>
      <c r="M43" s="576"/>
      <c r="N43" s="577"/>
      <c r="O43" s="576"/>
      <c r="P43" s="574"/>
      <c r="Q43" s="575"/>
      <c r="R43" s="574"/>
      <c r="S43" s="574"/>
      <c r="T43" s="575"/>
      <c r="U43" s="574"/>
      <c r="V43" s="1156"/>
      <c r="W43" s="613" t="s">
        <v>1352</v>
      </c>
      <c r="X43" s="612"/>
      <c r="Y43" s="684"/>
      <c r="Z43" s="550"/>
      <c r="AC43" s="550">
        <f>SUM(AC38:AC42)</f>
        <v>29.7</v>
      </c>
      <c r="AD43" s="550">
        <f>SUM(AD38:AD42)</f>
        <v>24</v>
      </c>
      <c r="AE43" s="550">
        <f>SUM(AE38:AE42)</f>
        <v>98</v>
      </c>
      <c r="AF43" s="550">
        <f>AC43*4+AD43*9+AE43*4</f>
        <v>726.8</v>
      </c>
    </row>
    <row r="44" spans="2:32" ht="28.5" thickBot="1">
      <c r="B44" s="570"/>
      <c r="C44" s="569"/>
      <c r="D44" s="682"/>
      <c r="E44" s="682"/>
      <c r="F44" s="681"/>
      <c r="G44" s="681"/>
      <c r="H44" s="682"/>
      <c r="I44" s="681"/>
      <c r="J44" s="681"/>
      <c r="K44" s="579"/>
      <c r="L44" s="576"/>
      <c r="M44" s="682"/>
      <c r="N44" s="682"/>
      <c r="O44" s="681"/>
      <c r="P44" s="681"/>
      <c r="Q44" s="682"/>
      <c r="R44" s="681"/>
      <c r="S44" s="681"/>
      <c r="T44" s="682"/>
      <c r="U44" s="681"/>
      <c r="V44" s="1157"/>
      <c r="W44" s="606">
        <f>W38*4+W40*9+W42*4</f>
        <v>0</v>
      </c>
      <c r="X44" s="680"/>
      <c r="Y44" s="679"/>
      <c r="Z44" s="561"/>
      <c r="AC44" s="560">
        <f>AC43*4/AF43</f>
        <v>0.16345624656026417</v>
      </c>
      <c r="AD44" s="560">
        <f>AD43*9/AF43</f>
        <v>0.29719317556411667</v>
      </c>
      <c r="AE44" s="560">
        <f>AE43*4/AF43</f>
        <v>0.53935057787561924</v>
      </c>
    </row>
    <row r="45" spans="2:32" ht="63.6" customHeight="1">
      <c r="C45" s="550"/>
      <c r="H45" s="1167"/>
      <c r="I45" s="1167"/>
      <c r="J45" s="1167"/>
      <c r="K45" s="1167"/>
      <c r="L45" s="1167"/>
      <c r="M45" s="1167"/>
      <c r="N45" s="1167"/>
      <c r="O45" s="1167"/>
      <c r="P45" s="1167"/>
      <c r="Q45" s="1167"/>
      <c r="R45" s="1167"/>
      <c r="S45" s="1167"/>
      <c r="T45" s="1167"/>
      <c r="U45" s="1167"/>
      <c r="V45" s="1167"/>
      <c r="W45" s="1167"/>
      <c r="X45" s="1167"/>
      <c r="Y45" s="1167"/>
      <c r="Z45" s="1167"/>
      <c r="AA45" s="1167"/>
      <c r="AB45" s="1167"/>
      <c r="AC45" s="1167"/>
    </row>
    <row r="46" spans="2:32">
      <c r="B46" s="551"/>
      <c r="D46" s="1148"/>
      <c r="E46" s="1148"/>
      <c r="F46" s="1149"/>
      <c r="G46" s="1149"/>
      <c r="H46" s="558"/>
      <c r="I46" s="550"/>
      <c r="J46" s="550"/>
      <c r="K46" s="558"/>
      <c r="L46" s="558"/>
      <c r="M46" s="558"/>
      <c r="N46" s="558"/>
      <c r="O46" s="550"/>
      <c r="Q46" s="558"/>
      <c r="R46" s="550"/>
      <c r="T46" s="558"/>
      <c r="U46" s="550"/>
      <c r="V46" s="550"/>
      <c r="Y46" s="557"/>
    </row>
    <row r="47" spans="2:32">
      <c r="Y47" s="557"/>
    </row>
    <row r="48" spans="2:32">
      <c r="Y48" s="557"/>
    </row>
    <row r="49" spans="25:25">
      <c r="Y49" s="557"/>
    </row>
    <row r="50" spans="25:25">
      <c r="Y50" s="557"/>
    </row>
    <row r="51" spans="25:25">
      <c r="Y51" s="557"/>
    </row>
    <row r="52" spans="25:25">
      <c r="Y52" s="557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H45:AC45"/>
    <mergeCell ref="D46:G46"/>
    <mergeCell ref="C29:C34"/>
    <mergeCell ref="V29:V36"/>
    <mergeCell ref="B33:B34"/>
    <mergeCell ref="C37:C42"/>
    <mergeCell ref="V37:V44"/>
    <mergeCell ref="B41:B42"/>
  </mergeCells>
  <phoneticPr fontId="20" type="noConversion"/>
  <pageMargins left="0.42" right="0.70866141732283472" top="0.32" bottom="0.34" header="0.31496062992125984" footer="0.31496062992125984"/>
  <pageSetup paperSize="9" scale="37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AB223"/>
  <sheetViews>
    <sheetView view="pageBreakPreview" topLeftCell="A15" zoomScale="44" zoomScaleNormal="20" zoomScaleSheetLayoutView="44" workbookViewId="0">
      <selection activeCell="E37" sqref="E37:H37"/>
    </sheetView>
  </sheetViews>
  <sheetFormatPr defaultColWidth="9" defaultRowHeight="50.25"/>
  <cols>
    <col min="1" max="3" width="25.625" style="698" customWidth="1"/>
    <col min="4" max="4" width="33" style="698" customWidth="1"/>
    <col min="5" max="7" width="25.625" style="698" customWidth="1"/>
    <col min="8" max="8" width="33.25" style="698" customWidth="1"/>
    <col min="9" max="11" width="25.625" style="698" customWidth="1"/>
    <col min="12" max="12" width="30.75" style="698" customWidth="1"/>
    <col min="13" max="15" width="25.625" style="698" customWidth="1"/>
    <col min="16" max="16" width="31.125" style="698" customWidth="1"/>
    <col min="17" max="19" width="25.625" style="698" customWidth="1"/>
    <col min="20" max="20" width="33" style="698" customWidth="1"/>
    <col min="21" max="16384" width="9" style="697"/>
  </cols>
  <sheetData>
    <row r="1" spans="1:28" ht="71.45" customHeight="1">
      <c r="A1" s="755" t="s">
        <v>1671</v>
      </c>
      <c r="B1" s="755"/>
      <c r="C1" s="755"/>
      <c r="D1" s="755"/>
      <c r="E1" s="755"/>
      <c r="F1" s="755"/>
      <c r="G1" s="755"/>
      <c r="H1" s="755"/>
      <c r="O1" s="754" t="s">
        <v>1670</v>
      </c>
      <c r="P1" s="754"/>
      <c r="Q1" s="754"/>
      <c r="R1" s="754"/>
      <c r="U1" s="699"/>
      <c r="V1" s="699"/>
    </row>
    <row r="2" spans="1:28" ht="51.75" customHeight="1">
      <c r="A2" s="755"/>
      <c r="B2" s="755"/>
      <c r="C2" s="755"/>
      <c r="D2" s="755"/>
      <c r="E2" s="755"/>
      <c r="F2" s="755"/>
      <c r="G2" s="755"/>
      <c r="H2" s="755"/>
      <c r="O2" s="754" t="s">
        <v>1669</v>
      </c>
      <c r="P2" s="754"/>
      <c r="Q2" s="753"/>
      <c r="R2" s="753"/>
      <c r="U2" s="699"/>
      <c r="V2" s="699"/>
    </row>
    <row r="3" spans="1:28" ht="39.75" customHeight="1" thickBot="1">
      <c r="A3" s="752"/>
      <c r="B3" s="752"/>
      <c r="C3" s="752"/>
      <c r="D3" s="752"/>
      <c r="E3" s="752"/>
      <c r="F3" s="752"/>
      <c r="G3" s="752"/>
      <c r="H3" s="752"/>
      <c r="O3" s="751"/>
      <c r="P3" s="751"/>
      <c r="Q3" s="750"/>
      <c r="R3" s="750"/>
      <c r="U3" s="699"/>
      <c r="V3" s="699"/>
    </row>
    <row r="4" spans="1:28" ht="45.75" customHeight="1" thickBot="1">
      <c r="A4" s="1171"/>
      <c r="B4" s="1172"/>
      <c r="C4" s="1172"/>
      <c r="D4" s="1173"/>
      <c r="E4" s="1171"/>
      <c r="F4" s="1172"/>
      <c r="G4" s="1172"/>
      <c r="H4" s="1173"/>
      <c r="I4" s="1171" t="str">
        <f>'冠成第一週明細 '!$B$21&amp;'冠成第一週明細 '!$B$22&amp;'冠成第一週明細 '!$B$23&amp;'冠成第一週明細 '!$B$24&amp;"(三)"</f>
        <v>4月1日(三)</v>
      </c>
      <c r="J4" s="1172"/>
      <c r="K4" s="1172"/>
      <c r="L4" s="1173"/>
      <c r="M4" s="1171" t="str">
        <f>'冠成第一週明細 '!$B$29&amp;'冠成第一週明細 '!$B$30&amp;'冠成第一週明細 '!$B$31&amp;'冠成第一週明細 '!$B$32&amp;"(四)"</f>
        <v>4月2日(四)</v>
      </c>
      <c r="N4" s="1172"/>
      <c r="O4" s="1172"/>
      <c r="P4" s="1173"/>
      <c r="Q4" s="1171" t="str">
        <f>'冠成第一週明細 '!$B$37&amp;'冠成第一週明細 '!$B$38&amp;'冠成第一週明細 '!$B$39&amp;'冠成第一週明細 '!$B$40&amp;"(五)"</f>
        <v>4月3日(五)</v>
      </c>
      <c r="R4" s="1172"/>
      <c r="S4" s="1172"/>
      <c r="T4" s="1173"/>
      <c r="U4" s="699"/>
      <c r="V4" s="699"/>
    </row>
    <row r="5" spans="1:28" ht="54.95" customHeight="1">
      <c r="A5" s="1174"/>
      <c r="B5" s="1175"/>
      <c r="C5" s="1175"/>
      <c r="D5" s="1176"/>
      <c r="E5" s="1174"/>
      <c r="F5" s="1177"/>
      <c r="G5" s="1177"/>
      <c r="H5" s="1178"/>
      <c r="I5" s="1168" t="s">
        <v>785</v>
      </c>
      <c r="J5" s="1169"/>
      <c r="K5" s="1169"/>
      <c r="L5" s="1170"/>
      <c r="M5" s="1174"/>
      <c r="N5" s="1177"/>
      <c r="O5" s="1177"/>
      <c r="P5" s="1178"/>
      <c r="Q5" s="1174"/>
      <c r="R5" s="1177"/>
      <c r="S5" s="1177"/>
      <c r="T5" s="1178"/>
      <c r="U5" s="699"/>
      <c r="V5" s="699"/>
    </row>
    <row r="6" spans="1:28" ht="54.95" customHeight="1">
      <c r="A6" s="1168"/>
      <c r="B6" s="1169"/>
      <c r="C6" s="1169"/>
      <c r="D6" s="1170"/>
      <c r="E6" s="1168"/>
      <c r="F6" s="1169"/>
      <c r="G6" s="1169"/>
      <c r="H6" s="1170"/>
      <c r="I6" s="1168" t="s">
        <v>1668</v>
      </c>
      <c r="J6" s="1169"/>
      <c r="K6" s="1169"/>
      <c r="L6" s="1170"/>
      <c r="M6" s="1168"/>
      <c r="N6" s="1169"/>
      <c r="O6" s="1169"/>
      <c r="P6" s="1170"/>
      <c r="Q6" s="1168"/>
      <c r="R6" s="1169"/>
      <c r="S6" s="1169"/>
      <c r="T6" s="1170"/>
      <c r="U6" s="699"/>
      <c r="V6" s="699"/>
    </row>
    <row r="7" spans="1:28" ht="54.95" customHeight="1">
      <c r="A7" s="1168"/>
      <c r="B7" s="1169"/>
      <c r="C7" s="1169"/>
      <c r="D7" s="1170"/>
      <c r="E7" s="1168"/>
      <c r="F7" s="1169"/>
      <c r="G7" s="1169"/>
      <c r="H7" s="1170"/>
      <c r="I7" s="1168" t="s">
        <v>1667</v>
      </c>
      <c r="J7" s="1169"/>
      <c r="K7" s="1169"/>
      <c r="L7" s="1170"/>
      <c r="M7" s="1168" t="s">
        <v>1666</v>
      </c>
      <c r="N7" s="1169"/>
      <c r="O7" s="1169"/>
      <c r="P7" s="1170"/>
      <c r="Q7" s="1168" t="s">
        <v>1666</v>
      </c>
      <c r="R7" s="1169"/>
      <c r="S7" s="1169"/>
      <c r="T7" s="1170"/>
      <c r="U7" s="699"/>
      <c r="V7" s="699"/>
    </row>
    <row r="8" spans="1:28" ht="54.95" customHeight="1">
      <c r="A8" s="1168"/>
      <c r="B8" s="1169"/>
      <c r="C8" s="1169"/>
      <c r="D8" s="1170"/>
      <c r="E8" s="1168"/>
      <c r="F8" s="1169"/>
      <c r="G8" s="1169"/>
      <c r="H8" s="1170"/>
      <c r="I8" s="1168" t="s">
        <v>1665</v>
      </c>
      <c r="J8" s="1169"/>
      <c r="K8" s="1169"/>
      <c r="L8" s="1170"/>
      <c r="M8" s="1168"/>
      <c r="N8" s="1169"/>
      <c r="O8" s="1169"/>
      <c r="P8" s="1170"/>
      <c r="Q8" s="1168"/>
      <c r="R8" s="1169"/>
      <c r="S8" s="1169"/>
      <c r="T8" s="1170"/>
      <c r="U8" s="699"/>
      <c r="V8" s="699"/>
    </row>
    <row r="9" spans="1:28" ht="54.95" customHeight="1">
      <c r="A9" s="1168"/>
      <c r="B9" s="1179"/>
      <c r="C9" s="1179"/>
      <c r="D9" s="1180"/>
      <c r="E9" s="1168"/>
      <c r="F9" s="1169"/>
      <c r="G9" s="1169"/>
      <c r="H9" s="1170"/>
      <c r="I9" s="1168" t="s">
        <v>1580</v>
      </c>
      <c r="J9" s="1169"/>
      <c r="K9" s="1169"/>
      <c r="L9" s="1170"/>
      <c r="M9" s="1168"/>
      <c r="N9" s="1169"/>
      <c r="O9" s="1169"/>
      <c r="P9" s="1170"/>
      <c r="Q9" s="1168"/>
      <c r="R9" s="1169"/>
      <c r="S9" s="1169"/>
      <c r="T9" s="1170"/>
      <c r="U9" s="699"/>
      <c r="V9" s="699"/>
    </row>
    <row r="10" spans="1:28" ht="54.95" customHeight="1" thickBot="1">
      <c r="A10" s="1181"/>
      <c r="B10" s="1182"/>
      <c r="C10" s="1182"/>
      <c r="D10" s="1183"/>
      <c r="E10" s="1181"/>
      <c r="F10" s="1184"/>
      <c r="G10" s="1184"/>
      <c r="H10" s="1185"/>
      <c r="I10" s="1168" t="s">
        <v>1664</v>
      </c>
      <c r="J10" s="1169"/>
      <c r="K10" s="1169"/>
      <c r="L10" s="1170"/>
      <c r="M10" s="1181"/>
      <c r="N10" s="1184"/>
      <c r="O10" s="1184"/>
      <c r="P10" s="1185"/>
      <c r="Q10" s="1181"/>
      <c r="R10" s="1184"/>
      <c r="S10" s="1184"/>
      <c r="T10" s="1185"/>
      <c r="U10" s="699"/>
      <c r="V10" s="699"/>
    </row>
    <row r="11" spans="1:28" ht="31.5" hidden="1" customHeight="1" thickBot="1">
      <c r="A11" s="749"/>
      <c r="B11" s="748"/>
      <c r="C11" s="748"/>
      <c r="D11" s="747"/>
      <c r="E11" s="746"/>
      <c r="F11" s="745"/>
      <c r="G11" s="745"/>
      <c r="H11" s="744"/>
      <c r="I11" s="743"/>
      <c r="J11" s="742"/>
      <c r="K11" s="742"/>
      <c r="L11" s="741"/>
      <c r="M11" s="743"/>
      <c r="N11" s="742"/>
      <c r="O11" s="742"/>
      <c r="P11" s="741"/>
      <c r="Q11" s="743"/>
      <c r="R11" s="742"/>
      <c r="S11" s="742"/>
      <c r="T11" s="741"/>
      <c r="U11" s="699"/>
      <c r="V11" s="699"/>
    </row>
    <row r="12" spans="1:28" ht="25.5" customHeight="1">
      <c r="A12" s="740" t="s">
        <v>1324</v>
      </c>
      <c r="B12" s="739">
        <f>'冠成第一週明細 '!W12</f>
        <v>0</v>
      </c>
      <c r="C12" s="739" t="s">
        <v>9</v>
      </c>
      <c r="D12" s="738">
        <f>'冠成第一週明細 '!W8</f>
        <v>0</v>
      </c>
      <c r="E12" s="723" t="s">
        <v>1324</v>
      </c>
      <c r="F12" s="721">
        <f>'冠成第一週明細 '!W20</f>
        <v>0</v>
      </c>
      <c r="G12" s="721" t="s">
        <v>9</v>
      </c>
      <c r="H12" s="737">
        <f>'冠成第一週明細 '!W16</f>
        <v>0</v>
      </c>
      <c r="I12" s="723" t="s">
        <v>1324</v>
      </c>
      <c r="J12" s="722">
        <f>'冠成第一週明細 '!W28</f>
        <v>747.9</v>
      </c>
      <c r="K12" s="721" t="s">
        <v>9</v>
      </c>
      <c r="L12" s="720">
        <f>'冠成第一週明細 '!W24</f>
        <v>27.5</v>
      </c>
      <c r="M12" s="723" t="s">
        <v>1324</v>
      </c>
      <c r="N12" s="722">
        <f>'冠成第一週明細 '!W36</f>
        <v>0</v>
      </c>
      <c r="O12" s="721" t="s">
        <v>9</v>
      </c>
      <c r="P12" s="720">
        <f>'冠成第一週明細 '!W32</f>
        <v>0</v>
      </c>
      <c r="Q12" s="723" t="s">
        <v>1324</v>
      </c>
      <c r="R12" s="722">
        <f>'冠成第一週明細 '!W44</f>
        <v>0</v>
      </c>
      <c r="S12" s="721" t="s">
        <v>9</v>
      </c>
      <c r="T12" s="720">
        <f>'冠成第一週明細 '!W40</f>
        <v>0</v>
      </c>
      <c r="U12" s="699"/>
      <c r="V12" s="699"/>
    </row>
    <row r="13" spans="1:28" ht="30.75" customHeight="1" thickBot="1">
      <c r="A13" s="719" t="s">
        <v>7</v>
      </c>
      <c r="B13" s="718">
        <f>'冠成第一週明細 '!W6</f>
        <v>0</v>
      </c>
      <c r="C13" s="718" t="s">
        <v>11</v>
      </c>
      <c r="D13" s="717">
        <f>'冠成第一週明細 '!W10</f>
        <v>0</v>
      </c>
      <c r="E13" s="719" t="s">
        <v>1575</v>
      </c>
      <c r="F13" s="718">
        <f>'冠成第一週明細 '!W14</f>
        <v>0</v>
      </c>
      <c r="G13" s="718" t="s">
        <v>1663</v>
      </c>
      <c r="H13" s="717">
        <f>'冠成第一週明細 '!W18</f>
        <v>0</v>
      </c>
      <c r="I13" s="719" t="s">
        <v>1575</v>
      </c>
      <c r="J13" s="718">
        <f>'冠成第一週明細 '!W22</f>
        <v>92.5</v>
      </c>
      <c r="K13" s="718" t="s">
        <v>11</v>
      </c>
      <c r="L13" s="717">
        <f>'冠成第一週明細 '!W26</f>
        <v>32.599999999999994</v>
      </c>
      <c r="M13" s="719" t="s">
        <v>1575</v>
      </c>
      <c r="N13" s="718">
        <f>'冠成第一週明細 '!W30</f>
        <v>0</v>
      </c>
      <c r="O13" s="718" t="s">
        <v>11</v>
      </c>
      <c r="P13" s="717">
        <f>'冠成第一週明細 '!W34</f>
        <v>0</v>
      </c>
      <c r="Q13" s="719" t="s">
        <v>1575</v>
      </c>
      <c r="R13" s="718">
        <f>'冠成第一週明細 '!W38</f>
        <v>0</v>
      </c>
      <c r="S13" s="718" t="s">
        <v>11</v>
      </c>
      <c r="T13" s="717">
        <f>'冠成第一週明細 '!W42</f>
        <v>0</v>
      </c>
      <c r="U13" s="699"/>
      <c r="V13" s="699"/>
    </row>
    <row r="14" spans="1:28" ht="55.5" customHeight="1" thickBot="1">
      <c r="A14" s="1186" t="str">
        <f>'冠成第二週明細 '!$B$5&amp;'冠成第二週明細 '!$B$6&amp;'冠成第二週明細 '!$B$7&amp;'冠成第二週明細 '!$B$8&amp;"(一)"</f>
        <v>4月6日(一)</v>
      </c>
      <c r="B14" s="1187"/>
      <c r="C14" s="1187"/>
      <c r="D14" s="1188"/>
      <c r="E14" s="1171" t="str">
        <f>'冠成第二週明細 '!$B$13&amp;'冠成第二週明細 '!$B$14&amp;'冠成第二週明細 '!$B$15&amp;'冠成第二週明細 '!$B$16&amp;"(二)"</f>
        <v>4月7日(二)</v>
      </c>
      <c r="F14" s="1172"/>
      <c r="G14" s="1172"/>
      <c r="H14" s="1173"/>
      <c r="I14" s="1171" t="str">
        <f>'冠成第二週明細 '!$B$21&amp;'冠成第二週明細 '!$B$22&amp;'冠成第二週明細 '!$B$23&amp;'冠成第二週明細 '!$B$24&amp;"(三)"</f>
        <v>4月8日(三)</v>
      </c>
      <c r="J14" s="1172"/>
      <c r="K14" s="1172"/>
      <c r="L14" s="1173"/>
      <c r="M14" s="1171" t="str">
        <f>'冠成第二週明細 '!$B$29&amp;'冠成第二週明細 '!$B$30&amp;'冠成第二週明細 '!$B$31&amp;'冠成第二週明細 '!$B$32&amp;"(四)"</f>
        <v>4月9日(四)</v>
      </c>
      <c r="N14" s="1172"/>
      <c r="O14" s="1172"/>
      <c r="P14" s="1173"/>
      <c r="Q14" s="1171" t="str">
        <f>'冠成第二週明細 '!$B$37&amp;'冠成第二週明細 '!$B$38&amp;'冠成第二週明細 '!$B$39&amp;'冠成第二週明細 '!$B$40&amp;"(五)"</f>
        <v>4月10日(五)</v>
      </c>
      <c r="R14" s="1172"/>
      <c r="S14" s="1172"/>
      <c r="T14" s="1173"/>
      <c r="U14" s="699"/>
      <c r="V14" s="699"/>
      <c r="AB14" s="697" t="s">
        <v>1662</v>
      </c>
    </row>
    <row r="15" spans="1:28" ht="54.95" customHeight="1">
      <c r="A15" s="1168" t="s">
        <v>785</v>
      </c>
      <c r="B15" s="1169"/>
      <c r="C15" s="1169"/>
      <c r="D15" s="1170"/>
      <c r="E15" s="1168" t="s">
        <v>1661</v>
      </c>
      <c r="F15" s="1169"/>
      <c r="G15" s="1169"/>
      <c r="H15" s="1170"/>
      <c r="I15" s="1168" t="s">
        <v>785</v>
      </c>
      <c r="J15" s="1169"/>
      <c r="K15" s="1169"/>
      <c r="L15" s="1170"/>
      <c r="M15" s="1168" t="s">
        <v>1593</v>
      </c>
      <c r="N15" s="1169"/>
      <c r="O15" s="1169"/>
      <c r="P15" s="1170"/>
      <c r="Q15" s="1168" t="s">
        <v>1660</v>
      </c>
      <c r="R15" s="1169"/>
      <c r="S15" s="1169"/>
      <c r="T15" s="1170"/>
      <c r="U15" s="699"/>
      <c r="V15" s="699"/>
    </row>
    <row r="16" spans="1:28" ht="54.95" customHeight="1">
      <c r="A16" s="1168" t="s">
        <v>1659</v>
      </c>
      <c r="B16" s="1169"/>
      <c r="C16" s="1169"/>
      <c r="D16" s="1170"/>
      <c r="E16" s="1168" t="s">
        <v>1658</v>
      </c>
      <c r="F16" s="1169"/>
      <c r="G16" s="1169"/>
      <c r="H16" s="1170"/>
      <c r="I16" s="1168" t="s">
        <v>1657</v>
      </c>
      <c r="J16" s="1169"/>
      <c r="K16" s="1169"/>
      <c r="L16" s="1170"/>
      <c r="M16" s="1168" t="s">
        <v>1656</v>
      </c>
      <c r="N16" s="1169"/>
      <c r="O16" s="1169"/>
      <c r="P16" s="1170"/>
      <c r="Q16" s="1168" t="s">
        <v>1655</v>
      </c>
      <c r="R16" s="1169"/>
      <c r="S16" s="1169"/>
      <c r="T16" s="1170"/>
      <c r="U16" s="699"/>
      <c r="V16" s="699"/>
    </row>
    <row r="17" spans="1:22" ht="54.95" customHeight="1">
      <c r="A17" s="1168" t="s">
        <v>1654</v>
      </c>
      <c r="B17" s="1169"/>
      <c r="C17" s="1169"/>
      <c r="D17" s="1170"/>
      <c r="E17" s="1168" t="s">
        <v>1653</v>
      </c>
      <c r="F17" s="1169"/>
      <c r="G17" s="1169"/>
      <c r="H17" s="1170"/>
      <c r="I17" s="1168" t="s">
        <v>1652</v>
      </c>
      <c r="J17" s="1169"/>
      <c r="K17" s="1169"/>
      <c r="L17" s="1170"/>
      <c r="M17" s="1168" t="s">
        <v>1651</v>
      </c>
      <c r="N17" s="1169"/>
      <c r="O17" s="1169"/>
      <c r="P17" s="1170"/>
      <c r="Q17" s="1168" t="s">
        <v>1650</v>
      </c>
      <c r="R17" s="1169"/>
      <c r="S17" s="1169"/>
      <c r="T17" s="1170"/>
      <c r="U17" s="699"/>
      <c r="V17" s="699"/>
    </row>
    <row r="18" spans="1:22" ht="54.95" customHeight="1">
      <c r="A18" s="1168" t="s">
        <v>1649</v>
      </c>
      <c r="B18" s="1169"/>
      <c r="C18" s="1169"/>
      <c r="D18" s="1170"/>
      <c r="E18" s="1168" t="s">
        <v>1648</v>
      </c>
      <c r="F18" s="1169"/>
      <c r="G18" s="1169"/>
      <c r="H18" s="1170"/>
      <c r="I18" s="1168" t="s">
        <v>1647</v>
      </c>
      <c r="J18" s="1169"/>
      <c r="K18" s="1169"/>
      <c r="L18" s="1170"/>
      <c r="M18" s="1168" t="s">
        <v>1646</v>
      </c>
      <c r="N18" s="1169"/>
      <c r="O18" s="1169"/>
      <c r="P18" s="1170"/>
      <c r="Q18" s="1168" t="s">
        <v>1645</v>
      </c>
      <c r="R18" s="1169"/>
      <c r="S18" s="1169"/>
      <c r="T18" s="1170"/>
    </row>
    <row r="19" spans="1:22" ht="54.95" customHeight="1">
      <c r="A19" s="1168" t="s">
        <v>1580</v>
      </c>
      <c r="B19" s="1169"/>
      <c r="C19" s="1169"/>
      <c r="D19" s="1170"/>
      <c r="E19" s="1168" t="s">
        <v>1580</v>
      </c>
      <c r="F19" s="1169"/>
      <c r="G19" s="1169"/>
      <c r="H19" s="1170"/>
      <c r="I19" s="1168" t="s">
        <v>1579</v>
      </c>
      <c r="J19" s="1169"/>
      <c r="K19" s="1169"/>
      <c r="L19" s="1170"/>
      <c r="M19" s="1168" t="s">
        <v>1580</v>
      </c>
      <c r="N19" s="1169"/>
      <c r="O19" s="1169"/>
      <c r="P19" s="1170"/>
      <c r="Q19" s="1168" t="s">
        <v>1579</v>
      </c>
      <c r="R19" s="1169"/>
      <c r="S19" s="1169"/>
      <c r="T19" s="1170"/>
    </row>
    <row r="20" spans="1:22" ht="54.95" customHeight="1" thickBot="1">
      <c r="A20" s="1168" t="s">
        <v>1644</v>
      </c>
      <c r="B20" s="1169"/>
      <c r="C20" s="1169"/>
      <c r="D20" s="1170"/>
      <c r="E20" s="1181" t="s">
        <v>1643</v>
      </c>
      <c r="F20" s="1184"/>
      <c r="G20" s="1184"/>
      <c r="H20" s="1185"/>
      <c r="I20" s="1168" t="s">
        <v>881</v>
      </c>
      <c r="J20" s="1169"/>
      <c r="K20" s="1169"/>
      <c r="L20" s="1170"/>
      <c r="M20" s="1168" t="s">
        <v>767</v>
      </c>
      <c r="N20" s="1169"/>
      <c r="O20" s="1169"/>
      <c r="P20" s="1170"/>
      <c r="Q20" s="1168" t="s">
        <v>1642</v>
      </c>
      <c r="R20" s="1169"/>
      <c r="S20" s="1169"/>
      <c r="T20" s="1170"/>
    </row>
    <row r="21" spans="1:22" ht="1.5" customHeight="1" thickBot="1">
      <c r="A21" s="740" t="s">
        <v>1324</v>
      </c>
      <c r="B21" s="739"/>
      <c r="C21" s="739" t="s">
        <v>9</v>
      </c>
      <c r="D21" s="738" t="str">
        <f>'冠成第一週明細 '!W17</f>
        <v>蛋白質：</v>
      </c>
      <c r="E21" s="727"/>
      <c r="F21" s="726"/>
      <c r="G21" s="726"/>
      <c r="H21" s="725"/>
      <c r="I21" s="730"/>
      <c r="J21" s="729"/>
      <c r="K21" s="729"/>
      <c r="L21" s="728"/>
      <c r="M21" s="730"/>
      <c r="N21" s="729"/>
      <c r="O21" s="729"/>
      <c r="P21" s="728"/>
      <c r="Q21" s="730" t="s">
        <v>1641</v>
      </c>
      <c r="R21" s="729"/>
      <c r="S21" s="729"/>
      <c r="T21" s="728"/>
    </row>
    <row r="22" spans="1:22" ht="29.25" customHeight="1">
      <c r="A22" s="740" t="s">
        <v>1324</v>
      </c>
      <c r="B22" s="739">
        <f>'冠成第二週明細 '!W12</f>
        <v>694.1</v>
      </c>
      <c r="C22" s="739" t="s">
        <v>9</v>
      </c>
      <c r="D22" s="738">
        <f>'冠成第二週明細 '!W8</f>
        <v>22.5</v>
      </c>
      <c r="E22" s="723" t="s">
        <v>1324</v>
      </c>
      <c r="F22" s="722">
        <f>'冠成第二週明細 '!W20</f>
        <v>711</v>
      </c>
      <c r="G22" s="722" t="s">
        <v>9</v>
      </c>
      <c r="H22" s="720">
        <f>'冠成第二週明細 '!W16</f>
        <v>23</v>
      </c>
      <c r="I22" s="724" t="s">
        <v>1324</v>
      </c>
      <c r="J22" s="722">
        <f>'冠成第二週明細 '!W28</f>
        <v>722.2</v>
      </c>
      <c r="K22" s="722" t="s">
        <v>9</v>
      </c>
      <c r="L22" s="720">
        <f>'冠成第二週明細 '!W24</f>
        <v>25</v>
      </c>
      <c r="M22" s="724" t="s">
        <v>1324</v>
      </c>
      <c r="N22" s="722">
        <f>'冠成第二週明細 '!W36</f>
        <v>723.3</v>
      </c>
      <c r="O22" s="722" t="s">
        <v>9</v>
      </c>
      <c r="P22" s="720">
        <f>'冠成第二週明細 '!W32</f>
        <v>24.5</v>
      </c>
      <c r="Q22" s="724" t="s">
        <v>1324</v>
      </c>
      <c r="R22" s="722">
        <f>'冠成第二週明細 '!W44</f>
        <v>707.6</v>
      </c>
      <c r="S22" s="722" t="s">
        <v>9</v>
      </c>
      <c r="T22" s="720">
        <f>'冠成第二週明細 '!W40</f>
        <v>24</v>
      </c>
      <c r="U22" s="699"/>
      <c r="V22" s="699"/>
    </row>
    <row r="23" spans="1:22" ht="28.5" customHeight="1" thickBot="1">
      <c r="A23" s="717" t="s">
        <v>1575</v>
      </c>
      <c r="B23" s="717">
        <f>'冠成第二週明細 '!W6</f>
        <v>95.5</v>
      </c>
      <c r="C23" s="718" t="s">
        <v>11</v>
      </c>
      <c r="D23" s="717">
        <f>'冠成第二週明細 '!W10</f>
        <v>27.4</v>
      </c>
      <c r="E23" s="719" t="s">
        <v>1575</v>
      </c>
      <c r="F23" s="718">
        <f>'冠成第二週明細 '!W14</f>
        <v>97.5</v>
      </c>
      <c r="G23" s="718" t="s">
        <v>11</v>
      </c>
      <c r="H23" s="717">
        <f>'冠成第二週明細 '!W18</f>
        <v>28.5</v>
      </c>
      <c r="I23" s="719" t="s">
        <v>1575</v>
      </c>
      <c r="J23" s="718">
        <f>'冠成第二週明細 '!W22</f>
        <v>95.5</v>
      </c>
      <c r="K23" s="718" t="s">
        <v>11</v>
      </c>
      <c r="L23" s="718">
        <f>'冠成第二週明細 '!W26</f>
        <v>28.800000000000004</v>
      </c>
      <c r="M23" s="718" t="s">
        <v>1575</v>
      </c>
      <c r="N23" s="718">
        <f>'冠成第二週明細 '!W30</f>
        <v>95.5</v>
      </c>
      <c r="O23" s="718" t="s">
        <v>11</v>
      </c>
      <c r="P23" s="717">
        <f>'冠成第二週明細 '!W34</f>
        <v>30.200000000000003</v>
      </c>
      <c r="Q23" s="719" t="s">
        <v>1575</v>
      </c>
      <c r="R23" s="718">
        <f>'冠成第二週明細 '!W38</f>
        <v>95.5</v>
      </c>
      <c r="S23" s="718" t="s">
        <v>11</v>
      </c>
      <c r="T23" s="717">
        <f>'冠成第二週明細 '!W42</f>
        <v>27.4</v>
      </c>
      <c r="U23" s="699"/>
      <c r="V23" s="699"/>
    </row>
    <row r="24" spans="1:22" ht="50.25" customHeight="1" thickBot="1">
      <c r="A24" s="1186" t="str">
        <f>'冠成第三週明細 '!$B$5&amp;'冠成第三週明細 '!$B$6&amp;'冠成第三週明細 '!$B$7&amp;'冠成第三週明細 '!$B$8&amp;"(一)"</f>
        <v>4月13日(一)</v>
      </c>
      <c r="B24" s="1187"/>
      <c r="C24" s="1187"/>
      <c r="D24" s="1188"/>
      <c r="E24" s="1171" t="str">
        <f>'冠成第三週明細 '!$B$13&amp;'冠成第三週明細 '!$B$14&amp;'冠成第三週明細 '!$B$15&amp;'冠成第三週明細 '!$B$16&amp;"(二)"</f>
        <v>4月14日(二)</v>
      </c>
      <c r="F24" s="1172"/>
      <c r="G24" s="1172"/>
      <c r="H24" s="1173"/>
      <c r="I24" s="1171" t="str">
        <f>'冠成第三週明細 '!$B$21&amp;'冠成第三週明細 '!$B$22&amp;'冠成第三週明細 '!$B$23&amp;'冠成第三週明細 '!$B$24&amp;"(三)"</f>
        <v>4月15日(三)</v>
      </c>
      <c r="J24" s="1172"/>
      <c r="K24" s="1172"/>
      <c r="L24" s="1173"/>
      <c r="M24" s="1171" t="str">
        <f>'冠成第三週明細 '!$B$29&amp;'冠成第三週明細 '!$B$30&amp;'冠成第三週明細 '!$B$31&amp;'冠成第三週明細 '!$B$32&amp;"(四)"</f>
        <v>4月16日(四)</v>
      </c>
      <c r="N24" s="1172"/>
      <c r="O24" s="1172"/>
      <c r="P24" s="1173"/>
      <c r="Q24" s="1171" t="str">
        <f>'冠成第三週明細 '!$B$37&amp;'冠成第三週明細 '!$B$38&amp;'冠成第三週明細 '!$B$39&amp;'冠成第三週明細 '!$B$40&amp;"(五)"</f>
        <v>4月17日(五)</v>
      </c>
      <c r="R24" s="1172"/>
      <c r="S24" s="1172"/>
      <c r="T24" s="1173"/>
      <c r="U24" s="699"/>
      <c r="V24" s="699"/>
    </row>
    <row r="25" spans="1:22" ht="54.95" customHeight="1">
      <c r="A25" s="1168" t="s">
        <v>785</v>
      </c>
      <c r="B25" s="1169"/>
      <c r="C25" s="1169"/>
      <c r="D25" s="1170"/>
      <c r="E25" s="1168" t="s">
        <v>1640</v>
      </c>
      <c r="F25" s="1169"/>
      <c r="G25" s="1169"/>
      <c r="H25" s="1170"/>
      <c r="I25" s="1168" t="s">
        <v>785</v>
      </c>
      <c r="J25" s="1169"/>
      <c r="K25" s="1169"/>
      <c r="L25" s="1170"/>
      <c r="M25" s="1168" t="s">
        <v>1593</v>
      </c>
      <c r="N25" s="1169"/>
      <c r="O25" s="1169"/>
      <c r="P25" s="1170"/>
      <c r="Q25" s="1168" t="s">
        <v>1639</v>
      </c>
      <c r="R25" s="1169"/>
      <c r="S25" s="1169"/>
      <c r="T25" s="1170"/>
      <c r="U25" s="699"/>
      <c r="V25" s="699"/>
    </row>
    <row r="26" spans="1:22" ht="54.95" customHeight="1">
      <c r="A26" s="1168" t="s">
        <v>1638</v>
      </c>
      <c r="B26" s="1169"/>
      <c r="C26" s="1169"/>
      <c r="D26" s="1170"/>
      <c r="E26" s="1168" t="s">
        <v>1637</v>
      </c>
      <c r="F26" s="1169"/>
      <c r="G26" s="1169"/>
      <c r="H26" s="1170"/>
      <c r="I26" s="1168" t="s">
        <v>1636</v>
      </c>
      <c r="J26" s="1169"/>
      <c r="K26" s="1169"/>
      <c r="L26" s="1170"/>
      <c r="M26" s="1168" t="s">
        <v>1635</v>
      </c>
      <c r="N26" s="1169"/>
      <c r="O26" s="1169"/>
      <c r="P26" s="1170"/>
      <c r="Q26" s="1168" t="s">
        <v>1634</v>
      </c>
      <c r="R26" s="1169"/>
      <c r="S26" s="1169"/>
      <c r="T26" s="1170"/>
      <c r="U26" s="699"/>
      <c r="V26" s="699"/>
    </row>
    <row r="27" spans="1:22" ht="54.95" customHeight="1">
      <c r="A27" s="1168" t="s">
        <v>1633</v>
      </c>
      <c r="B27" s="1169"/>
      <c r="C27" s="1169"/>
      <c r="D27" s="1170"/>
      <c r="E27" s="1168" t="s">
        <v>1632</v>
      </c>
      <c r="F27" s="1169"/>
      <c r="G27" s="1169"/>
      <c r="H27" s="1170"/>
      <c r="I27" s="1168" t="s">
        <v>1631</v>
      </c>
      <c r="J27" s="1169"/>
      <c r="K27" s="1169"/>
      <c r="L27" s="1170"/>
      <c r="M27" s="1168" t="s">
        <v>1630</v>
      </c>
      <c r="N27" s="1169"/>
      <c r="O27" s="1169"/>
      <c r="P27" s="1170"/>
      <c r="Q27" s="1168" t="s">
        <v>1629</v>
      </c>
      <c r="R27" s="1169"/>
      <c r="S27" s="1169"/>
      <c r="T27" s="1170"/>
      <c r="U27" s="699"/>
      <c r="V27" s="699"/>
    </row>
    <row r="28" spans="1:22" ht="54.95" customHeight="1">
      <c r="A28" s="1168" t="s">
        <v>1628</v>
      </c>
      <c r="B28" s="1169"/>
      <c r="C28" s="1169"/>
      <c r="D28" s="1170"/>
      <c r="E28" s="1168" t="s">
        <v>1627</v>
      </c>
      <c r="F28" s="1169"/>
      <c r="G28" s="1169"/>
      <c r="H28" s="1170"/>
      <c r="I28" s="1168" t="s">
        <v>1626</v>
      </c>
      <c r="J28" s="1169"/>
      <c r="K28" s="1169"/>
      <c r="L28" s="1170"/>
      <c r="M28" s="1168" t="s">
        <v>1625</v>
      </c>
      <c r="N28" s="1169"/>
      <c r="O28" s="1169"/>
      <c r="P28" s="1170"/>
      <c r="Q28" s="1168" t="s">
        <v>1624</v>
      </c>
      <c r="R28" s="1169"/>
      <c r="S28" s="1169"/>
      <c r="T28" s="1170"/>
      <c r="U28" s="699"/>
      <c r="V28" s="699"/>
    </row>
    <row r="29" spans="1:22" ht="54.95" customHeight="1">
      <c r="A29" s="1168" t="s">
        <v>1580</v>
      </c>
      <c r="B29" s="1169"/>
      <c r="C29" s="1169"/>
      <c r="D29" s="1170"/>
      <c r="E29" s="1168" t="s">
        <v>1579</v>
      </c>
      <c r="F29" s="1169"/>
      <c r="G29" s="1169"/>
      <c r="H29" s="1170"/>
      <c r="I29" s="1168" t="s">
        <v>1580</v>
      </c>
      <c r="J29" s="1169"/>
      <c r="K29" s="1169"/>
      <c r="L29" s="1170"/>
      <c r="M29" s="1168" t="s">
        <v>1580</v>
      </c>
      <c r="N29" s="1169"/>
      <c r="O29" s="1169"/>
      <c r="P29" s="1170"/>
      <c r="Q29" s="1168" t="s">
        <v>1579</v>
      </c>
      <c r="R29" s="1169"/>
      <c r="S29" s="1169"/>
      <c r="T29" s="1170"/>
      <c r="U29" s="699"/>
      <c r="V29" s="699"/>
    </row>
    <row r="30" spans="1:22" ht="54.95" customHeight="1" thickBot="1">
      <c r="A30" s="1168" t="s">
        <v>1623</v>
      </c>
      <c r="B30" s="1169"/>
      <c r="C30" s="1169"/>
      <c r="D30" s="1170"/>
      <c r="E30" s="1168" t="s">
        <v>1622</v>
      </c>
      <c r="F30" s="1169"/>
      <c r="G30" s="1169"/>
      <c r="H30" s="1170"/>
      <c r="I30" s="1168" t="s">
        <v>769</v>
      </c>
      <c r="J30" s="1169"/>
      <c r="K30" s="1169"/>
      <c r="L30" s="1170"/>
      <c r="M30" s="1168" t="s">
        <v>1621</v>
      </c>
      <c r="N30" s="1169"/>
      <c r="O30" s="1169"/>
      <c r="P30" s="1170"/>
      <c r="Q30" s="1168" t="s">
        <v>1620</v>
      </c>
      <c r="R30" s="1169"/>
      <c r="S30" s="1169"/>
      <c r="T30" s="1170"/>
      <c r="U30" s="699"/>
      <c r="V30" s="699"/>
    </row>
    <row r="31" spans="1:22" ht="2.25" customHeight="1" thickBot="1">
      <c r="A31" s="727"/>
      <c r="B31" s="726"/>
      <c r="C31" s="726"/>
      <c r="D31" s="725"/>
      <c r="E31" s="730"/>
      <c r="F31" s="729"/>
      <c r="G31" s="729"/>
      <c r="H31" s="728"/>
      <c r="I31" s="730"/>
      <c r="J31" s="729"/>
      <c r="K31" s="729"/>
      <c r="L31" s="728"/>
      <c r="M31" s="730"/>
      <c r="N31" s="729"/>
      <c r="O31" s="729"/>
      <c r="P31" s="728"/>
      <c r="Q31" s="730"/>
      <c r="R31" s="729"/>
      <c r="S31" s="729"/>
      <c r="T31" s="728"/>
      <c r="U31" s="699"/>
      <c r="V31" s="699"/>
    </row>
    <row r="32" spans="1:22" ht="25.5" customHeight="1">
      <c r="A32" s="724" t="s">
        <v>1324</v>
      </c>
      <c r="B32" s="722">
        <f>'冠成第三週明細 '!W12</f>
        <v>687.1</v>
      </c>
      <c r="C32" s="722" t="s">
        <v>9</v>
      </c>
      <c r="D32" s="737">
        <f>'冠成第三週明細 '!W8</f>
        <v>21.5</v>
      </c>
      <c r="E32" s="724" t="s">
        <v>1324</v>
      </c>
      <c r="F32" s="722">
        <f>'冠成第三週明細 '!W20</f>
        <v>743.5</v>
      </c>
      <c r="G32" s="722" t="s">
        <v>9</v>
      </c>
      <c r="H32" s="720">
        <f>'冠成第三週明細 '!W16</f>
        <v>23</v>
      </c>
      <c r="I32" s="724" t="s">
        <v>1324</v>
      </c>
      <c r="J32" s="722">
        <f>'冠成第三週明細 '!W28</f>
        <v>700.6</v>
      </c>
      <c r="K32" s="722" t="s">
        <v>9</v>
      </c>
      <c r="L32" s="720">
        <f>'冠成第三週明細 '!W24</f>
        <v>23</v>
      </c>
      <c r="M32" s="724" t="s">
        <v>1324</v>
      </c>
      <c r="N32" s="722">
        <v>735</v>
      </c>
      <c r="O32" s="722" t="s">
        <v>9</v>
      </c>
      <c r="P32" s="720" t="s">
        <v>1619</v>
      </c>
      <c r="Q32" s="724" t="s">
        <v>1324</v>
      </c>
      <c r="R32" s="722">
        <f>'冠成第三週明細 '!W44</f>
        <v>715.5</v>
      </c>
      <c r="S32" s="722" t="s">
        <v>9</v>
      </c>
      <c r="T32" s="720">
        <f>'冠成第三週明細 '!W40</f>
        <v>23.5</v>
      </c>
      <c r="U32" s="699"/>
      <c r="V32" s="699"/>
    </row>
    <row r="33" spans="1:22" ht="28.5" customHeight="1" thickBot="1">
      <c r="A33" s="717" t="s">
        <v>1575</v>
      </c>
      <c r="B33" s="717">
        <f>'冠成第三週明細 '!W6</f>
        <v>96.5</v>
      </c>
      <c r="C33" s="718" t="s">
        <v>11</v>
      </c>
      <c r="D33" s="717">
        <f>'冠成第三週明細 '!W10</f>
        <v>26.9</v>
      </c>
      <c r="E33" s="719" t="s">
        <v>1575</v>
      </c>
      <c r="F33" s="718">
        <f>'冠成第三週明細 '!W14</f>
        <v>95.5</v>
      </c>
      <c r="G33" s="718" t="s">
        <v>11</v>
      </c>
      <c r="H33" s="717">
        <f>'冠成第三週明細 '!W18</f>
        <v>33</v>
      </c>
      <c r="I33" s="719" t="s">
        <v>1575</v>
      </c>
      <c r="J33" s="718">
        <f>'冠成第三週明細 '!W22</f>
        <v>96.5</v>
      </c>
      <c r="K33" s="718" t="s">
        <v>11</v>
      </c>
      <c r="L33" s="717">
        <f>'冠成第三週明細 '!W26</f>
        <v>26.9</v>
      </c>
      <c r="M33" s="719" t="s">
        <v>1575</v>
      </c>
      <c r="N33" s="718">
        <v>103</v>
      </c>
      <c r="O33" s="718" t="s">
        <v>11</v>
      </c>
      <c r="P33" s="717" t="s">
        <v>1618</v>
      </c>
      <c r="Q33" s="719" t="s">
        <v>1575</v>
      </c>
      <c r="R33" s="718">
        <f>'冠成第三週明細 '!W38</f>
        <v>99</v>
      </c>
      <c r="S33" s="718" t="s">
        <v>11</v>
      </c>
      <c r="T33" s="717">
        <f>'冠成第三週明細 '!W42</f>
        <v>27</v>
      </c>
      <c r="U33" s="699"/>
      <c r="V33" s="699"/>
    </row>
    <row r="34" spans="1:22" ht="53.25" customHeight="1" thickBot="1">
      <c r="A34" s="1186" t="str">
        <f>'冠成第四週明細 '!$B$5&amp;'冠成第四週明細 '!$B$6&amp;'冠成第四週明細 '!$B$7&amp;'冠成第四週明細 '!$B$8&amp;"(一)"</f>
        <v>4月20日(一)</v>
      </c>
      <c r="B34" s="1187"/>
      <c r="C34" s="1187"/>
      <c r="D34" s="1188"/>
      <c r="E34" s="1171" t="str">
        <f>'冠成第四週明細 '!$B$13&amp;'冠成第四週明細 '!$B$14&amp;'冠成第四週明細 '!$B$15&amp;'冠成第四週明細 '!$B$16&amp;"(二)"</f>
        <v>4月21日(二)</v>
      </c>
      <c r="F34" s="1172"/>
      <c r="G34" s="1172"/>
      <c r="H34" s="1173"/>
      <c r="I34" s="1171" t="str">
        <f>'冠成第四週明細 '!$B$21&amp;'冠成第四週明細 '!$B$22&amp;'冠成第四週明細 '!$B$23&amp;'冠成第四週明細 '!$B$24&amp;"(三)"</f>
        <v>4月22日(三)</v>
      </c>
      <c r="J34" s="1172"/>
      <c r="K34" s="1172"/>
      <c r="L34" s="1173"/>
      <c r="M34" s="1171" t="str">
        <f>'冠成第四週明細 '!$B$29&amp;'冠成第四週明細 '!$B$30&amp;'冠成第四週明細 '!$B$31&amp;'冠成第四週明細 '!$B$32&amp;"(四)"</f>
        <v>4月23日(四)</v>
      </c>
      <c r="N34" s="1172"/>
      <c r="O34" s="1172"/>
      <c r="P34" s="1173"/>
      <c r="Q34" s="1171" t="str">
        <f>'冠成第四週明細 '!$B$37&amp;'冠成第四週明細 '!$B$38&amp;'冠成第四週明細 '!$B$39&amp;'冠成第四週明細 '!$B$40&amp;"(五)"</f>
        <v>4月24日(五)</v>
      </c>
      <c r="R34" s="1172"/>
      <c r="S34" s="1172"/>
      <c r="T34" s="1173"/>
      <c r="U34" s="699"/>
      <c r="V34" s="699"/>
    </row>
    <row r="35" spans="1:22" ht="54.95" customHeight="1">
      <c r="A35" s="1168" t="s">
        <v>785</v>
      </c>
      <c r="B35" s="1169"/>
      <c r="C35" s="1169"/>
      <c r="D35" s="1170"/>
      <c r="E35" s="1168" t="s">
        <v>1617</v>
      </c>
      <c r="F35" s="1169"/>
      <c r="G35" s="1169"/>
      <c r="H35" s="1170"/>
      <c r="I35" s="1168" t="s">
        <v>785</v>
      </c>
      <c r="J35" s="1169"/>
      <c r="K35" s="1169"/>
      <c r="L35" s="1170"/>
      <c r="M35" s="1168" t="s">
        <v>1593</v>
      </c>
      <c r="N35" s="1169"/>
      <c r="O35" s="1169"/>
      <c r="P35" s="1170"/>
      <c r="Q35" s="1168" t="s">
        <v>1616</v>
      </c>
      <c r="R35" s="1169"/>
      <c r="S35" s="1169"/>
      <c r="T35" s="1170"/>
      <c r="U35" s="699"/>
      <c r="V35" s="699"/>
    </row>
    <row r="36" spans="1:22" ht="54.95" customHeight="1">
      <c r="A36" s="1168" t="s">
        <v>1615</v>
      </c>
      <c r="B36" s="1169"/>
      <c r="C36" s="1169"/>
      <c r="D36" s="1170"/>
      <c r="E36" s="1168" t="s">
        <v>1614</v>
      </c>
      <c r="F36" s="1169"/>
      <c r="G36" s="1169"/>
      <c r="H36" s="1170"/>
      <c r="I36" s="1168" t="s">
        <v>1613</v>
      </c>
      <c r="J36" s="1169"/>
      <c r="K36" s="1169"/>
      <c r="L36" s="1170"/>
      <c r="M36" s="1168" t="s">
        <v>1612</v>
      </c>
      <c r="N36" s="1169"/>
      <c r="O36" s="1169"/>
      <c r="P36" s="1170"/>
      <c r="Q36" s="1168" t="s">
        <v>1611</v>
      </c>
      <c r="R36" s="1169"/>
      <c r="S36" s="1169"/>
      <c r="T36" s="1170"/>
      <c r="U36" s="699"/>
      <c r="V36" s="699"/>
    </row>
    <row r="37" spans="1:22" ht="54.95" customHeight="1">
      <c r="A37" s="1168" t="s">
        <v>1610</v>
      </c>
      <c r="B37" s="1169"/>
      <c r="C37" s="1169"/>
      <c r="D37" s="1170"/>
      <c r="E37" s="1168" t="s">
        <v>1609</v>
      </c>
      <c r="F37" s="1169"/>
      <c r="G37" s="1169"/>
      <c r="H37" s="1170"/>
      <c r="I37" s="1168" t="s">
        <v>1608</v>
      </c>
      <c r="J37" s="1169"/>
      <c r="K37" s="1169"/>
      <c r="L37" s="1170"/>
      <c r="M37" s="1168" t="s">
        <v>1607</v>
      </c>
      <c r="N37" s="1169"/>
      <c r="O37" s="1169"/>
      <c r="P37" s="1170"/>
      <c r="Q37" s="1168" t="s">
        <v>1606</v>
      </c>
      <c r="R37" s="1169"/>
      <c r="S37" s="1169"/>
      <c r="T37" s="1170"/>
      <c r="U37" s="699"/>
      <c r="V37" s="699"/>
    </row>
    <row r="38" spans="1:22" ht="54.95" customHeight="1">
      <c r="A38" s="1168" t="s">
        <v>1605</v>
      </c>
      <c r="B38" s="1169"/>
      <c r="C38" s="1169"/>
      <c r="D38" s="1170"/>
      <c r="E38" s="1168" t="s">
        <v>1604</v>
      </c>
      <c r="F38" s="1169"/>
      <c r="G38" s="1169"/>
      <c r="H38" s="1170"/>
      <c r="I38" s="1168" t="s">
        <v>1603</v>
      </c>
      <c r="J38" s="1169"/>
      <c r="K38" s="1169"/>
      <c r="L38" s="1170"/>
      <c r="M38" s="1168" t="s">
        <v>1602</v>
      </c>
      <c r="N38" s="1169"/>
      <c r="O38" s="1169"/>
      <c r="P38" s="1170"/>
      <c r="Q38" s="1168" t="s">
        <v>1601</v>
      </c>
      <c r="R38" s="1169"/>
      <c r="S38" s="1169"/>
      <c r="T38" s="1170"/>
      <c r="U38" s="699"/>
      <c r="V38" s="699"/>
    </row>
    <row r="39" spans="1:22" ht="54.95" customHeight="1">
      <c r="A39" s="1168" t="s">
        <v>1580</v>
      </c>
      <c r="B39" s="1169"/>
      <c r="C39" s="1169"/>
      <c r="D39" s="1170"/>
      <c r="E39" s="1168" t="s">
        <v>1579</v>
      </c>
      <c r="F39" s="1169"/>
      <c r="G39" s="1169"/>
      <c r="H39" s="1170"/>
      <c r="I39" s="1168" t="s">
        <v>1580</v>
      </c>
      <c r="J39" s="1169"/>
      <c r="K39" s="1169"/>
      <c r="L39" s="1170"/>
      <c r="M39" s="1168" t="s">
        <v>1580</v>
      </c>
      <c r="N39" s="1169"/>
      <c r="O39" s="1169"/>
      <c r="P39" s="1170"/>
      <c r="Q39" s="1168" t="s">
        <v>1579</v>
      </c>
      <c r="R39" s="1169"/>
      <c r="S39" s="1169"/>
      <c r="T39" s="1170"/>
      <c r="U39" s="699"/>
      <c r="V39" s="699"/>
    </row>
    <row r="40" spans="1:22" ht="54.95" customHeight="1" thickBot="1">
      <c r="A40" s="1168" t="s">
        <v>1600</v>
      </c>
      <c r="B40" s="1169"/>
      <c r="C40" s="1169"/>
      <c r="D40" s="1170"/>
      <c r="E40" s="1168" t="s">
        <v>1599</v>
      </c>
      <c r="F40" s="1169"/>
      <c r="G40" s="1169"/>
      <c r="H40" s="1170"/>
      <c r="I40" s="1168" t="s">
        <v>1598</v>
      </c>
      <c r="J40" s="1169"/>
      <c r="K40" s="1169"/>
      <c r="L40" s="1170"/>
      <c r="M40" s="1168" t="s">
        <v>1597</v>
      </c>
      <c r="N40" s="1169"/>
      <c r="O40" s="1169"/>
      <c r="P40" s="1170"/>
      <c r="Q40" s="1168" t="s">
        <v>1596</v>
      </c>
      <c r="R40" s="1169"/>
      <c r="S40" s="1169"/>
      <c r="T40" s="1170"/>
      <c r="U40" s="699"/>
      <c r="V40" s="699"/>
    </row>
    <row r="41" spans="1:22" ht="1.5" customHeight="1">
      <c r="A41" s="730"/>
      <c r="B41" s="729"/>
      <c r="C41" s="729"/>
      <c r="D41" s="728"/>
      <c r="E41" s="730"/>
      <c r="F41" s="729"/>
      <c r="G41" s="729"/>
      <c r="H41" s="728"/>
      <c r="I41" s="730"/>
      <c r="J41" s="729"/>
      <c r="K41" s="729"/>
      <c r="L41" s="728"/>
      <c r="M41" s="730"/>
      <c r="N41" s="729"/>
      <c r="O41" s="729"/>
      <c r="P41" s="728"/>
      <c r="Q41" s="730"/>
      <c r="R41" s="729"/>
      <c r="S41" s="729"/>
      <c r="T41" s="728"/>
      <c r="U41" s="699"/>
      <c r="V41" s="699"/>
    </row>
    <row r="42" spans="1:22" ht="24" customHeight="1" thickBot="1">
      <c r="A42" s="724" t="s">
        <v>1324</v>
      </c>
      <c r="B42" s="722">
        <f>'冠成第四週明細 '!W12</f>
        <v>716</v>
      </c>
      <c r="C42" s="722" t="s">
        <v>9</v>
      </c>
      <c r="D42" s="720">
        <f>'冠成第四週明細 '!W8</f>
        <v>24</v>
      </c>
      <c r="E42" s="724" t="s">
        <v>1324</v>
      </c>
      <c r="F42" s="722">
        <f>'冠成第四週明細 '!W20</f>
        <v>708.7</v>
      </c>
      <c r="G42" s="722" t="s">
        <v>9</v>
      </c>
      <c r="H42" s="720">
        <f>'冠成第四週明細 '!W16</f>
        <v>23</v>
      </c>
      <c r="I42" s="724" t="s">
        <v>1324</v>
      </c>
      <c r="J42" s="722">
        <f>'冠成第四週明細 '!W28</f>
        <v>731.9</v>
      </c>
      <c r="K42" s="722" t="s">
        <v>9</v>
      </c>
      <c r="L42" s="720">
        <f>'冠成第四週明細 '!W24</f>
        <v>25.5</v>
      </c>
      <c r="M42" s="736" t="s">
        <v>1324</v>
      </c>
      <c r="N42" s="735">
        <f>'冠成第四週明細 '!W36</f>
        <v>713.5</v>
      </c>
      <c r="O42" s="722" t="s">
        <v>1595</v>
      </c>
      <c r="P42" s="722">
        <f>'冠成第四週明細 '!W32</f>
        <v>23.5</v>
      </c>
      <c r="Q42" s="736" t="s">
        <v>1324</v>
      </c>
      <c r="R42" s="735">
        <f>'冠成第四週明細 '!W44</f>
        <v>753.8</v>
      </c>
      <c r="S42" s="735" t="s">
        <v>9</v>
      </c>
      <c r="T42" s="734">
        <f>'冠成第四週明細 '!W40</f>
        <v>27</v>
      </c>
      <c r="U42" s="699"/>
      <c r="V42" s="699"/>
    </row>
    <row r="43" spans="1:22" ht="24.75" customHeight="1" thickBot="1">
      <c r="A43" s="722" t="s">
        <v>1575</v>
      </c>
      <c r="B43" s="722">
        <f>'冠成第四週明細 '!W6</f>
        <v>95.5</v>
      </c>
      <c r="C43" s="718" t="s">
        <v>11</v>
      </c>
      <c r="D43" s="717">
        <f>'冠成第四週明細 '!W10</f>
        <v>29.5</v>
      </c>
      <c r="E43" s="722" t="s">
        <v>1575</v>
      </c>
      <c r="F43" s="722">
        <f>'冠成第四週明細 '!W14</f>
        <v>95.5</v>
      </c>
      <c r="G43" s="735" t="s">
        <v>11</v>
      </c>
      <c r="H43" s="734">
        <f>'冠成第四週明細 '!W18</f>
        <v>28.800000000000004</v>
      </c>
      <c r="I43" s="736" t="s">
        <v>7</v>
      </c>
      <c r="J43" s="735">
        <f>'冠成第四週明細 '!W22</f>
        <v>96</v>
      </c>
      <c r="K43" s="735" t="s">
        <v>11</v>
      </c>
      <c r="L43" s="734">
        <f>'冠成第四週明細 '!W26</f>
        <v>29.6</v>
      </c>
      <c r="M43" s="733" t="s">
        <v>7</v>
      </c>
      <c r="N43" s="732">
        <f>'冠成第四週明細 '!W30</f>
        <v>96.5</v>
      </c>
      <c r="O43" s="732" t="s">
        <v>11</v>
      </c>
      <c r="P43" s="731">
        <f>'冠成第四週明細 '!W34</f>
        <v>29.000000000000004</v>
      </c>
      <c r="Q43" s="733" t="s">
        <v>7</v>
      </c>
      <c r="R43" s="732">
        <f>'冠成第四週明細 '!W38</f>
        <v>96</v>
      </c>
      <c r="S43" s="732" t="s">
        <v>11</v>
      </c>
      <c r="T43" s="731">
        <f>'冠成第四週明細 '!W42</f>
        <v>31.700000000000003</v>
      </c>
      <c r="U43" s="699"/>
      <c r="V43" s="699"/>
    </row>
    <row r="44" spans="1:22" ht="53.25" customHeight="1" thickBot="1">
      <c r="A44" s="1171" t="str">
        <f>'冠成第五週明細 '!$B$5&amp;'冠成第五週明細 '!$B$6&amp;'冠成第五週明細 '!$B$7&amp;'冠成第五週明細 '!$B$8&amp;"(一)"</f>
        <v>4月27日(一)</v>
      </c>
      <c r="B44" s="1172"/>
      <c r="C44" s="1172"/>
      <c r="D44" s="1173"/>
      <c r="E44" s="1171" t="str">
        <f>'冠成第五週明細 '!$B$13&amp;'冠成第五週明細 '!$B$14&amp;'冠成第五週明細 '!$B$15&amp;'冠成第五週明細 '!$B$16&amp;"(二)"</f>
        <v>4月28日(二)</v>
      </c>
      <c r="F44" s="1172"/>
      <c r="G44" s="1172"/>
      <c r="H44" s="1173"/>
      <c r="I44" s="1171" t="str">
        <f>'冠成第五週明細 '!$B$21&amp;'冠成第五週明細 '!$B$22&amp;'冠成第五週明細 '!$B$23&amp;'冠成第五週明細 '!$B$24&amp;"(三)"</f>
        <v>4月29日(三)</v>
      </c>
      <c r="J44" s="1172"/>
      <c r="K44" s="1172"/>
      <c r="L44" s="1173"/>
      <c r="M44" s="1171" t="str">
        <f>'冠成第五週明細 '!$B$29&amp;'冠成第五週明細 '!$B$30&amp;'冠成第五週明細 '!$B$31&amp;'冠成第五週明細 '!$B$32&amp;"(四)"</f>
        <v>4月30日(四)</v>
      </c>
      <c r="N44" s="1172"/>
      <c r="O44" s="1172"/>
      <c r="P44" s="1173"/>
      <c r="Q44" s="1171"/>
      <c r="R44" s="1172"/>
      <c r="S44" s="1172"/>
      <c r="T44" s="1173"/>
      <c r="U44" s="699"/>
      <c r="V44" s="699"/>
    </row>
    <row r="45" spans="1:22" ht="54.95" customHeight="1">
      <c r="A45" s="1168" t="s">
        <v>785</v>
      </c>
      <c r="B45" s="1169"/>
      <c r="C45" s="1169"/>
      <c r="D45" s="1170"/>
      <c r="E45" s="1168" t="s">
        <v>1594</v>
      </c>
      <c r="F45" s="1169"/>
      <c r="G45" s="1169"/>
      <c r="H45" s="1170"/>
      <c r="I45" s="1168" t="s">
        <v>785</v>
      </c>
      <c r="J45" s="1169"/>
      <c r="K45" s="1169"/>
      <c r="L45" s="1170"/>
      <c r="M45" s="1168" t="s">
        <v>1593</v>
      </c>
      <c r="N45" s="1169"/>
      <c r="O45" s="1169"/>
      <c r="P45" s="1170"/>
      <c r="Q45" s="1168"/>
      <c r="R45" s="1169"/>
      <c r="S45" s="1169"/>
      <c r="T45" s="1170"/>
      <c r="U45" s="699"/>
      <c r="V45" s="699"/>
    </row>
    <row r="46" spans="1:22" ht="54.95" customHeight="1">
      <c r="A46" s="1168" t="s">
        <v>1592</v>
      </c>
      <c r="B46" s="1169"/>
      <c r="C46" s="1169"/>
      <c r="D46" s="1170"/>
      <c r="E46" s="1168" t="s">
        <v>1591</v>
      </c>
      <c r="F46" s="1169"/>
      <c r="G46" s="1169"/>
      <c r="H46" s="1170"/>
      <c r="I46" s="1168" t="s">
        <v>1590</v>
      </c>
      <c r="J46" s="1169"/>
      <c r="K46" s="1169"/>
      <c r="L46" s="1170"/>
      <c r="M46" s="1168" t="s">
        <v>1589</v>
      </c>
      <c r="N46" s="1169"/>
      <c r="O46" s="1169"/>
      <c r="P46" s="1170"/>
      <c r="Q46" s="1168"/>
      <c r="R46" s="1169"/>
      <c r="S46" s="1169"/>
      <c r="T46" s="1170"/>
      <c r="U46" s="699"/>
      <c r="V46" s="699"/>
    </row>
    <row r="47" spans="1:22" ht="54.95" customHeight="1">
      <c r="A47" s="1168" t="s">
        <v>1588</v>
      </c>
      <c r="B47" s="1169"/>
      <c r="C47" s="1169"/>
      <c r="D47" s="1170"/>
      <c r="E47" s="1168" t="s">
        <v>1587</v>
      </c>
      <c r="F47" s="1169"/>
      <c r="G47" s="1169"/>
      <c r="H47" s="1170"/>
      <c r="I47" s="1168" t="s">
        <v>1586</v>
      </c>
      <c r="J47" s="1169"/>
      <c r="K47" s="1169"/>
      <c r="L47" s="1170"/>
      <c r="M47" s="1168" t="s">
        <v>1585</v>
      </c>
      <c r="N47" s="1169"/>
      <c r="O47" s="1169"/>
      <c r="P47" s="1170"/>
      <c r="Q47" s="1168"/>
      <c r="R47" s="1169"/>
      <c r="S47" s="1169"/>
      <c r="T47" s="1170"/>
      <c r="U47" s="699"/>
      <c r="V47" s="699"/>
    </row>
    <row r="48" spans="1:22" ht="54.95" customHeight="1">
      <c r="A48" s="1168" t="s">
        <v>1584</v>
      </c>
      <c r="B48" s="1169"/>
      <c r="C48" s="1169"/>
      <c r="D48" s="1170"/>
      <c r="E48" s="1168" t="s">
        <v>1583</v>
      </c>
      <c r="F48" s="1169"/>
      <c r="G48" s="1169"/>
      <c r="H48" s="1170"/>
      <c r="I48" s="1168" t="s">
        <v>1582</v>
      </c>
      <c r="J48" s="1169"/>
      <c r="K48" s="1169"/>
      <c r="L48" s="1170"/>
      <c r="M48" s="1168" t="s">
        <v>1581</v>
      </c>
      <c r="N48" s="1169"/>
      <c r="O48" s="1169"/>
      <c r="P48" s="1170"/>
      <c r="Q48" s="1168"/>
      <c r="R48" s="1169"/>
      <c r="S48" s="1169"/>
      <c r="T48" s="1170"/>
      <c r="U48" s="699"/>
      <c r="V48" s="699"/>
    </row>
    <row r="49" spans="1:22" ht="54.95" customHeight="1">
      <c r="A49" s="1168" t="s">
        <v>1580</v>
      </c>
      <c r="B49" s="1169"/>
      <c r="C49" s="1169"/>
      <c r="D49" s="1170"/>
      <c r="E49" s="1168" t="s">
        <v>1580</v>
      </c>
      <c r="F49" s="1169"/>
      <c r="G49" s="1169"/>
      <c r="H49" s="1170"/>
      <c r="I49" s="1168" t="s">
        <v>1580</v>
      </c>
      <c r="J49" s="1169"/>
      <c r="K49" s="1169"/>
      <c r="L49" s="1170"/>
      <c r="M49" s="1168" t="s">
        <v>1579</v>
      </c>
      <c r="N49" s="1169"/>
      <c r="O49" s="1169"/>
      <c r="P49" s="1170"/>
      <c r="Q49" s="1168"/>
      <c r="R49" s="1169"/>
      <c r="S49" s="1169"/>
      <c r="T49" s="1170"/>
      <c r="U49" s="699"/>
      <c r="V49" s="699"/>
    </row>
    <row r="50" spans="1:22" ht="54.95" customHeight="1" thickBot="1">
      <c r="A50" s="1168" t="s">
        <v>1578</v>
      </c>
      <c r="B50" s="1169"/>
      <c r="C50" s="1169"/>
      <c r="D50" s="1170"/>
      <c r="E50" s="1168" t="s">
        <v>1577</v>
      </c>
      <c r="F50" s="1169"/>
      <c r="G50" s="1169"/>
      <c r="H50" s="1170"/>
      <c r="I50" s="1168" t="s">
        <v>1576</v>
      </c>
      <c r="J50" s="1169"/>
      <c r="K50" s="1169"/>
      <c r="L50" s="1170"/>
      <c r="M50" s="1168" t="s">
        <v>769</v>
      </c>
      <c r="N50" s="1169"/>
      <c r="O50" s="1169"/>
      <c r="P50" s="1170"/>
      <c r="Q50" s="1181"/>
      <c r="R50" s="1184"/>
      <c r="S50" s="1184"/>
      <c r="T50" s="1185"/>
      <c r="U50" s="699"/>
      <c r="V50" s="699"/>
    </row>
    <row r="51" spans="1:22" ht="2.25" customHeight="1" thickBot="1">
      <c r="A51" s="730"/>
      <c r="B51" s="729"/>
      <c r="C51" s="729"/>
      <c r="D51" s="728"/>
      <c r="E51" s="730"/>
      <c r="F51" s="729"/>
      <c r="G51" s="729"/>
      <c r="H51" s="728"/>
      <c r="I51" s="730"/>
      <c r="J51" s="729"/>
      <c r="K51" s="729"/>
      <c r="L51" s="728"/>
      <c r="M51" s="730"/>
      <c r="N51" s="729"/>
      <c r="O51" s="729"/>
      <c r="P51" s="728"/>
      <c r="Q51" s="727"/>
      <c r="R51" s="726"/>
      <c r="S51" s="726"/>
      <c r="T51" s="725"/>
      <c r="U51" s="699"/>
      <c r="V51" s="699"/>
    </row>
    <row r="52" spans="1:22" ht="27" customHeight="1">
      <c r="A52" s="724" t="s">
        <v>1324</v>
      </c>
      <c r="B52" s="722">
        <f>'冠成第五週明細 '!W12</f>
        <v>703.8</v>
      </c>
      <c r="C52" s="722" t="s">
        <v>9</v>
      </c>
      <c r="D52" s="720">
        <f>'冠成第五週明細 '!W8</f>
        <v>23</v>
      </c>
      <c r="E52" s="724" t="s">
        <v>1324</v>
      </c>
      <c r="F52" s="722">
        <f>'冠成第五週明細 '!W20</f>
        <v>726.1</v>
      </c>
      <c r="G52" s="722" t="s">
        <v>9</v>
      </c>
      <c r="H52" s="720">
        <f>'冠成第五週明細 '!W16</f>
        <v>23</v>
      </c>
      <c r="I52" s="724" t="s">
        <v>1324</v>
      </c>
      <c r="J52" s="722">
        <f>'冠成第五週明細 '!W28</f>
        <v>707.6</v>
      </c>
      <c r="K52" s="722" t="s">
        <v>9</v>
      </c>
      <c r="L52" s="720">
        <f>'冠成第五週明細 '!W24</f>
        <v>24</v>
      </c>
      <c r="M52" s="724" t="s">
        <v>1324</v>
      </c>
      <c r="N52" s="722">
        <f>'冠成第五週明細 '!W36</f>
        <v>752.5</v>
      </c>
      <c r="O52" s="722" t="s">
        <v>9</v>
      </c>
      <c r="P52" s="720">
        <f>'冠成第五週明細 '!W32</f>
        <v>26.5</v>
      </c>
      <c r="Q52" s="723" t="s">
        <v>1324</v>
      </c>
      <c r="R52" s="722">
        <f>'冠成第五週明細 '!W44</f>
        <v>0</v>
      </c>
      <c r="S52" s="721" t="s">
        <v>9</v>
      </c>
      <c r="T52" s="720">
        <f>'冠成第五週明細 '!W40</f>
        <v>0</v>
      </c>
      <c r="U52" s="699"/>
      <c r="V52" s="699"/>
    </row>
    <row r="53" spans="1:22" ht="26.25" customHeight="1" thickBot="1">
      <c r="A53" s="718" t="s">
        <v>7</v>
      </c>
      <c r="B53" s="717">
        <f>'冠成第五週明細 '!W6</f>
        <v>96</v>
      </c>
      <c r="C53" s="718" t="s">
        <v>11</v>
      </c>
      <c r="D53" s="717">
        <f>'冠成第五週明細 '!W10</f>
        <v>28.200000000000003</v>
      </c>
      <c r="E53" s="718" t="s">
        <v>1575</v>
      </c>
      <c r="F53" s="717">
        <f>'冠成第五週明細 '!W14</f>
        <v>95.5</v>
      </c>
      <c r="G53" s="718" t="s">
        <v>11</v>
      </c>
      <c r="H53" s="717">
        <f>'冠成第五週明細 '!W18</f>
        <v>30.9</v>
      </c>
      <c r="I53" s="718" t="s">
        <v>1575</v>
      </c>
      <c r="J53" s="717">
        <f>'冠成第五週明細 '!W22</f>
        <v>95.5</v>
      </c>
      <c r="K53" s="718" t="s">
        <v>11</v>
      </c>
      <c r="L53" s="717">
        <f>'冠成第五週明細 '!W26</f>
        <v>27.4</v>
      </c>
      <c r="M53" s="719" t="s">
        <v>1575</v>
      </c>
      <c r="N53" s="718">
        <f>'冠成第五週明細 '!W30</f>
        <v>95.5</v>
      </c>
      <c r="O53" s="718" t="s">
        <v>11</v>
      </c>
      <c r="P53" s="717">
        <f>'冠成第五週明細 '!W34</f>
        <v>33</v>
      </c>
      <c r="Q53" s="719" t="s">
        <v>1575</v>
      </c>
      <c r="R53" s="718">
        <f>'冠成第五週明細 '!W38</f>
        <v>0</v>
      </c>
      <c r="S53" s="718" t="s">
        <v>11</v>
      </c>
      <c r="T53" s="717">
        <f>'冠成第五週明細 '!W42</f>
        <v>0</v>
      </c>
      <c r="U53" s="699"/>
      <c r="V53" s="699"/>
    </row>
    <row r="54" spans="1:22" ht="24.75" customHeight="1">
      <c r="U54" s="699"/>
      <c r="V54" s="699"/>
    </row>
    <row r="55" spans="1:22" ht="45.75" hidden="1" customHeight="1">
      <c r="A55" s="716"/>
      <c r="B55" s="715"/>
      <c r="C55" s="715"/>
      <c r="D55" s="714"/>
      <c r="U55" s="699"/>
      <c r="V55" s="699"/>
    </row>
    <row r="56" spans="1:22" ht="45.75" hidden="1" customHeight="1">
      <c r="A56" s="713"/>
      <c r="B56" s="712"/>
      <c r="C56" s="712"/>
      <c r="D56" s="711"/>
      <c r="U56" s="699"/>
      <c r="V56" s="699"/>
    </row>
    <row r="57" spans="1:22" ht="45.75" hidden="1" customHeight="1">
      <c r="A57" s="713"/>
      <c r="B57" s="712"/>
      <c r="C57" s="712"/>
      <c r="D57" s="711"/>
      <c r="U57" s="699"/>
      <c r="V57" s="699"/>
    </row>
    <row r="58" spans="1:22" ht="45.75" hidden="1" customHeight="1">
      <c r="A58" s="713"/>
      <c r="B58" s="712"/>
      <c r="C58" s="712"/>
      <c r="D58" s="711"/>
      <c r="U58" s="699"/>
      <c r="V58" s="699"/>
    </row>
    <row r="59" spans="1:22" ht="46.5" hidden="1" customHeight="1" thickBot="1">
      <c r="A59" s="710"/>
      <c r="B59" s="709"/>
      <c r="C59" s="709"/>
      <c r="D59" s="708"/>
      <c r="U59" s="699"/>
      <c r="V59" s="699"/>
    </row>
    <row r="60" spans="1:22" ht="25.5" hidden="1" customHeight="1">
      <c r="A60" s="707"/>
      <c r="B60" s="706"/>
      <c r="C60" s="706"/>
      <c r="D60" s="705"/>
      <c r="U60" s="699"/>
      <c r="V60" s="699"/>
    </row>
    <row r="61" spans="1:22" ht="26.25" hidden="1" customHeight="1" thickBot="1">
      <c r="A61" s="704"/>
      <c r="B61" s="703"/>
      <c r="C61" s="703"/>
      <c r="D61" s="702"/>
      <c r="U61" s="699"/>
      <c r="V61" s="699"/>
    </row>
    <row r="62" spans="1:22" ht="16.5" hidden="1" customHeight="1">
      <c r="U62" s="699"/>
      <c r="V62" s="699"/>
    </row>
    <row r="63" spans="1:22">
      <c r="U63" s="699"/>
      <c r="V63" s="699"/>
    </row>
    <row r="64" spans="1:22">
      <c r="U64" s="699"/>
      <c r="V64" s="699"/>
    </row>
    <row r="65" spans="3:22">
      <c r="I65" s="701"/>
      <c r="J65" s="701"/>
      <c r="U65" s="699"/>
      <c r="V65" s="699"/>
    </row>
    <row r="66" spans="3:22" ht="17.100000000000001" customHeight="1">
      <c r="C66" s="700"/>
      <c r="D66" s="700"/>
      <c r="E66" s="700"/>
      <c r="F66" s="700"/>
      <c r="G66" s="700"/>
      <c r="H66" s="700"/>
      <c r="I66" s="700"/>
      <c r="J66" s="700"/>
      <c r="K66" s="700"/>
      <c r="L66" s="700"/>
      <c r="M66" s="700"/>
      <c r="U66" s="699"/>
      <c r="V66" s="699"/>
    </row>
    <row r="67" spans="3:22" ht="17.100000000000001" customHeight="1">
      <c r="C67" s="700"/>
      <c r="D67" s="700"/>
      <c r="E67" s="700"/>
      <c r="F67" s="700"/>
      <c r="G67" s="700"/>
      <c r="H67" s="700"/>
      <c r="I67" s="700"/>
      <c r="J67" s="700"/>
      <c r="K67" s="700"/>
      <c r="L67" s="700"/>
      <c r="M67" s="700"/>
      <c r="U67" s="699"/>
      <c r="V67" s="699"/>
    </row>
    <row r="68" spans="3:22" ht="17.100000000000001" customHeight="1">
      <c r="C68" s="700"/>
      <c r="D68" s="700"/>
      <c r="E68" s="700"/>
      <c r="F68" s="700"/>
      <c r="G68" s="700"/>
      <c r="H68" s="700"/>
      <c r="I68" s="700"/>
      <c r="J68" s="700"/>
      <c r="K68" s="700"/>
      <c r="L68" s="700"/>
      <c r="M68" s="700"/>
      <c r="U68" s="699"/>
      <c r="V68" s="699"/>
    </row>
    <row r="69" spans="3:22" ht="17.100000000000001" customHeight="1">
      <c r="C69" s="700"/>
      <c r="D69" s="700"/>
      <c r="E69" s="700"/>
      <c r="F69" s="700"/>
      <c r="G69" s="700"/>
      <c r="H69" s="700"/>
      <c r="I69" s="700"/>
      <c r="J69" s="700"/>
      <c r="K69" s="700"/>
      <c r="L69" s="700"/>
      <c r="M69" s="700"/>
      <c r="U69" s="699"/>
      <c r="V69" s="699"/>
    </row>
    <row r="70" spans="3:22" ht="17.100000000000001" customHeight="1">
      <c r="C70" s="700"/>
      <c r="D70" s="700"/>
      <c r="E70" s="700"/>
      <c r="F70" s="700"/>
      <c r="G70" s="700"/>
      <c r="H70" s="700"/>
      <c r="I70" s="700"/>
      <c r="J70" s="700"/>
      <c r="K70" s="700"/>
      <c r="L70" s="700"/>
      <c r="M70" s="700"/>
      <c r="U70" s="699"/>
      <c r="V70" s="699"/>
    </row>
    <row r="71" spans="3:22" ht="17.100000000000001" customHeight="1">
      <c r="C71" s="700"/>
      <c r="D71" s="700"/>
      <c r="E71" s="700"/>
      <c r="F71" s="700"/>
      <c r="G71" s="700"/>
      <c r="H71" s="700"/>
      <c r="I71" s="700"/>
      <c r="J71" s="700"/>
      <c r="K71" s="700"/>
      <c r="L71" s="700"/>
      <c r="M71" s="700"/>
      <c r="U71" s="699"/>
      <c r="V71" s="699"/>
    </row>
    <row r="72" spans="3:22">
      <c r="U72" s="699"/>
      <c r="V72" s="699"/>
    </row>
    <row r="73" spans="3:22">
      <c r="U73" s="699"/>
      <c r="V73" s="699"/>
    </row>
    <row r="74" spans="3:22">
      <c r="U74" s="699"/>
      <c r="V74" s="699"/>
    </row>
    <row r="75" spans="3:22">
      <c r="U75" s="699"/>
      <c r="V75" s="699"/>
    </row>
    <row r="76" spans="3:22">
      <c r="U76" s="699"/>
      <c r="V76" s="699"/>
    </row>
    <row r="77" spans="3:22">
      <c r="U77" s="699"/>
      <c r="V77" s="699"/>
    </row>
    <row r="78" spans="3:22">
      <c r="N78" s="700"/>
      <c r="O78" s="700"/>
      <c r="P78" s="700"/>
      <c r="Q78" s="700"/>
      <c r="R78" s="700"/>
      <c r="S78" s="700"/>
    </row>
    <row r="79" spans="3:22">
      <c r="N79" s="700"/>
      <c r="O79" s="700"/>
      <c r="P79" s="700"/>
      <c r="Q79" s="700"/>
      <c r="R79" s="700"/>
      <c r="S79" s="700"/>
    </row>
    <row r="80" spans="3:22">
      <c r="N80" s="700"/>
      <c r="O80" s="700"/>
      <c r="P80" s="700"/>
      <c r="Q80" s="700"/>
      <c r="R80" s="700"/>
      <c r="S80" s="700"/>
    </row>
    <row r="81" spans="14:22">
      <c r="N81" s="700"/>
      <c r="O81" s="700"/>
      <c r="P81" s="700"/>
      <c r="Q81" s="700"/>
      <c r="R81" s="700"/>
      <c r="S81" s="700"/>
    </row>
    <row r="82" spans="14:22">
      <c r="N82" s="700"/>
      <c r="O82" s="700"/>
      <c r="P82" s="700"/>
      <c r="Q82" s="700"/>
      <c r="R82" s="700"/>
      <c r="S82" s="700"/>
    </row>
    <row r="83" spans="14:22">
      <c r="N83" s="700"/>
      <c r="O83" s="700"/>
      <c r="P83" s="700"/>
      <c r="Q83" s="700"/>
      <c r="R83" s="700"/>
      <c r="S83" s="700"/>
    </row>
    <row r="84" spans="14:22">
      <c r="N84" s="700"/>
      <c r="O84" s="700"/>
      <c r="P84" s="700"/>
      <c r="Q84" s="700"/>
      <c r="R84" s="700"/>
      <c r="S84" s="700"/>
    </row>
    <row r="85" spans="14:22">
      <c r="N85" s="700"/>
      <c r="O85" s="700"/>
      <c r="P85" s="700"/>
      <c r="Q85" s="700"/>
      <c r="R85" s="700"/>
      <c r="S85" s="700"/>
    </row>
    <row r="86" spans="14:22">
      <c r="N86" s="700"/>
      <c r="O86" s="700"/>
      <c r="P86" s="700"/>
      <c r="Q86" s="700"/>
      <c r="R86" s="700"/>
      <c r="S86" s="700"/>
    </row>
    <row r="87" spans="14:22">
      <c r="N87" s="700"/>
      <c r="O87" s="700"/>
      <c r="P87" s="700"/>
      <c r="Q87" s="700"/>
      <c r="R87" s="700"/>
      <c r="S87" s="700"/>
    </row>
    <row r="88" spans="14:22">
      <c r="N88" s="700"/>
      <c r="O88" s="700"/>
      <c r="P88" s="700"/>
      <c r="Q88" s="700"/>
      <c r="R88" s="700"/>
      <c r="S88" s="700"/>
    </row>
    <row r="89" spans="14:22">
      <c r="N89" s="700"/>
      <c r="O89" s="700"/>
      <c r="P89" s="700"/>
      <c r="Q89" s="700"/>
      <c r="R89" s="700"/>
      <c r="S89" s="700"/>
    </row>
    <row r="90" spans="14:22">
      <c r="N90" s="700"/>
      <c r="O90" s="700"/>
      <c r="P90" s="700"/>
      <c r="Q90" s="700"/>
      <c r="R90" s="700"/>
      <c r="S90" s="700"/>
    </row>
    <row r="91" spans="14:22">
      <c r="U91" s="699"/>
      <c r="V91" s="699"/>
    </row>
    <row r="92" spans="14:22">
      <c r="U92" s="699"/>
      <c r="V92" s="699"/>
    </row>
    <row r="93" spans="14:22">
      <c r="U93" s="699"/>
      <c r="V93" s="699"/>
    </row>
    <row r="94" spans="14:22">
      <c r="U94" s="699"/>
      <c r="V94" s="699"/>
    </row>
    <row r="95" spans="14:22">
      <c r="U95" s="699"/>
      <c r="V95" s="699"/>
    </row>
    <row r="96" spans="14:22">
      <c r="U96" s="699"/>
      <c r="V96" s="699"/>
    </row>
    <row r="97" spans="21:22">
      <c r="U97" s="699"/>
      <c r="V97" s="699"/>
    </row>
    <row r="98" spans="21:22">
      <c r="U98" s="699"/>
      <c r="V98" s="699"/>
    </row>
    <row r="99" spans="21:22">
      <c r="U99" s="699"/>
      <c r="V99" s="699"/>
    </row>
    <row r="100" spans="21:22">
      <c r="U100" s="699"/>
      <c r="V100" s="699"/>
    </row>
    <row r="101" spans="21:22">
      <c r="U101" s="699"/>
      <c r="V101" s="699"/>
    </row>
    <row r="102" spans="21:22">
      <c r="U102" s="699"/>
      <c r="V102" s="699"/>
    </row>
    <row r="103" spans="21:22">
      <c r="U103" s="699"/>
      <c r="V103" s="699"/>
    </row>
    <row r="104" spans="21:22">
      <c r="U104" s="699"/>
      <c r="V104" s="699"/>
    </row>
    <row r="105" spans="21:22">
      <c r="U105" s="699"/>
      <c r="V105" s="699"/>
    </row>
    <row r="106" spans="21:22">
      <c r="U106" s="699"/>
      <c r="V106" s="699"/>
    </row>
    <row r="107" spans="21:22">
      <c r="U107" s="699"/>
      <c r="V107" s="699"/>
    </row>
    <row r="108" spans="21:22">
      <c r="U108" s="699"/>
      <c r="V108" s="699"/>
    </row>
    <row r="109" spans="21:22">
      <c r="U109" s="699"/>
      <c r="V109" s="699"/>
    </row>
    <row r="110" spans="21:22">
      <c r="U110" s="699"/>
      <c r="V110" s="699"/>
    </row>
    <row r="111" spans="21:22">
      <c r="U111" s="699"/>
      <c r="V111" s="699"/>
    </row>
    <row r="112" spans="21:22">
      <c r="U112" s="699"/>
      <c r="V112" s="699"/>
    </row>
    <row r="113" spans="21:22">
      <c r="U113" s="699"/>
      <c r="V113" s="699"/>
    </row>
    <row r="114" spans="21:22">
      <c r="U114" s="699"/>
      <c r="V114" s="699"/>
    </row>
    <row r="115" spans="21:22">
      <c r="U115" s="699"/>
      <c r="V115" s="699"/>
    </row>
    <row r="116" spans="21:22">
      <c r="U116" s="699"/>
      <c r="V116" s="699"/>
    </row>
    <row r="117" spans="21:22">
      <c r="U117" s="699"/>
      <c r="V117" s="699"/>
    </row>
    <row r="118" spans="21:22">
      <c r="U118" s="699"/>
      <c r="V118" s="699"/>
    </row>
    <row r="119" spans="21:22">
      <c r="U119" s="699"/>
      <c r="V119" s="699"/>
    </row>
    <row r="120" spans="21:22">
      <c r="U120" s="699"/>
      <c r="V120" s="699"/>
    </row>
    <row r="121" spans="21:22">
      <c r="U121" s="699"/>
      <c r="V121" s="699"/>
    </row>
    <row r="122" spans="21:22">
      <c r="U122" s="699"/>
      <c r="V122" s="699"/>
    </row>
    <row r="123" spans="21:22">
      <c r="U123" s="699"/>
      <c r="V123" s="699"/>
    </row>
    <row r="124" spans="21:22">
      <c r="U124" s="699"/>
      <c r="V124" s="699"/>
    </row>
    <row r="125" spans="21:22">
      <c r="U125" s="699"/>
      <c r="V125" s="699"/>
    </row>
    <row r="126" spans="21:22">
      <c r="U126" s="699"/>
      <c r="V126" s="699"/>
    </row>
    <row r="127" spans="21:22">
      <c r="U127" s="699"/>
      <c r="V127" s="699"/>
    </row>
    <row r="128" spans="21:22">
      <c r="U128" s="699"/>
      <c r="V128" s="699"/>
    </row>
    <row r="129" spans="21:22">
      <c r="U129" s="699"/>
      <c r="V129" s="699"/>
    </row>
    <row r="130" spans="21:22">
      <c r="U130" s="699"/>
      <c r="V130" s="699"/>
    </row>
    <row r="131" spans="21:22">
      <c r="U131" s="699"/>
      <c r="V131" s="699"/>
    </row>
    <row r="132" spans="21:22">
      <c r="U132" s="699"/>
      <c r="V132" s="699"/>
    </row>
    <row r="133" spans="21:22">
      <c r="U133" s="699"/>
      <c r="V133" s="699"/>
    </row>
    <row r="134" spans="21:22">
      <c r="U134" s="699"/>
      <c r="V134" s="699"/>
    </row>
    <row r="135" spans="21:22">
      <c r="U135" s="699"/>
      <c r="V135" s="699"/>
    </row>
    <row r="136" spans="21:22">
      <c r="U136" s="699"/>
      <c r="V136" s="699"/>
    </row>
    <row r="137" spans="21:22">
      <c r="U137" s="699"/>
      <c r="V137" s="699"/>
    </row>
    <row r="138" spans="21:22">
      <c r="U138" s="699"/>
      <c r="V138" s="699"/>
    </row>
    <row r="139" spans="21:22">
      <c r="U139" s="699"/>
      <c r="V139" s="699"/>
    </row>
    <row r="140" spans="21:22">
      <c r="U140" s="699"/>
      <c r="V140" s="699"/>
    </row>
    <row r="141" spans="21:22">
      <c r="U141" s="699"/>
      <c r="V141" s="699"/>
    </row>
    <row r="142" spans="21:22">
      <c r="U142" s="699"/>
      <c r="V142" s="699"/>
    </row>
    <row r="143" spans="21:22">
      <c r="U143" s="699"/>
      <c r="V143" s="699"/>
    </row>
    <row r="144" spans="21:22">
      <c r="U144" s="699"/>
      <c r="V144" s="699"/>
    </row>
    <row r="145" spans="21:22">
      <c r="U145" s="699"/>
      <c r="V145" s="699"/>
    </row>
    <row r="146" spans="21:22">
      <c r="U146" s="699"/>
      <c r="V146" s="699"/>
    </row>
    <row r="147" spans="21:22">
      <c r="U147" s="699"/>
      <c r="V147" s="699"/>
    </row>
    <row r="148" spans="21:22">
      <c r="U148" s="699"/>
      <c r="V148" s="699"/>
    </row>
    <row r="149" spans="21:22">
      <c r="U149" s="699"/>
      <c r="V149" s="699"/>
    </row>
    <row r="150" spans="21:22">
      <c r="U150" s="699"/>
      <c r="V150" s="699"/>
    </row>
    <row r="151" spans="21:22">
      <c r="U151" s="699"/>
      <c r="V151" s="699"/>
    </row>
    <row r="152" spans="21:22">
      <c r="U152" s="699"/>
      <c r="V152" s="699"/>
    </row>
    <row r="153" spans="21:22">
      <c r="U153" s="699"/>
      <c r="V153" s="699"/>
    </row>
    <row r="154" spans="21:22">
      <c r="U154" s="699"/>
      <c r="V154" s="699"/>
    </row>
    <row r="155" spans="21:22">
      <c r="U155" s="699"/>
      <c r="V155" s="699"/>
    </row>
    <row r="156" spans="21:22">
      <c r="U156" s="699"/>
      <c r="V156" s="699"/>
    </row>
    <row r="157" spans="21:22">
      <c r="U157" s="699"/>
      <c r="V157" s="699"/>
    </row>
    <row r="158" spans="21:22">
      <c r="U158" s="699"/>
      <c r="V158" s="699"/>
    </row>
    <row r="159" spans="21:22">
      <c r="U159" s="699"/>
      <c r="V159" s="699"/>
    </row>
    <row r="160" spans="21:22">
      <c r="U160" s="699"/>
      <c r="V160" s="699"/>
    </row>
    <row r="161" spans="21:22">
      <c r="U161" s="699"/>
      <c r="V161" s="699"/>
    </row>
    <row r="162" spans="21:22">
      <c r="U162" s="699"/>
      <c r="V162" s="699"/>
    </row>
    <row r="163" spans="21:22">
      <c r="U163" s="699"/>
      <c r="V163" s="699"/>
    </row>
    <row r="164" spans="21:22">
      <c r="U164" s="699"/>
      <c r="V164" s="699"/>
    </row>
    <row r="165" spans="21:22">
      <c r="U165" s="699"/>
      <c r="V165" s="699"/>
    </row>
    <row r="166" spans="21:22">
      <c r="U166" s="699"/>
      <c r="V166" s="699"/>
    </row>
    <row r="167" spans="21:22">
      <c r="U167" s="699"/>
      <c r="V167" s="699"/>
    </row>
    <row r="168" spans="21:22">
      <c r="U168" s="699"/>
      <c r="V168" s="699"/>
    </row>
    <row r="169" spans="21:22">
      <c r="U169" s="699"/>
      <c r="V169" s="699"/>
    </row>
    <row r="170" spans="21:22">
      <c r="U170" s="699"/>
      <c r="V170" s="699"/>
    </row>
    <row r="171" spans="21:22">
      <c r="U171" s="699"/>
      <c r="V171" s="699"/>
    </row>
    <row r="172" spans="21:22">
      <c r="U172" s="699"/>
      <c r="V172" s="699"/>
    </row>
    <row r="173" spans="21:22">
      <c r="U173" s="699"/>
      <c r="V173" s="699"/>
    </row>
    <row r="174" spans="21:22">
      <c r="U174" s="699"/>
      <c r="V174" s="699"/>
    </row>
    <row r="175" spans="21:22">
      <c r="U175" s="699"/>
      <c r="V175" s="699"/>
    </row>
    <row r="176" spans="21:22">
      <c r="U176" s="699"/>
      <c r="V176" s="699"/>
    </row>
    <row r="177" spans="21:22">
      <c r="U177" s="699"/>
      <c r="V177" s="699"/>
    </row>
    <row r="178" spans="21:22">
      <c r="U178" s="699"/>
      <c r="V178" s="699"/>
    </row>
    <row r="179" spans="21:22">
      <c r="U179" s="699"/>
      <c r="V179" s="699"/>
    </row>
    <row r="180" spans="21:22">
      <c r="U180" s="699"/>
      <c r="V180" s="699"/>
    </row>
    <row r="181" spans="21:22">
      <c r="U181" s="699"/>
      <c r="V181" s="699"/>
    </row>
    <row r="182" spans="21:22">
      <c r="U182" s="699"/>
      <c r="V182" s="699"/>
    </row>
    <row r="183" spans="21:22">
      <c r="U183" s="699"/>
      <c r="V183" s="699"/>
    </row>
    <row r="184" spans="21:22">
      <c r="U184" s="699"/>
      <c r="V184" s="699"/>
    </row>
    <row r="185" spans="21:22">
      <c r="U185" s="699"/>
      <c r="V185" s="699"/>
    </row>
    <row r="186" spans="21:22">
      <c r="U186" s="699"/>
      <c r="V186" s="699"/>
    </row>
    <row r="187" spans="21:22">
      <c r="U187" s="699"/>
      <c r="V187" s="699"/>
    </row>
    <row r="188" spans="21:22">
      <c r="U188" s="699"/>
      <c r="V188" s="699"/>
    </row>
    <row r="189" spans="21:22">
      <c r="U189" s="699"/>
      <c r="V189" s="699"/>
    </row>
    <row r="190" spans="21:22">
      <c r="U190" s="699"/>
      <c r="V190" s="699"/>
    </row>
    <row r="191" spans="21:22">
      <c r="U191" s="699"/>
      <c r="V191" s="699"/>
    </row>
    <row r="192" spans="21:22">
      <c r="U192" s="699"/>
      <c r="V192" s="699"/>
    </row>
    <row r="193" spans="21:22">
      <c r="U193" s="699"/>
      <c r="V193" s="699"/>
    </row>
    <row r="194" spans="21:22">
      <c r="U194" s="699"/>
      <c r="V194" s="699"/>
    </row>
    <row r="195" spans="21:22">
      <c r="U195" s="699"/>
      <c r="V195" s="699"/>
    </row>
    <row r="196" spans="21:22">
      <c r="U196" s="699"/>
      <c r="V196" s="699"/>
    </row>
    <row r="197" spans="21:22">
      <c r="U197" s="699"/>
      <c r="V197" s="699"/>
    </row>
    <row r="198" spans="21:22">
      <c r="U198" s="699"/>
      <c r="V198" s="699"/>
    </row>
    <row r="199" spans="21:22">
      <c r="U199" s="699"/>
      <c r="V199" s="699"/>
    </row>
    <row r="200" spans="21:22">
      <c r="U200" s="699"/>
      <c r="V200" s="699"/>
    </row>
    <row r="201" spans="21:22">
      <c r="U201" s="699"/>
      <c r="V201" s="699"/>
    </row>
    <row r="202" spans="21:22">
      <c r="U202" s="699"/>
      <c r="V202" s="699"/>
    </row>
    <row r="203" spans="21:22">
      <c r="U203" s="699"/>
      <c r="V203" s="699"/>
    </row>
    <row r="204" spans="21:22">
      <c r="U204" s="699"/>
      <c r="V204" s="699"/>
    </row>
    <row r="205" spans="21:22">
      <c r="U205" s="699"/>
      <c r="V205" s="699"/>
    </row>
    <row r="206" spans="21:22">
      <c r="U206" s="699"/>
      <c r="V206" s="699"/>
    </row>
    <row r="207" spans="21:22">
      <c r="U207" s="699"/>
      <c r="V207" s="699"/>
    </row>
    <row r="208" spans="21:22">
      <c r="U208" s="699"/>
      <c r="V208" s="699"/>
    </row>
    <row r="209" spans="21:22">
      <c r="U209" s="699"/>
      <c r="V209" s="699"/>
    </row>
    <row r="210" spans="21:22">
      <c r="U210" s="699"/>
      <c r="V210" s="699"/>
    </row>
    <row r="211" spans="21:22">
      <c r="U211" s="699"/>
      <c r="V211" s="699"/>
    </row>
    <row r="212" spans="21:22">
      <c r="U212" s="699"/>
      <c r="V212" s="699"/>
    </row>
    <row r="213" spans="21:22">
      <c r="U213" s="699"/>
      <c r="V213" s="699"/>
    </row>
    <row r="214" spans="21:22">
      <c r="U214" s="699"/>
      <c r="V214" s="699"/>
    </row>
    <row r="215" spans="21:22">
      <c r="U215" s="699"/>
      <c r="V215" s="699"/>
    </row>
    <row r="216" spans="21:22">
      <c r="U216" s="699"/>
      <c r="V216" s="699"/>
    </row>
    <row r="217" spans="21:22">
      <c r="U217" s="699"/>
      <c r="V217" s="699"/>
    </row>
    <row r="218" spans="21:22">
      <c r="U218" s="699"/>
      <c r="V218" s="699"/>
    </row>
    <row r="219" spans="21:22">
      <c r="U219" s="699"/>
      <c r="V219" s="699"/>
    </row>
    <row r="220" spans="21:22">
      <c r="U220" s="699"/>
      <c r="V220" s="699"/>
    </row>
    <row r="221" spans="21:22">
      <c r="U221" s="699"/>
      <c r="V221" s="699"/>
    </row>
    <row r="222" spans="21:22">
      <c r="U222" s="699"/>
      <c r="V222" s="699"/>
    </row>
    <row r="223" spans="21:22">
      <c r="U223" s="699"/>
      <c r="V223" s="699"/>
    </row>
  </sheetData>
  <mergeCells count="175">
    <mergeCell ref="M47:P47"/>
    <mergeCell ref="E46:H46"/>
    <mergeCell ref="M46:P46"/>
    <mergeCell ref="E47:H47"/>
    <mergeCell ref="Q48:T48"/>
    <mergeCell ref="A48:D48"/>
    <mergeCell ref="I46:L46"/>
    <mergeCell ref="A47:D47"/>
    <mergeCell ref="A46:D46"/>
    <mergeCell ref="Q46:T46"/>
    <mergeCell ref="I47:L47"/>
    <mergeCell ref="Q47:T47"/>
    <mergeCell ref="A49:D49"/>
    <mergeCell ref="M49:P49"/>
    <mergeCell ref="Q50:T50"/>
    <mergeCell ref="M48:P48"/>
    <mergeCell ref="E50:H50"/>
    <mergeCell ref="E48:H48"/>
    <mergeCell ref="M50:P50"/>
    <mergeCell ref="E49:H49"/>
    <mergeCell ref="A50:D50"/>
    <mergeCell ref="Q49:T49"/>
    <mergeCell ref="I49:L49"/>
    <mergeCell ref="I50:L50"/>
    <mergeCell ref="I48:L48"/>
    <mergeCell ref="A44:D44"/>
    <mergeCell ref="E44:H44"/>
    <mergeCell ref="I44:L44"/>
    <mergeCell ref="M44:P44"/>
    <mergeCell ref="Q44:T44"/>
    <mergeCell ref="E45:H45"/>
    <mergeCell ref="M45:P45"/>
    <mergeCell ref="I45:L45"/>
    <mergeCell ref="A45:D45"/>
    <mergeCell ref="Q45:T45"/>
    <mergeCell ref="M40:P40"/>
    <mergeCell ref="Q40:T40"/>
    <mergeCell ref="E40:H40"/>
    <mergeCell ref="E38:H38"/>
    <mergeCell ref="M38:P38"/>
    <mergeCell ref="A39:D39"/>
    <mergeCell ref="E39:H39"/>
    <mergeCell ref="A40:D40"/>
    <mergeCell ref="I40:L40"/>
    <mergeCell ref="M39:P39"/>
    <mergeCell ref="I39:L39"/>
    <mergeCell ref="A37:D37"/>
    <mergeCell ref="A38:D38"/>
    <mergeCell ref="M37:P37"/>
    <mergeCell ref="I38:L38"/>
    <mergeCell ref="I37:L37"/>
    <mergeCell ref="Q37:T37"/>
    <mergeCell ref="E37:H37"/>
    <mergeCell ref="Q38:T38"/>
    <mergeCell ref="Q39:T39"/>
    <mergeCell ref="I28:L28"/>
    <mergeCell ref="A28:D28"/>
    <mergeCell ref="A36:D36"/>
    <mergeCell ref="A35:D35"/>
    <mergeCell ref="Q36:T36"/>
    <mergeCell ref="I36:L36"/>
    <mergeCell ref="I35:L35"/>
    <mergeCell ref="M36:P36"/>
    <mergeCell ref="M35:P35"/>
    <mergeCell ref="Q35:T35"/>
    <mergeCell ref="E35:H35"/>
    <mergeCell ref="E36:H36"/>
    <mergeCell ref="A26:D26"/>
    <mergeCell ref="Q27:T27"/>
    <mergeCell ref="M26:P26"/>
    <mergeCell ref="Q26:T26"/>
    <mergeCell ref="A27:D27"/>
    <mergeCell ref="E27:H27"/>
    <mergeCell ref="A34:D34"/>
    <mergeCell ref="E34:H34"/>
    <mergeCell ref="I34:L34"/>
    <mergeCell ref="M34:P34"/>
    <mergeCell ref="Q34:T34"/>
    <mergeCell ref="A30:D30"/>
    <mergeCell ref="I30:L30"/>
    <mergeCell ref="M30:P30"/>
    <mergeCell ref="Q30:T30"/>
    <mergeCell ref="E30:H30"/>
    <mergeCell ref="A29:D29"/>
    <mergeCell ref="M29:P29"/>
    <mergeCell ref="M28:P28"/>
    <mergeCell ref="I29:L29"/>
    <mergeCell ref="Q28:T28"/>
    <mergeCell ref="E28:H28"/>
    <mergeCell ref="E29:H29"/>
    <mergeCell ref="Q29:T29"/>
    <mergeCell ref="A24:D24"/>
    <mergeCell ref="E24:H24"/>
    <mergeCell ref="I24:L24"/>
    <mergeCell ref="M24:P24"/>
    <mergeCell ref="Q24:T24"/>
    <mergeCell ref="M25:P25"/>
    <mergeCell ref="Q25:T25"/>
    <mergeCell ref="E25:H25"/>
    <mergeCell ref="I25:L25"/>
    <mergeCell ref="A25:D25"/>
    <mergeCell ref="A18:D18"/>
    <mergeCell ref="A17:D17"/>
    <mergeCell ref="E18:H18"/>
    <mergeCell ref="A20:D20"/>
    <mergeCell ref="A19:D19"/>
    <mergeCell ref="E20:H20"/>
    <mergeCell ref="E19:H19"/>
    <mergeCell ref="I19:L19"/>
    <mergeCell ref="I20:L20"/>
    <mergeCell ref="E17:H17"/>
    <mergeCell ref="I18:L18"/>
    <mergeCell ref="A14:D14"/>
    <mergeCell ref="E14:H14"/>
    <mergeCell ref="I14:L14"/>
    <mergeCell ref="M14:P14"/>
    <mergeCell ref="Q14:T14"/>
    <mergeCell ref="A15:D15"/>
    <mergeCell ref="E15:H15"/>
    <mergeCell ref="E16:H16"/>
    <mergeCell ref="I15:L15"/>
    <mergeCell ref="I16:L16"/>
    <mergeCell ref="M15:P15"/>
    <mergeCell ref="M16:P16"/>
    <mergeCell ref="A16:D16"/>
    <mergeCell ref="Q16:T16"/>
    <mergeCell ref="A9:D9"/>
    <mergeCell ref="E9:H9"/>
    <mergeCell ref="M9:P9"/>
    <mergeCell ref="Q9:T9"/>
    <mergeCell ref="I8:L8"/>
    <mergeCell ref="I9:L9"/>
    <mergeCell ref="A10:D10"/>
    <mergeCell ref="E10:H10"/>
    <mergeCell ref="M10:P10"/>
    <mergeCell ref="Q10:T10"/>
    <mergeCell ref="A6:D6"/>
    <mergeCell ref="E6:H6"/>
    <mergeCell ref="I6:L6"/>
    <mergeCell ref="M6:P6"/>
    <mergeCell ref="Q6:T6"/>
    <mergeCell ref="A7:D7"/>
    <mergeCell ref="A8:D8"/>
    <mergeCell ref="E8:H8"/>
    <mergeCell ref="M8:P8"/>
    <mergeCell ref="Q8:T8"/>
    <mergeCell ref="A4:D4"/>
    <mergeCell ref="E4:H4"/>
    <mergeCell ref="I4:L4"/>
    <mergeCell ref="M4:P4"/>
    <mergeCell ref="Q4:T4"/>
    <mergeCell ref="A5:D5"/>
    <mergeCell ref="E5:H5"/>
    <mergeCell ref="M5:P5"/>
    <mergeCell ref="Q5:T5"/>
    <mergeCell ref="M18:P18"/>
    <mergeCell ref="M17:P17"/>
    <mergeCell ref="Q17:T17"/>
    <mergeCell ref="Q18:T18"/>
    <mergeCell ref="I5:L5"/>
    <mergeCell ref="I17:L17"/>
    <mergeCell ref="M27:P27"/>
    <mergeCell ref="E7:H7"/>
    <mergeCell ref="M7:P7"/>
    <mergeCell ref="Q7:T7"/>
    <mergeCell ref="I10:L10"/>
    <mergeCell ref="Q15:T15"/>
    <mergeCell ref="E26:H26"/>
    <mergeCell ref="I26:L26"/>
    <mergeCell ref="I27:L27"/>
    <mergeCell ref="I7:L7"/>
    <mergeCell ref="M19:P19"/>
    <mergeCell ref="M20:P20"/>
    <mergeCell ref="Q20:T20"/>
    <mergeCell ref="Q19:T19"/>
  </mergeCells>
  <phoneticPr fontId="20" type="noConversion"/>
  <pageMargins left="0.41" right="0.17" top="0" bottom="0" header="0.19" footer="0.19"/>
  <pageSetup paperSize="9" scale="25" fitToWidth="0" orientation="landscape" r:id="rId1"/>
  <headerFooter alignWithMargins="0"/>
  <rowBreaks count="1" manualBreakCount="1">
    <brk id="53" max="2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2"/>
  <sheetViews>
    <sheetView view="pageBreakPreview" topLeftCell="A10" zoomScale="60" zoomScaleNormal="55" workbookViewId="0">
      <selection sqref="A1:XFD1048576"/>
    </sheetView>
  </sheetViews>
  <sheetFormatPr defaultColWidth="9"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18.625" style="250" customWidth="1"/>
    <col min="5" max="5" width="5.625" style="254" customWidth="1"/>
    <col min="6" max="6" width="11.25" style="250" customWidth="1"/>
    <col min="7" max="7" width="18.625" style="250" customWidth="1"/>
    <col min="8" max="8" width="5.625" style="254" customWidth="1"/>
    <col min="9" max="9" width="11.875" style="250" customWidth="1"/>
    <col min="10" max="10" width="18.625" style="250" customWidth="1"/>
    <col min="11" max="11" width="5.625" style="254" customWidth="1"/>
    <col min="12" max="12" width="11.75" style="250" customWidth="1"/>
    <col min="13" max="13" width="18.625" style="250" customWidth="1"/>
    <col min="14" max="14" width="5.625" style="254" customWidth="1"/>
    <col min="15" max="15" width="12.125" style="250" customWidth="1"/>
    <col min="16" max="16" width="18.625" style="250" customWidth="1"/>
    <col min="17" max="17" width="5.625" style="254" customWidth="1"/>
    <col min="18" max="18" width="11.75" style="250" customWidth="1"/>
    <col min="19" max="19" width="18.625" style="250" customWidth="1"/>
    <col min="20" max="20" width="5.625" style="254" customWidth="1"/>
    <col min="21" max="21" width="12.7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customWidth="1"/>
    <col min="28" max="28" width="5.5" style="252" customWidth="1"/>
    <col min="29" max="29" width="7.75" style="251" customWidth="1"/>
    <col min="30" max="30" width="8" style="251" customWidth="1"/>
    <col min="31" max="31" width="7.875" style="251" customWidth="1"/>
    <col min="32" max="32" width="7.5" style="251" customWidth="1"/>
    <col min="33" max="34" width="9" style="250" customWidth="1"/>
    <col min="35" max="16384" width="9" style="250"/>
  </cols>
  <sheetData>
    <row r="1" spans="1:32" s="251" customFormat="1" ht="38.25">
      <c r="B1" s="970" t="s">
        <v>1704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1:32" s="251" customFormat="1" ht="18.95" customHeight="1">
      <c r="B2" s="971"/>
      <c r="C2" s="972"/>
      <c r="D2" s="972"/>
      <c r="E2" s="972"/>
      <c r="F2" s="972"/>
      <c r="G2" s="972"/>
      <c r="H2" s="528"/>
      <c r="I2" s="6"/>
      <c r="J2" s="6"/>
      <c r="K2" s="528"/>
      <c r="L2" s="6"/>
      <c r="M2" s="6"/>
      <c r="N2" s="528"/>
      <c r="O2" s="6"/>
      <c r="P2" s="6"/>
      <c r="Q2" s="528"/>
      <c r="R2" s="6"/>
      <c r="S2" s="6"/>
      <c r="T2" s="528"/>
      <c r="U2" s="6"/>
      <c r="V2" s="10"/>
      <c r="W2" s="11"/>
      <c r="X2" s="12"/>
      <c r="Y2" s="11"/>
      <c r="Z2" s="6"/>
      <c r="AB2" s="252"/>
    </row>
    <row r="3" spans="1:32" s="251" customFormat="1" ht="30" customHeight="1" thickBot="1">
      <c r="B3" s="98" t="s">
        <v>562</v>
      </c>
      <c r="C3" s="98"/>
      <c r="D3" s="99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1:32" s="35" customFormat="1" ht="99">
      <c r="B4" s="22" t="s">
        <v>0</v>
      </c>
      <c r="C4" s="23" t="s">
        <v>1</v>
      </c>
      <c r="D4" s="24" t="s">
        <v>2</v>
      </c>
      <c r="E4" s="25" t="s">
        <v>561</v>
      </c>
      <c r="F4" s="24"/>
      <c r="G4" s="24" t="s">
        <v>3</v>
      </c>
      <c r="H4" s="25" t="s">
        <v>561</v>
      </c>
      <c r="I4" s="24"/>
      <c r="J4" s="24" t="s">
        <v>4</v>
      </c>
      <c r="K4" s="25" t="s">
        <v>561</v>
      </c>
      <c r="L4" s="24"/>
      <c r="M4" s="24" t="s">
        <v>4</v>
      </c>
      <c r="N4" s="25" t="s">
        <v>561</v>
      </c>
      <c r="O4" s="24"/>
      <c r="P4" s="24" t="s">
        <v>4</v>
      </c>
      <c r="Q4" s="25" t="s">
        <v>561</v>
      </c>
      <c r="R4" s="24"/>
      <c r="S4" s="27" t="s">
        <v>5</v>
      </c>
      <c r="T4" s="25" t="s">
        <v>561</v>
      </c>
      <c r="U4" s="24"/>
      <c r="V4" s="101" t="s">
        <v>560</v>
      </c>
      <c r="W4" s="28" t="s">
        <v>6</v>
      </c>
      <c r="X4" s="29" t="s">
        <v>559</v>
      </c>
      <c r="Y4" s="30" t="s">
        <v>558</v>
      </c>
      <c r="Z4" s="31"/>
      <c r="AA4" s="268"/>
      <c r="AB4" s="252"/>
      <c r="AC4" s="251"/>
      <c r="AD4" s="251"/>
      <c r="AE4" s="251"/>
      <c r="AF4" s="251"/>
    </row>
    <row r="5" spans="1:32" s="41" customFormat="1" ht="42">
      <c r="B5" s="36"/>
      <c r="C5" s="964"/>
      <c r="D5" s="37">
        <f>冠成4月菜單!A5</f>
        <v>0</v>
      </c>
      <c r="E5" s="136"/>
      <c r="F5" s="1" t="s">
        <v>703</v>
      </c>
      <c r="G5" s="37">
        <f>冠成4月菜單!A6</f>
        <v>0</v>
      </c>
      <c r="H5" s="136"/>
      <c r="I5" s="1" t="s">
        <v>703</v>
      </c>
      <c r="J5" s="37">
        <f>冠成4月菜單!A7</f>
        <v>0</v>
      </c>
      <c r="K5" s="136"/>
      <c r="L5" s="1" t="s">
        <v>703</v>
      </c>
      <c r="M5" s="37">
        <f>冠成4月菜單!A8</f>
        <v>0</v>
      </c>
      <c r="N5" s="136"/>
      <c r="O5" s="1" t="s">
        <v>703</v>
      </c>
      <c r="P5" s="37">
        <f>冠成4月菜單!A9</f>
        <v>0</v>
      </c>
      <c r="Q5" s="136"/>
      <c r="R5" s="1" t="s">
        <v>703</v>
      </c>
      <c r="S5" s="37">
        <f>冠成4月菜單!A10</f>
        <v>0</v>
      </c>
      <c r="T5" s="37"/>
      <c r="U5" s="1" t="s">
        <v>703</v>
      </c>
      <c r="V5" s="965"/>
      <c r="W5" s="766" t="s">
        <v>7</v>
      </c>
      <c r="X5" s="793" t="s">
        <v>1160</v>
      </c>
      <c r="Y5" s="792">
        <v>0</v>
      </c>
      <c r="Z5" s="251"/>
      <c r="AA5" s="251"/>
      <c r="AB5" s="252"/>
      <c r="AC5" s="251" t="s">
        <v>533</v>
      </c>
      <c r="AD5" s="251" t="s">
        <v>532</v>
      </c>
      <c r="AE5" s="251" t="s">
        <v>531</v>
      </c>
      <c r="AF5" s="251" t="s">
        <v>530</v>
      </c>
    </row>
    <row r="6" spans="1:32" ht="27.95" customHeight="1">
      <c r="B6" s="42" t="s">
        <v>8</v>
      </c>
      <c r="C6" s="964"/>
      <c r="D6" s="3"/>
      <c r="E6" s="139"/>
      <c r="F6" s="137"/>
      <c r="G6" s="2"/>
      <c r="H6" s="3"/>
      <c r="I6" s="2"/>
      <c r="J6" s="2"/>
      <c r="K6" s="2"/>
      <c r="L6" s="2"/>
      <c r="M6" s="3"/>
      <c r="N6" s="137"/>
      <c r="O6" s="2"/>
      <c r="P6" s="2"/>
      <c r="Q6" s="137"/>
      <c r="R6" s="2"/>
      <c r="S6" s="139"/>
      <c r="T6" s="137"/>
      <c r="U6" s="137"/>
      <c r="V6" s="966"/>
      <c r="W6" s="756">
        <f>AE11</f>
        <v>0</v>
      </c>
      <c r="X6" s="791" t="s">
        <v>1182</v>
      </c>
      <c r="Y6" s="786">
        <f>AB7</f>
        <v>0</v>
      </c>
      <c r="Z6" s="260"/>
      <c r="AA6" s="268" t="s">
        <v>528</v>
      </c>
      <c r="AB6" s="252">
        <v>0</v>
      </c>
      <c r="AC6" s="252">
        <f>AB6*2</f>
        <v>0</v>
      </c>
      <c r="AD6" s="252"/>
      <c r="AE6" s="252">
        <f>AB6*15</f>
        <v>0</v>
      </c>
      <c r="AF6" s="252">
        <f>AC6*4+AE6*4</f>
        <v>0</v>
      </c>
    </row>
    <row r="7" spans="1:32" ht="27.95" customHeight="1">
      <c r="B7" s="42"/>
      <c r="C7" s="964"/>
      <c r="D7" s="139"/>
      <c r="E7" s="139"/>
      <c r="F7" s="139"/>
      <c r="G7" s="2"/>
      <c r="H7" s="3"/>
      <c r="I7" s="2"/>
      <c r="J7" s="2"/>
      <c r="K7" s="2"/>
      <c r="L7" s="2"/>
      <c r="M7" s="139"/>
      <c r="N7" s="137"/>
      <c r="O7" s="137"/>
      <c r="P7" s="137"/>
      <c r="Q7" s="137"/>
      <c r="R7" s="137"/>
      <c r="S7" s="139"/>
      <c r="T7" s="137"/>
      <c r="U7" s="137"/>
      <c r="V7" s="966"/>
      <c r="W7" s="761" t="s">
        <v>9</v>
      </c>
      <c r="X7" s="790" t="s">
        <v>1180</v>
      </c>
      <c r="Y7" s="786">
        <f>AB8</f>
        <v>0</v>
      </c>
      <c r="Z7" s="251"/>
      <c r="AA7" s="267" t="s">
        <v>526</v>
      </c>
      <c r="AB7" s="252">
        <v>0</v>
      </c>
      <c r="AC7" s="266">
        <f>AB7*7</f>
        <v>0</v>
      </c>
      <c r="AD7" s="252">
        <f>AB7*5</f>
        <v>0</v>
      </c>
      <c r="AE7" s="252" t="s">
        <v>520</v>
      </c>
      <c r="AF7" s="265">
        <f>AC7*4+AD7*9</f>
        <v>0</v>
      </c>
    </row>
    <row r="8" spans="1:32" ht="27.95" customHeight="1">
      <c r="B8" s="42" t="s">
        <v>10</v>
      </c>
      <c r="C8" s="964"/>
      <c r="D8" s="139"/>
      <c r="E8" s="139"/>
      <c r="F8" s="139"/>
      <c r="G8" s="2"/>
      <c r="H8" s="3"/>
      <c r="I8" s="2"/>
      <c r="J8" s="2"/>
      <c r="K8" s="2"/>
      <c r="L8" s="137"/>
      <c r="M8" s="3"/>
      <c r="N8" s="795"/>
      <c r="O8" s="2"/>
      <c r="P8" s="137"/>
      <c r="Q8" s="138"/>
      <c r="R8" s="137"/>
      <c r="S8" s="139"/>
      <c r="T8" s="138"/>
      <c r="U8" s="137"/>
      <c r="V8" s="966"/>
      <c r="W8" s="756">
        <f>AD11</f>
        <v>0</v>
      </c>
      <c r="X8" s="790" t="s">
        <v>1177</v>
      </c>
      <c r="Y8" s="786">
        <f>AB9</f>
        <v>0</v>
      </c>
      <c r="Z8" s="260"/>
      <c r="AA8" s="251" t="s">
        <v>524</v>
      </c>
      <c r="AB8" s="252">
        <v>0</v>
      </c>
      <c r="AC8" s="252">
        <f>AB8*1</f>
        <v>0</v>
      </c>
      <c r="AD8" s="252" t="s">
        <v>520</v>
      </c>
      <c r="AE8" s="252">
        <f>AB8*5</f>
        <v>0</v>
      </c>
      <c r="AF8" s="252">
        <f>AC8*4+AE8*4</f>
        <v>0</v>
      </c>
    </row>
    <row r="9" spans="1:32" ht="27.95" customHeight="1">
      <c r="B9" s="968" t="s">
        <v>557</v>
      </c>
      <c r="C9" s="964"/>
      <c r="D9" s="139"/>
      <c r="E9" s="139"/>
      <c r="F9" s="139"/>
      <c r="G9" s="2"/>
      <c r="H9" s="3"/>
      <c r="I9" s="2"/>
      <c r="J9" s="2"/>
      <c r="K9" s="52"/>
      <c r="L9" s="137"/>
      <c r="M9" s="3"/>
      <c r="N9" s="138"/>
      <c r="O9" s="2"/>
      <c r="P9" s="3"/>
      <c r="Q9" s="137"/>
      <c r="R9" s="2"/>
      <c r="S9" s="139"/>
      <c r="T9" s="138"/>
      <c r="U9" s="137"/>
      <c r="V9" s="966"/>
      <c r="W9" s="761" t="s">
        <v>11</v>
      </c>
      <c r="X9" s="790" t="s">
        <v>1174</v>
      </c>
      <c r="Y9" s="786">
        <f>AB10</f>
        <v>0</v>
      </c>
      <c r="Z9" s="251"/>
      <c r="AA9" s="251" t="s">
        <v>521</v>
      </c>
      <c r="AB9" s="252">
        <v>0</v>
      </c>
      <c r="AC9" s="252"/>
      <c r="AD9" s="252">
        <f>AB9*5</f>
        <v>0</v>
      </c>
      <c r="AE9" s="252" t="s">
        <v>520</v>
      </c>
      <c r="AF9" s="252">
        <f>AD9*9</f>
        <v>0</v>
      </c>
    </row>
    <row r="10" spans="1:32" ht="27.95" customHeight="1">
      <c r="B10" s="968"/>
      <c r="C10" s="964"/>
      <c r="D10" s="139"/>
      <c r="E10" s="139"/>
      <c r="F10" s="139"/>
      <c r="G10" s="75"/>
      <c r="H10" s="52"/>
      <c r="I10" s="2"/>
      <c r="J10" s="2"/>
      <c r="K10" s="52"/>
      <c r="L10" s="137"/>
      <c r="M10" s="3"/>
      <c r="N10" s="138"/>
      <c r="O10" s="2"/>
      <c r="P10" s="137"/>
      <c r="Q10" s="138"/>
      <c r="R10" s="137"/>
      <c r="S10" s="139"/>
      <c r="T10" s="138"/>
      <c r="U10" s="137"/>
      <c r="V10" s="966"/>
      <c r="W10" s="756">
        <f>AC11</f>
        <v>0</v>
      </c>
      <c r="X10" s="788" t="s">
        <v>1171</v>
      </c>
      <c r="Y10" s="786">
        <v>0</v>
      </c>
      <c r="Z10" s="260"/>
      <c r="AA10" s="251" t="s">
        <v>517</v>
      </c>
      <c r="AE10" s="251">
        <f>AB10*15</f>
        <v>0</v>
      </c>
    </row>
    <row r="11" spans="1:32" ht="27.95" customHeight="1">
      <c r="B11" s="141" t="s">
        <v>516</v>
      </c>
      <c r="C11" s="264"/>
      <c r="D11" s="139"/>
      <c r="E11" s="138"/>
      <c r="F11" s="139"/>
      <c r="G11" s="2"/>
      <c r="H11" s="52"/>
      <c r="I11" s="2"/>
      <c r="J11" s="2"/>
      <c r="K11" s="52"/>
      <c r="L11" s="137"/>
      <c r="M11" s="3"/>
      <c r="N11" s="137"/>
      <c r="O11" s="2"/>
      <c r="P11" s="137"/>
      <c r="Q11" s="138"/>
      <c r="R11" s="137"/>
      <c r="S11" s="137"/>
      <c r="T11" s="138"/>
      <c r="U11" s="137"/>
      <c r="V11" s="966"/>
      <c r="W11" s="761" t="s">
        <v>12</v>
      </c>
      <c r="X11" s="787"/>
      <c r="Y11" s="786"/>
      <c r="Z11" s="251"/>
      <c r="AC11" s="251">
        <f>SUM(AC6:AC10)</f>
        <v>0</v>
      </c>
      <c r="AD11" s="251">
        <f>SUM(AD6:AD10)</f>
        <v>0</v>
      </c>
      <c r="AE11" s="251">
        <f>SUM(AE6:AE10)</f>
        <v>0</v>
      </c>
      <c r="AF11" s="251">
        <f>AC11*4+AD11*9+AE11*4</f>
        <v>0</v>
      </c>
    </row>
    <row r="12" spans="1:32" ht="27.95" customHeight="1" thickBot="1">
      <c r="B12" s="294"/>
      <c r="C12" s="293"/>
      <c r="D12" s="61"/>
      <c r="E12" s="138"/>
      <c r="F12" s="4"/>
      <c r="G12" s="2"/>
      <c r="H12" s="52"/>
      <c r="I12" s="2"/>
      <c r="J12" s="4"/>
      <c r="K12" s="138"/>
      <c r="L12" s="4"/>
      <c r="M12" s="4"/>
      <c r="N12" s="138"/>
      <c r="O12" s="4"/>
      <c r="P12" s="4"/>
      <c r="Q12" s="138"/>
      <c r="R12" s="4"/>
      <c r="S12" s="4"/>
      <c r="T12" s="3"/>
      <c r="U12" s="4"/>
      <c r="V12" s="967"/>
      <c r="W12" s="756">
        <f>(W6*4)+(W8*9)+(W10*4)</f>
        <v>0</v>
      </c>
      <c r="X12" s="794"/>
      <c r="Y12" s="784"/>
      <c r="Z12" s="260"/>
      <c r="AC12" s="259" t="e">
        <f>AC11*4/AF11</f>
        <v>#DIV/0!</v>
      </c>
      <c r="AD12" s="259" t="e">
        <f>AD11*9/AF11</f>
        <v>#DIV/0!</v>
      </c>
      <c r="AE12" s="259" t="e">
        <f>AE11*4/AF11</f>
        <v>#DIV/0!</v>
      </c>
    </row>
    <row r="13" spans="1:32" s="41" customFormat="1" ht="42">
      <c r="B13" s="36"/>
      <c r="C13" s="964"/>
      <c r="D13" s="37">
        <f>冠成4月菜單!E5</f>
        <v>0</v>
      </c>
      <c r="E13" s="136"/>
      <c r="F13" s="1" t="s">
        <v>703</v>
      </c>
      <c r="G13" s="37">
        <f>冠成4月菜單!E6</f>
        <v>0</v>
      </c>
      <c r="H13" s="136"/>
      <c r="I13" s="1" t="s">
        <v>703</v>
      </c>
      <c r="J13" s="37">
        <f>冠成4月菜單!E7</f>
        <v>0</v>
      </c>
      <c r="K13" s="136"/>
      <c r="L13" s="1" t="s">
        <v>703</v>
      </c>
      <c r="M13" s="37">
        <f>冠成4月菜單!E8</f>
        <v>0</v>
      </c>
      <c r="N13" s="136"/>
      <c r="O13" s="1" t="s">
        <v>703</v>
      </c>
      <c r="P13" s="37">
        <f>冠成4月菜單!E9</f>
        <v>0</v>
      </c>
      <c r="Q13" s="136"/>
      <c r="R13" s="1" t="s">
        <v>703</v>
      </c>
      <c r="S13" s="37">
        <f>冠成4月菜單!E10</f>
        <v>0</v>
      </c>
      <c r="T13" s="37"/>
      <c r="U13" s="1" t="s">
        <v>703</v>
      </c>
      <c r="V13" s="965"/>
      <c r="W13" s="766" t="s">
        <v>7</v>
      </c>
      <c r="X13" s="793" t="s">
        <v>1160</v>
      </c>
      <c r="Y13" s="792">
        <f>AB14</f>
        <v>0</v>
      </c>
      <c r="Z13" s="251"/>
      <c r="AA13" s="251"/>
      <c r="AB13" s="252"/>
      <c r="AC13" s="251" t="s">
        <v>533</v>
      </c>
      <c r="AD13" s="251" t="s">
        <v>532</v>
      </c>
      <c r="AE13" s="251" t="s">
        <v>531</v>
      </c>
      <c r="AF13" s="251" t="s">
        <v>530</v>
      </c>
    </row>
    <row r="14" spans="1:32" ht="27.95" customHeight="1">
      <c r="B14" s="42" t="s">
        <v>8</v>
      </c>
      <c r="C14" s="964"/>
      <c r="D14" s="2"/>
      <c r="E14" s="2"/>
      <c r="F14" s="2"/>
      <c r="G14" s="2"/>
      <c r="H14" s="3"/>
      <c r="I14" s="2"/>
      <c r="J14" s="3"/>
      <c r="K14" s="776"/>
      <c r="L14" s="2"/>
      <c r="M14" s="137"/>
      <c r="N14" s="137"/>
      <c r="O14" s="137"/>
      <c r="P14" s="137"/>
      <c r="Q14" s="137"/>
      <c r="R14" s="2"/>
      <c r="S14" s="139"/>
      <c r="T14" s="2"/>
      <c r="U14" s="137"/>
      <c r="V14" s="966"/>
      <c r="W14" s="756">
        <f>AE19</f>
        <v>0</v>
      </c>
      <c r="X14" s="791" t="s">
        <v>1182</v>
      </c>
      <c r="Y14" s="786">
        <f>AB15</f>
        <v>0</v>
      </c>
      <c r="Z14" s="260"/>
      <c r="AA14" s="268" t="s">
        <v>528</v>
      </c>
      <c r="AB14" s="252">
        <v>0</v>
      </c>
      <c r="AC14" s="252">
        <f>AB14*2</f>
        <v>0</v>
      </c>
      <c r="AD14" s="252"/>
      <c r="AE14" s="252">
        <f>AB14*15</f>
        <v>0</v>
      </c>
      <c r="AF14" s="252">
        <f>AC14*4+AE14*4</f>
        <v>0</v>
      </c>
    </row>
    <row r="15" spans="1:32" ht="27.95" customHeight="1">
      <c r="B15" s="42"/>
      <c r="C15" s="964"/>
      <c r="D15" s="2"/>
      <c r="E15" s="2"/>
      <c r="F15" s="2"/>
      <c r="G15" s="2"/>
      <c r="H15" s="3"/>
      <c r="I15" s="2"/>
      <c r="J15" s="2"/>
      <c r="K15" s="2"/>
      <c r="L15" s="2"/>
      <c r="M15" s="137"/>
      <c r="N15" s="137"/>
      <c r="O15" s="137"/>
      <c r="P15" s="137"/>
      <c r="Q15" s="288"/>
      <c r="R15" s="288"/>
      <c r="S15" s="355"/>
      <c r="T15" s="288"/>
      <c r="U15" s="137"/>
      <c r="V15" s="966"/>
      <c r="W15" s="761" t="s">
        <v>9</v>
      </c>
      <c r="X15" s="790" t="s">
        <v>1180</v>
      </c>
      <c r="Y15" s="786">
        <f>AB16</f>
        <v>0</v>
      </c>
      <c r="Z15" s="251"/>
      <c r="AA15" s="267" t="s">
        <v>526</v>
      </c>
      <c r="AB15" s="252">
        <v>0</v>
      </c>
      <c r="AC15" s="266">
        <f>AB15*7</f>
        <v>0</v>
      </c>
      <c r="AD15" s="252">
        <f>AB15*5</f>
        <v>0</v>
      </c>
      <c r="AE15" s="252" t="s">
        <v>520</v>
      </c>
      <c r="AF15" s="265">
        <f>AC15*4+AD15*9</f>
        <v>0</v>
      </c>
    </row>
    <row r="16" spans="1:32" ht="27.95" customHeight="1">
      <c r="A16" s="250" t="s">
        <v>1703</v>
      </c>
      <c r="B16" s="42" t="s">
        <v>1178</v>
      </c>
      <c r="C16" s="964"/>
      <c r="D16" s="138"/>
      <c r="E16" s="138"/>
      <c r="F16" s="137"/>
      <c r="G16" s="2"/>
      <c r="H16" s="52"/>
      <c r="I16" s="2"/>
      <c r="J16" s="2"/>
      <c r="K16" s="2"/>
      <c r="L16" s="2"/>
      <c r="M16" s="3"/>
      <c r="N16" s="2"/>
      <c r="O16" s="2"/>
      <c r="P16" s="137"/>
      <c r="Q16" s="138"/>
      <c r="R16" s="137"/>
      <c r="S16" s="139"/>
      <c r="T16" s="138"/>
      <c r="U16" s="137"/>
      <c r="V16" s="966"/>
      <c r="W16" s="756">
        <f>AD19</f>
        <v>0</v>
      </c>
      <c r="X16" s="790" t="s">
        <v>1177</v>
      </c>
      <c r="Y16" s="786">
        <f>AB17</f>
        <v>0</v>
      </c>
      <c r="Z16" s="260"/>
      <c r="AA16" s="251" t="s">
        <v>524</v>
      </c>
      <c r="AB16" s="252">
        <v>0</v>
      </c>
      <c r="AC16" s="252">
        <f>AB16*1</f>
        <v>0</v>
      </c>
      <c r="AD16" s="252" t="s">
        <v>520</v>
      </c>
      <c r="AE16" s="252">
        <f>AB16*5</f>
        <v>0</v>
      </c>
      <c r="AF16" s="252">
        <f>AC16*4+AE16*4</f>
        <v>0</v>
      </c>
    </row>
    <row r="17" spans="1:32" ht="27.95" customHeight="1">
      <c r="A17" s="169"/>
      <c r="B17" s="968" t="s">
        <v>556</v>
      </c>
      <c r="C17" s="964"/>
      <c r="D17" s="52"/>
      <c r="E17" s="138"/>
      <c r="F17" s="137"/>
      <c r="G17" s="137"/>
      <c r="H17" s="138"/>
      <c r="I17" s="137"/>
      <c r="J17" s="2"/>
      <c r="K17" s="2"/>
      <c r="L17" s="139"/>
      <c r="M17" s="3"/>
      <c r="N17" s="2"/>
      <c r="O17" s="2"/>
      <c r="P17" s="137"/>
      <c r="Q17" s="138"/>
      <c r="R17" s="137"/>
      <c r="S17" s="139"/>
      <c r="T17" s="776"/>
      <c r="U17" s="137"/>
      <c r="V17" s="966"/>
      <c r="W17" s="761" t="s">
        <v>11</v>
      </c>
      <c r="X17" s="790" t="s">
        <v>1174</v>
      </c>
      <c r="Y17" s="786">
        <f>AB18</f>
        <v>0</v>
      </c>
      <c r="Z17" s="251"/>
      <c r="AA17" s="251" t="s">
        <v>521</v>
      </c>
      <c r="AB17" s="252">
        <v>0</v>
      </c>
      <c r="AC17" s="252"/>
      <c r="AD17" s="252">
        <f>AB17*5</f>
        <v>0</v>
      </c>
      <c r="AE17" s="252" t="s">
        <v>520</v>
      </c>
      <c r="AF17" s="252">
        <f>AD17*9</f>
        <v>0</v>
      </c>
    </row>
    <row r="18" spans="1:32" ht="27.95" customHeight="1">
      <c r="B18" s="968"/>
      <c r="C18" s="964"/>
      <c r="D18" s="138"/>
      <c r="E18" s="789"/>
      <c r="F18" s="288"/>
      <c r="G18" s="288"/>
      <c r="H18" s="789"/>
      <c r="I18" s="137"/>
      <c r="J18" s="2"/>
      <c r="K18" s="138"/>
      <c r="L18" s="137"/>
      <c r="M18" s="3"/>
      <c r="N18" s="2"/>
      <c r="O18" s="2"/>
      <c r="P18" s="137"/>
      <c r="Q18" s="138"/>
      <c r="R18" s="137"/>
      <c r="S18" s="139"/>
      <c r="T18" s="138"/>
      <c r="U18" s="137"/>
      <c r="V18" s="966"/>
      <c r="W18" s="756">
        <f>AC19</f>
        <v>0</v>
      </c>
      <c r="X18" s="788" t="s">
        <v>1171</v>
      </c>
      <c r="Y18" s="786">
        <v>0</v>
      </c>
      <c r="Z18" s="260"/>
      <c r="AA18" s="251" t="s">
        <v>517</v>
      </c>
      <c r="AE18" s="251">
        <f>AB18*15</f>
        <v>0</v>
      </c>
    </row>
    <row r="19" spans="1:32" ht="27.95" customHeight="1">
      <c r="B19" s="141" t="s">
        <v>516</v>
      </c>
      <c r="C19" s="264"/>
      <c r="D19" s="52"/>
      <c r="E19" s="138"/>
      <c r="F19" s="2"/>
      <c r="G19" s="2"/>
      <c r="H19" s="138"/>
      <c r="I19" s="2"/>
      <c r="J19" s="2"/>
      <c r="K19" s="2"/>
      <c r="L19" s="2"/>
      <c r="M19" s="767"/>
      <c r="N19" s="138"/>
      <c r="O19" s="2"/>
      <c r="P19" s="2"/>
      <c r="Q19" s="3"/>
      <c r="R19" s="2"/>
      <c r="S19" s="2"/>
      <c r="T19" s="3"/>
      <c r="U19" s="2"/>
      <c r="V19" s="966"/>
      <c r="W19" s="761" t="s">
        <v>12</v>
      </c>
      <c r="X19" s="787"/>
      <c r="Y19" s="786"/>
      <c r="Z19" s="251"/>
      <c r="AC19" s="251">
        <f>SUM(AC14:AC18)</f>
        <v>0</v>
      </c>
      <c r="AD19" s="251">
        <f>SUM(AD14:AD18)</f>
        <v>0</v>
      </c>
      <c r="AE19" s="251">
        <f>SUM(AE14:AE18)</f>
        <v>0</v>
      </c>
      <c r="AF19" s="251">
        <f>AC19*4+AD19*9+AE19*4</f>
        <v>0</v>
      </c>
    </row>
    <row r="20" spans="1:32" ht="27.95" customHeight="1" thickBot="1">
      <c r="B20" s="272"/>
      <c r="C20" s="262"/>
      <c r="D20" s="52"/>
      <c r="E20" s="138"/>
      <c r="F20" s="2"/>
      <c r="G20" s="2"/>
      <c r="H20" s="138"/>
      <c r="I20" s="2"/>
      <c r="J20" s="2"/>
      <c r="K20" s="138"/>
      <c r="L20" s="2"/>
      <c r="M20" s="2"/>
      <c r="N20" s="138"/>
      <c r="O20" s="2"/>
      <c r="P20" s="2"/>
      <c r="Q20" s="3"/>
      <c r="R20" s="2"/>
      <c r="S20" s="2"/>
      <c r="T20" s="52"/>
      <c r="U20" s="2"/>
      <c r="V20" s="967"/>
      <c r="W20" s="756">
        <f>AF19</f>
        <v>0</v>
      </c>
      <c r="X20" s="785"/>
      <c r="Y20" s="784"/>
      <c r="Z20" s="260"/>
      <c r="AC20" s="259" t="e">
        <f>AC19*4/AF19</f>
        <v>#DIV/0!</v>
      </c>
      <c r="AD20" s="259" t="e">
        <f>AD19*9/AF19</f>
        <v>#DIV/0!</v>
      </c>
      <c r="AE20" s="259" t="e">
        <f>AE19*4/AF19</f>
        <v>#DIV/0!</v>
      </c>
    </row>
    <row r="21" spans="1:32" s="41" customFormat="1" ht="42">
      <c r="B21" s="36">
        <v>4</v>
      </c>
      <c r="C21" s="964"/>
      <c r="D21" s="37" t="str">
        <f>冠成4月菜單!I5</f>
        <v>白米飯</v>
      </c>
      <c r="E21" s="136" t="s">
        <v>555</v>
      </c>
      <c r="F21" s="1" t="s">
        <v>703</v>
      </c>
      <c r="G21" s="37" t="str">
        <f>冠成4月菜單!I6</f>
        <v>脆皮炸雞腿(炸)</v>
      </c>
      <c r="H21" s="136" t="s">
        <v>585</v>
      </c>
      <c r="I21" s="1" t="s">
        <v>703</v>
      </c>
      <c r="J21" s="37" t="str">
        <f>冠成4月菜單!I7</f>
        <v>瓜仔肉燥(醃)</v>
      </c>
      <c r="K21" s="136" t="s">
        <v>552</v>
      </c>
      <c r="L21" s="517" t="s">
        <v>1702</v>
      </c>
      <c r="M21" s="783" t="str">
        <f>冠成4月菜單!I8</f>
        <v>番茄魚丁(海)</v>
      </c>
      <c r="N21" s="782" t="s">
        <v>638</v>
      </c>
      <c r="O21" s="781" t="s">
        <v>703</v>
      </c>
      <c r="P21" s="37" t="str">
        <f>冠成4月菜單!I9</f>
        <v>深色蔬菜</v>
      </c>
      <c r="Q21" s="136" t="s">
        <v>553</v>
      </c>
      <c r="R21" s="1" t="s">
        <v>703</v>
      </c>
      <c r="S21" s="37" t="str">
        <f>冠成4月菜單!I10</f>
        <v>日式豆腐湯(豆)</v>
      </c>
      <c r="T21" s="37" t="s">
        <v>552</v>
      </c>
      <c r="U21" s="1" t="s">
        <v>703</v>
      </c>
      <c r="V21" s="965"/>
      <c r="W21" s="766" t="s">
        <v>1701</v>
      </c>
      <c r="X21" s="39" t="s">
        <v>1160</v>
      </c>
      <c r="Y21" s="507">
        <f>AB22</f>
        <v>5.5</v>
      </c>
      <c r="Z21" s="251"/>
      <c r="AA21" s="251"/>
      <c r="AB21" s="252"/>
      <c r="AC21" s="251" t="s">
        <v>533</v>
      </c>
      <c r="AD21" s="251" t="s">
        <v>532</v>
      </c>
      <c r="AE21" s="251" t="s">
        <v>531</v>
      </c>
      <c r="AF21" s="251" t="s">
        <v>530</v>
      </c>
    </row>
    <row r="22" spans="1:32" s="69" customFormat="1" ht="27.75" customHeight="1">
      <c r="B22" s="65" t="s">
        <v>8</v>
      </c>
      <c r="C22" s="964"/>
      <c r="D22" s="3" t="s">
        <v>1700</v>
      </c>
      <c r="E22" s="139"/>
      <c r="F22" s="137">
        <v>110</v>
      </c>
      <c r="G22" s="3" t="s">
        <v>1322</v>
      </c>
      <c r="H22" s="3"/>
      <c r="I22" s="2">
        <v>40</v>
      </c>
      <c r="J22" s="3" t="s">
        <v>1699</v>
      </c>
      <c r="K22" s="3"/>
      <c r="L22" s="149">
        <v>20</v>
      </c>
      <c r="M22" s="391" t="s">
        <v>595</v>
      </c>
      <c r="N22" s="780"/>
      <c r="O22" s="778">
        <v>40</v>
      </c>
      <c r="P22" s="2" t="s">
        <v>1698</v>
      </c>
      <c r="Q22" s="3"/>
      <c r="R22" s="2">
        <v>140</v>
      </c>
      <c r="S22" s="139" t="s">
        <v>1697</v>
      </c>
      <c r="T22" s="139" t="s">
        <v>914</v>
      </c>
      <c r="U22" s="139">
        <v>20</v>
      </c>
      <c r="V22" s="966"/>
      <c r="W22" s="756">
        <f>AE27</f>
        <v>92.5</v>
      </c>
      <c r="X22" s="43" t="s">
        <v>1182</v>
      </c>
      <c r="Y22" s="314">
        <f>AB23</f>
        <v>2.8</v>
      </c>
      <c r="Z22" s="66"/>
      <c r="AA22" s="268" t="s">
        <v>528</v>
      </c>
      <c r="AB22" s="252">
        <v>5.5</v>
      </c>
      <c r="AC22" s="252">
        <f>AB22*2</f>
        <v>11</v>
      </c>
      <c r="AD22" s="252"/>
      <c r="AE22" s="252">
        <f>AB22*15</f>
        <v>82.5</v>
      </c>
      <c r="AF22" s="252">
        <f>AC22*4+AE22*4</f>
        <v>374</v>
      </c>
    </row>
    <row r="23" spans="1:32" s="69" customFormat="1" ht="27.95" customHeight="1">
      <c r="B23" s="65">
        <v>1</v>
      </c>
      <c r="C23" s="964"/>
      <c r="D23" s="137"/>
      <c r="E23" s="137"/>
      <c r="F23" s="137"/>
      <c r="G23" s="2"/>
      <c r="H23" s="3"/>
      <c r="I23" s="2"/>
      <c r="J23" s="2" t="s">
        <v>966</v>
      </c>
      <c r="K23" s="3" t="s">
        <v>923</v>
      </c>
      <c r="L23" s="149">
        <v>10</v>
      </c>
      <c r="M23" s="152" t="s">
        <v>1696</v>
      </c>
      <c r="N23" s="777"/>
      <c r="O23" s="150">
        <v>35</v>
      </c>
      <c r="P23" s="2"/>
      <c r="Q23" s="2"/>
      <c r="R23" s="2"/>
      <c r="S23" s="139" t="s">
        <v>942</v>
      </c>
      <c r="T23" s="139"/>
      <c r="U23" s="139">
        <v>5</v>
      </c>
      <c r="V23" s="966"/>
      <c r="W23" s="761" t="s">
        <v>9</v>
      </c>
      <c r="X23" s="48" t="s">
        <v>1180</v>
      </c>
      <c r="Y23" s="314">
        <f>AB24</f>
        <v>2</v>
      </c>
      <c r="Z23" s="70"/>
      <c r="AA23" s="267" t="s">
        <v>526</v>
      </c>
      <c r="AB23" s="252">
        <v>2.8</v>
      </c>
      <c r="AC23" s="266">
        <f>AB23*7</f>
        <v>19.599999999999998</v>
      </c>
      <c r="AD23" s="252">
        <f>AB23*5</f>
        <v>14</v>
      </c>
      <c r="AE23" s="252" t="s">
        <v>520</v>
      </c>
      <c r="AF23" s="265">
        <f>AC23*4+AD23*9</f>
        <v>204.39999999999998</v>
      </c>
    </row>
    <row r="24" spans="1:32" s="69" customFormat="1" ht="27.95" customHeight="1">
      <c r="B24" s="65" t="s">
        <v>10</v>
      </c>
      <c r="C24" s="964"/>
      <c r="D24" s="137"/>
      <c r="E24" s="138"/>
      <c r="F24" s="137"/>
      <c r="G24" s="2"/>
      <c r="H24" s="3"/>
      <c r="I24" s="2"/>
      <c r="J24" s="2"/>
      <c r="K24" s="3"/>
      <c r="L24" s="149"/>
      <c r="M24" s="309" t="s">
        <v>355</v>
      </c>
      <c r="N24" s="779"/>
      <c r="O24" s="778">
        <v>20</v>
      </c>
      <c r="P24" s="2"/>
      <c r="Q24" s="52"/>
      <c r="R24" s="2"/>
      <c r="S24" s="355"/>
      <c r="T24" s="139"/>
      <c r="U24" s="139"/>
      <c r="V24" s="966"/>
      <c r="W24" s="756">
        <f>AD27</f>
        <v>27.5</v>
      </c>
      <c r="X24" s="48" t="s">
        <v>1177</v>
      </c>
      <c r="Y24" s="314">
        <f>AB25</f>
        <v>2.7</v>
      </c>
      <c r="Z24" s="66"/>
      <c r="AA24" s="251" t="s">
        <v>524</v>
      </c>
      <c r="AB24" s="252">
        <v>2</v>
      </c>
      <c r="AC24" s="252">
        <f>AB24*1</f>
        <v>2</v>
      </c>
      <c r="AD24" s="252" t="s">
        <v>520</v>
      </c>
      <c r="AE24" s="252">
        <f>AB24*5</f>
        <v>10</v>
      </c>
      <c r="AF24" s="252">
        <f>AC24*4+AE24*4</f>
        <v>48</v>
      </c>
    </row>
    <row r="25" spans="1:32" s="69" customFormat="1" ht="27.95" customHeight="1">
      <c r="B25" s="969" t="s">
        <v>538</v>
      </c>
      <c r="C25" s="964"/>
      <c r="D25" s="137"/>
      <c r="E25" s="776"/>
      <c r="F25" s="137"/>
      <c r="G25" s="137"/>
      <c r="H25" s="139"/>
      <c r="I25" s="137"/>
      <c r="J25" s="2"/>
      <c r="K25" s="52"/>
      <c r="L25" s="149"/>
      <c r="M25" s="152"/>
      <c r="N25" s="777"/>
      <c r="O25" s="150"/>
      <c r="P25" s="2"/>
      <c r="Q25" s="52"/>
      <c r="R25" s="2"/>
      <c r="S25" s="139"/>
      <c r="T25" s="139"/>
      <c r="U25" s="139"/>
      <c r="V25" s="966"/>
      <c r="W25" s="761" t="s">
        <v>11</v>
      </c>
      <c r="X25" s="48" t="s">
        <v>1174</v>
      </c>
      <c r="Y25" s="314">
        <f>AB26</f>
        <v>0</v>
      </c>
      <c r="Z25" s="70"/>
      <c r="AA25" s="251" t="s">
        <v>521</v>
      </c>
      <c r="AB25" s="252">
        <v>2.7</v>
      </c>
      <c r="AC25" s="252"/>
      <c r="AD25" s="252">
        <f>AB25*5</f>
        <v>13.5</v>
      </c>
      <c r="AE25" s="252" t="s">
        <v>520</v>
      </c>
      <c r="AF25" s="252">
        <f>AD25*9</f>
        <v>121.5</v>
      </c>
    </row>
    <row r="26" spans="1:32" s="69" customFormat="1" ht="27.95" customHeight="1">
      <c r="B26" s="969"/>
      <c r="C26" s="964"/>
      <c r="D26" s="137"/>
      <c r="E26" s="776"/>
      <c r="F26" s="137"/>
      <c r="G26" s="140"/>
      <c r="H26" s="138"/>
      <c r="I26" s="208"/>
      <c r="J26" s="2"/>
      <c r="K26" s="52"/>
      <c r="L26" s="149"/>
      <c r="M26" s="775"/>
      <c r="N26" s="774"/>
      <c r="O26" s="207"/>
      <c r="P26" s="2"/>
      <c r="Q26" s="52"/>
      <c r="R26" s="2"/>
      <c r="S26" s="139"/>
      <c r="T26" s="138"/>
      <c r="U26" s="139"/>
      <c r="V26" s="966"/>
      <c r="W26" s="756">
        <f>AC27</f>
        <v>32.599999999999994</v>
      </c>
      <c r="X26" s="97" t="s">
        <v>1171</v>
      </c>
      <c r="Y26" s="314">
        <v>0</v>
      </c>
      <c r="Z26" s="66"/>
      <c r="AA26" s="251" t="s">
        <v>517</v>
      </c>
      <c r="AB26" s="252">
        <v>0</v>
      </c>
      <c r="AC26" s="251"/>
      <c r="AD26" s="251"/>
      <c r="AE26" s="251">
        <f>AB26*15</f>
        <v>0</v>
      </c>
      <c r="AF26" s="251"/>
    </row>
    <row r="27" spans="1:32" s="69" customFormat="1" ht="27.95" customHeight="1">
      <c r="B27" s="141" t="s">
        <v>516</v>
      </c>
      <c r="C27" s="77"/>
      <c r="D27" s="3"/>
      <c r="E27" s="138"/>
      <c r="F27" s="3"/>
      <c r="G27" s="2"/>
      <c r="H27" s="138"/>
      <c r="I27" s="2"/>
      <c r="J27" s="3"/>
      <c r="K27" s="52"/>
      <c r="L27" s="149"/>
      <c r="M27" s="386"/>
      <c r="N27" s="774"/>
      <c r="O27" s="773"/>
      <c r="P27" s="2"/>
      <c r="Q27" s="52"/>
      <c r="R27" s="2"/>
      <c r="S27" s="139"/>
      <c r="T27" s="138"/>
      <c r="U27" s="139"/>
      <c r="V27" s="966"/>
      <c r="W27" s="772" t="s">
        <v>12</v>
      </c>
      <c r="X27" s="56"/>
      <c r="Y27" s="314"/>
      <c r="Z27" s="70"/>
      <c r="AA27" s="251"/>
      <c r="AB27" s="252"/>
      <c r="AC27" s="251">
        <f>SUM(AC22:AC26)</f>
        <v>32.599999999999994</v>
      </c>
      <c r="AD27" s="251">
        <f>SUM(AD22:AD26)</f>
        <v>27.5</v>
      </c>
      <c r="AE27" s="251">
        <f>SUM(AE22:AE26)</f>
        <v>92.5</v>
      </c>
      <c r="AF27" s="251">
        <f>AC27*4+AD27*9+AE27*4</f>
        <v>747.9</v>
      </c>
    </row>
    <row r="28" spans="1:32" s="69" customFormat="1" ht="27.95" customHeight="1" thickBot="1">
      <c r="B28" s="277"/>
      <c r="C28" s="79"/>
      <c r="D28" s="52"/>
      <c r="E28" s="138"/>
      <c r="F28" s="2"/>
      <c r="G28" s="2"/>
      <c r="H28" s="138"/>
      <c r="I28" s="2"/>
      <c r="J28" s="2"/>
      <c r="K28" s="52"/>
      <c r="L28" s="149"/>
      <c r="M28" s="771"/>
      <c r="N28" s="770"/>
      <c r="O28" s="769"/>
      <c r="P28" s="2"/>
      <c r="Q28" s="52"/>
      <c r="R28" s="2"/>
      <c r="S28" s="331"/>
      <c r="T28" s="332"/>
      <c r="U28" s="331"/>
      <c r="V28" s="967"/>
      <c r="W28" s="768">
        <f>(W22*4)+(W24*9)+(W26*4)</f>
        <v>747.9</v>
      </c>
      <c r="X28" s="316"/>
      <c r="Y28" s="314"/>
      <c r="Z28" s="66"/>
      <c r="AA28" s="70"/>
      <c r="AB28" s="80"/>
      <c r="AC28" s="259">
        <f>AC27*4/AF27</f>
        <v>0.17435486027543787</v>
      </c>
      <c r="AD28" s="259">
        <f>AD27*9/AF27</f>
        <v>0.33092659446450062</v>
      </c>
      <c r="AE28" s="259">
        <f>AE27*4/AF27</f>
        <v>0.49471854526006154</v>
      </c>
      <c r="AF28" s="70"/>
    </row>
    <row r="29" spans="1:32" s="41" customFormat="1" ht="42">
      <c r="B29" s="36">
        <v>4</v>
      </c>
      <c r="C29" s="964"/>
      <c r="D29" s="37">
        <f>冠成4月菜單!M5</f>
        <v>0</v>
      </c>
      <c r="E29" s="136"/>
      <c r="F29" s="1" t="s">
        <v>1688</v>
      </c>
      <c r="G29" s="37">
        <f>冠成4月菜單!M6</f>
        <v>0</v>
      </c>
      <c r="H29" s="136"/>
      <c r="I29" s="1" t="s">
        <v>1688</v>
      </c>
      <c r="J29" s="37" t="str">
        <f>冠成4月菜單!M7</f>
        <v>連假四天</v>
      </c>
      <c r="K29" s="136"/>
      <c r="L29" s="1" t="s">
        <v>1688</v>
      </c>
      <c r="M29" s="211">
        <f>冠成4月菜單!M8</f>
        <v>0</v>
      </c>
      <c r="N29" s="382"/>
      <c r="O29" s="1" t="s">
        <v>1688</v>
      </c>
      <c r="P29" s="37">
        <f>冠成4月菜單!M9</f>
        <v>0</v>
      </c>
      <c r="Q29" s="136"/>
      <c r="R29" s="1" t="s">
        <v>1688</v>
      </c>
      <c r="S29" s="37">
        <f>冠成4月菜單!M10</f>
        <v>0</v>
      </c>
      <c r="T29" s="37"/>
      <c r="U29" s="1" t="s">
        <v>1688</v>
      </c>
      <c r="V29" s="965"/>
      <c r="W29" s="766" t="s">
        <v>7</v>
      </c>
      <c r="X29" s="39" t="s">
        <v>1687</v>
      </c>
      <c r="Y29" s="507">
        <f>AB30</f>
        <v>0</v>
      </c>
      <c r="Z29" s="251"/>
      <c r="AA29" s="251"/>
      <c r="AB29" s="252"/>
      <c r="AC29" s="251" t="s">
        <v>1686</v>
      </c>
      <c r="AD29" s="251" t="s">
        <v>1685</v>
      </c>
      <c r="AE29" s="251" t="s">
        <v>1684</v>
      </c>
      <c r="AF29" s="251" t="s">
        <v>1683</v>
      </c>
    </row>
    <row r="30" spans="1:32" ht="27.95" customHeight="1">
      <c r="B30" s="42" t="s">
        <v>8</v>
      </c>
      <c r="C30" s="964"/>
      <c r="D30" s="3"/>
      <c r="E30" s="3"/>
      <c r="F30" s="3"/>
      <c r="G30" s="3"/>
      <c r="H30" s="137"/>
      <c r="I30" s="137"/>
      <c r="J30" s="3"/>
      <c r="K30" s="762"/>
      <c r="L30" s="2"/>
      <c r="M30" s="2"/>
      <c r="N30" s="764"/>
      <c r="O30" s="2"/>
      <c r="P30" s="137"/>
      <c r="Q30" s="137"/>
      <c r="R30" s="2"/>
      <c r="S30" s="139"/>
      <c r="T30" s="764"/>
      <c r="U30" s="139"/>
      <c r="V30" s="966"/>
      <c r="W30" s="756">
        <f>AE35</f>
        <v>0</v>
      </c>
      <c r="X30" s="43" t="s">
        <v>1682</v>
      </c>
      <c r="Y30" s="314">
        <f>AB31</f>
        <v>0</v>
      </c>
      <c r="Z30" s="260"/>
      <c r="AA30" s="268" t="s">
        <v>1681</v>
      </c>
      <c r="AB30" s="252">
        <v>0</v>
      </c>
      <c r="AC30" s="252">
        <f>AB30*2</f>
        <v>0</v>
      </c>
      <c r="AD30" s="252"/>
      <c r="AE30" s="252">
        <f>AB30*15</f>
        <v>0</v>
      </c>
      <c r="AF30" s="252">
        <f>AC30*4+AE30*4</f>
        <v>0</v>
      </c>
    </row>
    <row r="31" spans="1:32" ht="27.95" customHeight="1">
      <c r="B31" s="42">
        <v>2</v>
      </c>
      <c r="C31" s="964"/>
      <c r="D31" s="3"/>
      <c r="E31" s="3"/>
      <c r="F31" s="3"/>
      <c r="G31" s="139"/>
      <c r="H31" s="137"/>
      <c r="I31" s="137"/>
      <c r="J31" s="2"/>
      <c r="K31" s="2"/>
      <c r="L31" s="2"/>
      <c r="M31" s="2"/>
      <c r="N31" s="764"/>
      <c r="O31" s="2"/>
      <c r="P31" s="2"/>
      <c r="Q31" s="52"/>
      <c r="R31" s="2"/>
      <c r="S31" s="139"/>
      <c r="T31" s="139"/>
      <c r="U31" s="139"/>
      <c r="V31" s="966"/>
      <c r="W31" s="761" t="s">
        <v>9</v>
      </c>
      <c r="X31" s="48" t="s">
        <v>1680</v>
      </c>
      <c r="Y31" s="314">
        <f>AB32</f>
        <v>0</v>
      </c>
      <c r="Z31" s="251"/>
      <c r="AA31" s="267" t="s">
        <v>1679</v>
      </c>
      <c r="AB31" s="252">
        <v>0</v>
      </c>
      <c r="AC31" s="266">
        <f>AB31*7</f>
        <v>0</v>
      </c>
      <c r="AD31" s="252">
        <f>AB31*5</f>
        <v>0</v>
      </c>
      <c r="AE31" s="252" t="s">
        <v>1676</v>
      </c>
      <c r="AF31" s="265">
        <f>AC31*4+AD31*9</f>
        <v>0</v>
      </c>
    </row>
    <row r="32" spans="1:32" ht="27.95" customHeight="1">
      <c r="B32" s="42" t="s">
        <v>1695</v>
      </c>
      <c r="C32" s="964"/>
      <c r="D32" s="138"/>
      <c r="E32" s="138"/>
      <c r="F32" s="137"/>
      <c r="G32" s="139"/>
      <c r="H32" s="138"/>
      <c r="I32" s="137"/>
      <c r="J32" s="2"/>
      <c r="K32" s="105"/>
      <c r="L32" s="2"/>
      <c r="M32" s="2"/>
      <c r="N32" s="138"/>
      <c r="O32" s="2"/>
      <c r="P32" s="2"/>
      <c r="Q32" s="52"/>
      <c r="R32" s="2"/>
      <c r="S32" s="139"/>
      <c r="T32" s="137"/>
      <c r="U32" s="137"/>
      <c r="V32" s="966"/>
      <c r="W32" s="756">
        <f>AD35</f>
        <v>0</v>
      </c>
      <c r="X32" s="48" t="s">
        <v>1678</v>
      </c>
      <c r="Y32" s="314">
        <f>AB33</f>
        <v>0</v>
      </c>
      <c r="Z32" s="260"/>
      <c r="AA32" s="251" t="s">
        <v>1677</v>
      </c>
      <c r="AB32" s="252">
        <v>0</v>
      </c>
      <c r="AC32" s="252">
        <f>AB32*1</f>
        <v>0</v>
      </c>
      <c r="AD32" s="252" t="s">
        <v>1676</v>
      </c>
      <c r="AE32" s="252">
        <f>AB32*5</f>
        <v>0</v>
      </c>
      <c r="AF32" s="252">
        <f>AC32*4+AE32*4</f>
        <v>0</v>
      </c>
    </row>
    <row r="33" spans="2:32" ht="27.95" customHeight="1">
      <c r="B33" s="968" t="s">
        <v>1694</v>
      </c>
      <c r="C33" s="964"/>
      <c r="D33" s="138"/>
      <c r="E33" s="138"/>
      <c r="F33" s="137"/>
      <c r="G33" s="139"/>
      <c r="H33" s="138"/>
      <c r="I33" s="137"/>
      <c r="J33" s="2"/>
      <c r="K33" s="105"/>
      <c r="L33" s="2"/>
      <c r="M33" s="2"/>
      <c r="N33" s="138"/>
      <c r="O33" s="2"/>
      <c r="P33" s="137"/>
      <c r="Q33" s="138"/>
      <c r="R33" s="137"/>
      <c r="S33" s="139"/>
      <c r="T33" s="137"/>
      <c r="U33" s="137"/>
      <c r="V33" s="966"/>
      <c r="W33" s="761" t="s">
        <v>11</v>
      </c>
      <c r="X33" s="48" t="s">
        <v>1674</v>
      </c>
      <c r="Y33" s="314">
        <f>AB34</f>
        <v>0</v>
      </c>
      <c r="Z33" s="251"/>
      <c r="AA33" s="251" t="s">
        <v>1693</v>
      </c>
      <c r="AB33" s="252">
        <v>0</v>
      </c>
      <c r="AC33" s="252"/>
      <c r="AD33" s="252">
        <f>AB33*5</f>
        <v>0</v>
      </c>
      <c r="AE33" s="252" t="s">
        <v>1676</v>
      </c>
      <c r="AF33" s="252">
        <f>AD33*9</f>
        <v>0</v>
      </c>
    </row>
    <row r="34" spans="2:32" ht="27.95" customHeight="1">
      <c r="B34" s="968"/>
      <c r="C34" s="964"/>
      <c r="D34" s="138"/>
      <c r="E34" s="138"/>
      <c r="F34" s="137"/>
      <c r="G34" s="139"/>
      <c r="H34" s="138"/>
      <c r="I34" s="137"/>
      <c r="J34" s="767"/>
      <c r="K34" s="138"/>
      <c r="L34" s="139"/>
      <c r="M34" s="2"/>
      <c r="N34" s="138"/>
      <c r="O34" s="2"/>
      <c r="P34" s="137"/>
      <c r="Q34" s="138"/>
      <c r="R34" s="137"/>
      <c r="S34" s="139"/>
      <c r="T34" s="138"/>
      <c r="U34" s="137"/>
      <c r="V34" s="966"/>
      <c r="W34" s="756">
        <f>AC35</f>
        <v>0</v>
      </c>
      <c r="X34" s="97" t="s">
        <v>1692</v>
      </c>
      <c r="Y34" s="314">
        <v>0</v>
      </c>
      <c r="Z34" s="260"/>
      <c r="AA34" s="251" t="s">
        <v>1691</v>
      </c>
      <c r="AB34" s="252">
        <v>0</v>
      </c>
      <c r="AE34" s="251">
        <f>AB34*15</f>
        <v>0</v>
      </c>
    </row>
    <row r="35" spans="2:32" ht="27.95" customHeight="1">
      <c r="B35" s="141" t="s">
        <v>1690</v>
      </c>
      <c r="C35" s="264"/>
      <c r="D35" s="52"/>
      <c r="E35" s="138"/>
      <c r="F35" s="2"/>
      <c r="G35" s="2"/>
      <c r="H35" s="138"/>
      <c r="I35" s="2"/>
      <c r="J35" s="2"/>
      <c r="K35" s="138"/>
      <c r="L35" s="2"/>
      <c r="M35" s="3"/>
      <c r="N35" s="138"/>
      <c r="O35" s="2"/>
      <c r="P35" s="2"/>
      <c r="Q35" s="52"/>
      <c r="R35" s="2"/>
      <c r="S35" s="2"/>
      <c r="T35" s="52"/>
      <c r="U35" s="2"/>
      <c r="V35" s="966"/>
      <c r="W35" s="761" t="s">
        <v>12</v>
      </c>
      <c r="X35" s="56"/>
      <c r="Y35" s="314"/>
      <c r="Z35" s="251"/>
      <c r="AC35" s="251">
        <f>SUM(AC30:AC34)</f>
        <v>0</v>
      </c>
      <c r="AD35" s="251">
        <f>SUM(AD30:AD34)</f>
        <v>0</v>
      </c>
      <c r="AE35" s="251">
        <f>SUM(AE30:AE34)</f>
        <v>0</v>
      </c>
      <c r="AF35" s="251">
        <f>AC35*4+AD35*9+AE35*4</f>
        <v>0</v>
      </c>
    </row>
    <row r="36" spans="2:32" ht="27.95" customHeight="1" thickBot="1">
      <c r="B36" s="272"/>
      <c r="C36" s="262"/>
      <c r="D36" s="52"/>
      <c r="E36" s="138"/>
      <c r="F36" s="2"/>
      <c r="G36" s="2"/>
      <c r="H36" s="138"/>
      <c r="I36" s="2"/>
      <c r="J36" s="2"/>
      <c r="K36" s="138"/>
      <c r="L36" s="2"/>
      <c r="M36" s="3"/>
      <c r="N36" s="138"/>
      <c r="O36" s="2"/>
      <c r="P36" s="2"/>
      <c r="Q36" s="52"/>
      <c r="R36" s="2"/>
      <c r="S36" s="2"/>
      <c r="T36" s="52"/>
      <c r="U36" s="2"/>
      <c r="V36" s="967"/>
      <c r="W36" s="756">
        <f>(W30*4)+(W32*9)+(W34*4)</f>
        <v>0</v>
      </c>
      <c r="X36" s="316"/>
      <c r="Y36" s="311"/>
      <c r="Z36" s="260"/>
      <c r="AC36" s="259" t="e">
        <f>AC35*4/AF35</f>
        <v>#DIV/0!</v>
      </c>
      <c r="AD36" s="259" t="e">
        <f>AD35*9/AF35</f>
        <v>#DIV/0!</v>
      </c>
      <c r="AE36" s="259" t="e">
        <f>AE35*4/AF35</f>
        <v>#DIV/0!</v>
      </c>
    </row>
    <row r="37" spans="2:32" s="41" customFormat="1" ht="42">
      <c r="B37" s="36">
        <v>4</v>
      </c>
      <c r="C37" s="964"/>
      <c r="D37" s="37">
        <f>冠成4月菜單!Q5</f>
        <v>0</v>
      </c>
      <c r="E37" s="136"/>
      <c r="F37" s="1" t="s">
        <v>1688</v>
      </c>
      <c r="G37" s="136">
        <f>冠成4月菜單!Q6</f>
        <v>0</v>
      </c>
      <c r="H37" s="136"/>
      <c r="I37" s="1" t="s">
        <v>1688</v>
      </c>
      <c r="J37" s="37" t="str">
        <f>冠成4月菜單!Q7</f>
        <v>連假四天</v>
      </c>
      <c r="K37" s="136"/>
      <c r="L37" s="1" t="s">
        <v>1688</v>
      </c>
      <c r="M37" s="37">
        <f>冠成4月菜單!Q8</f>
        <v>0</v>
      </c>
      <c r="N37" s="136" t="s">
        <v>1689</v>
      </c>
      <c r="O37" s="1" t="s">
        <v>1688</v>
      </c>
      <c r="P37" s="37">
        <f>冠成4月菜單!Q9</f>
        <v>0</v>
      </c>
      <c r="Q37" s="136"/>
      <c r="R37" s="1" t="s">
        <v>1688</v>
      </c>
      <c r="S37" s="37">
        <f>冠成4月菜單!Q10</f>
        <v>0</v>
      </c>
      <c r="T37" s="37"/>
      <c r="U37" s="1" t="s">
        <v>1688</v>
      </c>
      <c r="V37" s="965"/>
      <c r="W37" s="766" t="s">
        <v>7</v>
      </c>
      <c r="X37" s="39" t="s">
        <v>1687</v>
      </c>
      <c r="Y37" s="507">
        <f>AB38</f>
        <v>0</v>
      </c>
      <c r="Z37" s="251"/>
      <c r="AA37" s="251"/>
      <c r="AB37" s="252"/>
      <c r="AC37" s="251" t="s">
        <v>1686</v>
      </c>
      <c r="AD37" s="251" t="s">
        <v>1685</v>
      </c>
      <c r="AE37" s="251" t="s">
        <v>1684</v>
      </c>
      <c r="AF37" s="251" t="s">
        <v>1683</v>
      </c>
    </row>
    <row r="38" spans="2:32" ht="27.95" customHeight="1">
      <c r="B38" s="42" t="s">
        <v>8</v>
      </c>
      <c r="C38" s="964"/>
      <c r="D38" s="139"/>
      <c r="E38" s="139"/>
      <c r="F38" s="137"/>
      <c r="G38" s="3"/>
      <c r="H38" s="2"/>
      <c r="I38" s="149"/>
      <c r="J38" s="3"/>
      <c r="K38" s="139"/>
      <c r="L38" s="3"/>
      <c r="M38" s="139"/>
      <c r="N38" s="765"/>
      <c r="O38" s="137"/>
      <c r="P38" s="137"/>
      <c r="Q38" s="137"/>
      <c r="R38" s="2"/>
      <c r="S38" s="139"/>
      <c r="T38" s="764"/>
      <c r="U38" s="139"/>
      <c r="V38" s="966"/>
      <c r="W38" s="756">
        <f>AE43</f>
        <v>0</v>
      </c>
      <c r="X38" s="43" t="s">
        <v>1682</v>
      </c>
      <c r="Y38" s="314">
        <f>AB39</f>
        <v>0</v>
      </c>
      <c r="Z38" s="260"/>
      <c r="AA38" s="268" t="s">
        <v>1681</v>
      </c>
      <c r="AB38" s="252">
        <v>0</v>
      </c>
      <c r="AC38" s="252">
        <f>AB38*2</f>
        <v>0</v>
      </c>
      <c r="AD38" s="252"/>
      <c r="AE38" s="252">
        <f>AB38*15</f>
        <v>0</v>
      </c>
      <c r="AF38" s="252">
        <f>AC38*4+AE38*4</f>
        <v>0</v>
      </c>
    </row>
    <row r="39" spans="2:32" ht="27.95" customHeight="1">
      <c r="B39" s="42">
        <v>3</v>
      </c>
      <c r="C39" s="964"/>
      <c r="D39" s="139"/>
      <c r="E39" s="139"/>
      <c r="F39" s="137"/>
      <c r="G39" s="2"/>
      <c r="H39" s="2"/>
      <c r="I39" s="149"/>
      <c r="J39" s="139"/>
      <c r="K39" s="2"/>
      <c r="L39" s="208"/>
      <c r="M39" s="203"/>
      <c r="N39" s="763"/>
      <c r="O39" s="2"/>
      <c r="P39" s="137"/>
      <c r="Q39" s="139"/>
      <c r="R39" s="137"/>
      <c r="S39" s="139"/>
      <c r="T39" s="139"/>
      <c r="U39" s="139"/>
      <c r="V39" s="966"/>
      <c r="W39" s="761" t="s">
        <v>9</v>
      </c>
      <c r="X39" s="48" t="s">
        <v>1680</v>
      </c>
      <c r="Y39" s="314">
        <f>AB40</f>
        <v>0</v>
      </c>
      <c r="Z39" s="251"/>
      <c r="AA39" s="267" t="s">
        <v>1679</v>
      </c>
      <c r="AB39" s="252">
        <v>0</v>
      </c>
      <c r="AC39" s="266">
        <f>AB39*7</f>
        <v>0</v>
      </c>
      <c r="AD39" s="252">
        <f>AB39*5</f>
        <v>0</v>
      </c>
      <c r="AE39" s="252" t="s">
        <v>1676</v>
      </c>
      <c r="AF39" s="265">
        <f>AC39*4+AD39*9</f>
        <v>0</v>
      </c>
    </row>
    <row r="40" spans="2:32" ht="27.95" customHeight="1">
      <c r="B40" s="42" t="s">
        <v>10</v>
      </c>
      <c r="C40" s="964"/>
      <c r="D40" s="139"/>
      <c r="E40" s="139"/>
      <c r="F40" s="137"/>
      <c r="G40" s="2"/>
      <c r="H40" s="52"/>
      <c r="I40" s="149"/>
      <c r="J40" s="3"/>
      <c r="K40" s="138"/>
      <c r="L40" s="3"/>
      <c r="M40" s="203"/>
      <c r="N40" s="762"/>
      <c r="O40" s="137"/>
      <c r="P40" s="137"/>
      <c r="Q40" s="139"/>
      <c r="R40" s="137"/>
      <c r="S40" s="139"/>
      <c r="T40" s="139"/>
      <c r="U40" s="139"/>
      <c r="V40" s="966"/>
      <c r="W40" s="756">
        <f>(Y38*5)+(Y40*5)</f>
        <v>0</v>
      </c>
      <c r="X40" s="48" t="s">
        <v>1678</v>
      </c>
      <c r="Y40" s="314">
        <f>AB41</f>
        <v>0</v>
      </c>
      <c r="Z40" s="260"/>
      <c r="AA40" s="251" t="s">
        <v>1677</v>
      </c>
      <c r="AB40" s="252">
        <v>0</v>
      </c>
      <c r="AC40" s="252">
        <f>AB40*1</f>
        <v>0</v>
      </c>
      <c r="AD40" s="252" t="s">
        <v>1676</v>
      </c>
      <c r="AE40" s="252">
        <f>AB40*5</f>
        <v>0</v>
      </c>
      <c r="AF40" s="252">
        <f>AC40*4+AE40*4</f>
        <v>0</v>
      </c>
    </row>
    <row r="41" spans="2:32" ht="27.95" customHeight="1">
      <c r="B41" s="968" t="s">
        <v>1675</v>
      </c>
      <c r="C41" s="964"/>
      <c r="D41" s="139"/>
      <c r="E41" s="139"/>
      <c r="F41" s="137"/>
      <c r="G41" s="2"/>
      <c r="H41" s="52"/>
      <c r="I41" s="149"/>
      <c r="J41" s="139"/>
      <c r="K41" s="2"/>
      <c r="L41" s="208"/>
      <c r="M41" s="203"/>
      <c r="N41" s="762"/>
      <c r="O41" s="137"/>
      <c r="P41" s="137"/>
      <c r="Q41" s="139"/>
      <c r="R41" s="137"/>
      <c r="S41" s="139"/>
      <c r="T41" s="139"/>
      <c r="U41" s="139"/>
      <c r="V41" s="966"/>
      <c r="W41" s="761" t="s">
        <v>11</v>
      </c>
      <c r="X41" s="48" t="s">
        <v>1674</v>
      </c>
      <c r="Y41" s="314">
        <f>AB42</f>
        <v>0</v>
      </c>
      <c r="Z41" s="251"/>
      <c r="AA41" s="251" t="s">
        <v>521</v>
      </c>
      <c r="AB41" s="252">
        <v>0</v>
      </c>
      <c r="AC41" s="252"/>
      <c r="AD41" s="252">
        <f>AB41*5</f>
        <v>0</v>
      </c>
      <c r="AE41" s="252" t="s">
        <v>1673</v>
      </c>
      <c r="AF41" s="252">
        <f>AD41*9</f>
        <v>0</v>
      </c>
    </row>
    <row r="42" spans="2:32" ht="27.95" customHeight="1">
      <c r="B42" s="968"/>
      <c r="C42" s="964"/>
      <c r="D42" s="139"/>
      <c r="E42" s="139"/>
      <c r="F42" s="137"/>
      <c r="G42" s="140"/>
      <c r="H42" s="138"/>
      <c r="I42" s="208"/>
      <c r="J42" s="3"/>
      <c r="K42" s="139"/>
      <c r="L42" s="3"/>
      <c r="M42" s="152"/>
      <c r="N42" s="150"/>
      <c r="O42" s="2"/>
      <c r="P42" s="137"/>
      <c r="Q42" s="138"/>
      <c r="R42" s="137"/>
      <c r="S42" s="139"/>
      <c r="T42" s="138"/>
      <c r="U42" s="139"/>
      <c r="V42" s="966"/>
      <c r="W42" s="756">
        <f>(Y38*7)+(Y37*2)+(Y39*1)</f>
        <v>0</v>
      </c>
      <c r="X42" s="97" t="s">
        <v>1171</v>
      </c>
      <c r="Y42" s="314">
        <v>0</v>
      </c>
      <c r="Z42" s="260"/>
      <c r="AA42" s="251" t="s">
        <v>517</v>
      </c>
      <c r="AB42" s="252">
        <v>0</v>
      </c>
      <c r="AE42" s="251">
        <f>AB42*15</f>
        <v>0</v>
      </c>
    </row>
    <row r="43" spans="2:32" ht="27.95" customHeight="1">
      <c r="B43" s="141" t="s">
        <v>1672</v>
      </c>
      <c r="C43" s="264"/>
      <c r="D43" s="3"/>
      <c r="E43" s="138"/>
      <c r="F43" s="2"/>
      <c r="G43" s="2"/>
      <c r="H43" s="138"/>
      <c r="I43" s="2"/>
      <c r="J43" s="3"/>
      <c r="K43" s="52"/>
      <c r="L43" s="3"/>
      <c r="N43" s="52"/>
      <c r="P43" s="2"/>
      <c r="Q43" s="52"/>
      <c r="R43" s="2"/>
      <c r="S43" s="3"/>
      <c r="T43" s="52"/>
      <c r="U43" s="3"/>
      <c r="V43" s="966"/>
      <c r="W43" s="761" t="s">
        <v>12</v>
      </c>
      <c r="X43" s="56"/>
      <c r="Y43" s="314"/>
      <c r="Z43" s="251"/>
      <c r="AC43" s="251">
        <f>SUM(AC38:AC42)</f>
        <v>0</v>
      </c>
      <c r="AD43" s="251">
        <f>SUM(AD38:AD42)</f>
        <v>0</v>
      </c>
      <c r="AE43" s="251">
        <f>SUM(AE38:AE42)</f>
        <v>0</v>
      </c>
      <c r="AF43" s="251">
        <f>AC43*4+AD43*9+AE43*4</f>
        <v>0</v>
      </c>
    </row>
    <row r="44" spans="2:32" ht="27.95" customHeight="1" thickBot="1">
      <c r="B44" s="760"/>
      <c r="C44" s="759"/>
      <c r="D44" s="758"/>
      <c r="E44" s="200"/>
      <c r="F44" s="201"/>
      <c r="G44" s="84"/>
      <c r="H44" s="83"/>
      <c r="I44" s="84"/>
      <c r="J44" s="84"/>
      <c r="K44" s="83"/>
      <c r="L44" s="84"/>
      <c r="M44" s="757"/>
      <c r="N44" s="83"/>
      <c r="O44" s="84"/>
      <c r="P44" s="84"/>
      <c r="Q44" s="83"/>
      <c r="R44" s="84"/>
      <c r="S44" s="84"/>
      <c r="T44" s="83"/>
      <c r="U44" s="84"/>
      <c r="V44" s="967"/>
      <c r="W44" s="756">
        <f>(W38*4)+(W40*9)+(W42*4)</f>
        <v>0</v>
      </c>
      <c r="X44" s="312"/>
      <c r="Y44" s="311"/>
      <c r="Z44" s="260"/>
      <c r="AC44" s="259" t="e">
        <f>AC43*4/AF43</f>
        <v>#DIV/0!</v>
      </c>
      <c r="AD44" s="259" t="e">
        <f>AD43*9/AF43</f>
        <v>#DIV/0!</v>
      </c>
      <c r="AE44" s="259" t="e">
        <f>AE43*4/AF43</f>
        <v>#DIV/0!</v>
      </c>
    </row>
    <row r="45" spans="2:32" ht="45" customHeight="1">
      <c r="C45" s="251"/>
      <c r="D45" s="1189"/>
      <c r="E45" s="1190"/>
      <c r="F45" s="1190"/>
      <c r="G45" s="1190"/>
      <c r="H45" s="1190"/>
      <c r="I45" s="1190"/>
      <c r="J45" s="1190"/>
      <c r="K45" s="1190"/>
      <c r="L45" s="1190"/>
      <c r="M45" s="1190"/>
      <c r="N45" s="1190"/>
      <c r="O45" s="1190"/>
      <c r="P45" s="1190"/>
      <c r="Q45" s="1190"/>
      <c r="R45" s="1190"/>
      <c r="S45" s="1190"/>
      <c r="T45" s="1190"/>
      <c r="U45" s="1190"/>
      <c r="V45" s="1190"/>
      <c r="W45" s="1190"/>
      <c r="X45" s="1190"/>
      <c r="Y45" s="119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 ht="27.75">
      <c r="P47" s="69"/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37:C42"/>
    <mergeCell ref="V37:V44"/>
    <mergeCell ref="B41:B42"/>
    <mergeCell ref="D46:G46"/>
    <mergeCell ref="D45:Y45"/>
    <mergeCell ref="B33:B34"/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</mergeCells>
  <phoneticPr fontId="20" type="noConversion"/>
  <pageMargins left="1.1599999999999999" right="0.17" top="0.18" bottom="0.17" header="0.5" footer="0.23"/>
  <pageSetup paperSize="9" scale="41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4"/>
  <sheetViews>
    <sheetView view="pageBreakPreview" topLeftCell="A19" zoomScale="50" zoomScaleNormal="55" zoomScaleSheetLayoutView="50" workbookViewId="0">
      <selection sqref="A1:XFD1048576"/>
    </sheetView>
  </sheetViews>
  <sheetFormatPr defaultColWidth="9"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18.625" style="250" customWidth="1"/>
    <col min="5" max="5" width="5.625" style="254" customWidth="1"/>
    <col min="6" max="6" width="9.625" style="250" customWidth="1"/>
    <col min="7" max="7" width="18.625" style="250" customWidth="1"/>
    <col min="8" max="8" width="5.625" style="254" customWidth="1"/>
    <col min="9" max="9" width="9.625" style="250" customWidth="1"/>
    <col min="10" max="10" width="18.625" style="250" customWidth="1"/>
    <col min="11" max="11" width="5.625" style="254" customWidth="1"/>
    <col min="12" max="12" width="9.625" style="250" customWidth="1"/>
    <col min="13" max="13" width="18.625" style="250" customWidth="1"/>
    <col min="14" max="14" width="5.625" style="254" customWidth="1"/>
    <col min="15" max="15" width="9.625" style="250" customWidth="1"/>
    <col min="16" max="16" width="18.625" style="250" customWidth="1"/>
    <col min="17" max="17" width="5.625" style="254" customWidth="1"/>
    <col min="18" max="18" width="9.625" style="250" customWidth="1"/>
    <col min="19" max="19" width="18.625" style="250" customWidth="1"/>
    <col min="20" max="20" width="5.625" style="254" customWidth="1"/>
    <col min="21" max="21" width="9.62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customWidth="1"/>
    <col min="28" max="28" width="5.5" style="252" customWidth="1"/>
    <col min="29" max="29" width="7.75" style="251" customWidth="1"/>
    <col min="30" max="30" width="8" style="251" customWidth="1"/>
    <col min="31" max="31" width="7.875" style="251" customWidth="1"/>
    <col min="32" max="32" width="7.5" style="251" customWidth="1"/>
    <col min="33" max="33" width="9" style="250" customWidth="1"/>
    <col min="34" max="16384" width="9" style="250"/>
  </cols>
  <sheetData>
    <row r="1" spans="1:32" s="251" customFormat="1" ht="38.25">
      <c r="B1" s="970" t="s">
        <v>1773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1:32" s="251" customFormat="1" ht="9.75" customHeight="1">
      <c r="B2" s="971"/>
      <c r="C2" s="972"/>
      <c r="D2" s="972"/>
      <c r="E2" s="972"/>
      <c r="F2" s="972"/>
      <c r="G2" s="972"/>
      <c r="H2" s="528"/>
      <c r="I2" s="6"/>
      <c r="J2" s="6"/>
      <c r="K2" s="528"/>
      <c r="L2" s="6"/>
      <c r="M2" s="6"/>
      <c r="N2" s="528"/>
      <c r="O2" s="6"/>
      <c r="P2" s="6"/>
      <c r="Q2" s="528"/>
      <c r="R2" s="6"/>
      <c r="S2" s="6"/>
      <c r="T2" s="528"/>
      <c r="U2" s="6"/>
      <c r="V2" s="10"/>
      <c r="W2" s="11"/>
      <c r="X2" s="12"/>
      <c r="Y2" s="11"/>
      <c r="Z2" s="6"/>
      <c r="AB2" s="252"/>
    </row>
    <row r="3" spans="1:32" s="251" customFormat="1" ht="31.5" customHeight="1" thickBot="1">
      <c r="B3" s="98" t="s">
        <v>1772</v>
      </c>
      <c r="C3" s="310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1:32" s="35" customFormat="1" ht="157.5">
      <c r="B4" s="22" t="s">
        <v>0</v>
      </c>
      <c r="C4" s="23" t="s">
        <v>1</v>
      </c>
      <c r="D4" s="24" t="s">
        <v>2</v>
      </c>
      <c r="E4" s="25" t="s">
        <v>1771</v>
      </c>
      <c r="F4" s="24"/>
      <c r="G4" s="24" t="s">
        <v>3</v>
      </c>
      <c r="H4" s="25" t="s">
        <v>1771</v>
      </c>
      <c r="I4" s="24"/>
      <c r="J4" s="24" t="s">
        <v>4</v>
      </c>
      <c r="K4" s="25" t="s">
        <v>1771</v>
      </c>
      <c r="L4" s="26"/>
      <c r="M4" s="24" t="s">
        <v>4</v>
      </c>
      <c r="N4" s="25" t="s">
        <v>1771</v>
      </c>
      <c r="O4" s="24"/>
      <c r="P4" s="24" t="s">
        <v>4</v>
      </c>
      <c r="Q4" s="25" t="s">
        <v>1771</v>
      </c>
      <c r="R4" s="24"/>
      <c r="S4" s="27" t="s">
        <v>5</v>
      </c>
      <c r="T4" s="25" t="s">
        <v>1771</v>
      </c>
      <c r="U4" s="24"/>
      <c r="V4" s="101" t="s">
        <v>1770</v>
      </c>
      <c r="W4" s="28" t="s">
        <v>6</v>
      </c>
      <c r="X4" s="29" t="s">
        <v>1769</v>
      </c>
      <c r="Y4" s="30" t="s">
        <v>1768</v>
      </c>
      <c r="Z4" s="31"/>
      <c r="AA4" s="268"/>
      <c r="AB4" s="252"/>
      <c r="AC4" s="251"/>
      <c r="AD4" s="251"/>
      <c r="AE4" s="251"/>
      <c r="AF4" s="251"/>
    </row>
    <row r="5" spans="1:32" s="41" customFormat="1" ht="65.099999999999994" customHeight="1">
      <c r="B5" s="36">
        <v>4</v>
      </c>
      <c r="C5" s="964"/>
      <c r="D5" s="37" t="str">
        <f>冠成4月菜單!A15</f>
        <v>白米飯</v>
      </c>
      <c r="E5" s="136" t="s">
        <v>1747</v>
      </c>
      <c r="F5" s="1" t="s">
        <v>1732</v>
      </c>
      <c r="G5" s="37" t="str">
        <f>冠成4月菜單!A16</f>
        <v>燒烤香雞排</v>
      </c>
      <c r="H5" s="37" t="s">
        <v>1737</v>
      </c>
      <c r="I5" s="1" t="s">
        <v>1732</v>
      </c>
      <c r="J5" s="37" t="str">
        <f>冠成4月菜單!A17</f>
        <v>香Q滷蛋</v>
      </c>
      <c r="K5" s="37" t="s">
        <v>1746</v>
      </c>
      <c r="L5" s="1" t="s">
        <v>1732</v>
      </c>
      <c r="M5" s="37" t="str">
        <f>冠成4月菜單!A18</f>
        <v>日式關東煮(豆)</v>
      </c>
      <c r="N5" s="802" t="s">
        <v>638</v>
      </c>
      <c r="O5" s="1" t="s">
        <v>1732</v>
      </c>
      <c r="P5" s="37" t="str">
        <f>冠成4月菜單!A19</f>
        <v>深色蔬菜</v>
      </c>
      <c r="Q5" s="136" t="s">
        <v>1734</v>
      </c>
      <c r="R5" s="1" t="s">
        <v>1732</v>
      </c>
      <c r="S5" s="37" t="str">
        <f>冠成4月菜單!A20</f>
        <v>薑絲海芽湯</v>
      </c>
      <c r="T5" s="37" t="s">
        <v>1733</v>
      </c>
      <c r="U5" s="1" t="s">
        <v>1732</v>
      </c>
      <c r="V5" s="965"/>
      <c r="W5" s="766" t="s">
        <v>7</v>
      </c>
      <c r="X5" s="793" t="s">
        <v>1731</v>
      </c>
      <c r="Y5" s="792">
        <f>AB6</f>
        <v>5.7</v>
      </c>
      <c r="Z5" s="251"/>
      <c r="AA5" s="251"/>
      <c r="AB5" s="252"/>
      <c r="AC5" s="251" t="s">
        <v>1730</v>
      </c>
      <c r="AD5" s="251" t="s">
        <v>1729</v>
      </c>
      <c r="AE5" s="251" t="s">
        <v>1728</v>
      </c>
      <c r="AF5" s="251" t="s">
        <v>1727</v>
      </c>
    </row>
    <row r="6" spans="1:32" ht="27.95" customHeight="1">
      <c r="B6" s="42" t="s">
        <v>8</v>
      </c>
      <c r="C6" s="964"/>
      <c r="D6" s="3" t="s">
        <v>1745</v>
      </c>
      <c r="E6" s="139"/>
      <c r="F6" s="137">
        <v>110</v>
      </c>
      <c r="G6" s="3" t="s">
        <v>1499</v>
      </c>
      <c r="H6" s="3"/>
      <c r="I6" s="3">
        <v>40</v>
      </c>
      <c r="J6" s="2" t="s">
        <v>1767</v>
      </c>
      <c r="K6" s="3"/>
      <c r="L6" s="2">
        <v>50</v>
      </c>
      <c r="M6" s="3" t="s">
        <v>1742</v>
      </c>
      <c r="N6" s="3"/>
      <c r="O6" s="2">
        <v>40</v>
      </c>
      <c r="P6" s="2" t="s">
        <v>1724</v>
      </c>
      <c r="Q6" s="3"/>
      <c r="R6" s="2">
        <v>130</v>
      </c>
      <c r="S6" s="2" t="s">
        <v>1766</v>
      </c>
      <c r="T6" s="2"/>
      <c r="U6" s="2">
        <v>5</v>
      </c>
      <c r="V6" s="966"/>
      <c r="W6" s="756">
        <f>AE11</f>
        <v>95.5</v>
      </c>
      <c r="X6" s="791" t="s">
        <v>1722</v>
      </c>
      <c r="Y6" s="786">
        <f>AB7</f>
        <v>2</v>
      </c>
      <c r="Z6" s="260"/>
      <c r="AA6" s="268" t="s">
        <v>1721</v>
      </c>
      <c r="AB6" s="252">
        <v>5.7</v>
      </c>
      <c r="AC6" s="252">
        <f>AB6*2</f>
        <v>11.4</v>
      </c>
      <c r="AD6" s="252"/>
      <c r="AE6" s="252">
        <f>AB6*15</f>
        <v>85.5</v>
      </c>
      <c r="AF6" s="252">
        <f>AC6*4+AE6*4</f>
        <v>387.6</v>
      </c>
    </row>
    <row r="7" spans="1:32" ht="27.95" customHeight="1">
      <c r="B7" s="42">
        <v>6</v>
      </c>
      <c r="C7" s="964"/>
      <c r="D7" s="3"/>
      <c r="E7" s="3"/>
      <c r="F7" s="3"/>
      <c r="G7" s="2"/>
      <c r="H7" s="52"/>
      <c r="I7" s="2"/>
      <c r="J7" s="2"/>
      <c r="K7" s="3"/>
      <c r="L7" s="2"/>
      <c r="M7" s="3" t="s">
        <v>928</v>
      </c>
      <c r="N7" s="3"/>
      <c r="O7" s="2">
        <v>20</v>
      </c>
      <c r="P7" s="2"/>
      <c r="Q7" s="3"/>
      <c r="R7" s="2"/>
      <c r="S7" s="3" t="s">
        <v>921</v>
      </c>
      <c r="T7" s="3"/>
      <c r="U7" s="2">
        <v>1</v>
      </c>
      <c r="V7" s="966"/>
      <c r="W7" s="761" t="s">
        <v>9</v>
      </c>
      <c r="X7" s="790" t="s">
        <v>1717</v>
      </c>
      <c r="Y7" s="786">
        <f>AB8</f>
        <v>2</v>
      </c>
      <c r="Z7" s="251"/>
      <c r="AA7" s="267" t="s">
        <v>1716</v>
      </c>
      <c r="AB7" s="252">
        <v>2</v>
      </c>
      <c r="AC7" s="266">
        <f>AB7*7</f>
        <v>14</v>
      </c>
      <c r="AD7" s="252">
        <f>AB7*5</f>
        <v>10</v>
      </c>
      <c r="AE7" s="252" t="s">
        <v>1662</v>
      </c>
      <c r="AF7" s="265">
        <f>AC7*4+AD7*9</f>
        <v>146</v>
      </c>
    </row>
    <row r="8" spans="1:32" ht="27.95" customHeight="1">
      <c r="B8" s="42" t="s">
        <v>10</v>
      </c>
      <c r="C8" s="964"/>
      <c r="D8" s="3"/>
      <c r="E8" s="3"/>
      <c r="F8" s="3"/>
      <c r="G8" s="137"/>
      <c r="H8" s="3"/>
      <c r="I8" s="2"/>
      <c r="J8" s="2"/>
      <c r="K8" s="3"/>
      <c r="L8" s="2"/>
      <c r="M8" s="149" t="s">
        <v>1723</v>
      </c>
      <c r="N8" s="3"/>
      <c r="O8" s="150">
        <v>20</v>
      </c>
      <c r="P8" s="2"/>
      <c r="Q8" s="3"/>
      <c r="R8" s="2"/>
      <c r="S8" s="139"/>
      <c r="T8" s="187"/>
      <c r="U8" s="137"/>
      <c r="V8" s="966"/>
      <c r="W8" s="756">
        <f>AD11</f>
        <v>22.5</v>
      </c>
      <c r="X8" s="790" t="s">
        <v>1714</v>
      </c>
      <c r="Y8" s="786">
        <f>AB9</f>
        <v>2.5</v>
      </c>
      <c r="Z8" s="260"/>
      <c r="AA8" s="251" t="s">
        <v>1713</v>
      </c>
      <c r="AB8" s="252">
        <v>2</v>
      </c>
      <c r="AC8" s="252">
        <f>AB8*1</f>
        <v>2</v>
      </c>
      <c r="AD8" s="252" t="s">
        <v>1662</v>
      </c>
      <c r="AE8" s="252">
        <f>AB8*5</f>
        <v>10</v>
      </c>
      <c r="AF8" s="252">
        <f>AC8*4+AE8*4</f>
        <v>48</v>
      </c>
    </row>
    <row r="9" spans="1:32" ht="27.95" customHeight="1">
      <c r="B9" s="968" t="s">
        <v>1765</v>
      </c>
      <c r="C9" s="964"/>
      <c r="D9" s="3"/>
      <c r="E9" s="3"/>
      <c r="F9" s="3"/>
      <c r="G9" s="2"/>
      <c r="H9" s="52"/>
      <c r="I9" s="2"/>
      <c r="J9" s="2"/>
      <c r="K9" s="52"/>
      <c r="L9" s="2"/>
      <c r="M9" s="3" t="s">
        <v>1764</v>
      </c>
      <c r="N9" s="3" t="s">
        <v>914</v>
      </c>
      <c r="O9" s="2">
        <v>5</v>
      </c>
      <c r="P9" s="2"/>
      <c r="Q9" s="3"/>
      <c r="R9" s="2"/>
      <c r="S9" s="3"/>
      <c r="T9" s="52"/>
      <c r="U9" s="2"/>
      <c r="V9" s="966"/>
      <c r="W9" s="761" t="s">
        <v>11</v>
      </c>
      <c r="X9" s="790" t="s">
        <v>1711</v>
      </c>
      <c r="Y9" s="786">
        <f>AB10</f>
        <v>0</v>
      </c>
      <c r="Z9" s="251"/>
      <c r="AA9" s="251" t="s">
        <v>1710</v>
      </c>
      <c r="AB9" s="252">
        <v>2.5</v>
      </c>
      <c r="AC9" s="252"/>
      <c r="AD9" s="252">
        <f>AB9*5</f>
        <v>12.5</v>
      </c>
      <c r="AE9" s="252" t="s">
        <v>1662</v>
      </c>
      <c r="AF9" s="252">
        <f>AD9*9</f>
        <v>112.5</v>
      </c>
    </row>
    <row r="10" spans="1:32" ht="27.95" customHeight="1">
      <c r="B10" s="968"/>
      <c r="C10" s="964"/>
      <c r="D10" s="3"/>
      <c r="E10" s="3"/>
      <c r="F10" s="3"/>
      <c r="G10" s="2"/>
      <c r="H10" s="3"/>
      <c r="I10" s="2"/>
      <c r="J10" s="2"/>
      <c r="K10" s="52"/>
      <c r="L10" s="2"/>
      <c r="M10" s="271" t="s">
        <v>1763</v>
      </c>
      <c r="N10" s="3"/>
      <c r="O10" s="150">
        <v>5</v>
      </c>
      <c r="P10" s="2"/>
      <c r="Q10" s="3"/>
      <c r="R10" s="2"/>
      <c r="S10" s="3"/>
      <c r="T10" s="52"/>
      <c r="U10" s="2"/>
      <c r="V10" s="966"/>
      <c r="W10" s="756">
        <f>AC11</f>
        <v>27.4</v>
      </c>
      <c r="X10" s="788" t="s">
        <v>1708</v>
      </c>
      <c r="Y10" s="786">
        <v>0</v>
      </c>
      <c r="Z10" s="260"/>
      <c r="AA10" s="251" t="s">
        <v>1707</v>
      </c>
      <c r="AE10" s="251">
        <f>AB10*15</f>
        <v>0</v>
      </c>
    </row>
    <row r="11" spans="1:32" ht="27.95" customHeight="1">
      <c r="B11" s="141" t="s">
        <v>1706</v>
      </c>
      <c r="C11" s="264"/>
      <c r="D11" s="3"/>
      <c r="E11" s="52"/>
      <c r="F11" s="3"/>
      <c r="G11" s="764"/>
      <c r="H11" s="52"/>
      <c r="I11" s="2"/>
      <c r="J11" s="2"/>
      <c r="K11" s="52"/>
      <c r="L11" s="2"/>
      <c r="M11" s="2" t="s">
        <v>922</v>
      </c>
      <c r="N11" s="3"/>
      <c r="O11" s="2">
        <v>5</v>
      </c>
      <c r="P11" s="2"/>
      <c r="Q11" s="3"/>
      <c r="R11" s="2"/>
      <c r="S11" s="2"/>
      <c r="T11" s="52"/>
      <c r="U11" s="2"/>
      <c r="V11" s="966"/>
      <c r="W11" s="761" t="s">
        <v>12</v>
      </c>
      <c r="X11" s="787"/>
      <c r="Y11" s="786"/>
      <c r="Z11" s="251"/>
      <c r="AC11" s="251">
        <f>SUM(AC6:AC10)</f>
        <v>27.4</v>
      </c>
      <c r="AD11" s="251">
        <f>SUM(AD6:AD10)</f>
        <v>22.5</v>
      </c>
      <c r="AE11" s="251">
        <f>SUM(AE6:AE10)</f>
        <v>95.5</v>
      </c>
      <c r="AF11" s="251">
        <f>AC11*4+AD11*9+AE11*4</f>
        <v>694.1</v>
      </c>
    </row>
    <row r="12" spans="1:32" ht="27.95" customHeight="1" thickBot="1">
      <c r="B12" s="272"/>
      <c r="C12" s="262"/>
      <c r="D12" s="2"/>
      <c r="E12" s="52"/>
      <c r="F12" s="2"/>
      <c r="G12" s="2"/>
      <c r="H12" s="52"/>
      <c r="I12" s="2"/>
      <c r="J12" s="767"/>
      <c r="K12" s="52"/>
      <c r="L12" s="2"/>
      <c r="M12" s="2"/>
      <c r="N12" s="801"/>
      <c r="O12" s="2"/>
      <c r="P12" s="2"/>
      <c r="Q12" s="52"/>
      <c r="R12" s="2"/>
      <c r="S12" s="2"/>
      <c r="T12" s="52"/>
      <c r="U12" s="2"/>
      <c r="V12" s="967"/>
      <c r="W12" s="756">
        <f>(W6*4)+(W8*9)+(W10*4)</f>
        <v>694.1</v>
      </c>
      <c r="X12" s="800"/>
      <c r="Y12" s="784"/>
      <c r="Z12" s="260"/>
      <c r="AC12" s="259">
        <f>AC11*4/AF11</f>
        <v>0.15790231955049702</v>
      </c>
      <c r="AD12" s="259">
        <f>AD11*9/AF11</f>
        <v>0.29174470537386543</v>
      </c>
      <c r="AE12" s="259">
        <f>AE11*4/AF11</f>
        <v>0.55035297507563752</v>
      </c>
    </row>
    <row r="13" spans="1:32" s="41" customFormat="1" ht="42" customHeight="1">
      <c r="B13" s="36">
        <v>4</v>
      </c>
      <c r="C13" s="964"/>
      <c r="D13" s="37" t="str">
        <f>冠成4月菜單!E15</f>
        <v>糙米飯</v>
      </c>
      <c r="E13" s="136" t="s">
        <v>1747</v>
      </c>
      <c r="F13" s="1" t="s">
        <v>1732</v>
      </c>
      <c r="G13" s="37" t="str">
        <f>冠成4月菜單!E16</f>
        <v>壽喜豬肉</v>
      </c>
      <c r="H13" s="37" t="s">
        <v>1733</v>
      </c>
      <c r="I13" s="1" t="s">
        <v>1732</v>
      </c>
      <c r="J13" s="37" t="str">
        <f>冠成4月菜單!E17</f>
        <v>烤地瓜條</v>
      </c>
      <c r="K13" s="37" t="s">
        <v>1737</v>
      </c>
      <c r="L13" s="1" t="s">
        <v>1732</v>
      </c>
      <c r="M13" s="136" t="str">
        <f>冠成4月菜單!E18</f>
        <v>海苔大阪燒</v>
      </c>
      <c r="N13" s="37" t="s">
        <v>1733</v>
      </c>
      <c r="O13" s="1" t="s">
        <v>1732</v>
      </c>
      <c r="P13" s="37" t="str">
        <f>冠成4月菜單!E19</f>
        <v>深色蔬菜</v>
      </c>
      <c r="Q13" s="136" t="s">
        <v>1734</v>
      </c>
      <c r="R13" s="1" t="s">
        <v>1732</v>
      </c>
      <c r="S13" s="37" t="str">
        <f>冠成4月菜單!E20</f>
        <v>白玉鮮菇湯</v>
      </c>
      <c r="T13" s="37" t="s">
        <v>1733</v>
      </c>
      <c r="U13" s="1" t="s">
        <v>1732</v>
      </c>
      <c r="V13" s="965"/>
      <c r="W13" s="766" t="s">
        <v>7</v>
      </c>
      <c r="X13" s="793" t="s">
        <v>1731</v>
      </c>
      <c r="Y13" s="792">
        <f>AB14</f>
        <v>5.7</v>
      </c>
      <c r="Z13" s="251"/>
      <c r="AA13" s="251"/>
      <c r="AB13" s="252"/>
      <c r="AC13" s="251" t="s">
        <v>1730</v>
      </c>
      <c r="AD13" s="251" t="s">
        <v>1729</v>
      </c>
      <c r="AE13" s="251" t="s">
        <v>1728</v>
      </c>
      <c r="AF13" s="251" t="s">
        <v>1727</v>
      </c>
    </row>
    <row r="14" spans="1:32" ht="27.95" customHeight="1">
      <c r="B14" s="42" t="s">
        <v>8</v>
      </c>
      <c r="C14" s="964"/>
      <c r="D14" s="3" t="s">
        <v>551</v>
      </c>
      <c r="E14" s="2"/>
      <c r="F14" s="2">
        <v>70</v>
      </c>
      <c r="G14" s="3" t="s">
        <v>951</v>
      </c>
      <c r="H14" s="2"/>
      <c r="I14" s="2">
        <v>60</v>
      </c>
      <c r="J14" s="3" t="s">
        <v>1762</v>
      </c>
      <c r="K14" s="2"/>
      <c r="L14" s="2">
        <v>40</v>
      </c>
      <c r="M14" s="3" t="s">
        <v>956</v>
      </c>
      <c r="N14" s="3"/>
      <c r="O14" s="2">
        <v>40</v>
      </c>
      <c r="P14" s="2" t="s">
        <v>1724</v>
      </c>
      <c r="Q14" s="3"/>
      <c r="R14" s="2">
        <v>120</v>
      </c>
      <c r="S14" s="269" t="s">
        <v>1742</v>
      </c>
      <c r="T14" s="3"/>
      <c r="U14" s="137">
        <v>30</v>
      </c>
      <c r="V14" s="966"/>
      <c r="W14" s="756">
        <f>AE19</f>
        <v>97.5</v>
      </c>
      <c r="X14" s="791" t="s">
        <v>1722</v>
      </c>
      <c r="Y14" s="786">
        <f>AB15</f>
        <v>2.1</v>
      </c>
      <c r="Z14" s="260"/>
      <c r="AA14" s="268" t="s">
        <v>1721</v>
      </c>
      <c r="AB14" s="252">
        <v>5.7</v>
      </c>
      <c r="AC14" s="252">
        <f>AB14*2</f>
        <v>11.4</v>
      </c>
      <c r="AD14" s="252"/>
      <c r="AE14" s="252">
        <f>AB14*15</f>
        <v>85.5</v>
      </c>
      <c r="AF14" s="252">
        <f>AC14*4+AE14*4</f>
        <v>387.6</v>
      </c>
    </row>
    <row r="15" spans="1:32" ht="27.95" customHeight="1">
      <c r="B15" s="42">
        <v>7</v>
      </c>
      <c r="C15" s="964"/>
      <c r="D15" s="2" t="s">
        <v>1761</v>
      </c>
      <c r="E15" s="2"/>
      <c r="F15" s="2">
        <v>30</v>
      </c>
      <c r="G15" s="2" t="s">
        <v>941</v>
      </c>
      <c r="H15" s="2"/>
      <c r="I15" s="2">
        <v>20</v>
      </c>
      <c r="J15" s="2"/>
      <c r="K15" s="764"/>
      <c r="L15" s="2"/>
      <c r="M15" s="137" t="s">
        <v>927</v>
      </c>
      <c r="N15" s="137"/>
      <c r="O15" s="137">
        <v>20</v>
      </c>
      <c r="P15" s="2"/>
      <c r="Q15" s="355"/>
      <c r="R15" s="288"/>
      <c r="S15" s="149" t="s">
        <v>1760</v>
      </c>
      <c r="T15" s="152"/>
      <c r="U15" s="150">
        <v>5</v>
      </c>
      <c r="V15" s="966"/>
      <c r="W15" s="761" t="s">
        <v>9</v>
      </c>
      <c r="X15" s="790" t="s">
        <v>1717</v>
      </c>
      <c r="Y15" s="786">
        <f>AB16</f>
        <v>2.4</v>
      </c>
      <c r="Z15" s="251"/>
      <c r="AA15" s="267" t="s">
        <v>1716</v>
      </c>
      <c r="AB15" s="252">
        <v>2.1</v>
      </c>
      <c r="AC15" s="266">
        <f>AB15*7</f>
        <v>14.700000000000001</v>
      </c>
      <c r="AD15" s="252">
        <f>AB15*5</f>
        <v>10.5</v>
      </c>
      <c r="AE15" s="252" t="s">
        <v>1662</v>
      </c>
      <c r="AF15" s="265">
        <f>AC15*4+AD15*9</f>
        <v>153.30000000000001</v>
      </c>
    </row>
    <row r="16" spans="1:32" ht="27.95" customHeight="1">
      <c r="A16" s="250" t="s">
        <v>1759</v>
      </c>
      <c r="B16" s="42" t="s">
        <v>10</v>
      </c>
      <c r="C16" s="964"/>
      <c r="D16" s="52"/>
      <c r="E16" s="52"/>
      <c r="F16" s="2"/>
      <c r="G16" s="2" t="s">
        <v>922</v>
      </c>
      <c r="H16" s="52"/>
      <c r="I16" s="2">
        <v>10</v>
      </c>
      <c r="J16" s="2"/>
      <c r="K16" s="3"/>
      <c r="L16" s="2"/>
      <c r="M16" s="137" t="s">
        <v>922</v>
      </c>
      <c r="N16" s="137"/>
      <c r="O16" s="137">
        <v>10</v>
      </c>
      <c r="P16" s="2"/>
      <c r="Q16" s="3"/>
      <c r="R16" s="2"/>
      <c r="S16" s="149"/>
      <c r="T16" s="799"/>
      <c r="U16" s="150"/>
      <c r="V16" s="966"/>
      <c r="W16" s="756">
        <v>23</v>
      </c>
      <c r="X16" s="790" t="s">
        <v>1714</v>
      </c>
      <c r="Y16" s="786">
        <f>AB17</f>
        <v>2.5</v>
      </c>
      <c r="Z16" s="260"/>
      <c r="AA16" s="251" t="s">
        <v>1713</v>
      </c>
      <c r="AB16" s="252">
        <v>2.4</v>
      </c>
      <c r="AC16" s="252">
        <f>AB16*1</f>
        <v>2.4</v>
      </c>
      <c r="AD16" s="252" t="s">
        <v>1662</v>
      </c>
      <c r="AE16" s="252">
        <f>AB16*5</f>
        <v>12</v>
      </c>
      <c r="AF16" s="252">
        <f>AC16*4+AE16*4</f>
        <v>57.6</v>
      </c>
    </row>
    <row r="17" spans="1:32" ht="27.95" customHeight="1">
      <c r="A17" s="169"/>
      <c r="B17" s="968" t="s">
        <v>1758</v>
      </c>
      <c r="C17" s="964"/>
      <c r="D17" s="52"/>
      <c r="E17" s="52"/>
      <c r="F17" s="2"/>
      <c r="G17" s="3"/>
      <c r="H17" s="2"/>
      <c r="I17" s="2"/>
      <c r="J17" s="3"/>
      <c r="K17" s="3"/>
      <c r="L17" s="2"/>
      <c r="M17" s="139" t="s">
        <v>1757</v>
      </c>
      <c r="N17" s="139"/>
      <c r="O17" s="139">
        <v>5</v>
      </c>
      <c r="P17" s="2"/>
      <c r="Q17" s="3"/>
      <c r="R17" s="2"/>
      <c r="S17" s="149"/>
      <c r="T17" s="301"/>
      <c r="U17" s="150"/>
      <c r="V17" s="966"/>
      <c r="W17" s="761" t="s">
        <v>11</v>
      </c>
      <c r="X17" s="790" t="s">
        <v>1711</v>
      </c>
      <c r="Y17" s="786">
        <f>AB18</f>
        <v>0</v>
      </c>
      <c r="Z17" s="251"/>
      <c r="AA17" s="251" t="s">
        <v>1710</v>
      </c>
      <c r="AB17" s="252">
        <v>2.5</v>
      </c>
      <c r="AC17" s="252"/>
      <c r="AD17" s="252">
        <f>AB17*5</f>
        <v>12.5</v>
      </c>
      <c r="AE17" s="252" t="s">
        <v>1662</v>
      </c>
      <c r="AF17" s="252">
        <f>AD17*9</f>
        <v>112.5</v>
      </c>
    </row>
    <row r="18" spans="1:32" ht="27.95" customHeight="1">
      <c r="B18" s="968"/>
      <c r="C18" s="964"/>
      <c r="D18" s="52"/>
      <c r="E18" s="789"/>
      <c r="F18" s="288"/>
      <c r="G18" s="288"/>
      <c r="H18" s="355"/>
      <c r="I18" s="2"/>
      <c r="J18" s="3"/>
      <c r="K18" s="3"/>
      <c r="L18" s="2"/>
      <c r="M18" s="139" t="s">
        <v>1021</v>
      </c>
      <c r="N18" s="52"/>
      <c r="O18" s="3">
        <v>1</v>
      </c>
      <c r="P18" s="2"/>
      <c r="Q18" s="3"/>
      <c r="R18" s="2"/>
      <c r="S18" s="764"/>
      <c r="T18" s="52"/>
      <c r="U18" s="2"/>
      <c r="V18" s="966"/>
      <c r="W18" s="756">
        <f>AC19</f>
        <v>28.5</v>
      </c>
      <c r="X18" s="788" t="s">
        <v>1708</v>
      </c>
      <c r="Y18" s="786">
        <v>0</v>
      </c>
      <c r="Z18" s="260"/>
      <c r="AA18" s="251" t="s">
        <v>1707</v>
      </c>
      <c r="AE18" s="251">
        <f>AB18*15</f>
        <v>0</v>
      </c>
    </row>
    <row r="19" spans="1:32" ht="27.95" customHeight="1">
      <c r="B19" s="141" t="s">
        <v>1706</v>
      </c>
      <c r="C19" s="264"/>
      <c r="D19" s="52"/>
      <c r="E19" s="52"/>
      <c r="F19" s="2"/>
      <c r="G19" s="764"/>
      <c r="H19" s="52"/>
      <c r="I19" s="2"/>
      <c r="J19" s="3"/>
      <c r="K19" s="52"/>
      <c r="L19" s="2"/>
      <c r="M19" s="3" t="s">
        <v>1756</v>
      </c>
      <c r="N19" s="52"/>
      <c r="O19" s="2">
        <v>1</v>
      </c>
      <c r="P19" s="2"/>
      <c r="Q19" s="3"/>
      <c r="R19" s="2"/>
      <c r="S19" s="2"/>
      <c r="T19" s="52"/>
      <c r="U19" s="2"/>
      <c r="V19" s="966"/>
      <c r="W19" s="761" t="s">
        <v>12</v>
      </c>
      <c r="X19" s="787"/>
      <c r="Y19" s="786"/>
      <c r="Z19" s="251"/>
      <c r="AC19" s="251">
        <f>SUM(AC14:AC18)</f>
        <v>28.5</v>
      </c>
      <c r="AD19" s="251">
        <f>SUM(AD14:AD18)</f>
        <v>23</v>
      </c>
      <c r="AE19" s="251">
        <f>SUM(AE14:AE18)</f>
        <v>97.5</v>
      </c>
      <c r="AF19" s="251">
        <f>AC19*4+AD19*9+AE19*4</f>
        <v>711</v>
      </c>
    </row>
    <row r="20" spans="1:32" ht="27.95" customHeight="1" thickBot="1">
      <c r="B20" s="272"/>
      <c r="C20" s="262"/>
      <c r="D20" s="52"/>
      <c r="E20" s="52"/>
      <c r="F20" s="2"/>
      <c r="G20" s="2"/>
      <c r="H20" s="52"/>
      <c r="I20" s="2"/>
      <c r="J20" s="3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756">
        <f>AF19</f>
        <v>711</v>
      </c>
      <c r="X20" s="794"/>
      <c r="Y20" s="784"/>
      <c r="Z20" s="260"/>
      <c r="AC20" s="259">
        <f>AC19*4/AF19</f>
        <v>0.16033755274261605</v>
      </c>
      <c r="AD20" s="259">
        <f>AD19*9/AF19</f>
        <v>0.29113924050632911</v>
      </c>
      <c r="AE20" s="259">
        <f>AE19*4/AF19</f>
        <v>0.54852320675105481</v>
      </c>
    </row>
    <row r="21" spans="1:32" s="41" customFormat="1" ht="42">
      <c r="B21" s="36">
        <v>4</v>
      </c>
      <c r="C21" s="964"/>
      <c r="D21" s="37" t="str">
        <f>冠成4月菜單!I15</f>
        <v>白米飯</v>
      </c>
      <c r="E21" s="136" t="s">
        <v>1747</v>
      </c>
      <c r="F21" s="1" t="s">
        <v>1732</v>
      </c>
      <c r="G21" s="37" t="str">
        <f>冠成4月菜單!I16</f>
        <v>卡啦雞腿排(炸)</v>
      </c>
      <c r="H21" s="37" t="s">
        <v>1736</v>
      </c>
      <c r="I21" s="1" t="s">
        <v>1732</v>
      </c>
      <c r="J21" s="37" t="str">
        <f>冠成4月菜單!I17</f>
        <v>紅蔥肉醬</v>
      </c>
      <c r="K21" s="37" t="s">
        <v>1733</v>
      </c>
      <c r="L21" s="1" t="s">
        <v>1732</v>
      </c>
      <c r="M21" s="37" t="str">
        <f>冠成4月菜單!I18</f>
        <v>鳥蛋三鮮</v>
      </c>
      <c r="N21" s="37" t="s">
        <v>1733</v>
      </c>
      <c r="O21" s="1" t="s">
        <v>1732</v>
      </c>
      <c r="P21" s="37" t="str">
        <f>冠成4月菜單!I19</f>
        <v>淺色蔬菜</v>
      </c>
      <c r="Q21" s="136" t="s">
        <v>1734</v>
      </c>
      <c r="R21" s="1" t="s">
        <v>1732</v>
      </c>
      <c r="S21" s="37" t="str">
        <f>冠成4月菜單!I20</f>
        <v>玉米濃湯(芡)</v>
      </c>
      <c r="T21" s="37" t="s">
        <v>1733</v>
      </c>
      <c r="U21" s="1" t="s">
        <v>1732</v>
      </c>
      <c r="V21" s="965"/>
      <c r="W21" s="766" t="s">
        <v>1575</v>
      </c>
      <c r="X21" s="39" t="s">
        <v>1731</v>
      </c>
      <c r="Y21" s="507">
        <f>AB22</f>
        <v>5.7</v>
      </c>
      <c r="Z21" s="251"/>
      <c r="AA21" s="251"/>
      <c r="AB21" s="252"/>
      <c r="AC21" s="251" t="s">
        <v>1730</v>
      </c>
      <c r="AD21" s="251" t="s">
        <v>1729</v>
      </c>
      <c r="AE21" s="251" t="s">
        <v>1728</v>
      </c>
      <c r="AF21" s="251" t="s">
        <v>1727</v>
      </c>
    </row>
    <row r="22" spans="1:32" s="69" customFormat="1" ht="27.75" customHeight="1">
      <c r="B22" s="65" t="s">
        <v>1755</v>
      </c>
      <c r="C22" s="964"/>
      <c r="D22" s="3" t="s">
        <v>551</v>
      </c>
      <c r="E22" s="139"/>
      <c r="F22" s="137">
        <v>110</v>
      </c>
      <c r="G22" s="2" t="s">
        <v>1754</v>
      </c>
      <c r="H22" s="3"/>
      <c r="I22" s="2">
        <v>40</v>
      </c>
      <c r="J22" s="137" t="s">
        <v>1699</v>
      </c>
      <c r="K22" s="137"/>
      <c r="L22" s="137">
        <v>35</v>
      </c>
      <c r="M22" s="2" t="s">
        <v>1753</v>
      </c>
      <c r="N22" s="3"/>
      <c r="O22" s="2">
        <v>40</v>
      </c>
      <c r="P22" s="2" t="s">
        <v>1724</v>
      </c>
      <c r="Q22" s="3"/>
      <c r="R22" s="2">
        <v>130</v>
      </c>
      <c r="S22" s="139" t="s">
        <v>1752</v>
      </c>
      <c r="T22" s="764"/>
      <c r="U22" s="3">
        <v>20</v>
      </c>
      <c r="V22" s="966"/>
      <c r="W22" s="756">
        <f>AE27</f>
        <v>95.5</v>
      </c>
      <c r="X22" s="43" t="s">
        <v>1722</v>
      </c>
      <c r="Y22" s="314">
        <f>AB23</f>
        <v>2.2000000000000002</v>
      </c>
      <c r="Z22" s="66"/>
      <c r="AA22" s="268" t="s">
        <v>1721</v>
      </c>
      <c r="AB22" s="252">
        <v>5.7</v>
      </c>
      <c r="AC22" s="252">
        <f>AB22*2</f>
        <v>11.4</v>
      </c>
      <c r="AD22" s="252"/>
      <c r="AE22" s="252">
        <f>AB22*15</f>
        <v>85.5</v>
      </c>
      <c r="AF22" s="252">
        <f>AC22*4+AE22*4</f>
        <v>387.6</v>
      </c>
    </row>
    <row r="23" spans="1:32" s="69" customFormat="1" ht="27.95" customHeight="1">
      <c r="B23" s="65">
        <v>8</v>
      </c>
      <c r="C23" s="964"/>
      <c r="D23" s="3"/>
      <c r="E23" s="3"/>
      <c r="F23" s="3"/>
      <c r="G23" s="2"/>
      <c r="H23" s="3"/>
      <c r="I23" s="2"/>
      <c r="J23" s="137" t="s">
        <v>922</v>
      </c>
      <c r="K23" s="137"/>
      <c r="L23" s="137">
        <v>10</v>
      </c>
      <c r="M23" s="2" t="s">
        <v>1751</v>
      </c>
      <c r="N23" s="3"/>
      <c r="O23" s="2">
        <v>10</v>
      </c>
      <c r="P23" s="2"/>
      <c r="Q23" s="2"/>
      <c r="R23" s="2"/>
      <c r="S23" s="149" t="s">
        <v>1715</v>
      </c>
      <c r="T23" s="152"/>
      <c r="U23" s="150">
        <v>10</v>
      </c>
      <c r="V23" s="966"/>
      <c r="W23" s="761" t="s">
        <v>9</v>
      </c>
      <c r="X23" s="48" t="s">
        <v>1717</v>
      </c>
      <c r="Y23" s="314">
        <f>AB24</f>
        <v>2</v>
      </c>
      <c r="Z23" s="70"/>
      <c r="AA23" s="267" t="s">
        <v>1716</v>
      </c>
      <c r="AB23" s="252">
        <v>2.2000000000000002</v>
      </c>
      <c r="AC23" s="266">
        <f>AB23*7</f>
        <v>15.400000000000002</v>
      </c>
      <c r="AD23" s="252">
        <f>AB23*5</f>
        <v>11</v>
      </c>
      <c r="AE23" s="252" t="s">
        <v>1662</v>
      </c>
      <c r="AF23" s="265">
        <f>AC23*4+AD23*9</f>
        <v>160.60000000000002</v>
      </c>
    </row>
    <row r="24" spans="1:32" s="69" customFormat="1" ht="27.95" customHeight="1">
      <c r="B24" s="65" t="s">
        <v>10</v>
      </c>
      <c r="C24" s="964"/>
      <c r="D24" s="3"/>
      <c r="E24" s="3"/>
      <c r="F24" s="3"/>
      <c r="G24" s="2"/>
      <c r="H24" s="3"/>
      <c r="I24" s="2"/>
      <c r="J24" s="137" t="s">
        <v>1750</v>
      </c>
      <c r="K24" s="137"/>
      <c r="L24" s="137">
        <v>1</v>
      </c>
      <c r="M24" s="2" t="s">
        <v>1749</v>
      </c>
      <c r="N24" s="3"/>
      <c r="O24" s="2">
        <v>10</v>
      </c>
      <c r="P24" s="2"/>
      <c r="Q24" s="52"/>
      <c r="R24" s="2"/>
      <c r="S24" s="149"/>
      <c r="T24" s="799"/>
      <c r="U24" s="150"/>
      <c r="V24" s="966"/>
      <c r="W24" s="756">
        <f>AD27</f>
        <v>25</v>
      </c>
      <c r="X24" s="48" t="s">
        <v>1714</v>
      </c>
      <c r="Y24" s="314">
        <f>AB25</f>
        <v>2.8</v>
      </c>
      <c r="Z24" s="66"/>
      <c r="AA24" s="251" t="s">
        <v>1713</v>
      </c>
      <c r="AB24" s="252">
        <v>2</v>
      </c>
      <c r="AC24" s="252">
        <f>AB24*1</f>
        <v>2</v>
      </c>
      <c r="AD24" s="252" t="s">
        <v>1662</v>
      </c>
      <c r="AE24" s="252">
        <f>AB24*5</f>
        <v>10</v>
      </c>
      <c r="AF24" s="252">
        <f>AC24*4+AE24*4</f>
        <v>48</v>
      </c>
    </row>
    <row r="25" spans="1:32" s="69" customFormat="1" ht="27.95" customHeight="1">
      <c r="B25" s="969" t="s">
        <v>1748</v>
      </c>
      <c r="C25" s="964"/>
      <c r="D25" s="3"/>
      <c r="E25" s="3"/>
      <c r="F25" s="3"/>
      <c r="G25" s="2"/>
      <c r="H25" s="3"/>
      <c r="I25" s="2"/>
      <c r="J25" s="2"/>
      <c r="K25" s="3"/>
      <c r="L25" s="2"/>
      <c r="M25" s="2"/>
      <c r="N25" s="52"/>
      <c r="O25" s="2"/>
      <c r="P25" s="2"/>
      <c r="Q25" s="52"/>
      <c r="R25" s="2"/>
      <c r="S25" s="149"/>
      <c r="T25" s="301"/>
      <c r="U25" s="150"/>
      <c r="V25" s="966"/>
      <c r="W25" s="761" t="s">
        <v>11</v>
      </c>
      <c r="X25" s="48" t="s">
        <v>1711</v>
      </c>
      <c r="Y25" s="314">
        <f>AB26</f>
        <v>0</v>
      </c>
      <c r="Z25" s="70"/>
      <c r="AA25" s="251" t="s">
        <v>1710</v>
      </c>
      <c r="AB25" s="252">
        <v>2.8</v>
      </c>
      <c r="AC25" s="252"/>
      <c r="AD25" s="252">
        <f>AB25*5</f>
        <v>14</v>
      </c>
      <c r="AE25" s="252" t="s">
        <v>1662</v>
      </c>
      <c r="AF25" s="252">
        <f>AD25*9</f>
        <v>126</v>
      </c>
    </row>
    <row r="26" spans="1:32" s="69" customFormat="1" ht="27.95" customHeight="1">
      <c r="B26" s="969"/>
      <c r="C26" s="964"/>
      <c r="D26" s="3"/>
      <c r="E26" s="3"/>
      <c r="F26" s="3"/>
      <c r="G26" s="2"/>
      <c r="H26" s="52"/>
      <c r="I26" s="2"/>
      <c r="J26" s="795"/>
      <c r="K26" s="52"/>
      <c r="L26" s="2"/>
      <c r="M26" s="2"/>
      <c r="N26" s="52"/>
      <c r="O26" s="2"/>
      <c r="P26" s="2"/>
      <c r="Q26" s="52"/>
      <c r="R26" s="2"/>
      <c r="S26" s="764"/>
      <c r="T26" s="52"/>
      <c r="U26" s="2"/>
      <c r="V26" s="966"/>
      <c r="W26" s="756">
        <f>AC27</f>
        <v>28.800000000000004</v>
      </c>
      <c r="X26" s="97" t="s">
        <v>1708</v>
      </c>
      <c r="Y26" s="314">
        <v>0</v>
      </c>
      <c r="Z26" s="66"/>
      <c r="AA26" s="251" t="s">
        <v>1707</v>
      </c>
      <c r="AB26" s="252"/>
      <c r="AC26" s="251"/>
      <c r="AD26" s="251"/>
      <c r="AE26" s="251">
        <f>AB26*15</f>
        <v>0</v>
      </c>
      <c r="AF26" s="251"/>
    </row>
    <row r="27" spans="1:32" s="69" customFormat="1" ht="27.95" customHeight="1">
      <c r="B27" s="141" t="s">
        <v>1706</v>
      </c>
      <c r="C27" s="77"/>
      <c r="D27" s="3"/>
      <c r="E27" s="3"/>
      <c r="F27" s="3"/>
      <c r="G27" s="2"/>
      <c r="H27" s="52"/>
      <c r="I27" s="2"/>
      <c r="J27" s="798"/>
      <c r="K27" s="796"/>
      <c r="L27" s="137"/>
      <c r="M27" s="3"/>
      <c r="N27" s="52"/>
      <c r="O27" s="2"/>
      <c r="P27" s="2"/>
      <c r="Q27" s="52"/>
      <c r="R27" s="2"/>
      <c r="S27" s="2"/>
      <c r="T27" s="52"/>
      <c r="U27" s="2"/>
      <c r="V27" s="966"/>
      <c r="W27" s="772" t="s">
        <v>12</v>
      </c>
      <c r="X27" s="56"/>
      <c r="Y27" s="314"/>
      <c r="Z27" s="70"/>
      <c r="AA27" s="251"/>
      <c r="AB27" s="252"/>
      <c r="AC27" s="251">
        <f>SUM(AC22:AC26)</f>
        <v>28.800000000000004</v>
      </c>
      <c r="AD27" s="251">
        <f>SUM(AD22:AD26)</f>
        <v>25</v>
      </c>
      <c r="AE27" s="251">
        <f>SUM(AE22:AE26)</f>
        <v>95.5</v>
      </c>
      <c r="AF27" s="251">
        <f>AC27*4+AD27*9+AE27*4</f>
        <v>722.2</v>
      </c>
    </row>
    <row r="28" spans="1:32" s="69" customFormat="1" ht="27.95" customHeight="1" thickBot="1">
      <c r="B28" s="277"/>
      <c r="C28" s="79"/>
      <c r="D28" s="61"/>
      <c r="E28" s="3"/>
      <c r="F28" s="4"/>
      <c r="G28" s="2"/>
      <c r="H28" s="52"/>
      <c r="I28" s="2"/>
      <c r="J28" s="797"/>
      <c r="K28" s="796"/>
      <c r="L28" s="137"/>
      <c r="M28" s="2"/>
      <c r="N28" s="52"/>
      <c r="O28" s="2"/>
      <c r="P28" s="2"/>
      <c r="Q28" s="52"/>
      <c r="R28" s="2"/>
      <c r="S28" s="2"/>
      <c r="T28" s="52"/>
      <c r="U28" s="2"/>
      <c r="V28" s="967"/>
      <c r="W28" s="768">
        <f>(W22*4)+(W24*9)+(W26*4)</f>
        <v>722.2</v>
      </c>
      <c r="X28" s="316"/>
      <c r="Y28" s="314"/>
      <c r="Z28" s="66"/>
      <c r="AA28" s="70"/>
      <c r="AB28" s="80"/>
      <c r="AC28" s="259">
        <f>AC27*4/AF27</f>
        <v>0.15951260038770426</v>
      </c>
      <c r="AD28" s="259">
        <f>AD27*9/AF27</f>
        <v>0.31154804763223481</v>
      </c>
      <c r="AE28" s="259">
        <f>AE27*4/AF27</f>
        <v>0.52893935198006092</v>
      </c>
      <c r="AF28" s="70"/>
    </row>
    <row r="29" spans="1:32" s="41" customFormat="1" ht="42">
      <c r="B29" s="36">
        <v>4</v>
      </c>
      <c r="C29" s="964"/>
      <c r="D29" s="37" t="str">
        <f>冠成4月菜單!M15</f>
        <v>地瓜飯</v>
      </c>
      <c r="E29" s="136" t="s">
        <v>1747</v>
      </c>
      <c r="F29" s="1" t="s">
        <v>1732</v>
      </c>
      <c r="G29" s="37" t="str">
        <f>冠成4月菜單!M16</f>
        <v>東坡滷肉</v>
      </c>
      <c r="H29" s="37" t="s">
        <v>1746</v>
      </c>
      <c r="I29" s="1" t="s">
        <v>1732</v>
      </c>
      <c r="J29" s="37" t="str">
        <f>冠成4月菜單!M17</f>
        <v>洋蔥炒蛋</v>
      </c>
      <c r="K29" s="37" t="s">
        <v>1735</v>
      </c>
      <c r="L29" s="1" t="s">
        <v>1732</v>
      </c>
      <c r="M29" s="37" t="str">
        <f>冠成4月菜單!M18</f>
        <v>蝦仁焗起司(海)</v>
      </c>
      <c r="N29" s="37" t="s">
        <v>1733</v>
      </c>
      <c r="O29" s="1" t="s">
        <v>1732</v>
      </c>
      <c r="P29" s="37" t="str">
        <f>冠成4月菜單!M19</f>
        <v>深色蔬菜</v>
      </c>
      <c r="Q29" s="136" t="s">
        <v>1734</v>
      </c>
      <c r="R29" s="1" t="s">
        <v>1732</v>
      </c>
      <c r="S29" s="37" t="str">
        <f>冠成4月菜單!M20</f>
        <v>味噌豆腐湯(豆)</v>
      </c>
      <c r="T29" s="37" t="s">
        <v>1733</v>
      </c>
      <c r="U29" s="1" t="s">
        <v>1732</v>
      </c>
      <c r="V29" s="965"/>
      <c r="W29" s="766" t="s">
        <v>7</v>
      </c>
      <c r="X29" s="793" t="s">
        <v>1731</v>
      </c>
      <c r="Y29" s="507">
        <f>AB30</f>
        <v>5.7</v>
      </c>
      <c r="Z29" s="251"/>
      <c r="AA29" s="251"/>
      <c r="AB29" s="252"/>
      <c r="AC29" s="251" t="s">
        <v>1730</v>
      </c>
      <c r="AD29" s="251" t="s">
        <v>1729</v>
      </c>
      <c r="AE29" s="251" t="s">
        <v>1728</v>
      </c>
      <c r="AF29" s="251" t="s">
        <v>1727</v>
      </c>
    </row>
    <row r="30" spans="1:32" ht="27.95" customHeight="1">
      <c r="B30" s="42" t="s">
        <v>8</v>
      </c>
      <c r="C30" s="964"/>
      <c r="D30" s="3" t="s">
        <v>1745</v>
      </c>
      <c r="E30" s="3"/>
      <c r="F30" s="3">
        <v>90</v>
      </c>
      <c r="G30" s="2" t="s">
        <v>1744</v>
      </c>
      <c r="H30" s="2"/>
      <c r="I30" s="2">
        <v>50</v>
      </c>
      <c r="J30" s="3" t="s">
        <v>941</v>
      </c>
      <c r="K30" s="2"/>
      <c r="L30" s="2">
        <v>30</v>
      </c>
      <c r="M30" s="3" t="s">
        <v>945</v>
      </c>
      <c r="N30" s="2"/>
      <c r="O30" s="2">
        <v>35</v>
      </c>
      <c r="P30" s="2" t="s">
        <v>1724</v>
      </c>
      <c r="Q30" s="3"/>
      <c r="R30" s="2">
        <v>120</v>
      </c>
      <c r="S30" s="139" t="s">
        <v>1697</v>
      </c>
      <c r="T30" s="139" t="s">
        <v>914</v>
      </c>
      <c r="U30" s="139">
        <v>20</v>
      </c>
      <c r="V30" s="966"/>
      <c r="W30" s="756">
        <f>AE35</f>
        <v>95.5</v>
      </c>
      <c r="X30" s="791" t="s">
        <v>1722</v>
      </c>
      <c r="Y30" s="314">
        <f>AB31</f>
        <v>2.4</v>
      </c>
      <c r="Z30" s="260"/>
      <c r="AA30" s="268" t="s">
        <v>1721</v>
      </c>
      <c r="AB30" s="252">
        <v>5.7</v>
      </c>
      <c r="AC30" s="252">
        <f>AB30*2</f>
        <v>11.4</v>
      </c>
      <c r="AD30" s="252"/>
      <c r="AE30" s="252">
        <f>AB30*15</f>
        <v>85.5</v>
      </c>
      <c r="AF30" s="252">
        <f>AC30*4+AE30*4</f>
        <v>387.6</v>
      </c>
    </row>
    <row r="31" spans="1:32" ht="27.95" customHeight="1">
      <c r="B31" s="42">
        <v>9</v>
      </c>
      <c r="C31" s="964"/>
      <c r="D31" s="3" t="s">
        <v>1743</v>
      </c>
      <c r="E31" s="3"/>
      <c r="F31" s="3">
        <v>40</v>
      </c>
      <c r="G31" s="137" t="s">
        <v>1742</v>
      </c>
      <c r="H31" s="52"/>
      <c r="I31" s="2">
        <v>20</v>
      </c>
      <c r="J31" s="3" t="s">
        <v>1741</v>
      </c>
      <c r="K31" s="2"/>
      <c r="L31" s="2">
        <v>20</v>
      </c>
      <c r="M31" s="3" t="s">
        <v>1740</v>
      </c>
      <c r="N31" s="2" t="s">
        <v>972</v>
      </c>
      <c r="O31" s="2">
        <v>30</v>
      </c>
      <c r="P31" s="2"/>
      <c r="Q31" s="2"/>
      <c r="R31" s="2"/>
      <c r="S31" s="139" t="s">
        <v>942</v>
      </c>
      <c r="T31" s="139"/>
      <c r="U31" s="139">
        <v>10</v>
      </c>
      <c r="V31" s="966"/>
      <c r="W31" s="761" t="s">
        <v>9</v>
      </c>
      <c r="X31" s="790" t="s">
        <v>1717</v>
      </c>
      <c r="Y31" s="314">
        <f>AB32</f>
        <v>2</v>
      </c>
      <c r="Z31" s="251"/>
      <c r="AA31" s="267" t="s">
        <v>1716</v>
      </c>
      <c r="AB31" s="252">
        <v>2.4</v>
      </c>
      <c r="AC31" s="266">
        <f>AB31*7</f>
        <v>16.8</v>
      </c>
      <c r="AD31" s="252">
        <f>AB31*5</f>
        <v>12</v>
      </c>
      <c r="AE31" s="252" t="s">
        <v>1662</v>
      </c>
      <c r="AF31" s="265">
        <f>AC31*4+AD31*9</f>
        <v>175.2</v>
      </c>
    </row>
    <row r="32" spans="1:32" ht="27.95" customHeight="1">
      <c r="B32" s="42" t="s">
        <v>10</v>
      </c>
      <c r="C32" s="964"/>
      <c r="D32" s="52"/>
      <c r="E32" s="52"/>
      <c r="F32" s="2"/>
      <c r="G32" s="137" t="s">
        <v>1715</v>
      </c>
      <c r="H32" s="52"/>
      <c r="I32" s="2">
        <v>10</v>
      </c>
      <c r="J32" s="3" t="s">
        <v>922</v>
      </c>
      <c r="K32" s="2"/>
      <c r="L32" s="2">
        <v>10</v>
      </c>
      <c r="M32" s="3" t="s">
        <v>928</v>
      </c>
      <c r="N32" s="2"/>
      <c r="O32" s="2">
        <v>15</v>
      </c>
      <c r="P32" s="2"/>
      <c r="Q32" s="52"/>
      <c r="R32" s="2"/>
      <c r="S32" s="3"/>
      <c r="T32" s="52"/>
      <c r="U32" s="2"/>
      <c r="V32" s="966"/>
      <c r="W32" s="756">
        <f>AD35</f>
        <v>24.5</v>
      </c>
      <c r="X32" s="790" t="s">
        <v>1714</v>
      </c>
      <c r="Y32" s="314">
        <f>AB33</f>
        <v>2.5</v>
      </c>
      <c r="Z32" s="260"/>
      <c r="AA32" s="251" t="s">
        <v>1713</v>
      </c>
      <c r="AB32" s="252">
        <v>2</v>
      </c>
      <c r="AC32" s="252">
        <f>AB32*1</f>
        <v>2</v>
      </c>
      <c r="AD32" s="252" t="s">
        <v>1662</v>
      </c>
      <c r="AE32" s="252">
        <f>AB32*5</f>
        <v>10</v>
      </c>
      <c r="AF32" s="252">
        <f>AC32*4+AE32*4</f>
        <v>48</v>
      </c>
    </row>
    <row r="33" spans="2:32" ht="27.95" customHeight="1">
      <c r="B33" s="968" t="s">
        <v>1739</v>
      </c>
      <c r="C33" s="964"/>
      <c r="D33" s="52"/>
      <c r="E33" s="52"/>
      <c r="F33" s="2"/>
      <c r="G33" s="137"/>
      <c r="H33" s="52"/>
      <c r="I33" s="2"/>
      <c r="J33" s="3"/>
      <c r="K33" s="2"/>
      <c r="L33" s="2"/>
      <c r="M33" s="3" t="s">
        <v>1738</v>
      </c>
      <c r="N33" s="2"/>
      <c r="O33" s="2">
        <v>5</v>
      </c>
      <c r="P33" s="2"/>
      <c r="Q33" s="52"/>
      <c r="R33" s="2"/>
      <c r="S33" s="3"/>
      <c r="T33" s="317"/>
      <c r="U33" s="2"/>
      <c r="V33" s="966"/>
      <c r="W33" s="761" t="s">
        <v>11</v>
      </c>
      <c r="X33" s="790" t="s">
        <v>1711</v>
      </c>
      <c r="Y33" s="314">
        <f>AB34</f>
        <v>0</v>
      </c>
      <c r="Z33" s="251"/>
      <c r="AA33" s="251" t="s">
        <v>1710</v>
      </c>
      <c r="AB33" s="252">
        <v>2.5</v>
      </c>
      <c r="AC33" s="252"/>
      <c r="AD33" s="252">
        <f>AB33*5</f>
        <v>12.5</v>
      </c>
      <c r="AE33" s="252" t="s">
        <v>1662</v>
      </c>
      <c r="AF33" s="252">
        <f>AD33*9</f>
        <v>112.5</v>
      </c>
    </row>
    <row r="34" spans="2:32" ht="27.95" customHeight="1">
      <c r="B34" s="968"/>
      <c r="C34" s="964"/>
      <c r="D34" s="52"/>
      <c r="E34" s="52"/>
      <c r="F34" s="2"/>
      <c r="G34" s="2"/>
      <c r="H34" s="52"/>
      <c r="I34" s="2"/>
      <c r="J34" s="3"/>
      <c r="K34" s="2"/>
      <c r="L34" s="2"/>
      <c r="M34" s="3" t="s">
        <v>922</v>
      </c>
      <c r="N34" s="2"/>
      <c r="O34" s="2">
        <v>10</v>
      </c>
      <c r="P34" s="2"/>
      <c r="Q34" s="52"/>
      <c r="R34" s="2"/>
      <c r="S34" s="3"/>
      <c r="T34" s="2"/>
      <c r="U34" s="2"/>
      <c r="V34" s="966"/>
      <c r="W34" s="756">
        <f>AC35</f>
        <v>30.200000000000003</v>
      </c>
      <c r="X34" s="788" t="s">
        <v>1708</v>
      </c>
      <c r="Y34" s="314">
        <v>0.1</v>
      </c>
      <c r="Z34" s="260"/>
      <c r="AA34" s="251" t="s">
        <v>1707</v>
      </c>
      <c r="AE34" s="251">
        <f>AB34*15</f>
        <v>0</v>
      </c>
    </row>
    <row r="35" spans="2:32" ht="27.95" customHeight="1">
      <c r="B35" s="141" t="s">
        <v>1706</v>
      </c>
      <c r="C35" s="264"/>
      <c r="D35" s="52"/>
      <c r="E35" s="52"/>
      <c r="F35" s="2"/>
      <c r="G35" s="2"/>
      <c r="H35" s="52"/>
      <c r="I35" s="2"/>
      <c r="J35" s="3"/>
      <c r="K35" s="52"/>
      <c r="L35" s="2"/>
      <c r="M35" s="3"/>
      <c r="N35" s="2"/>
      <c r="O35" s="2"/>
      <c r="P35" s="2"/>
      <c r="Q35" s="52"/>
      <c r="R35" s="2"/>
      <c r="S35" s="3"/>
      <c r="T35" s="317"/>
      <c r="U35" s="317"/>
      <c r="V35" s="966"/>
      <c r="W35" s="761" t="s">
        <v>12</v>
      </c>
      <c r="X35" s="787"/>
      <c r="Y35" s="314"/>
      <c r="Z35" s="251"/>
      <c r="AC35" s="251">
        <f>SUM(AC30:AC34)</f>
        <v>30.200000000000003</v>
      </c>
      <c r="AD35" s="251">
        <f>SUM(AD30:AD34)</f>
        <v>24.5</v>
      </c>
      <c r="AE35" s="251">
        <f>SUM(AE30:AE34)</f>
        <v>95.5</v>
      </c>
      <c r="AF35" s="251">
        <f>AC35*4+AD35*9+AE35*4</f>
        <v>723.3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3"/>
      <c r="K36" s="52"/>
      <c r="L36" s="2"/>
      <c r="N36" s="52"/>
      <c r="O36" s="2"/>
      <c r="P36" s="2"/>
      <c r="Q36" s="52"/>
      <c r="R36" s="2"/>
      <c r="S36" s="2"/>
      <c r="T36" s="52"/>
      <c r="U36" s="2"/>
      <c r="V36" s="967"/>
      <c r="W36" s="756">
        <f>(W30*4)+(W32*9)+(W34*4)</f>
        <v>723.3</v>
      </c>
      <c r="X36" s="794"/>
      <c r="Y36" s="314"/>
      <c r="Z36" s="260"/>
      <c r="AC36" s="259">
        <f>AC35*4/AF35</f>
        <v>0.16701230471450298</v>
      </c>
      <c r="AD36" s="259">
        <f>AD35*9/AF35</f>
        <v>0.30485275819162178</v>
      </c>
      <c r="AE36" s="259">
        <f>AE35*4/AF35</f>
        <v>0.52813493709387538</v>
      </c>
    </row>
    <row r="37" spans="2:32" s="41" customFormat="1" ht="42">
      <c r="B37" s="36">
        <v>4</v>
      </c>
      <c r="C37" s="964"/>
      <c r="D37" s="37" t="str">
        <f>冠成4月菜單!Q15</f>
        <v>小當家蛋炒飯</v>
      </c>
      <c r="E37" s="37" t="s">
        <v>1735</v>
      </c>
      <c r="F37" s="1" t="s">
        <v>1732</v>
      </c>
      <c r="G37" s="37" t="str">
        <f>冠成4月菜單!Q16</f>
        <v>日式照燒雞翅</v>
      </c>
      <c r="H37" s="37" t="s">
        <v>1737</v>
      </c>
      <c r="I37" s="1" t="s">
        <v>1732</v>
      </c>
      <c r="J37" s="37" t="str">
        <f>冠成4月菜單!Q17</f>
        <v>炸蔬菜天婦羅(炸)</v>
      </c>
      <c r="K37" s="37" t="s">
        <v>1736</v>
      </c>
      <c r="L37" s="1" t="s">
        <v>1732</v>
      </c>
      <c r="M37" s="37" t="str">
        <f>冠成4月菜單!Q18</f>
        <v>茄汁甜不辣(加)</v>
      </c>
      <c r="N37" s="37" t="s">
        <v>1735</v>
      </c>
      <c r="O37" s="1" t="s">
        <v>1732</v>
      </c>
      <c r="P37" s="37" t="str">
        <f>冠成4月菜單!Q19</f>
        <v>淺色蔬菜</v>
      </c>
      <c r="Q37" s="136" t="s">
        <v>1734</v>
      </c>
      <c r="R37" s="1" t="s">
        <v>1732</v>
      </c>
      <c r="S37" s="37" t="str">
        <f>冠成4月菜單!Q20</f>
        <v>蛋花湯</v>
      </c>
      <c r="T37" s="37" t="s">
        <v>1733</v>
      </c>
      <c r="U37" s="1" t="s">
        <v>1732</v>
      </c>
      <c r="V37" s="965"/>
      <c r="W37" s="766" t="s">
        <v>7</v>
      </c>
      <c r="X37" s="793" t="s">
        <v>1731</v>
      </c>
      <c r="Y37" s="507">
        <f>AB38</f>
        <v>5.7</v>
      </c>
      <c r="Z37" s="251"/>
      <c r="AA37" s="251"/>
      <c r="AB37" s="252"/>
      <c r="AC37" s="251" t="s">
        <v>1730</v>
      </c>
      <c r="AD37" s="251" t="s">
        <v>1729</v>
      </c>
      <c r="AE37" s="251" t="s">
        <v>1728</v>
      </c>
      <c r="AF37" s="251" t="s">
        <v>1727</v>
      </c>
    </row>
    <row r="38" spans="2:32" ht="27.95" customHeight="1">
      <c r="B38" s="42" t="s">
        <v>8</v>
      </c>
      <c r="C38" s="964"/>
      <c r="D38" s="3" t="s">
        <v>551</v>
      </c>
      <c r="E38" s="1191"/>
      <c r="F38" s="137">
        <v>85</v>
      </c>
      <c r="G38" s="3" t="s">
        <v>1726</v>
      </c>
      <c r="H38" s="3"/>
      <c r="I38" s="3">
        <v>40</v>
      </c>
      <c r="J38" s="3" t="s">
        <v>1725</v>
      </c>
      <c r="K38" s="3"/>
      <c r="L38" s="3">
        <v>30</v>
      </c>
      <c r="M38" s="2" t="s">
        <v>1029</v>
      </c>
      <c r="N38" s="2" t="s">
        <v>991</v>
      </c>
      <c r="O38" s="2">
        <v>50</v>
      </c>
      <c r="P38" s="2" t="s">
        <v>1724</v>
      </c>
      <c r="Q38" s="3"/>
      <c r="R38" s="2">
        <v>130</v>
      </c>
      <c r="S38" s="3" t="s">
        <v>1723</v>
      </c>
      <c r="T38" s="3"/>
      <c r="U38" s="3">
        <v>30</v>
      </c>
      <c r="V38" s="966"/>
      <c r="W38" s="756">
        <f>AE43</f>
        <v>95.5</v>
      </c>
      <c r="X38" s="791" t="s">
        <v>1722</v>
      </c>
      <c r="Y38" s="314">
        <f>AB39</f>
        <v>2</v>
      </c>
      <c r="Z38" s="260"/>
      <c r="AA38" s="268" t="s">
        <v>1721</v>
      </c>
      <c r="AB38" s="252">
        <v>5.7</v>
      </c>
      <c r="AC38" s="252">
        <f>AB38*2</f>
        <v>11.4</v>
      </c>
      <c r="AD38" s="252"/>
      <c r="AE38" s="252">
        <f>AB38*15</f>
        <v>85.5</v>
      </c>
      <c r="AF38" s="252">
        <f>AC38*4+AE38*4</f>
        <v>387.6</v>
      </c>
    </row>
    <row r="39" spans="2:32" ht="27.95" customHeight="1">
      <c r="B39" s="42">
        <v>10</v>
      </c>
      <c r="C39" s="964"/>
      <c r="D39" s="3" t="s">
        <v>1720</v>
      </c>
      <c r="E39" s="1192"/>
      <c r="F39" s="2">
        <v>30</v>
      </c>
      <c r="G39" s="3"/>
      <c r="H39" s="3"/>
      <c r="I39" s="3"/>
      <c r="J39" s="3" t="s">
        <v>589</v>
      </c>
      <c r="K39" s="3"/>
      <c r="L39" s="3">
        <v>20</v>
      </c>
      <c r="M39" s="2" t="s">
        <v>983</v>
      </c>
      <c r="N39" s="2"/>
      <c r="O39" s="2" t="s">
        <v>1719</v>
      </c>
      <c r="P39" s="288"/>
      <c r="Q39" s="3"/>
      <c r="R39" s="2"/>
      <c r="S39" s="3" t="s">
        <v>1718</v>
      </c>
      <c r="T39" s="3"/>
      <c r="U39" s="3">
        <v>10</v>
      </c>
      <c r="V39" s="966"/>
      <c r="W39" s="761" t="s">
        <v>9</v>
      </c>
      <c r="X39" s="790" t="s">
        <v>1717</v>
      </c>
      <c r="Y39" s="314">
        <f>AB40</f>
        <v>2</v>
      </c>
      <c r="Z39" s="251"/>
      <c r="AA39" s="267" t="s">
        <v>1716</v>
      </c>
      <c r="AB39" s="252">
        <v>2</v>
      </c>
      <c r="AC39" s="266">
        <f>AB39*7</f>
        <v>14</v>
      </c>
      <c r="AD39" s="252">
        <f>AB39*5</f>
        <v>10</v>
      </c>
      <c r="AE39" s="252" t="s">
        <v>1662</v>
      </c>
      <c r="AF39" s="265">
        <f>AC39*4+AD39*9</f>
        <v>146</v>
      </c>
    </row>
    <row r="40" spans="2:32" ht="27.95" customHeight="1">
      <c r="B40" s="42" t="s">
        <v>10</v>
      </c>
      <c r="C40" s="964"/>
      <c r="D40" s="3" t="s">
        <v>927</v>
      </c>
      <c r="E40" s="1192"/>
      <c r="F40" s="2">
        <v>5</v>
      </c>
      <c r="G40" s="3"/>
      <c r="H40" s="52"/>
      <c r="I40" s="3"/>
      <c r="J40" s="388" t="s">
        <v>1039</v>
      </c>
      <c r="K40" s="3"/>
      <c r="L40" s="3">
        <v>20</v>
      </c>
      <c r="M40" s="2"/>
      <c r="N40" s="52"/>
      <c r="O40" s="2"/>
      <c r="P40" s="288"/>
      <c r="Q40" s="3"/>
      <c r="R40" s="2"/>
      <c r="S40" s="3" t="s">
        <v>1715</v>
      </c>
      <c r="T40" s="3"/>
      <c r="U40" s="3">
        <v>5</v>
      </c>
      <c r="V40" s="966"/>
      <c r="W40" s="756">
        <f>(Y38*5)+(Y40*5)</f>
        <v>24</v>
      </c>
      <c r="X40" s="790" t="s">
        <v>1714</v>
      </c>
      <c r="Y40" s="314">
        <f>AB41</f>
        <v>2.8</v>
      </c>
      <c r="Z40" s="260"/>
      <c r="AA40" s="251" t="s">
        <v>1713</v>
      </c>
      <c r="AB40" s="252">
        <v>2</v>
      </c>
      <c r="AC40" s="252">
        <f>AB40*1</f>
        <v>2</v>
      </c>
      <c r="AD40" s="252" t="s">
        <v>1662</v>
      </c>
      <c r="AE40" s="252">
        <f>AB40*5</f>
        <v>10</v>
      </c>
      <c r="AF40" s="252">
        <f>AC40*4+AE40*4</f>
        <v>48</v>
      </c>
    </row>
    <row r="41" spans="2:32" ht="27.95" customHeight="1">
      <c r="B41" s="968" t="s">
        <v>1712</v>
      </c>
      <c r="C41" s="964"/>
      <c r="D41" s="3" t="s">
        <v>922</v>
      </c>
      <c r="E41" s="1192"/>
      <c r="F41" s="2">
        <v>5</v>
      </c>
      <c r="G41" s="3"/>
      <c r="H41" s="52"/>
      <c r="I41" s="3"/>
      <c r="J41" s="388"/>
      <c r="K41" s="52"/>
      <c r="L41" s="3"/>
      <c r="M41" s="2"/>
      <c r="N41" s="52"/>
      <c r="O41" s="2"/>
      <c r="P41" s="2"/>
      <c r="Q41" s="3"/>
      <c r="R41" s="2"/>
      <c r="S41" s="2"/>
      <c r="T41" s="2"/>
      <c r="U41" s="2"/>
      <c r="V41" s="966"/>
      <c r="W41" s="761" t="s">
        <v>11</v>
      </c>
      <c r="X41" s="790" t="s">
        <v>1711</v>
      </c>
      <c r="Y41" s="314">
        <f>AB42</f>
        <v>0</v>
      </c>
      <c r="Z41" s="251"/>
      <c r="AA41" s="251" t="s">
        <v>1710</v>
      </c>
      <c r="AB41" s="252">
        <v>2.8</v>
      </c>
      <c r="AC41" s="252"/>
      <c r="AD41" s="252">
        <f>AB41*5</f>
        <v>14</v>
      </c>
      <c r="AE41" s="252" t="s">
        <v>1662</v>
      </c>
      <c r="AF41" s="252">
        <f>AD41*9</f>
        <v>126</v>
      </c>
    </row>
    <row r="42" spans="2:32" ht="27.95" customHeight="1">
      <c r="B42" s="968"/>
      <c r="C42" s="964"/>
      <c r="D42" s="3" t="s">
        <v>1709</v>
      </c>
      <c r="E42" s="1192"/>
      <c r="F42" s="2">
        <v>1</v>
      </c>
      <c r="G42" s="75"/>
      <c r="H42" s="52"/>
      <c r="I42" s="2"/>
      <c r="J42" s="2"/>
      <c r="K42" s="52"/>
      <c r="L42" s="2"/>
      <c r="M42" s="137"/>
      <c r="N42" s="139"/>
      <c r="O42" s="137"/>
      <c r="P42" s="2"/>
      <c r="Q42" s="52"/>
      <c r="R42" s="2"/>
      <c r="S42" s="3"/>
      <c r="T42" s="52"/>
      <c r="U42" s="3"/>
      <c r="V42" s="966"/>
      <c r="W42" s="756">
        <f>(Y38*7)+(Y37*2)+(Y39*1)</f>
        <v>27.4</v>
      </c>
      <c r="X42" s="788" t="s">
        <v>1708</v>
      </c>
      <c r="Y42" s="314">
        <v>0</v>
      </c>
      <c r="Z42" s="260"/>
      <c r="AA42" s="251" t="s">
        <v>1707</v>
      </c>
      <c r="AE42" s="251">
        <f>AB42*15</f>
        <v>0</v>
      </c>
    </row>
    <row r="43" spans="2:32" ht="27.95" customHeight="1">
      <c r="B43" s="141" t="s">
        <v>1706</v>
      </c>
      <c r="C43" s="264"/>
      <c r="D43" s="3" t="s">
        <v>1705</v>
      </c>
      <c r="E43" s="1192"/>
      <c r="F43" s="2">
        <v>1</v>
      </c>
      <c r="G43" s="2"/>
      <c r="H43" s="52"/>
      <c r="I43" s="2"/>
      <c r="J43" s="3"/>
      <c r="K43" s="52"/>
      <c r="L43" s="2"/>
      <c r="M43" s="764"/>
      <c r="N43" s="52"/>
      <c r="O43" s="2"/>
      <c r="P43" s="2"/>
      <c r="Q43" s="52"/>
      <c r="R43" s="2"/>
      <c r="S43" s="767"/>
      <c r="T43" s="52"/>
      <c r="U43" s="3"/>
      <c r="V43" s="966"/>
      <c r="W43" s="761" t="s">
        <v>12</v>
      </c>
      <c r="X43" s="787"/>
      <c r="Y43" s="314"/>
      <c r="Z43" s="251"/>
      <c r="AC43" s="251">
        <f>SUM(AC38:AC42)</f>
        <v>27.4</v>
      </c>
      <c r="AD43" s="251">
        <f>SUM(AD38:AD42)</f>
        <v>24</v>
      </c>
      <c r="AE43" s="251">
        <f>SUM(AE38:AE42)</f>
        <v>95.5</v>
      </c>
      <c r="AF43" s="251">
        <f>AC43*4+AD43*9+AE43*4</f>
        <v>707.6</v>
      </c>
    </row>
    <row r="44" spans="2:32" ht="27.95" customHeight="1" thickBot="1">
      <c r="B44" s="263"/>
      <c r="C44" s="262"/>
      <c r="D44" s="83"/>
      <c r="E44" s="119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756">
        <f>(W38*4)+(W40*9)+(W42*4)</f>
        <v>707.6</v>
      </c>
      <c r="X44" s="794"/>
      <c r="Y44" s="311"/>
      <c r="Z44" s="260"/>
      <c r="AC44" s="259">
        <f>AC43*4/AF43</f>
        <v>0.15488976823063877</v>
      </c>
      <c r="AD44" s="259">
        <f>AD43*9/AF43</f>
        <v>0.30525720746184282</v>
      </c>
      <c r="AE44" s="259">
        <f>AE43*4/AF43</f>
        <v>0.53985302430751836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12:32">
      <c r="Y49" s="93"/>
    </row>
    <row r="50" spans="12:32">
      <c r="Y50" s="93"/>
    </row>
    <row r="51" spans="12:32">
      <c r="L51" s="254"/>
      <c r="N51" s="250"/>
      <c r="O51" s="254"/>
      <c r="Q51" s="253"/>
      <c r="R51" s="91"/>
      <c r="S51" s="92"/>
      <c r="T51" s="93"/>
      <c r="V51" s="251"/>
      <c r="W51" s="252"/>
      <c r="X51" s="251"/>
      <c r="Y51" s="251"/>
      <c r="Z51" s="251"/>
      <c r="AB51" s="250"/>
      <c r="AC51" s="250"/>
      <c r="AD51" s="250"/>
      <c r="AE51" s="250"/>
      <c r="AF51" s="250"/>
    </row>
    <row r="52" spans="12:32">
      <c r="L52" s="254"/>
      <c r="N52" s="250"/>
      <c r="O52" s="254"/>
      <c r="Q52" s="253"/>
      <c r="R52" s="91"/>
      <c r="S52" s="92"/>
      <c r="T52" s="93"/>
      <c r="V52" s="251"/>
      <c r="W52" s="252"/>
      <c r="X52" s="251"/>
      <c r="Y52" s="251"/>
      <c r="Z52" s="251"/>
      <c r="AB52" s="250"/>
      <c r="AC52" s="250"/>
      <c r="AD52" s="250"/>
      <c r="AE52" s="250"/>
      <c r="AF52" s="250"/>
    </row>
    <row r="53" spans="12:32">
      <c r="L53" s="254"/>
      <c r="N53" s="250"/>
      <c r="O53" s="254"/>
      <c r="Q53" s="253"/>
      <c r="R53" s="91"/>
      <c r="S53" s="92"/>
      <c r="T53" s="95"/>
      <c r="V53" s="251"/>
      <c r="W53" s="252"/>
      <c r="X53" s="251"/>
      <c r="Y53" s="251"/>
      <c r="Z53" s="251"/>
      <c r="AB53" s="250"/>
      <c r="AC53" s="250"/>
      <c r="AD53" s="250"/>
      <c r="AE53" s="250"/>
      <c r="AF53" s="250"/>
    </row>
    <row r="54" spans="12:32">
      <c r="L54" s="254"/>
      <c r="N54" s="250"/>
      <c r="O54" s="254"/>
      <c r="Q54" s="253"/>
      <c r="R54" s="91"/>
      <c r="S54" s="92"/>
      <c r="T54" s="95"/>
      <c r="V54" s="251"/>
      <c r="W54" s="252"/>
      <c r="X54" s="251"/>
      <c r="Y54" s="251"/>
      <c r="Z54" s="251"/>
      <c r="AB54" s="250"/>
      <c r="AC54" s="250"/>
      <c r="AD54" s="250"/>
      <c r="AE54" s="250"/>
      <c r="AF54" s="250"/>
    </row>
  </sheetData>
  <mergeCells count="20">
    <mergeCell ref="C37:C42"/>
    <mergeCell ref="V37:V44"/>
    <mergeCell ref="B41:B42"/>
    <mergeCell ref="J45:Y45"/>
    <mergeCell ref="D46:G46"/>
    <mergeCell ref="E38:E44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20" type="noConversion"/>
  <pageMargins left="0.97" right="0.17" top="0.18" bottom="0.17" header="0.5" footer="0.23"/>
  <pageSetup paperSize="9" scale="4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2"/>
  <sheetViews>
    <sheetView view="pageBreakPreview" topLeftCell="B4" zoomScale="50" zoomScaleNormal="55" zoomScaleSheetLayoutView="50" workbookViewId="0">
      <selection activeCell="AE24" sqref="AE24"/>
    </sheetView>
  </sheetViews>
  <sheetFormatPr defaultColWidth="9"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17.125" style="250" customWidth="1"/>
    <col min="5" max="5" width="7.125" style="254" customWidth="1"/>
    <col min="6" max="6" width="9.625" style="250" customWidth="1"/>
    <col min="7" max="7" width="18.625" style="250" customWidth="1"/>
    <col min="8" max="8" width="5.625" style="254" customWidth="1"/>
    <col min="9" max="9" width="9.625" style="250" customWidth="1"/>
    <col min="10" max="10" width="18.625" style="250" customWidth="1"/>
    <col min="11" max="11" width="5.625" style="254" customWidth="1"/>
    <col min="12" max="12" width="9.625" style="250" customWidth="1"/>
    <col min="13" max="13" width="18.625" style="250" customWidth="1"/>
    <col min="14" max="14" width="5.625" style="254" customWidth="1"/>
    <col min="15" max="15" width="9.625" style="250" customWidth="1"/>
    <col min="16" max="16" width="18.625" style="250" customWidth="1"/>
    <col min="17" max="17" width="5.625" style="254" customWidth="1"/>
    <col min="18" max="18" width="9.625" style="250" customWidth="1"/>
    <col min="19" max="19" width="18.625" style="250" customWidth="1"/>
    <col min="20" max="20" width="5.625" style="254" customWidth="1"/>
    <col min="21" max="21" width="9.62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customWidth="1"/>
    <col min="28" max="28" width="5.5" style="252" customWidth="1"/>
    <col min="29" max="29" width="7.75" style="251" customWidth="1"/>
    <col min="30" max="30" width="8" style="251" customWidth="1"/>
    <col min="31" max="31" width="7.875" style="251" customWidth="1"/>
    <col min="32" max="32" width="7.5" style="251" customWidth="1"/>
    <col min="33" max="34" width="9" style="250" customWidth="1"/>
    <col min="35" max="16384" width="9" style="250"/>
  </cols>
  <sheetData>
    <row r="1" spans="1:32" s="251" customFormat="1" ht="38.25">
      <c r="B1" s="970" t="s">
        <v>1810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1:32" s="251" customFormat="1" ht="13.5" customHeight="1">
      <c r="B2" s="971"/>
      <c r="C2" s="972"/>
      <c r="D2" s="972"/>
      <c r="E2" s="972"/>
      <c r="F2" s="972"/>
      <c r="G2" s="972"/>
      <c r="H2" s="528"/>
      <c r="I2" s="6"/>
      <c r="J2" s="6"/>
      <c r="K2" s="528"/>
      <c r="L2" s="6"/>
      <c r="M2" s="6"/>
      <c r="N2" s="528"/>
      <c r="O2" s="6"/>
      <c r="P2" s="6"/>
      <c r="Q2" s="528"/>
      <c r="R2" s="6"/>
      <c r="S2" s="6"/>
      <c r="T2" s="528"/>
      <c r="U2" s="6"/>
      <c r="V2" s="10"/>
      <c r="W2" s="11"/>
      <c r="X2" s="12"/>
      <c r="Y2" s="11"/>
      <c r="Z2" s="6"/>
      <c r="AB2" s="252"/>
    </row>
    <row r="3" spans="1:32" s="251" customFormat="1" ht="32.25" customHeight="1" thickBot="1">
      <c r="B3" s="98" t="s">
        <v>1809</v>
      </c>
      <c r="C3" s="310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1:32" s="35" customFormat="1" ht="157.5">
      <c r="B4" s="22" t="s">
        <v>0</v>
      </c>
      <c r="C4" s="23" t="s">
        <v>1</v>
      </c>
      <c r="D4" s="24" t="s">
        <v>2</v>
      </c>
      <c r="E4" s="25" t="s">
        <v>1429</v>
      </c>
      <c r="F4" s="24"/>
      <c r="G4" s="24" t="s">
        <v>3</v>
      </c>
      <c r="H4" s="25" t="s">
        <v>1429</v>
      </c>
      <c r="I4" s="24"/>
      <c r="J4" s="24" t="s">
        <v>4</v>
      </c>
      <c r="K4" s="25" t="s">
        <v>1429</v>
      </c>
      <c r="L4" s="26"/>
      <c r="M4" s="24" t="s">
        <v>4</v>
      </c>
      <c r="N4" s="25" t="s">
        <v>1429</v>
      </c>
      <c r="O4" s="24"/>
      <c r="P4" s="24" t="s">
        <v>4</v>
      </c>
      <c r="Q4" s="25" t="s">
        <v>1429</v>
      </c>
      <c r="R4" s="24"/>
      <c r="S4" s="27" t="s">
        <v>5</v>
      </c>
      <c r="T4" s="25" t="s">
        <v>1429</v>
      </c>
      <c r="U4" s="24"/>
      <c r="V4" s="101" t="s">
        <v>1808</v>
      </c>
      <c r="W4" s="28" t="s">
        <v>6</v>
      </c>
      <c r="X4" s="29" t="s">
        <v>1807</v>
      </c>
      <c r="Y4" s="30" t="s">
        <v>1806</v>
      </c>
      <c r="Z4" s="31"/>
      <c r="AA4" s="268"/>
      <c r="AB4" s="252"/>
      <c r="AC4" s="251"/>
      <c r="AD4" s="251"/>
      <c r="AE4" s="251"/>
      <c r="AF4" s="251"/>
    </row>
    <row r="5" spans="1:32" s="41" customFormat="1" ht="65.099999999999994" customHeight="1">
      <c r="B5" s="36">
        <v>4</v>
      </c>
      <c r="C5" s="964"/>
      <c r="D5" s="37" t="str">
        <f>冠成4月菜單!A25</f>
        <v>白米飯</v>
      </c>
      <c r="E5" s="136" t="s">
        <v>1805</v>
      </c>
      <c r="F5" s="1" t="s">
        <v>1390</v>
      </c>
      <c r="G5" s="37" t="str">
        <f>冠成4月菜單!A26</f>
        <v>蔥燒里肌肉</v>
      </c>
      <c r="H5" s="37" t="s">
        <v>1803</v>
      </c>
      <c r="I5" s="1" t="s">
        <v>1390</v>
      </c>
      <c r="J5" s="37" t="str">
        <f>冠成4月菜單!A27</f>
        <v>甜心唐揚雞丁</v>
      </c>
      <c r="K5" s="37" t="s">
        <v>1803</v>
      </c>
      <c r="L5" s="1" t="s">
        <v>1390</v>
      </c>
      <c r="M5" s="37" t="str">
        <f>冠成4月菜單!A28</f>
        <v>白菜滷(豆)</v>
      </c>
      <c r="N5" s="37" t="s">
        <v>1803</v>
      </c>
      <c r="O5" s="1" t="s">
        <v>1390</v>
      </c>
      <c r="P5" s="37" t="str">
        <f>冠成4月菜單!A29</f>
        <v>深色蔬菜</v>
      </c>
      <c r="Q5" s="136" t="s">
        <v>1804</v>
      </c>
      <c r="R5" s="1" t="s">
        <v>1390</v>
      </c>
      <c r="S5" s="37" t="str">
        <f>冠成4月菜單!A30</f>
        <v>蘿蔔湯</v>
      </c>
      <c r="T5" s="37" t="s">
        <v>1803</v>
      </c>
      <c r="U5" s="1" t="s">
        <v>1390</v>
      </c>
      <c r="V5" s="965"/>
      <c r="W5" s="766" t="s">
        <v>7</v>
      </c>
      <c r="X5" s="39" t="s">
        <v>1389</v>
      </c>
      <c r="Y5" s="792">
        <f>AB6</f>
        <v>5.7</v>
      </c>
      <c r="Z5" s="251"/>
      <c r="AA5" s="251"/>
      <c r="AB5" s="252"/>
      <c r="AC5" s="251" t="s">
        <v>1388</v>
      </c>
      <c r="AD5" s="251" t="s">
        <v>1387</v>
      </c>
      <c r="AE5" s="251" t="s">
        <v>1368</v>
      </c>
      <c r="AF5" s="251" t="s">
        <v>1386</v>
      </c>
    </row>
    <row r="6" spans="1:32" ht="27.95" customHeight="1">
      <c r="B6" s="42" t="s">
        <v>8</v>
      </c>
      <c r="C6" s="964"/>
      <c r="D6" s="3" t="s">
        <v>1802</v>
      </c>
      <c r="E6" s="139"/>
      <c r="F6" s="137">
        <v>105</v>
      </c>
      <c r="G6" s="2" t="s">
        <v>1801</v>
      </c>
      <c r="H6" s="3"/>
      <c r="I6" s="2">
        <v>50</v>
      </c>
      <c r="J6" s="2" t="s">
        <v>1800</v>
      </c>
      <c r="K6" s="3"/>
      <c r="L6" s="2">
        <v>50</v>
      </c>
      <c r="M6" s="3" t="s">
        <v>993</v>
      </c>
      <c r="N6" s="3"/>
      <c r="O6" s="3">
        <v>40</v>
      </c>
      <c r="P6" s="2" t="str">
        <f>P5</f>
        <v>深色蔬菜</v>
      </c>
      <c r="Q6" s="3"/>
      <c r="R6" s="2">
        <v>120</v>
      </c>
      <c r="S6" s="2" t="s">
        <v>1799</v>
      </c>
      <c r="T6" s="3"/>
      <c r="U6" s="137">
        <v>35</v>
      </c>
      <c r="V6" s="966"/>
      <c r="W6" s="756">
        <f>AE11</f>
        <v>96.5</v>
      </c>
      <c r="X6" s="43" t="s">
        <v>1722</v>
      </c>
      <c r="Y6" s="786">
        <f>AB7</f>
        <v>1.9</v>
      </c>
      <c r="Z6" s="260"/>
      <c r="AA6" s="268" t="s">
        <v>1721</v>
      </c>
      <c r="AB6" s="252">
        <v>5.7</v>
      </c>
      <c r="AC6" s="252">
        <f>AB6*2</f>
        <v>11.4</v>
      </c>
      <c r="AD6" s="252"/>
      <c r="AE6" s="252">
        <f>AB6*15</f>
        <v>85.5</v>
      </c>
      <c r="AF6" s="252">
        <f>AC6*4+AE6*4</f>
        <v>387.6</v>
      </c>
    </row>
    <row r="7" spans="1:32" ht="27.95" customHeight="1">
      <c r="B7" s="42">
        <v>13</v>
      </c>
      <c r="C7" s="964"/>
      <c r="D7" s="2"/>
      <c r="E7" s="3"/>
      <c r="F7" s="2"/>
      <c r="G7" s="2"/>
      <c r="H7" s="767"/>
      <c r="I7" s="2"/>
      <c r="J7" s="2" t="s">
        <v>1798</v>
      </c>
      <c r="K7" s="3"/>
      <c r="L7" s="2">
        <v>15</v>
      </c>
      <c r="M7" s="3" t="s">
        <v>922</v>
      </c>
      <c r="N7" s="3"/>
      <c r="O7" s="3">
        <v>20</v>
      </c>
      <c r="P7" s="2"/>
      <c r="Q7" s="3"/>
      <c r="R7" s="2"/>
      <c r="S7" s="3" t="s">
        <v>1797</v>
      </c>
      <c r="T7" s="3"/>
      <c r="U7" s="137">
        <v>1</v>
      </c>
      <c r="V7" s="966"/>
      <c r="W7" s="761" t="s">
        <v>9</v>
      </c>
      <c r="X7" s="48" t="s">
        <v>1717</v>
      </c>
      <c r="Y7" s="786">
        <f>AB8</f>
        <v>2.2000000000000002</v>
      </c>
      <c r="Z7" s="251"/>
      <c r="AA7" s="267" t="s">
        <v>1716</v>
      </c>
      <c r="AB7" s="252">
        <v>1.9</v>
      </c>
      <c r="AC7" s="266">
        <f>AB7*7</f>
        <v>13.299999999999999</v>
      </c>
      <c r="AD7" s="252">
        <f>AB7*5</f>
        <v>9.5</v>
      </c>
      <c r="AE7" s="252" t="s">
        <v>1662</v>
      </c>
      <c r="AF7" s="265">
        <f>AC7*4+AD7*9</f>
        <v>138.69999999999999</v>
      </c>
    </row>
    <row r="8" spans="1:32" ht="27.95" customHeight="1">
      <c r="B8" s="42" t="s">
        <v>10</v>
      </c>
      <c r="C8" s="964"/>
      <c r="D8" s="2"/>
      <c r="E8" s="3"/>
      <c r="F8" s="2"/>
      <c r="G8" s="2"/>
      <c r="H8" s="52"/>
      <c r="I8" s="137"/>
      <c r="J8" s="2" t="s">
        <v>1715</v>
      </c>
      <c r="K8" s="3"/>
      <c r="L8" s="2">
        <v>10</v>
      </c>
      <c r="M8" s="3" t="s">
        <v>1796</v>
      </c>
      <c r="N8" s="288" t="s">
        <v>1795</v>
      </c>
      <c r="O8" s="3">
        <v>15</v>
      </c>
      <c r="P8" s="2"/>
      <c r="Q8" s="52"/>
      <c r="R8" s="2"/>
      <c r="S8" s="3"/>
      <c r="T8" s="3"/>
      <c r="U8" s="2"/>
      <c r="V8" s="966"/>
      <c r="W8" s="756">
        <f>AD11</f>
        <v>21.5</v>
      </c>
      <c r="X8" s="48" t="s">
        <v>1714</v>
      </c>
      <c r="Y8" s="786">
        <f>AB9</f>
        <v>2.4</v>
      </c>
      <c r="Z8" s="260"/>
      <c r="AA8" s="251" t="s">
        <v>1713</v>
      </c>
      <c r="AB8" s="252">
        <v>2.2000000000000002</v>
      </c>
      <c r="AC8" s="252">
        <f>AB8*1</f>
        <v>2.2000000000000002</v>
      </c>
      <c r="AD8" s="252" t="s">
        <v>1662</v>
      </c>
      <c r="AE8" s="252">
        <f>AB8*5</f>
        <v>11</v>
      </c>
      <c r="AF8" s="252">
        <f>AC8*4+AE8*4</f>
        <v>52.8</v>
      </c>
    </row>
    <row r="9" spans="1:32" ht="27.95" customHeight="1">
      <c r="B9" s="968" t="s">
        <v>1765</v>
      </c>
      <c r="C9" s="964"/>
      <c r="D9" s="3"/>
      <c r="E9" s="3"/>
      <c r="F9" s="3"/>
      <c r="G9" s="2"/>
      <c r="H9" s="52"/>
      <c r="I9" s="137"/>
      <c r="J9" s="2"/>
      <c r="K9" s="3"/>
      <c r="L9" s="2"/>
      <c r="M9" s="3" t="s">
        <v>1763</v>
      </c>
      <c r="N9" s="288"/>
      <c r="O9" s="3">
        <v>10</v>
      </c>
      <c r="P9" s="2"/>
      <c r="Q9" s="52"/>
      <c r="R9" s="2"/>
      <c r="S9" s="3"/>
      <c r="T9" s="3"/>
      <c r="U9" s="2"/>
      <c r="V9" s="966"/>
      <c r="W9" s="761" t="s">
        <v>11</v>
      </c>
      <c r="X9" s="48" t="s">
        <v>1711</v>
      </c>
      <c r="Y9" s="786">
        <f>AB10</f>
        <v>0</v>
      </c>
      <c r="Z9" s="251"/>
      <c r="AA9" s="251" t="s">
        <v>1710</v>
      </c>
      <c r="AB9" s="252">
        <v>2.4</v>
      </c>
      <c r="AC9" s="252"/>
      <c r="AD9" s="252">
        <f>AB9*5</f>
        <v>12</v>
      </c>
      <c r="AE9" s="252" t="s">
        <v>1662</v>
      </c>
      <c r="AF9" s="252">
        <f>AD9*9</f>
        <v>108</v>
      </c>
    </row>
    <row r="10" spans="1:32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798"/>
      <c r="N10" s="796"/>
      <c r="O10" s="137"/>
      <c r="P10" s="2"/>
      <c r="Q10" s="52"/>
      <c r="R10" s="2"/>
      <c r="S10" s="3"/>
      <c r="T10" s="3"/>
      <c r="U10" s="2"/>
      <c r="V10" s="966"/>
      <c r="W10" s="756">
        <f>AC11</f>
        <v>26.9</v>
      </c>
      <c r="X10" s="97" t="s">
        <v>1708</v>
      </c>
      <c r="Y10" s="786">
        <v>0</v>
      </c>
      <c r="Z10" s="260"/>
      <c r="AA10" s="251" t="s">
        <v>1707</v>
      </c>
      <c r="AE10" s="251">
        <f>AB10*15</f>
        <v>0</v>
      </c>
    </row>
    <row r="11" spans="1:32" ht="27.95" customHeight="1">
      <c r="B11" s="141" t="s">
        <v>1706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808"/>
      <c r="N11" s="796"/>
      <c r="O11" s="137"/>
      <c r="P11" s="2"/>
      <c r="Q11" s="52"/>
      <c r="R11" s="2"/>
      <c r="S11" s="2"/>
      <c r="T11" s="52"/>
      <c r="U11" s="2"/>
      <c r="V11" s="966"/>
      <c r="W11" s="761" t="s">
        <v>12</v>
      </c>
      <c r="X11" s="56"/>
      <c r="Y11" s="786"/>
      <c r="Z11" s="251"/>
      <c r="AC11" s="251">
        <f>SUM(AC6:AC10)</f>
        <v>26.9</v>
      </c>
      <c r="AD11" s="251">
        <f>SUM(AD6:AD10)</f>
        <v>21.5</v>
      </c>
      <c r="AE11" s="251">
        <f>SUM(AE6:AE10)</f>
        <v>96.5</v>
      </c>
      <c r="AF11" s="251">
        <f>AC11*4+AD11*9+AE11*4</f>
        <v>687.1</v>
      </c>
    </row>
    <row r="12" spans="1:32" ht="27.95" customHeight="1" thickBot="1">
      <c r="B12" s="272"/>
      <c r="C12" s="262"/>
      <c r="D12" s="52"/>
      <c r="E12" s="52"/>
      <c r="F12" s="2"/>
      <c r="G12" s="2"/>
      <c r="H12" s="52"/>
      <c r="I12" s="2"/>
      <c r="J12" s="84"/>
      <c r="K12" s="83"/>
      <c r="L12" s="84"/>
      <c r="M12" s="797"/>
      <c r="N12" s="796"/>
      <c r="O12" s="137"/>
      <c r="P12" s="2"/>
      <c r="Q12" s="52"/>
      <c r="R12" s="2"/>
      <c r="S12" s="2"/>
      <c r="T12" s="52"/>
      <c r="U12" s="2"/>
      <c r="V12" s="967"/>
      <c r="W12" s="756">
        <f>(W6*4)+(W8*9)+(W10*4)</f>
        <v>687.1</v>
      </c>
      <c r="X12" s="62"/>
      <c r="Y12" s="786"/>
      <c r="Z12" s="260"/>
      <c r="AC12" s="259">
        <f>AC11*4/AF11</f>
        <v>0.15660020375491193</v>
      </c>
      <c r="AD12" s="259">
        <f>AD11*9/AF11</f>
        <v>0.28161839615776452</v>
      </c>
      <c r="AE12" s="259">
        <f>AE11*4/AF11</f>
        <v>0.56178140008732347</v>
      </c>
    </row>
    <row r="13" spans="1:32" s="41" customFormat="1" ht="42">
      <c r="B13" s="36">
        <v>4</v>
      </c>
      <c r="C13" s="964"/>
      <c r="D13" s="37" t="str">
        <f>冠成4月菜單!E25</f>
        <v>五穀飯</v>
      </c>
      <c r="E13" s="136" t="s">
        <v>1747</v>
      </c>
      <c r="F13" s="1" t="s">
        <v>1732</v>
      </c>
      <c r="G13" s="37" t="str">
        <f>冠成4月菜單!E26</f>
        <v>匈牙利燉肉</v>
      </c>
      <c r="H13" s="37" t="s">
        <v>1746</v>
      </c>
      <c r="I13" s="1" t="s">
        <v>1732</v>
      </c>
      <c r="J13" s="37" t="str">
        <f>冠成4月菜單!E27</f>
        <v>蒲燒鯛魚(海加)</v>
      </c>
      <c r="K13" s="37" t="s">
        <v>1747</v>
      </c>
      <c r="L13" s="1" t="s">
        <v>1732</v>
      </c>
      <c r="M13" s="37" t="str">
        <f>冠成4月菜單!E28</f>
        <v>夜市滷米血糕(冷)</v>
      </c>
      <c r="N13" s="37" t="s">
        <v>1746</v>
      </c>
      <c r="O13" s="1" t="s">
        <v>1732</v>
      </c>
      <c r="P13" s="37" t="str">
        <f>冠成4月菜單!E29</f>
        <v>淺色蔬菜</v>
      </c>
      <c r="Q13" s="136" t="s">
        <v>1734</v>
      </c>
      <c r="R13" s="1" t="s">
        <v>1732</v>
      </c>
      <c r="S13" s="37" t="str">
        <f>冠成4月菜單!E30</f>
        <v>酸辣湯(豆)</v>
      </c>
      <c r="T13" s="37" t="s">
        <v>1733</v>
      </c>
      <c r="U13" s="1" t="s">
        <v>1732</v>
      </c>
      <c r="V13" s="965"/>
      <c r="W13" s="766" t="s">
        <v>7</v>
      </c>
      <c r="X13" s="39" t="s">
        <v>534</v>
      </c>
      <c r="Y13" s="792">
        <f>AB14</f>
        <v>5.7</v>
      </c>
      <c r="Z13" s="251"/>
      <c r="AA13" s="251"/>
      <c r="AB13" s="252"/>
      <c r="AC13" s="251" t="s">
        <v>1730</v>
      </c>
      <c r="AD13" s="251" t="s">
        <v>1729</v>
      </c>
      <c r="AE13" s="251" t="s">
        <v>1728</v>
      </c>
      <c r="AF13" s="251" t="s">
        <v>1727</v>
      </c>
    </row>
    <row r="14" spans="1:32" ht="27.95" customHeight="1">
      <c r="B14" s="42" t="s">
        <v>8</v>
      </c>
      <c r="C14" s="964"/>
      <c r="D14" s="3" t="s">
        <v>1745</v>
      </c>
      <c r="E14" s="2"/>
      <c r="F14" s="2">
        <v>60</v>
      </c>
      <c r="G14" s="3" t="s">
        <v>1744</v>
      </c>
      <c r="H14" s="3"/>
      <c r="I14" s="2">
        <v>50</v>
      </c>
      <c r="J14" s="3" t="s">
        <v>1794</v>
      </c>
      <c r="K14" s="2"/>
      <c r="L14" s="3">
        <v>40</v>
      </c>
      <c r="M14" s="2" t="s">
        <v>954</v>
      </c>
      <c r="N14" s="2"/>
      <c r="O14" s="2">
        <v>35</v>
      </c>
      <c r="P14" s="2" t="s">
        <v>944</v>
      </c>
      <c r="Q14" s="3"/>
      <c r="R14" s="2">
        <v>150</v>
      </c>
      <c r="S14" s="139" t="s">
        <v>1697</v>
      </c>
      <c r="T14" s="2" t="s">
        <v>914</v>
      </c>
      <c r="U14" s="2">
        <v>20</v>
      </c>
      <c r="V14" s="966"/>
      <c r="W14" s="756">
        <f>AE19</f>
        <v>95.5</v>
      </c>
      <c r="X14" s="43" t="s">
        <v>529</v>
      </c>
      <c r="Y14" s="786">
        <f>AB15</f>
        <v>2.8</v>
      </c>
      <c r="Z14" s="260"/>
      <c r="AA14" s="268" t="s">
        <v>1721</v>
      </c>
      <c r="AB14" s="252">
        <v>5.7</v>
      </c>
      <c r="AC14" s="252">
        <f>AB14*2</f>
        <v>11.4</v>
      </c>
      <c r="AD14" s="252"/>
      <c r="AE14" s="252">
        <f>AB14*15</f>
        <v>85.5</v>
      </c>
      <c r="AF14" s="252">
        <f>AC14*4+AE14*4</f>
        <v>387.6</v>
      </c>
    </row>
    <row r="15" spans="1:32" ht="27.95" customHeight="1">
      <c r="B15" s="42">
        <v>14</v>
      </c>
      <c r="C15" s="964"/>
      <c r="D15" s="2" t="s">
        <v>1793</v>
      </c>
      <c r="E15" s="2"/>
      <c r="F15" s="2">
        <v>30</v>
      </c>
      <c r="G15" s="2" t="s">
        <v>1792</v>
      </c>
      <c r="H15" s="3"/>
      <c r="I15" s="2">
        <v>20</v>
      </c>
      <c r="J15" s="3"/>
      <c r="K15" s="137"/>
      <c r="L15" s="3"/>
      <c r="M15" s="2" t="s">
        <v>1791</v>
      </c>
      <c r="N15" s="137"/>
      <c r="O15" s="2" t="s">
        <v>1719</v>
      </c>
      <c r="P15" s="2"/>
      <c r="Q15" s="288"/>
      <c r="R15" s="288"/>
      <c r="S15" s="271" t="s">
        <v>1436</v>
      </c>
      <c r="T15" s="288"/>
      <c r="U15" s="2">
        <v>20</v>
      </c>
      <c r="V15" s="966"/>
      <c r="W15" s="761" t="s">
        <v>9</v>
      </c>
      <c r="X15" s="48" t="s">
        <v>527</v>
      </c>
      <c r="Y15" s="786">
        <f>AB16</f>
        <v>2</v>
      </c>
      <c r="Z15" s="251"/>
      <c r="AA15" s="267" t="s">
        <v>1716</v>
      </c>
      <c r="AB15" s="252">
        <v>2.8</v>
      </c>
      <c r="AC15" s="266">
        <f>AB15*7</f>
        <v>19.599999999999998</v>
      </c>
      <c r="AD15" s="252">
        <f>AB15*5</f>
        <v>14</v>
      </c>
      <c r="AE15" s="252" t="s">
        <v>1662</v>
      </c>
      <c r="AF15" s="265">
        <f>AC15*4+AD15*9</f>
        <v>204.39999999999998</v>
      </c>
    </row>
    <row r="16" spans="1:32" ht="27.95" customHeight="1">
      <c r="A16" s="250" t="s">
        <v>1759</v>
      </c>
      <c r="B16" s="42" t="s">
        <v>10</v>
      </c>
      <c r="C16" s="964"/>
      <c r="D16" s="52"/>
      <c r="E16" s="52"/>
      <c r="F16" s="2"/>
      <c r="G16" s="2" t="s">
        <v>1715</v>
      </c>
      <c r="H16" s="3"/>
      <c r="I16" s="2">
        <v>20</v>
      </c>
      <c r="J16" s="3"/>
      <c r="K16" s="52"/>
      <c r="L16" s="3"/>
      <c r="M16" s="2"/>
      <c r="N16" s="137"/>
      <c r="O16" s="2"/>
      <c r="P16" s="2"/>
      <c r="Q16" s="52"/>
      <c r="R16" s="2"/>
      <c r="S16" s="3" t="s">
        <v>962</v>
      </c>
      <c r="T16" s="2"/>
      <c r="U16" s="2">
        <v>5</v>
      </c>
      <c r="V16" s="966"/>
      <c r="W16" s="756">
        <v>23</v>
      </c>
      <c r="X16" s="48" t="s">
        <v>525</v>
      </c>
      <c r="Y16" s="786">
        <f>AB17</f>
        <v>2.2999999999999998</v>
      </c>
      <c r="Z16" s="260"/>
      <c r="AA16" s="251" t="s">
        <v>1713</v>
      </c>
      <c r="AB16" s="252">
        <v>2</v>
      </c>
      <c r="AC16" s="252">
        <f>AB16*1</f>
        <v>2</v>
      </c>
      <c r="AD16" s="252" t="s">
        <v>1662</v>
      </c>
      <c r="AE16" s="252">
        <f>AB16*5</f>
        <v>10</v>
      </c>
      <c r="AF16" s="252">
        <f>AC16*4+AE16*4</f>
        <v>48</v>
      </c>
    </row>
    <row r="17" spans="1:34" ht="27.95" customHeight="1">
      <c r="A17" s="169"/>
      <c r="B17" s="968" t="s">
        <v>1758</v>
      </c>
      <c r="C17" s="964"/>
      <c r="D17" s="52"/>
      <c r="E17" s="52"/>
      <c r="F17" s="2"/>
      <c r="G17" s="2"/>
      <c r="H17" s="3"/>
      <c r="I17" s="2"/>
      <c r="J17" s="355"/>
      <c r="K17" s="789"/>
      <c r="L17" s="355"/>
      <c r="M17" s="2"/>
      <c r="N17" s="137"/>
      <c r="O17" s="2"/>
      <c r="P17" s="2"/>
      <c r="Q17" s="52"/>
      <c r="R17" s="2"/>
      <c r="S17" s="3" t="s">
        <v>922</v>
      </c>
      <c r="T17" s="2"/>
      <c r="U17" s="2">
        <v>5</v>
      </c>
      <c r="V17" s="966"/>
      <c r="W17" s="761" t="s">
        <v>11</v>
      </c>
      <c r="X17" s="48" t="s">
        <v>522</v>
      </c>
      <c r="Y17" s="786">
        <f>AB18</f>
        <v>0</v>
      </c>
      <c r="Z17" s="251"/>
      <c r="AA17" s="251" t="s">
        <v>1710</v>
      </c>
      <c r="AB17" s="252">
        <v>2.2999999999999998</v>
      </c>
      <c r="AC17" s="252"/>
      <c r="AD17" s="252">
        <f>AB17*5</f>
        <v>11.5</v>
      </c>
      <c r="AE17" s="252" t="s">
        <v>1662</v>
      </c>
      <c r="AF17" s="252">
        <f>AD17*9</f>
        <v>103.5</v>
      </c>
    </row>
    <row r="18" spans="1:34" ht="27.95" customHeight="1">
      <c r="B18" s="968"/>
      <c r="C18" s="964"/>
      <c r="D18" s="52"/>
      <c r="E18" s="789"/>
      <c r="F18" s="288"/>
      <c r="G18" s="355"/>
      <c r="H18" s="789"/>
      <c r="I18" s="2"/>
      <c r="J18" s="2"/>
      <c r="K18" s="52"/>
      <c r="L18" s="2"/>
      <c r="M18" s="137"/>
      <c r="N18" s="137"/>
      <c r="O18" s="137"/>
      <c r="P18" s="2"/>
      <c r="Q18" s="52"/>
      <c r="R18" s="2"/>
      <c r="S18" s="3"/>
      <c r="T18" s="2"/>
      <c r="U18" s="2"/>
      <c r="V18" s="966"/>
      <c r="W18" s="756">
        <f>AC19</f>
        <v>33</v>
      </c>
      <c r="X18" s="97" t="s">
        <v>518</v>
      </c>
      <c r="Y18" s="786">
        <v>0</v>
      </c>
      <c r="Z18" s="260"/>
      <c r="AA18" s="251" t="s">
        <v>1707</v>
      </c>
      <c r="AE18" s="251">
        <f>AB18*15</f>
        <v>0</v>
      </c>
    </row>
    <row r="19" spans="1:34" ht="27.95" customHeight="1">
      <c r="B19" s="141" t="s">
        <v>1706</v>
      </c>
      <c r="C19" s="264"/>
      <c r="D19" s="52"/>
      <c r="E19" s="52"/>
      <c r="F19" s="2"/>
      <c r="G19" s="3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2"/>
      <c r="U19" s="2"/>
      <c r="V19" s="966"/>
      <c r="W19" s="761" t="s">
        <v>12</v>
      </c>
      <c r="X19" s="56"/>
      <c r="Y19" s="786"/>
      <c r="Z19" s="251"/>
      <c r="AC19" s="251">
        <f>SUM(AC14:AC18)</f>
        <v>33</v>
      </c>
      <c r="AD19" s="251">
        <f>SUM(AD14:AD18)</f>
        <v>25.5</v>
      </c>
      <c r="AE19" s="251">
        <f>SUM(AE14:AE18)</f>
        <v>95.5</v>
      </c>
      <c r="AF19" s="251">
        <f>AC19*4+AD19*9+AE19*4</f>
        <v>743.5</v>
      </c>
    </row>
    <row r="20" spans="1:34" ht="27.95" customHeight="1" thickBo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756">
        <f>AF19</f>
        <v>743.5</v>
      </c>
      <c r="X20" s="316"/>
      <c r="Y20" s="784"/>
      <c r="Z20" s="260"/>
      <c r="AC20" s="259">
        <f>AC19*4/AF19</f>
        <v>0.17753866845998656</v>
      </c>
      <c r="AD20" s="259">
        <f>AD19*9/AF19</f>
        <v>0.30867518493611296</v>
      </c>
      <c r="AE20" s="259">
        <f>AE19*4/AF19</f>
        <v>0.51378614660390043</v>
      </c>
    </row>
    <row r="21" spans="1:34" s="41" customFormat="1" ht="42">
      <c r="B21" s="36">
        <v>4</v>
      </c>
      <c r="C21" s="964"/>
      <c r="D21" s="37" t="str">
        <f>冠成4月菜單!I25</f>
        <v>白米飯</v>
      </c>
      <c r="E21" s="37" t="s">
        <v>640</v>
      </c>
      <c r="F21" s="1" t="s">
        <v>1732</v>
      </c>
      <c r="G21" s="37" t="str">
        <f>冠成4月菜單!I26</f>
        <v>鹽酥雞(炸)</v>
      </c>
      <c r="H21" s="37" t="s">
        <v>1736</v>
      </c>
      <c r="I21" s="1" t="s">
        <v>1732</v>
      </c>
      <c r="J21" s="37" t="str">
        <f>冠成4月菜單!I27</f>
        <v>客家炒鹹豬肉</v>
      </c>
      <c r="K21" s="37" t="s">
        <v>1735</v>
      </c>
      <c r="L21" s="1" t="s">
        <v>1732</v>
      </c>
      <c r="M21" s="37" t="str">
        <f>冠成4月菜單!I28</f>
        <v>黃瓜什錦</v>
      </c>
      <c r="N21" s="37" t="s">
        <v>1733</v>
      </c>
      <c r="O21" s="1" t="s">
        <v>1732</v>
      </c>
      <c r="P21" s="37" t="str">
        <f>冠成4月菜單!I29</f>
        <v>深色蔬菜</v>
      </c>
      <c r="Q21" s="136" t="s">
        <v>1734</v>
      </c>
      <c r="R21" s="1" t="s">
        <v>1732</v>
      </c>
      <c r="S21" s="37" t="str">
        <f>冠成4月菜單!I30</f>
        <v>榨菜肉絲湯(醃)</v>
      </c>
      <c r="T21" s="37" t="s">
        <v>1733</v>
      </c>
      <c r="U21" s="1" t="s">
        <v>1732</v>
      </c>
      <c r="V21" s="965"/>
      <c r="W21" s="766" t="s">
        <v>1575</v>
      </c>
      <c r="X21" s="39" t="s">
        <v>1731</v>
      </c>
      <c r="Y21" s="507">
        <f>AB22</f>
        <v>5.7</v>
      </c>
      <c r="Z21" s="251"/>
      <c r="AA21" s="251"/>
      <c r="AB21" s="252"/>
      <c r="AC21" s="251" t="s">
        <v>1730</v>
      </c>
      <c r="AD21" s="251" t="s">
        <v>1729</v>
      </c>
      <c r="AE21" s="251" t="s">
        <v>1728</v>
      </c>
      <c r="AF21" s="251" t="s">
        <v>1727</v>
      </c>
    </row>
    <row r="22" spans="1:34" s="69" customFormat="1" ht="27.75" customHeight="1">
      <c r="B22" s="42" t="s">
        <v>8</v>
      </c>
      <c r="C22" s="964"/>
      <c r="D22" s="3" t="s">
        <v>1745</v>
      </c>
      <c r="E22" s="139"/>
      <c r="F22" s="137">
        <v>115</v>
      </c>
      <c r="G22" s="2" t="s">
        <v>1790</v>
      </c>
      <c r="H22" s="3"/>
      <c r="I22" s="2">
        <v>45</v>
      </c>
      <c r="J22" s="139" t="s">
        <v>941</v>
      </c>
      <c r="K22" s="137"/>
      <c r="L22" s="137">
        <v>40</v>
      </c>
      <c r="M22" s="2" t="s">
        <v>1030</v>
      </c>
      <c r="N22" s="2"/>
      <c r="O22" s="2">
        <v>40</v>
      </c>
      <c r="P22" s="2" t="s">
        <v>944</v>
      </c>
      <c r="Q22" s="3"/>
      <c r="R22" s="2">
        <v>120</v>
      </c>
      <c r="S22" s="2" t="s">
        <v>1035</v>
      </c>
      <c r="T22" s="2" t="s">
        <v>923</v>
      </c>
      <c r="U22" s="2">
        <v>20</v>
      </c>
      <c r="V22" s="966"/>
      <c r="W22" s="756">
        <f>AE27</f>
        <v>96.5</v>
      </c>
      <c r="X22" s="43" t="s">
        <v>1722</v>
      </c>
      <c r="Y22" s="314">
        <f>AB23</f>
        <v>1.9</v>
      </c>
      <c r="Z22" s="66"/>
      <c r="AA22" s="268" t="s">
        <v>1721</v>
      </c>
      <c r="AB22" s="252">
        <v>5.7</v>
      </c>
      <c r="AC22" s="252">
        <f>AB22*2</f>
        <v>11.4</v>
      </c>
      <c r="AD22" s="252"/>
      <c r="AE22" s="252">
        <f>AB22*15</f>
        <v>85.5</v>
      </c>
      <c r="AF22" s="252">
        <f>AC22*4+AE22*4</f>
        <v>387.6</v>
      </c>
    </row>
    <row r="23" spans="1:34" s="69" customFormat="1" ht="27.95" customHeight="1">
      <c r="B23" s="65">
        <v>15</v>
      </c>
      <c r="C23" s="964"/>
      <c r="D23" s="2"/>
      <c r="E23" s="2"/>
      <c r="F23" s="2"/>
      <c r="G23" s="2"/>
      <c r="H23" s="3"/>
      <c r="I23" s="2"/>
      <c r="J23" s="139" t="s">
        <v>1789</v>
      </c>
      <c r="K23" s="137"/>
      <c r="L23" s="137">
        <v>10</v>
      </c>
      <c r="M23" s="2" t="s">
        <v>922</v>
      </c>
      <c r="N23" s="137"/>
      <c r="O23" s="2">
        <v>10</v>
      </c>
      <c r="P23" s="2"/>
      <c r="Q23" s="2"/>
      <c r="R23" s="2"/>
      <c r="S23" s="139" t="s">
        <v>1788</v>
      </c>
      <c r="T23" s="767"/>
      <c r="U23" s="2">
        <v>5</v>
      </c>
      <c r="V23" s="966"/>
      <c r="W23" s="761" t="s">
        <v>9</v>
      </c>
      <c r="X23" s="48" t="s">
        <v>1717</v>
      </c>
      <c r="Y23" s="314">
        <f>AB24</f>
        <v>2.2000000000000002</v>
      </c>
      <c r="Z23" s="70"/>
      <c r="AA23" s="267" t="s">
        <v>1716</v>
      </c>
      <c r="AB23" s="252">
        <v>1.9</v>
      </c>
      <c r="AC23" s="266">
        <f>AB23*7</f>
        <v>13.299999999999999</v>
      </c>
      <c r="AD23" s="252">
        <f>AB23*5</f>
        <v>9.5</v>
      </c>
      <c r="AE23" s="252" t="s">
        <v>1662</v>
      </c>
      <c r="AF23" s="265">
        <f>AC23*4+AD23*9</f>
        <v>138.69999999999999</v>
      </c>
    </row>
    <row r="24" spans="1:34" s="69" customFormat="1" ht="27.95" customHeight="1">
      <c r="B24" s="65" t="s">
        <v>10</v>
      </c>
      <c r="C24" s="964"/>
      <c r="D24" s="2"/>
      <c r="E24" s="52"/>
      <c r="F24" s="2"/>
      <c r="G24" s="2"/>
      <c r="H24" s="3"/>
      <c r="I24" s="2"/>
      <c r="J24" s="807" t="s">
        <v>1715</v>
      </c>
      <c r="K24" s="139"/>
      <c r="L24" s="137">
        <v>5</v>
      </c>
      <c r="M24" s="2" t="s">
        <v>1494</v>
      </c>
      <c r="N24" s="137"/>
      <c r="O24" s="2">
        <v>5</v>
      </c>
      <c r="P24" s="2"/>
      <c r="Q24" s="52"/>
      <c r="R24" s="2"/>
      <c r="S24" s="3" t="s">
        <v>922</v>
      </c>
      <c r="T24" s="52"/>
      <c r="U24" s="2">
        <v>5</v>
      </c>
      <c r="V24" s="966"/>
      <c r="W24" s="756">
        <f>AD27</f>
        <v>23</v>
      </c>
      <c r="X24" s="48" t="s">
        <v>1714</v>
      </c>
      <c r="Y24" s="314">
        <f>AB25</f>
        <v>2.7</v>
      </c>
      <c r="Z24" s="66"/>
      <c r="AA24" s="251" t="s">
        <v>1713</v>
      </c>
      <c r="AB24" s="252">
        <v>2.2000000000000002</v>
      </c>
      <c r="AC24" s="252">
        <f>AB24*1</f>
        <v>2.2000000000000002</v>
      </c>
      <c r="AD24" s="252" t="s">
        <v>1662</v>
      </c>
      <c r="AE24" s="252">
        <f>AB24*5</f>
        <v>11</v>
      </c>
      <c r="AF24" s="252">
        <f>AC24*4+AE24*4</f>
        <v>52.8</v>
      </c>
    </row>
    <row r="25" spans="1:34" s="69" customFormat="1" ht="27.95" customHeight="1">
      <c r="B25" s="969" t="s">
        <v>1748</v>
      </c>
      <c r="C25" s="964"/>
      <c r="D25" s="2"/>
      <c r="E25" s="52"/>
      <c r="F25" s="2"/>
      <c r="G25" s="2"/>
      <c r="H25" s="3"/>
      <c r="I25" s="2"/>
      <c r="J25" s="3"/>
      <c r="K25" s="137"/>
      <c r="L25" s="3"/>
      <c r="M25" s="137" t="s">
        <v>1763</v>
      </c>
      <c r="N25" s="137"/>
      <c r="O25" s="137">
        <v>5</v>
      </c>
      <c r="P25" s="2"/>
      <c r="Q25" s="52"/>
      <c r="R25" s="2"/>
      <c r="S25" s="2"/>
      <c r="T25" s="52"/>
      <c r="U25" s="2"/>
      <c r="V25" s="966"/>
      <c r="W25" s="761" t="s">
        <v>11</v>
      </c>
      <c r="X25" s="48" t="s">
        <v>1711</v>
      </c>
      <c r="Y25" s="314">
        <f>AB26</f>
        <v>0</v>
      </c>
      <c r="Z25" s="70"/>
      <c r="AA25" s="251" t="s">
        <v>1710</v>
      </c>
      <c r="AB25" s="252">
        <v>2.7</v>
      </c>
      <c r="AC25" s="252"/>
      <c r="AD25" s="252">
        <f>AB25*5</f>
        <v>13.5</v>
      </c>
      <c r="AE25" s="252" t="s">
        <v>1662</v>
      </c>
      <c r="AF25" s="252">
        <f>AD25*9</f>
        <v>121.5</v>
      </c>
    </row>
    <row r="26" spans="1:34" s="69" customFormat="1" ht="27.95" customHeight="1">
      <c r="B26" s="969"/>
      <c r="C26" s="964"/>
      <c r="D26" s="52"/>
      <c r="E26" s="52"/>
      <c r="F26" s="2"/>
      <c r="G26" s="75"/>
      <c r="H26" s="52"/>
      <c r="I26" s="2"/>
      <c r="J26" s="2"/>
      <c r="K26" s="52"/>
      <c r="L26" s="2"/>
      <c r="M26" s="806" t="s">
        <v>1718</v>
      </c>
      <c r="N26" s="137"/>
      <c r="O26" s="137">
        <v>10</v>
      </c>
      <c r="P26" s="2"/>
      <c r="Q26" s="52"/>
      <c r="R26" s="2"/>
      <c r="S26" s="767"/>
      <c r="T26" s="52"/>
      <c r="U26" s="2"/>
      <c r="V26" s="966"/>
      <c r="W26" s="756">
        <f>AC27</f>
        <v>26.9</v>
      </c>
      <c r="X26" s="97" t="s">
        <v>1708</v>
      </c>
      <c r="Y26" s="314">
        <v>0</v>
      </c>
      <c r="Z26" s="66"/>
      <c r="AA26" s="251" t="s">
        <v>1707</v>
      </c>
      <c r="AB26" s="252"/>
      <c r="AC26" s="251"/>
      <c r="AD26" s="251"/>
      <c r="AE26" s="251">
        <f>AB26*15</f>
        <v>0</v>
      </c>
      <c r="AF26" s="251"/>
    </row>
    <row r="27" spans="1:34" s="69" customFormat="1" ht="27.95" customHeight="1">
      <c r="B27" s="141" t="s">
        <v>1706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772" t="s">
        <v>12</v>
      </c>
      <c r="X27" s="56"/>
      <c r="Y27" s="314"/>
      <c r="Z27" s="70"/>
      <c r="AA27" s="251"/>
      <c r="AB27" s="252"/>
      <c r="AC27" s="251">
        <f>SUM(AC22:AC26)</f>
        <v>26.9</v>
      </c>
      <c r="AD27" s="251">
        <f>SUM(AD22:AD26)</f>
        <v>23</v>
      </c>
      <c r="AE27" s="251">
        <f>SUM(AE22:AE26)</f>
        <v>96.5</v>
      </c>
      <c r="AF27" s="251">
        <f>AC27*4+AD27*9+AE27*4</f>
        <v>700.6</v>
      </c>
    </row>
    <row r="28" spans="1:34" s="69" customFormat="1" ht="27.95" customHeight="1" thickBot="1">
      <c r="B28" s="27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768">
        <f>(W22*4)+(W24*9)+(W26*4)</f>
        <v>700.6</v>
      </c>
      <c r="X28" s="316"/>
      <c r="Y28" s="314"/>
      <c r="Z28" s="66"/>
      <c r="AA28" s="70"/>
      <c r="AB28" s="80"/>
      <c r="AC28" s="259">
        <f>AC27*4/AF27</f>
        <v>0.15358264344847272</v>
      </c>
      <c r="AD28" s="259">
        <f>AD27*9/AF27</f>
        <v>0.2954610333999429</v>
      </c>
      <c r="AE28" s="259">
        <f>AE27*4/AF27</f>
        <v>0.55095632315158438</v>
      </c>
      <c r="AF28" s="70"/>
    </row>
    <row r="29" spans="1:34" s="41" customFormat="1" ht="42">
      <c r="B29" s="36">
        <v>4</v>
      </c>
      <c r="C29" s="964"/>
      <c r="D29" s="37" t="str">
        <f>冠成4月菜單!M25</f>
        <v>地瓜飯</v>
      </c>
      <c r="E29" s="136" t="s">
        <v>1747</v>
      </c>
      <c r="F29" s="1" t="s">
        <v>1732</v>
      </c>
      <c r="G29" s="37" t="str">
        <f>冠成4月菜單!M26</f>
        <v>京醬燒肉</v>
      </c>
      <c r="H29" s="37" t="s">
        <v>1733</v>
      </c>
      <c r="I29" s="1" t="s">
        <v>1732</v>
      </c>
      <c r="J29" s="37" t="str">
        <f>冠成4月菜單!M27</f>
        <v>沙茶筍片</v>
      </c>
      <c r="K29" s="37" t="s">
        <v>1733</v>
      </c>
      <c r="L29" s="1" t="s">
        <v>1732</v>
      </c>
      <c r="M29" s="37" t="str">
        <f>冠成4月菜單!M28</f>
        <v>越南河粉</v>
      </c>
      <c r="N29" s="37" t="s">
        <v>638</v>
      </c>
      <c r="O29" s="1" t="s">
        <v>1732</v>
      </c>
      <c r="P29" s="37" t="str">
        <f>冠成4月菜單!M29</f>
        <v>深色蔬菜</v>
      </c>
      <c r="Q29" s="136" t="s">
        <v>1734</v>
      </c>
      <c r="R29" s="1" t="s">
        <v>1732</v>
      </c>
      <c r="S29" s="37" t="str">
        <f>冠成4月菜單!M30</f>
        <v>日式味噌湯(海)</v>
      </c>
      <c r="T29" s="37" t="s">
        <v>1733</v>
      </c>
      <c r="U29" s="1" t="s">
        <v>1732</v>
      </c>
      <c r="V29" s="965"/>
      <c r="W29" s="766" t="s">
        <v>7</v>
      </c>
      <c r="X29" s="793" t="s">
        <v>1731</v>
      </c>
      <c r="Y29" s="507">
        <f>AB30</f>
        <v>5.7</v>
      </c>
      <c r="Z29" s="251"/>
      <c r="AA29" s="251"/>
      <c r="AB29" s="252"/>
      <c r="AC29" s="251" t="s">
        <v>1730</v>
      </c>
      <c r="AD29" s="251" t="s">
        <v>1729</v>
      </c>
      <c r="AE29" s="251" t="s">
        <v>1728</v>
      </c>
      <c r="AF29" s="251" t="s">
        <v>1727</v>
      </c>
      <c r="AH29" s="805"/>
    </row>
    <row r="30" spans="1:34" ht="27.95" customHeight="1">
      <c r="B30" s="42" t="s">
        <v>8</v>
      </c>
      <c r="C30" s="964"/>
      <c r="D30" s="3" t="s">
        <v>1745</v>
      </c>
      <c r="E30" s="3"/>
      <c r="F30" s="3">
        <v>90</v>
      </c>
      <c r="G30" s="2" t="s">
        <v>1787</v>
      </c>
      <c r="H30" s="2"/>
      <c r="I30" s="2">
        <v>50</v>
      </c>
      <c r="J30" s="3" t="s">
        <v>1786</v>
      </c>
      <c r="K30" s="3"/>
      <c r="L30" s="3">
        <v>30</v>
      </c>
      <c r="M30" s="2" t="s">
        <v>993</v>
      </c>
      <c r="N30" s="764"/>
      <c r="O30" s="2">
        <v>25</v>
      </c>
      <c r="P30" s="2" t="s">
        <v>944</v>
      </c>
      <c r="Q30" s="3"/>
      <c r="R30" s="2">
        <v>120</v>
      </c>
      <c r="S30" s="2" t="s">
        <v>1785</v>
      </c>
      <c r="T30" s="2"/>
      <c r="U30" s="2">
        <v>10</v>
      </c>
      <c r="V30" s="966"/>
      <c r="W30" s="756">
        <f>AE35</f>
        <v>96</v>
      </c>
      <c r="X30" s="791" t="s">
        <v>1722</v>
      </c>
      <c r="Y30" s="314">
        <f>AB31</f>
        <v>1.9</v>
      </c>
      <c r="Z30" s="260"/>
      <c r="AA30" s="268" t="s">
        <v>1721</v>
      </c>
      <c r="AB30" s="252">
        <v>5.7</v>
      </c>
      <c r="AC30" s="252">
        <f>AB30*2</f>
        <v>11.4</v>
      </c>
      <c r="AD30" s="252"/>
      <c r="AE30" s="252">
        <f>AB30*15</f>
        <v>85.5</v>
      </c>
      <c r="AF30" s="252">
        <f>AC30*4+AE30*4</f>
        <v>387.6</v>
      </c>
    </row>
    <row r="31" spans="1:34" ht="27.95" customHeight="1">
      <c r="B31" s="42">
        <v>16</v>
      </c>
      <c r="C31" s="964"/>
      <c r="D31" s="3" t="s">
        <v>1743</v>
      </c>
      <c r="E31" s="3"/>
      <c r="F31" s="3">
        <v>40</v>
      </c>
      <c r="G31" s="2" t="s">
        <v>1742</v>
      </c>
      <c r="H31" s="2"/>
      <c r="I31" s="2">
        <v>10</v>
      </c>
      <c r="J31" s="3" t="s">
        <v>1720</v>
      </c>
      <c r="K31" s="3"/>
      <c r="L31" s="3">
        <v>15</v>
      </c>
      <c r="M31" s="2" t="s">
        <v>1784</v>
      </c>
      <c r="N31" s="2"/>
      <c r="O31" s="2">
        <v>10</v>
      </c>
      <c r="P31" s="2"/>
      <c r="Q31" s="2"/>
      <c r="R31" s="2"/>
      <c r="S31" s="3" t="s">
        <v>1767</v>
      </c>
      <c r="T31" s="52"/>
      <c r="U31" s="2">
        <v>10</v>
      </c>
      <c r="V31" s="966"/>
      <c r="W31" s="761" t="s">
        <v>9</v>
      </c>
      <c r="X31" s="790" t="s">
        <v>1717</v>
      </c>
      <c r="Y31" s="314">
        <f>AB32</f>
        <v>2.1</v>
      </c>
      <c r="Z31" s="251"/>
      <c r="AA31" s="267" t="s">
        <v>1716</v>
      </c>
      <c r="AB31" s="252">
        <v>1.9</v>
      </c>
      <c r="AC31" s="266">
        <f>AB31*7</f>
        <v>13.299999999999999</v>
      </c>
      <c r="AD31" s="252">
        <f>AB31*5</f>
        <v>9.5</v>
      </c>
      <c r="AE31" s="252" t="s">
        <v>1662</v>
      </c>
      <c r="AF31" s="265">
        <f>AC31*4+AD31*9</f>
        <v>138.69999999999999</v>
      </c>
    </row>
    <row r="32" spans="1:34" ht="27.95" customHeight="1">
      <c r="B32" s="42" t="s">
        <v>10</v>
      </c>
      <c r="C32" s="964"/>
      <c r="D32" s="52"/>
      <c r="E32" s="52"/>
      <c r="F32" s="2"/>
      <c r="G32" s="2" t="s">
        <v>1715</v>
      </c>
      <c r="H32" s="52"/>
      <c r="I32" s="2">
        <v>10</v>
      </c>
      <c r="J32" s="3" t="s">
        <v>922</v>
      </c>
      <c r="K32" s="137"/>
      <c r="L32" s="3">
        <v>5</v>
      </c>
      <c r="M32" s="2" t="s">
        <v>922</v>
      </c>
      <c r="N32" s="52"/>
      <c r="O32" s="2">
        <v>5</v>
      </c>
      <c r="P32" s="2"/>
      <c r="Q32" s="52"/>
      <c r="R32" s="2"/>
      <c r="S32" s="2" t="s">
        <v>1715</v>
      </c>
      <c r="T32" s="52"/>
      <c r="U32" s="2">
        <v>5</v>
      </c>
      <c r="V32" s="966"/>
      <c r="W32" s="756">
        <f>AD35</f>
        <v>22</v>
      </c>
      <c r="X32" s="790" t="s">
        <v>1714</v>
      </c>
      <c r="Y32" s="314">
        <f>AB33</f>
        <v>2.5</v>
      </c>
      <c r="Z32" s="260"/>
      <c r="AA32" s="251" t="s">
        <v>1713</v>
      </c>
      <c r="AB32" s="252">
        <v>2.1</v>
      </c>
      <c r="AC32" s="252">
        <f>AB32*1</f>
        <v>2.1</v>
      </c>
      <c r="AD32" s="252" t="s">
        <v>1662</v>
      </c>
      <c r="AE32" s="252">
        <f>AB32*5</f>
        <v>10.5</v>
      </c>
      <c r="AF32" s="252">
        <f>AC32*4+AE32*4</f>
        <v>50.4</v>
      </c>
    </row>
    <row r="33" spans="2:32" ht="27.95" customHeight="1">
      <c r="B33" s="968" t="s">
        <v>1739</v>
      </c>
      <c r="C33" s="964"/>
      <c r="D33" s="52"/>
      <c r="E33" s="52"/>
      <c r="F33" s="2"/>
      <c r="G33" s="2"/>
      <c r="H33" s="52"/>
      <c r="I33" s="2"/>
      <c r="J33" s="3"/>
      <c r="K33" s="137"/>
      <c r="L33" s="3"/>
      <c r="M33" s="3" t="s">
        <v>962</v>
      </c>
      <c r="N33" s="52"/>
      <c r="O33" s="2">
        <v>5</v>
      </c>
      <c r="P33" s="2"/>
      <c r="Q33" s="52"/>
      <c r="R33" s="2"/>
      <c r="S33" s="139" t="s">
        <v>1783</v>
      </c>
      <c r="T33" s="767"/>
      <c r="U33" s="2">
        <v>1</v>
      </c>
      <c r="V33" s="966"/>
      <c r="W33" s="761" t="s">
        <v>11</v>
      </c>
      <c r="X33" s="790" t="s">
        <v>1711</v>
      </c>
      <c r="Y33" s="314">
        <f>AB34</f>
        <v>0</v>
      </c>
      <c r="Z33" s="251"/>
      <c r="AA33" s="251" t="s">
        <v>1710</v>
      </c>
      <c r="AB33" s="252">
        <v>2.5</v>
      </c>
      <c r="AC33" s="252"/>
      <c r="AD33" s="252">
        <f>AB33*5</f>
        <v>12.5</v>
      </c>
      <c r="AE33" s="252" t="s">
        <v>1662</v>
      </c>
      <c r="AF33" s="252">
        <f>AD33*9</f>
        <v>112.5</v>
      </c>
    </row>
    <row r="34" spans="2:32" ht="27.95" customHeight="1">
      <c r="B34" s="968"/>
      <c r="C34" s="964"/>
      <c r="D34" s="52"/>
      <c r="E34" s="52"/>
      <c r="F34" s="2"/>
      <c r="G34" s="2"/>
      <c r="H34" s="52"/>
      <c r="I34" s="2"/>
      <c r="J34" s="3"/>
      <c r="K34" s="3"/>
      <c r="L34" s="3"/>
      <c r="M34" s="2" t="s">
        <v>1720</v>
      </c>
      <c r="N34" s="2"/>
      <c r="O34" s="2">
        <v>5</v>
      </c>
      <c r="P34" s="2"/>
      <c r="Q34" s="52"/>
      <c r="R34" s="2"/>
      <c r="S34" s="139"/>
      <c r="T34" s="767"/>
      <c r="U34" s="2"/>
      <c r="V34" s="966"/>
      <c r="W34" s="756">
        <f>AC35</f>
        <v>26.8</v>
      </c>
      <c r="X34" s="788" t="s">
        <v>1708</v>
      </c>
      <c r="Y34" s="314">
        <v>0</v>
      </c>
      <c r="Z34" s="260"/>
      <c r="AA34" s="251" t="s">
        <v>1707</v>
      </c>
      <c r="AE34" s="251">
        <f>AB34*15</f>
        <v>0</v>
      </c>
    </row>
    <row r="35" spans="2:32" ht="27.95" customHeight="1">
      <c r="B35" s="141" t="s">
        <v>1706</v>
      </c>
      <c r="C35" s="264"/>
      <c r="D35" s="52"/>
      <c r="E35" s="52"/>
      <c r="F35" s="2"/>
      <c r="G35" s="2"/>
      <c r="H35" s="52"/>
      <c r="I35" s="2"/>
      <c r="J35" s="3"/>
      <c r="K35" s="3"/>
      <c r="L35" s="3"/>
      <c r="M35" s="2"/>
      <c r="N35" s="52"/>
      <c r="O35" s="2"/>
      <c r="P35" s="2"/>
      <c r="Q35" s="52"/>
      <c r="R35" s="2"/>
      <c r="S35" s="2"/>
      <c r="T35" s="52"/>
      <c r="U35" s="2"/>
      <c r="V35" s="966"/>
      <c r="W35" s="761" t="s">
        <v>12</v>
      </c>
      <c r="X35" s="787"/>
      <c r="Y35" s="314"/>
      <c r="Z35" s="251"/>
      <c r="AC35" s="251">
        <f>SUM(AC30:AC34)</f>
        <v>26.8</v>
      </c>
      <c r="AD35" s="251">
        <f>SUM(AD30:AD34)</f>
        <v>22</v>
      </c>
      <c r="AE35" s="251">
        <f>SUM(AE30:AE34)</f>
        <v>96</v>
      </c>
      <c r="AF35" s="251">
        <f>AC35*4+AD35*9+AE35*4</f>
        <v>689.2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3"/>
      <c r="K36" s="137"/>
      <c r="L36" s="3"/>
      <c r="M36" s="2"/>
      <c r="N36" s="52"/>
      <c r="O36" s="2"/>
      <c r="P36" s="2"/>
      <c r="Q36" s="52"/>
      <c r="R36" s="2"/>
      <c r="S36" s="2"/>
      <c r="T36" s="52"/>
      <c r="U36" s="2"/>
      <c r="V36" s="967"/>
      <c r="W36" s="756">
        <f>(W30*4)+(W32*9)+(W34*4)</f>
        <v>689.2</v>
      </c>
      <c r="X36" s="800"/>
      <c r="Y36" s="314"/>
      <c r="Z36" s="260"/>
      <c r="AC36" s="259">
        <f>AC35*4/AF35</f>
        <v>0.1555426581543819</v>
      </c>
      <c r="AD36" s="259">
        <f>AD35*9/AF35</f>
        <v>0.28728961114335461</v>
      </c>
      <c r="AE36" s="259">
        <f>AE35*4/AF35</f>
        <v>0.55716773070226344</v>
      </c>
    </row>
    <row r="37" spans="2:32" s="41" customFormat="1" ht="42">
      <c r="B37" s="36">
        <v>4</v>
      </c>
      <c r="C37" s="964"/>
      <c r="D37" s="37" t="str">
        <f>冠成4月菜單!Q25</f>
        <v>義式鐵板麵</v>
      </c>
      <c r="E37" s="37" t="s">
        <v>1735</v>
      </c>
      <c r="F37" s="1" t="s">
        <v>1732</v>
      </c>
      <c r="G37" s="37" t="str">
        <f>冠成4月菜單!Q26</f>
        <v>板烤雞排</v>
      </c>
      <c r="H37" s="37" t="s">
        <v>1737</v>
      </c>
      <c r="I37" s="1" t="s">
        <v>1732</v>
      </c>
      <c r="J37" s="37" t="str">
        <f>冠成4月菜單!Q27</f>
        <v>炸魚米花拼洋蔥圈(海炸加)</v>
      </c>
      <c r="K37" s="37" t="s">
        <v>1736</v>
      </c>
      <c r="L37" s="1" t="s">
        <v>1732</v>
      </c>
      <c r="M37" s="37" t="str">
        <f>冠成4月菜單!Q28</f>
        <v>烤饅頭(冷)</v>
      </c>
      <c r="N37" s="37" t="s">
        <v>1737</v>
      </c>
      <c r="O37" s="1" t="s">
        <v>1732</v>
      </c>
      <c r="P37" s="37" t="str">
        <f>冠成4月菜單!Q29</f>
        <v>淺色蔬菜</v>
      </c>
      <c r="Q37" s="136" t="s">
        <v>1734</v>
      </c>
      <c r="R37" s="1" t="s">
        <v>1732</v>
      </c>
      <c r="S37" s="37" t="str">
        <f>冠成4月菜單!Q30</f>
        <v>鮮菇湯</v>
      </c>
      <c r="T37" s="37" t="s">
        <v>1733</v>
      </c>
      <c r="U37" s="1" t="s">
        <v>1732</v>
      </c>
      <c r="V37" s="976"/>
      <c r="W37" s="766" t="s">
        <v>7</v>
      </c>
      <c r="X37" s="793" t="s">
        <v>534</v>
      </c>
      <c r="Y37" s="507">
        <f>AB38</f>
        <v>5.9</v>
      </c>
      <c r="Z37" s="251"/>
      <c r="AA37" s="251"/>
      <c r="AB37" s="252"/>
      <c r="AC37" s="251" t="s">
        <v>1730</v>
      </c>
      <c r="AD37" s="251" t="s">
        <v>1729</v>
      </c>
      <c r="AE37" s="251" t="s">
        <v>1728</v>
      </c>
      <c r="AF37" s="251" t="s">
        <v>1727</v>
      </c>
    </row>
    <row r="38" spans="2:32" ht="27.95" customHeight="1">
      <c r="B38" s="42" t="s">
        <v>8</v>
      </c>
      <c r="C38" s="964"/>
      <c r="D38" s="3" t="s">
        <v>1782</v>
      </c>
      <c r="E38" s="139"/>
      <c r="F38" s="137">
        <v>120</v>
      </c>
      <c r="G38" s="2" t="s">
        <v>1754</v>
      </c>
      <c r="H38" s="764"/>
      <c r="I38" s="2">
        <v>40</v>
      </c>
      <c r="J38" s="2" t="s">
        <v>1781</v>
      </c>
      <c r="K38" s="2"/>
      <c r="L38" s="2">
        <v>30</v>
      </c>
      <c r="M38" s="2" t="s">
        <v>1780</v>
      </c>
      <c r="N38" s="2">
        <v>50</v>
      </c>
      <c r="O38" s="2"/>
      <c r="P38" s="2" t="s">
        <v>944</v>
      </c>
      <c r="Q38" s="3"/>
      <c r="R38" s="2">
        <v>140</v>
      </c>
      <c r="S38" s="2" t="s">
        <v>956</v>
      </c>
      <c r="T38" s="2"/>
      <c r="U38" s="2">
        <v>20</v>
      </c>
      <c r="V38" s="977"/>
      <c r="W38" s="756">
        <f>AE43</f>
        <v>99</v>
      </c>
      <c r="X38" s="791" t="s">
        <v>529</v>
      </c>
      <c r="Y38" s="314">
        <f>AB39</f>
        <v>2</v>
      </c>
      <c r="Z38" s="260"/>
      <c r="AA38" s="268" t="s">
        <v>1721</v>
      </c>
      <c r="AB38" s="252">
        <v>5.9</v>
      </c>
      <c r="AC38" s="252">
        <f>AB38*2</f>
        <v>11.8</v>
      </c>
      <c r="AD38" s="252"/>
      <c r="AE38" s="252">
        <f>AB38*15</f>
        <v>88.5</v>
      </c>
      <c r="AF38" s="252">
        <f>AC38*4+AE38*4</f>
        <v>401.2</v>
      </c>
    </row>
    <row r="39" spans="2:32" ht="27.95" customHeight="1">
      <c r="B39" s="42">
        <v>17</v>
      </c>
      <c r="C39" s="964"/>
      <c r="D39" s="3" t="s">
        <v>1779</v>
      </c>
      <c r="E39" s="52"/>
      <c r="F39" s="2">
        <v>20</v>
      </c>
      <c r="G39" s="2"/>
      <c r="H39" s="2"/>
      <c r="I39" s="2"/>
      <c r="J39" s="137" t="s">
        <v>1778</v>
      </c>
      <c r="K39" s="3" t="s">
        <v>1777</v>
      </c>
      <c r="L39" s="2">
        <v>20</v>
      </c>
      <c r="M39" s="3"/>
      <c r="N39" s="2"/>
      <c r="O39" s="2"/>
      <c r="P39" s="137"/>
      <c r="Q39" s="137"/>
      <c r="R39" s="137"/>
      <c r="S39" s="139" t="s">
        <v>1010</v>
      </c>
      <c r="T39" s="767"/>
      <c r="U39" s="2">
        <v>5</v>
      </c>
      <c r="V39" s="977"/>
      <c r="W39" s="761" t="s">
        <v>9</v>
      </c>
      <c r="X39" s="790" t="s">
        <v>527</v>
      </c>
      <c r="Y39" s="314">
        <f>AB40</f>
        <v>2.1</v>
      </c>
      <c r="Z39" s="251"/>
      <c r="AA39" s="267" t="s">
        <v>1716</v>
      </c>
      <c r="AB39" s="252">
        <v>2</v>
      </c>
      <c r="AC39" s="266">
        <f>AB39*7</f>
        <v>14</v>
      </c>
      <c r="AD39" s="252">
        <f>AB39*5</f>
        <v>10</v>
      </c>
      <c r="AE39" s="252" t="s">
        <v>1662</v>
      </c>
      <c r="AF39" s="265">
        <f>AC39*4+AD39*9</f>
        <v>146</v>
      </c>
    </row>
    <row r="40" spans="2:32" ht="27.95" customHeight="1">
      <c r="B40" s="42" t="s">
        <v>10</v>
      </c>
      <c r="C40" s="964"/>
      <c r="D40" s="3" t="s">
        <v>1715</v>
      </c>
      <c r="E40" s="52"/>
      <c r="F40" s="2">
        <v>10</v>
      </c>
      <c r="G40" s="2"/>
      <c r="H40" s="52"/>
      <c r="I40" s="2"/>
      <c r="J40" s="137"/>
      <c r="K40" s="52"/>
      <c r="L40" s="2"/>
      <c r="M40" s="2"/>
      <c r="N40" s="2"/>
      <c r="O40" s="2"/>
      <c r="P40" s="137"/>
      <c r="Q40" s="137"/>
      <c r="R40" s="137"/>
      <c r="S40" s="3" t="s">
        <v>922</v>
      </c>
      <c r="T40" s="52"/>
      <c r="U40" s="2">
        <v>5</v>
      </c>
      <c r="V40" s="977"/>
      <c r="W40" s="756">
        <f>(Y38*5)+(Y40*5)</f>
        <v>23.5</v>
      </c>
      <c r="X40" s="790" t="s">
        <v>525</v>
      </c>
      <c r="Y40" s="314">
        <f>AB41</f>
        <v>2.7</v>
      </c>
      <c r="Z40" s="260"/>
      <c r="AA40" s="251" t="s">
        <v>1713</v>
      </c>
      <c r="AB40" s="252">
        <v>2.1</v>
      </c>
      <c r="AC40" s="252">
        <f>AB40*1</f>
        <v>2.1</v>
      </c>
      <c r="AD40" s="252" t="s">
        <v>1662</v>
      </c>
      <c r="AE40" s="252">
        <f>AB40*5</f>
        <v>10.5</v>
      </c>
      <c r="AF40" s="252">
        <f>AC40*4+AE40*4</f>
        <v>50.4</v>
      </c>
    </row>
    <row r="41" spans="2:32" ht="27.95" customHeight="1">
      <c r="B41" s="968" t="s">
        <v>1712</v>
      </c>
      <c r="C41" s="964"/>
      <c r="D41" s="3" t="s">
        <v>1776</v>
      </c>
      <c r="E41" s="138"/>
      <c r="F41" s="137">
        <v>10</v>
      </c>
      <c r="G41" s="2"/>
      <c r="H41" s="3"/>
      <c r="I41" s="2"/>
      <c r="J41" s="137"/>
      <c r="K41" s="52"/>
      <c r="L41" s="2"/>
      <c r="M41" s="3"/>
      <c r="N41" s="2"/>
      <c r="O41" s="2"/>
      <c r="P41" s="137"/>
      <c r="Q41" s="137"/>
      <c r="R41" s="137"/>
      <c r="S41" s="3"/>
      <c r="T41" s="3"/>
      <c r="U41" s="3"/>
      <c r="V41" s="977"/>
      <c r="W41" s="761" t="s">
        <v>11</v>
      </c>
      <c r="X41" s="790" t="s">
        <v>522</v>
      </c>
      <c r="Y41" s="314">
        <f>AB42</f>
        <v>0</v>
      </c>
      <c r="Z41" s="251"/>
      <c r="AA41" s="251" t="s">
        <v>1710</v>
      </c>
      <c r="AB41" s="252">
        <v>2.7</v>
      </c>
      <c r="AC41" s="252"/>
      <c r="AD41" s="252">
        <f>AB41*5</f>
        <v>13.5</v>
      </c>
      <c r="AE41" s="252" t="s">
        <v>1662</v>
      </c>
      <c r="AF41" s="252">
        <f>AD41*9</f>
        <v>121.5</v>
      </c>
    </row>
    <row r="42" spans="2:32" ht="27.95" customHeight="1">
      <c r="B42" s="968"/>
      <c r="C42" s="964"/>
      <c r="D42" s="3" t="s">
        <v>1775</v>
      </c>
      <c r="E42" s="138"/>
      <c r="F42" s="137" t="s">
        <v>1774</v>
      </c>
      <c r="G42" s="2"/>
      <c r="H42" s="52"/>
      <c r="I42" s="2"/>
      <c r="J42" s="3"/>
      <c r="K42" s="52"/>
      <c r="L42" s="2"/>
      <c r="M42" s="137"/>
      <c r="N42" s="139"/>
      <c r="O42" s="137"/>
      <c r="P42" s="137"/>
      <c r="Q42" s="137"/>
      <c r="R42" s="137"/>
      <c r="S42" s="2"/>
      <c r="T42" s="2"/>
      <c r="U42" s="2"/>
      <c r="V42" s="977"/>
      <c r="W42" s="756">
        <v>27</v>
      </c>
      <c r="X42" s="788" t="s">
        <v>518</v>
      </c>
      <c r="Y42" s="314">
        <v>0</v>
      </c>
      <c r="Z42" s="260"/>
      <c r="AA42" s="251" t="s">
        <v>1707</v>
      </c>
      <c r="AE42" s="251">
        <f>AB42*15</f>
        <v>0</v>
      </c>
    </row>
    <row r="43" spans="2:32" ht="27.95" customHeight="1">
      <c r="B43" s="141" t="s">
        <v>1706</v>
      </c>
      <c r="C43" s="264"/>
      <c r="D43" s="355"/>
      <c r="E43" s="52"/>
      <c r="F43" s="2"/>
      <c r="G43" s="2"/>
      <c r="H43" s="52"/>
      <c r="I43" s="2"/>
      <c r="J43" s="2"/>
      <c r="K43" s="52"/>
      <c r="L43" s="2"/>
      <c r="M43" s="2"/>
      <c r="N43" s="2"/>
      <c r="O43" s="2"/>
      <c r="P43" s="804"/>
      <c r="Q43" s="804"/>
      <c r="R43" s="804"/>
      <c r="S43" s="139"/>
      <c r="T43" s="767"/>
      <c r="U43" s="2"/>
      <c r="V43" s="977"/>
      <c r="W43" s="761" t="s">
        <v>12</v>
      </c>
      <c r="X43" s="787"/>
      <c r="Y43" s="314"/>
      <c r="Z43" s="251"/>
      <c r="AC43" s="251">
        <f>SUM(AC38:AC42)</f>
        <v>27.900000000000002</v>
      </c>
      <c r="AD43" s="251">
        <f>SUM(AD38:AD42)</f>
        <v>23.5</v>
      </c>
      <c r="AE43" s="251">
        <f>SUM(AE38:AE42)</f>
        <v>99</v>
      </c>
      <c r="AF43" s="251">
        <f>AC43*4+AD43*9+AE43*4</f>
        <v>719.1</v>
      </c>
    </row>
    <row r="44" spans="2:32" ht="27.95" customHeight="1" thickBot="1">
      <c r="B44" s="263"/>
      <c r="C44" s="262"/>
      <c r="D44" s="84"/>
      <c r="E44" s="83"/>
      <c r="F44" s="84"/>
      <c r="G44" s="84"/>
      <c r="H44" s="83"/>
      <c r="I44" s="84"/>
      <c r="J44" s="201"/>
      <c r="K44" s="200"/>
      <c r="L44" s="201"/>
      <c r="M44" s="84"/>
      <c r="N44" s="83"/>
      <c r="O44" s="84"/>
      <c r="P44" s="84"/>
      <c r="Q44" s="83"/>
      <c r="R44" s="84"/>
      <c r="S44" s="84"/>
      <c r="T44" s="83"/>
      <c r="U44" s="84"/>
      <c r="V44" s="978"/>
      <c r="W44" s="803">
        <f>(W38*4)+(W40*9)+(W42*4)</f>
        <v>715.5</v>
      </c>
      <c r="X44" s="785"/>
      <c r="Y44" s="311"/>
      <c r="Z44" s="260"/>
      <c r="AC44" s="259">
        <f>AC43*4/AF43</f>
        <v>0.15519399249061328</v>
      </c>
      <c r="AD44" s="259">
        <f>AD43*9/AF43</f>
        <v>0.29411764705882354</v>
      </c>
      <c r="AE44" s="259">
        <f>AE43*4/AF43</f>
        <v>0.55068836045056324</v>
      </c>
    </row>
    <row r="45" spans="2:32" ht="39.6" customHeight="1">
      <c r="C45" s="251"/>
      <c r="D45" s="1189"/>
      <c r="E45" s="1190"/>
      <c r="F45" s="1190"/>
      <c r="G45" s="1190"/>
      <c r="H45" s="1190"/>
      <c r="I45" s="1190"/>
      <c r="J45" s="1190"/>
      <c r="K45" s="1190"/>
      <c r="L45" s="1190"/>
      <c r="M45" s="1190"/>
      <c r="N45" s="1190"/>
      <c r="O45" s="1190"/>
      <c r="P45" s="1190"/>
      <c r="Q45" s="1190"/>
      <c r="R45" s="1190"/>
      <c r="S45" s="1190"/>
      <c r="T45" s="1190"/>
      <c r="U45" s="1190"/>
      <c r="V45" s="1190"/>
      <c r="W45" s="1190"/>
      <c r="X45" s="1190"/>
      <c r="Y45" s="119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37:C42"/>
    <mergeCell ref="V37:V44"/>
    <mergeCell ref="B41:B42"/>
    <mergeCell ref="D46:G46"/>
    <mergeCell ref="D45:Y45"/>
    <mergeCell ref="B33:B34"/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</mergeCells>
  <phoneticPr fontId="20" type="noConversion"/>
  <pageMargins left="1.23" right="0.17" top="0.18" bottom="0.17" header="0.5" footer="0.23"/>
  <pageSetup paperSize="9" scale="3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2"/>
  <sheetViews>
    <sheetView view="pageBreakPreview" topLeftCell="B13" zoomScale="50" zoomScaleNormal="55" zoomScaleSheetLayoutView="50" workbookViewId="0">
      <selection activeCell="Q54" sqref="Q54"/>
    </sheetView>
  </sheetViews>
  <sheetFormatPr defaultColWidth="9" defaultRowHeight="20.25"/>
  <cols>
    <col min="1" max="1" width="1.875" style="318" customWidth="1"/>
    <col min="2" max="2" width="4.875" style="325" customWidth="1"/>
    <col min="3" max="3" width="0" style="318" hidden="1" customWidth="1"/>
    <col min="4" max="4" width="18.625" style="318" customWidth="1"/>
    <col min="5" max="5" width="5.625" style="324" customWidth="1"/>
    <col min="6" max="6" width="9.625" style="318" customWidth="1"/>
    <col min="7" max="7" width="18.625" style="318" customWidth="1"/>
    <col min="8" max="8" width="5.625" style="324" customWidth="1"/>
    <col min="9" max="9" width="9.625" style="318" customWidth="1"/>
    <col min="10" max="10" width="18.625" style="318" customWidth="1"/>
    <col min="11" max="11" width="5.625" style="324" customWidth="1"/>
    <col min="12" max="12" width="9.625" style="318" customWidth="1"/>
    <col min="13" max="13" width="18.625" style="318" customWidth="1"/>
    <col min="14" max="14" width="7" style="324" customWidth="1"/>
    <col min="15" max="15" width="9.625" style="318" customWidth="1"/>
    <col min="16" max="16" width="18.625" style="318" customWidth="1"/>
    <col min="17" max="17" width="5.625" style="324" customWidth="1"/>
    <col min="18" max="18" width="9.625" style="318" customWidth="1"/>
    <col min="19" max="19" width="18.625" style="318" customWidth="1"/>
    <col min="20" max="20" width="5.625" style="324" customWidth="1"/>
    <col min="21" max="21" width="9.625" style="318" customWidth="1"/>
    <col min="22" max="22" width="5.25" style="323" customWidth="1"/>
    <col min="23" max="23" width="11.75" style="322" customWidth="1"/>
    <col min="24" max="24" width="11.25" style="92" customWidth="1"/>
    <col min="25" max="25" width="6.625" style="321" customWidth="1"/>
    <col min="26" max="26" width="6.625" style="318" customWidth="1"/>
    <col min="27" max="27" width="6" style="319" customWidth="1"/>
    <col min="28" max="28" width="5.5" style="320" customWidth="1"/>
    <col min="29" max="29" width="7.75" style="319" customWidth="1"/>
    <col min="30" max="30" width="8" style="319" customWidth="1"/>
    <col min="31" max="31" width="7.875" style="319" customWidth="1"/>
    <col min="32" max="32" width="7.5" style="319" customWidth="1"/>
    <col min="33" max="34" width="9" style="318" customWidth="1"/>
    <col min="35" max="16384" width="9" style="318"/>
  </cols>
  <sheetData>
    <row r="1" spans="1:32" s="319" customFormat="1" ht="38.25">
      <c r="B1" s="970" t="s">
        <v>1846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372"/>
      <c r="AB1" s="320"/>
    </row>
    <row r="2" spans="1:32" s="319" customFormat="1" ht="16.5" customHeight="1">
      <c r="B2" s="1023"/>
      <c r="C2" s="1024"/>
      <c r="D2" s="1024"/>
      <c r="E2" s="1024"/>
      <c r="F2" s="1024"/>
      <c r="G2" s="1024"/>
      <c r="H2" s="529"/>
      <c r="I2" s="372"/>
      <c r="J2" s="372"/>
      <c r="K2" s="529"/>
      <c r="L2" s="372"/>
      <c r="M2" s="372"/>
      <c r="N2" s="529"/>
      <c r="O2" s="372"/>
      <c r="P2" s="372"/>
      <c r="Q2" s="529"/>
      <c r="R2" s="372"/>
      <c r="S2" s="372"/>
      <c r="T2" s="529"/>
      <c r="U2" s="372"/>
      <c r="V2" s="374"/>
      <c r="W2" s="373"/>
      <c r="X2" s="12"/>
      <c r="Y2" s="373"/>
      <c r="Z2" s="372"/>
      <c r="AB2" s="320"/>
    </row>
    <row r="3" spans="1:32" s="319" customFormat="1" ht="31.5" customHeight="1" thickBot="1">
      <c r="B3" s="98" t="s">
        <v>1772</v>
      </c>
      <c r="C3" s="371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T3" s="370"/>
      <c r="U3" s="370"/>
      <c r="V3" s="369"/>
      <c r="W3" s="368"/>
      <c r="X3" s="17"/>
      <c r="Y3" s="367"/>
      <c r="Z3" s="330"/>
      <c r="AB3" s="320"/>
    </row>
    <row r="4" spans="1:32" s="358" customFormat="1" ht="157.5">
      <c r="B4" s="366" t="s">
        <v>0</v>
      </c>
      <c r="C4" s="365" t="s">
        <v>1</v>
      </c>
      <c r="D4" s="362" t="s">
        <v>2</v>
      </c>
      <c r="E4" s="25" t="s">
        <v>1771</v>
      </c>
      <c r="F4" s="362"/>
      <c r="G4" s="362" t="s">
        <v>3</v>
      </c>
      <c r="H4" s="25" t="s">
        <v>1771</v>
      </c>
      <c r="I4" s="362"/>
      <c r="J4" s="362" t="s">
        <v>4</v>
      </c>
      <c r="K4" s="25" t="s">
        <v>1771</v>
      </c>
      <c r="L4" s="364"/>
      <c r="M4" s="362" t="s">
        <v>4</v>
      </c>
      <c r="N4" s="25" t="s">
        <v>1771</v>
      </c>
      <c r="O4" s="362"/>
      <c r="P4" s="362" t="s">
        <v>4</v>
      </c>
      <c r="Q4" s="25" t="s">
        <v>1771</v>
      </c>
      <c r="R4" s="362"/>
      <c r="S4" s="363" t="s">
        <v>5</v>
      </c>
      <c r="T4" s="25" t="s">
        <v>1771</v>
      </c>
      <c r="U4" s="362"/>
      <c r="V4" s="101" t="s">
        <v>1770</v>
      </c>
      <c r="W4" s="361" t="s">
        <v>6</v>
      </c>
      <c r="X4" s="29" t="s">
        <v>1769</v>
      </c>
      <c r="Y4" s="360" t="s">
        <v>1768</v>
      </c>
      <c r="Z4" s="359"/>
      <c r="AA4" s="338"/>
      <c r="AB4" s="320"/>
      <c r="AC4" s="319"/>
      <c r="AD4" s="319"/>
      <c r="AE4" s="319"/>
      <c r="AF4" s="319"/>
    </row>
    <row r="5" spans="1:32" s="339" customFormat="1" ht="65.099999999999994" customHeight="1">
      <c r="B5" s="36">
        <v>4</v>
      </c>
      <c r="C5" s="975"/>
      <c r="D5" s="136" t="str">
        <f>冠成4月菜單!A35</f>
        <v>白米飯</v>
      </c>
      <c r="E5" s="136" t="s">
        <v>1747</v>
      </c>
      <c r="F5" s="1" t="s">
        <v>1732</v>
      </c>
      <c r="G5" s="136" t="str">
        <f>冠成4月菜單!A36</f>
        <v>元氣豬排</v>
      </c>
      <c r="H5" s="136" t="s">
        <v>1737</v>
      </c>
      <c r="I5" s="1" t="s">
        <v>1732</v>
      </c>
      <c r="J5" s="136" t="str">
        <f>冠成4月菜單!A37</f>
        <v>咖哩雞丁</v>
      </c>
      <c r="K5" s="136" t="s">
        <v>638</v>
      </c>
      <c r="L5" s="1" t="s">
        <v>1732</v>
      </c>
      <c r="M5" s="136" t="str">
        <f>冠成4月菜單!A38</f>
        <v>芙蓉蒸蛋</v>
      </c>
      <c r="N5" s="136" t="s">
        <v>1747</v>
      </c>
      <c r="O5" s="1" t="s">
        <v>1732</v>
      </c>
      <c r="P5" s="136" t="str">
        <f>冠成4月菜單!A39</f>
        <v>深色蔬菜</v>
      </c>
      <c r="Q5" s="136" t="s">
        <v>1734</v>
      </c>
      <c r="R5" s="1" t="s">
        <v>1732</v>
      </c>
      <c r="S5" s="136" t="str">
        <f>冠成4月菜單!A40</f>
        <v>筍片湯</v>
      </c>
      <c r="T5" s="136" t="s">
        <v>1733</v>
      </c>
      <c r="U5" s="1" t="s">
        <v>1732</v>
      </c>
      <c r="V5" s="976"/>
      <c r="W5" s="766" t="s">
        <v>7</v>
      </c>
      <c r="X5" s="39" t="s">
        <v>1731</v>
      </c>
      <c r="Y5" s="792">
        <f>AB6</f>
        <v>5.7</v>
      </c>
      <c r="Z5" s="319"/>
      <c r="AA5" s="319"/>
      <c r="AB5" s="320"/>
      <c r="AC5" s="319" t="s">
        <v>1730</v>
      </c>
      <c r="AD5" s="319" t="s">
        <v>1729</v>
      </c>
      <c r="AE5" s="319" t="s">
        <v>1728</v>
      </c>
      <c r="AF5" s="319" t="s">
        <v>1727</v>
      </c>
    </row>
    <row r="6" spans="1:32" ht="27.95" customHeight="1">
      <c r="B6" s="334" t="s">
        <v>8</v>
      </c>
      <c r="C6" s="975"/>
      <c r="D6" s="3" t="s">
        <v>1745</v>
      </c>
      <c r="E6" s="139"/>
      <c r="F6" s="137">
        <v>105</v>
      </c>
      <c r="G6" s="2" t="s">
        <v>1845</v>
      </c>
      <c r="H6" s="2"/>
      <c r="I6" s="2">
        <v>50</v>
      </c>
      <c r="J6" s="3" t="s">
        <v>977</v>
      </c>
      <c r="K6" s="817"/>
      <c r="L6" s="2">
        <v>40</v>
      </c>
      <c r="M6" s="3" t="s">
        <v>1718</v>
      </c>
      <c r="N6" s="137"/>
      <c r="O6" s="2">
        <v>35</v>
      </c>
      <c r="P6" s="2" t="s">
        <v>944</v>
      </c>
      <c r="Q6" s="3"/>
      <c r="R6" s="2">
        <v>140</v>
      </c>
      <c r="S6" s="3" t="s">
        <v>1505</v>
      </c>
      <c r="T6" s="3"/>
      <c r="U6" s="2">
        <v>40</v>
      </c>
      <c r="V6" s="977"/>
      <c r="W6" s="756">
        <f>AE11</f>
        <v>95.5</v>
      </c>
      <c r="X6" s="43" t="s">
        <v>1722</v>
      </c>
      <c r="Y6" s="786">
        <f>AB7</f>
        <v>2.2999999999999998</v>
      </c>
      <c r="Z6" s="330"/>
      <c r="AA6" s="338" t="s">
        <v>1721</v>
      </c>
      <c r="AB6" s="320">
        <v>5.7</v>
      </c>
      <c r="AC6" s="320">
        <f>AB6*2</f>
        <v>11.4</v>
      </c>
      <c r="AD6" s="320"/>
      <c r="AE6" s="320">
        <f>AB6*15</f>
        <v>85.5</v>
      </c>
      <c r="AF6" s="320">
        <f>AC6*4+AE6*4</f>
        <v>387.6</v>
      </c>
    </row>
    <row r="7" spans="1:32" ht="27.95" customHeight="1">
      <c r="B7" s="334">
        <v>20</v>
      </c>
      <c r="C7" s="975"/>
      <c r="D7" s="139"/>
      <c r="E7" s="139"/>
      <c r="F7" s="139"/>
      <c r="G7" s="2"/>
      <c r="H7" s="2"/>
      <c r="I7" s="2"/>
      <c r="J7" s="2" t="s">
        <v>922</v>
      </c>
      <c r="K7" s="2"/>
      <c r="L7" s="2">
        <v>10</v>
      </c>
      <c r="M7" s="139" t="s">
        <v>1844</v>
      </c>
      <c r="N7" s="137"/>
      <c r="O7" s="137">
        <v>1</v>
      </c>
      <c r="P7" s="137"/>
      <c r="Q7" s="137"/>
      <c r="R7" s="137"/>
      <c r="S7" s="3"/>
      <c r="T7" s="3"/>
      <c r="U7" s="2"/>
      <c r="V7" s="977"/>
      <c r="W7" s="761" t="s">
        <v>9</v>
      </c>
      <c r="X7" s="48" t="s">
        <v>1717</v>
      </c>
      <c r="Y7" s="786">
        <f>AB8</f>
        <v>2</v>
      </c>
      <c r="Z7" s="319"/>
      <c r="AA7" s="337" t="s">
        <v>1716</v>
      </c>
      <c r="AB7" s="320">
        <v>2.2999999999999998</v>
      </c>
      <c r="AC7" s="336">
        <f>AB7*7</f>
        <v>16.099999999999998</v>
      </c>
      <c r="AD7" s="320">
        <f>AB7*5</f>
        <v>11.5</v>
      </c>
      <c r="AE7" s="320" t="s">
        <v>1662</v>
      </c>
      <c r="AF7" s="335">
        <f>AC7*4+AD7*9</f>
        <v>167.89999999999998</v>
      </c>
    </row>
    <row r="8" spans="1:32" ht="27.95" customHeight="1">
      <c r="B8" s="334" t="s">
        <v>10</v>
      </c>
      <c r="C8" s="975"/>
      <c r="D8" s="139"/>
      <c r="E8" s="139"/>
      <c r="F8" s="139"/>
      <c r="G8" s="137"/>
      <c r="H8" s="2"/>
      <c r="I8" s="2"/>
      <c r="J8" s="2" t="s">
        <v>941</v>
      </c>
      <c r="K8" s="105"/>
      <c r="L8" s="2">
        <v>10</v>
      </c>
      <c r="M8" s="3"/>
      <c r="N8" s="795"/>
      <c r="O8" s="2"/>
      <c r="P8" s="137"/>
      <c r="Q8" s="138"/>
      <c r="R8" s="137"/>
      <c r="S8" s="3"/>
      <c r="T8" s="3"/>
      <c r="U8" s="2"/>
      <c r="V8" s="977"/>
      <c r="W8" s="756">
        <f>AD11</f>
        <v>24</v>
      </c>
      <c r="X8" s="48" t="s">
        <v>1714</v>
      </c>
      <c r="Y8" s="786">
        <f>AB9</f>
        <v>2.5</v>
      </c>
      <c r="Z8" s="330"/>
      <c r="AA8" s="319" t="s">
        <v>1713</v>
      </c>
      <c r="AB8" s="320">
        <v>2</v>
      </c>
      <c r="AC8" s="320">
        <f>AB8*1</f>
        <v>2</v>
      </c>
      <c r="AD8" s="320" t="s">
        <v>1662</v>
      </c>
      <c r="AE8" s="320">
        <f>AB8*5</f>
        <v>10</v>
      </c>
      <c r="AF8" s="320">
        <f>AC8*4+AE8*4</f>
        <v>48</v>
      </c>
    </row>
    <row r="9" spans="1:32" ht="27.95" customHeight="1">
      <c r="B9" s="1025" t="s">
        <v>1765</v>
      </c>
      <c r="C9" s="975"/>
      <c r="D9" s="139"/>
      <c r="E9" s="139"/>
      <c r="F9" s="139"/>
      <c r="G9" s="2"/>
      <c r="H9" s="52"/>
      <c r="I9" s="2"/>
      <c r="J9" s="2" t="s">
        <v>1798</v>
      </c>
      <c r="K9" s="105"/>
      <c r="L9" s="2">
        <v>10</v>
      </c>
      <c r="M9" s="3"/>
      <c r="N9" s="138"/>
      <c r="O9" s="2"/>
      <c r="P9" s="3"/>
      <c r="Q9" s="137"/>
      <c r="R9" s="2"/>
      <c r="S9" s="3"/>
      <c r="T9" s="3"/>
      <c r="U9" s="2"/>
      <c r="V9" s="977"/>
      <c r="W9" s="761" t="s">
        <v>11</v>
      </c>
      <c r="X9" s="48" t="s">
        <v>1711</v>
      </c>
      <c r="Y9" s="786">
        <f>AB10</f>
        <v>0</v>
      </c>
      <c r="Z9" s="319"/>
      <c r="AA9" s="319" t="s">
        <v>1710</v>
      </c>
      <c r="AB9" s="252">
        <v>2.5</v>
      </c>
      <c r="AC9" s="320"/>
      <c r="AD9" s="320">
        <f>AB9*5</f>
        <v>12.5</v>
      </c>
      <c r="AE9" s="320" t="s">
        <v>1662</v>
      </c>
      <c r="AF9" s="320">
        <f>AD9*9</f>
        <v>112.5</v>
      </c>
    </row>
    <row r="10" spans="1:32" ht="27.95" customHeight="1">
      <c r="B10" s="1025"/>
      <c r="C10" s="975"/>
      <c r="D10" s="139"/>
      <c r="E10" s="139"/>
      <c r="F10" s="139"/>
      <c r="G10" s="2"/>
      <c r="H10" s="52"/>
      <c r="I10" s="2"/>
      <c r="J10" s="2" t="s">
        <v>1432</v>
      </c>
      <c r="K10" s="52"/>
      <c r="L10" s="2" t="s">
        <v>1719</v>
      </c>
      <c r="M10" s="3"/>
      <c r="N10" s="138"/>
      <c r="O10" s="2"/>
      <c r="P10" s="137"/>
      <c r="Q10" s="138"/>
      <c r="R10" s="137"/>
      <c r="S10" s="3"/>
      <c r="T10" s="3"/>
      <c r="U10" s="2"/>
      <c r="V10" s="977"/>
      <c r="W10" s="756">
        <f>AC11</f>
        <v>29.5</v>
      </c>
      <c r="X10" s="97" t="s">
        <v>1708</v>
      </c>
      <c r="Y10" s="786">
        <v>0</v>
      </c>
      <c r="Z10" s="330"/>
      <c r="AA10" s="319" t="s">
        <v>1707</v>
      </c>
      <c r="AE10" s="319">
        <f>AB10*15</f>
        <v>0</v>
      </c>
    </row>
    <row r="11" spans="1:32" ht="27.95" customHeight="1">
      <c r="B11" s="141" t="s">
        <v>1706</v>
      </c>
      <c r="C11" s="145"/>
      <c r="D11" s="139"/>
      <c r="E11" s="138"/>
      <c r="F11" s="139"/>
      <c r="G11" s="2"/>
      <c r="H11" s="52"/>
      <c r="I11" s="2"/>
      <c r="J11" s="139"/>
      <c r="K11" s="138"/>
      <c r="L11" s="137"/>
      <c r="M11" s="3"/>
      <c r="N11" s="137"/>
      <c r="O11" s="2"/>
      <c r="P11" s="137"/>
      <c r="Q11" s="138"/>
      <c r="R11" s="137"/>
      <c r="S11" s="2"/>
      <c r="T11" s="3"/>
      <c r="U11" s="2"/>
      <c r="V11" s="977"/>
      <c r="W11" s="761" t="s">
        <v>12</v>
      </c>
      <c r="X11" s="56"/>
      <c r="Y11" s="786"/>
      <c r="Z11" s="319"/>
      <c r="AC11" s="319">
        <f>SUM(AC6:AC10)</f>
        <v>29.5</v>
      </c>
      <c r="AD11" s="319">
        <f>SUM(AD6:AD10)</f>
        <v>24</v>
      </c>
      <c r="AE11" s="319">
        <f>SUM(AE6:AE10)</f>
        <v>95.5</v>
      </c>
      <c r="AF11" s="319">
        <f>AC11*4+AD11*9+AE11*4</f>
        <v>716</v>
      </c>
    </row>
    <row r="12" spans="1:32" ht="27.95" customHeight="1" thickBot="1">
      <c r="B12" s="143"/>
      <c r="C12" s="146"/>
      <c r="D12" s="138"/>
      <c r="E12" s="138"/>
      <c r="F12" s="137"/>
      <c r="G12" s="137"/>
      <c r="H12" s="138"/>
      <c r="I12" s="137"/>
      <c r="J12" s="137"/>
      <c r="K12" s="138"/>
      <c r="L12" s="137"/>
      <c r="M12" s="764"/>
      <c r="N12" s="138"/>
      <c r="O12" s="2"/>
      <c r="P12" s="137"/>
      <c r="Q12" s="138"/>
      <c r="R12" s="137"/>
      <c r="S12" s="4"/>
      <c r="T12" s="3"/>
      <c r="U12" s="4"/>
      <c r="V12" s="978"/>
      <c r="W12" s="756">
        <f>(W6*4)+(W8*9)+(W10*4)</f>
        <v>716</v>
      </c>
      <c r="X12" s="62"/>
      <c r="Y12" s="784"/>
      <c r="Z12" s="330"/>
      <c r="AC12" s="329">
        <f>AC11*4/AF11</f>
        <v>0.16480446927374301</v>
      </c>
      <c r="AD12" s="329">
        <f>AD11*9/AF11</f>
        <v>0.3016759776536313</v>
      </c>
      <c r="AE12" s="329">
        <f>AE11*4/AF11</f>
        <v>0.53351955307262566</v>
      </c>
    </row>
    <row r="13" spans="1:32" s="339" customFormat="1" ht="42">
      <c r="B13" s="36">
        <v>4</v>
      </c>
      <c r="C13" s="975"/>
      <c r="D13" s="136" t="str">
        <f>冠成4月菜單!E35</f>
        <v>紫米飯</v>
      </c>
      <c r="E13" s="136" t="s">
        <v>1747</v>
      </c>
      <c r="F13" s="1" t="s">
        <v>1732</v>
      </c>
      <c r="G13" s="136" t="str">
        <f>冠成4月菜單!E36</f>
        <v>糖醋雞丁</v>
      </c>
      <c r="H13" s="136" t="s">
        <v>1733</v>
      </c>
      <c r="I13" s="1" t="s">
        <v>1732</v>
      </c>
      <c r="J13" s="136" t="str">
        <f>冠成4月菜單!E37</f>
        <v>手工香蒸肉</v>
      </c>
      <c r="K13" s="136" t="s">
        <v>638</v>
      </c>
      <c r="L13" s="1" t="s">
        <v>1732</v>
      </c>
      <c r="M13" s="136" t="str">
        <f>冠成4月菜單!E38</f>
        <v>小黃瓜豆腐(豆)</v>
      </c>
      <c r="N13" s="136" t="s">
        <v>1733</v>
      </c>
      <c r="O13" s="1" t="s">
        <v>1732</v>
      </c>
      <c r="P13" s="136" t="str">
        <f>冠成4月菜單!E39</f>
        <v>淺色蔬菜</v>
      </c>
      <c r="Q13" s="136" t="s">
        <v>1734</v>
      </c>
      <c r="R13" s="1" t="s">
        <v>1732</v>
      </c>
      <c r="S13" s="136" t="str">
        <f>冠成4月菜單!E40</f>
        <v>玉米蛋花湯</v>
      </c>
      <c r="T13" s="136" t="s">
        <v>1733</v>
      </c>
      <c r="U13" s="1" t="s">
        <v>1732</v>
      </c>
      <c r="V13" s="976"/>
      <c r="W13" s="766" t="s">
        <v>7</v>
      </c>
      <c r="X13" s="39" t="s">
        <v>1731</v>
      </c>
      <c r="Y13" s="792">
        <f>AB14</f>
        <v>5.7</v>
      </c>
      <c r="Z13" s="319"/>
      <c r="AA13" s="319"/>
      <c r="AB13" s="320"/>
      <c r="AC13" s="319" t="s">
        <v>1730</v>
      </c>
      <c r="AD13" s="319" t="s">
        <v>1729</v>
      </c>
      <c r="AE13" s="319" t="s">
        <v>1728</v>
      </c>
      <c r="AF13" s="319" t="s">
        <v>1727</v>
      </c>
    </row>
    <row r="14" spans="1:32" ht="27.95" customHeight="1">
      <c r="B14" s="334" t="s">
        <v>8</v>
      </c>
      <c r="C14" s="975"/>
      <c r="D14" s="3" t="s">
        <v>551</v>
      </c>
      <c r="E14" s="2"/>
      <c r="F14" s="2">
        <v>80</v>
      </c>
      <c r="G14" s="2" t="s">
        <v>1798</v>
      </c>
      <c r="H14" s="2"/>
      <c r="I14" s="2">
        <v>45</v>
      </c>
      <c r="J14" s="137" t="s">
        <v>993</v>
      </c>
      <c r="K14" s="137"/>
      <c r="L14" s="137">
        <v>40</v>
      </c>
      <c r="M14" s="2" t="s">
        <v>1843</v>
      </c>
      <c r="N14" s="2"/>
      <c r="O14" s="2">
        <v>20</v>
      </c>
      <c r="P14" s="2" t="s">
        <v>944</v>
      </c>
      <c r="Q14" s="3"/>
      <c r="R14" s="2">
        <v>130</v>
      </c>
      <c r="S14" s="139" t="s">
        <v>1842</v>
      </c>
      <c r="T14" s="764"/>
      <c r="U14" s="139">
        <v>20</v>
      </c>
      <c r="V14" s="977"/>
      <c r="W14" s="756">
        <f>AE19</f>
        <v>95.5</v>
      </c>
      <c r="X14" s="43" t="s">
        <v>1722</v>
      </c>
      <c r="Y14" s="786">
        <f>AB15</f>
        <v>2.2000000000000002</v>
      </c>
      <c r="Z14" s="330"/>
      <c r="AA14" s="338" t="s">
        <v>1721</v>
      </c>
      <c r="AB14" s="320">
        <v>5.7</v>
      </c>
      <c r="AC14" s="320">
        <f>AB14*2</f>
        <v>11.4</v>
      </c>
      <c r="AD14" s="320"/>
      <c r="AE14" s="320">
        <f>AB14*15</f>
        <v>85.5</v>
      </c>
      <c r="AF14" s="320">
        <f>AC14*4+AE14*4</f>
        <v>387.6</v>
      </c>
    </row>
    <row r="15" spans="1:32" ht="27.95" customHeight="1">
      <c r="B15" s="334">
        <v>21</v>
      </c>
      <c r="C15" s="975"/>
      <c r="D15" s="2" t="s">
        <v>1841</v>
      </c>
      <c r="E15" s="2"/>
      <c r="F15" s="2">
        <v>30</v>
      </c>
      <c r="G15" s="2" t="s">
        <v>1840</v>
      </c>
      <c r="H15" s="2"/>
      <c r="I15" s="2">
        <v>10</v>
      </c>
      <c r="J15" s="137" t="s">
        <v>1699</v>
      </c>
      <c r="K15" s="137"/>
      <c r="L15" s="137">
        <v>10</v>
      </c>
      <c r="M15" s="2" t="s">
        <v>1839</v>
      </c>
      <c r="N15" s="2"/>
      <c r="O15" s="2">
        <v>10</v>
      </c>
      <c r="P15" s="137"/>
      <c r="Q15" s="288"/>
      <c r="R15" s="2"/>
      <c r="S15" s="2" t="s">
        <v>1718</v>
      </c>
      <c r="T15" s="355"/>
      <c r="U15" s="139">
        <v>10</v>
      </c>
      <c r="V15" s="977"/>
      <c r="W15" s="761" t="s">
        <v>9</v>
      </c>
      <c r="X15" s="48" t="s">
        <v>1717</v>
      </c>
      <c r="Y15" s="786">
        <f>AB16</f>
        <v>2</v>
      </c>
      <c r="Z15" s="319"/>
      <c r="AA15" s="337" t="s">
        <v>1716</v>
      </c>
      <c r="AB15" s="320">
        <v>2.2000000000000002</v>
      </c>
      <c r="AC15" s="336">
        <f>AB15*7</f>
        <v>15.400000000000002</v>
      </c>
      <c r="AD15" s="320">
        <f>AB15*5</f>
        <v>11</v>
      </c>
      <c r="AE15" s="320" t="s">
        <v>1662</v>
      </c>
      <c r="AF15" s="335">
        <f>AC15*4+AD15*9</f>
        <v>160.60000000000002</v>
      </c>
    </row>
    <row r="16" spans="1:32" ht="27.95" customHeight="1">
      <c r="A16" s="318" t="s">
        <v>1759</v>
      </c>
      <c r="B16" s="334" t="s">
        <v>10</v>
      </c>
      <c r="C16" s="975"/>
      <c r="D16" s="138"/>
      <c r="E16" s="138"/>
      <c r="F16" s="137"/>
      <c r="G16" s="2" t="s">
        <v>1715</v>
      </c>
      <c r="H16" s="52"/>
      <c r="I16" s="2">
        <v>5</v>
      </c>
      <c r="J16" s="137" t="s">
        <v>1715</v>
      </c>
      <c r="K16" s="137"/>
      <c r="L16" s="137">
        <v>5</v>
      </c>
      <c r="M16" s="2"/>
      <c r="N16" s="52"/>
      <c r="O16" s="2"/>
      <c r="P16" s="288"/>
      <c r="Q16" s="138"/>
      <c r="R16" s="137"/>
      <c r="S16" s="139" t="s">
        <v>1715</v>
      </c>
      <c r="T16" s="137"/>
      <c r="U16" s="137">
        <v>5</v>
      </c>
      <c r="V16" s="977"/>
      <c r="W16" s="756">
        <v>23</v>
      </c>
      <c r="X16" s="48" t="s">
        <v>1714</v>
      </c>
      <c r="Y16" s="786">
        <f>AB17</f>
        <v>2.5</v>
      </c>
      <c r="Z16" s="330"/>
      <c r="AA16" s="319" t="s">
        <v>1713</v>
      </c>
      <c r="AB16" s="320">
        <v>2</v>
      </c>
      <c r="AC16" s="320">
        <f>AB16*1</f>
        <v>2</v>
      </c>
      <c r="AD16" s="320" t="s">
        <v>1662</v>
      </c>
      <c r="AE16" s="320">
        <f>AB16*5</f>
        <v>10</v>
      </c>
      <c r="AF16" s="320">
        <f>AC16*4+AE16*4</f>
        <v>48</v>
      </c>
    </row>
    <row r="17" spans="1:32" ht="27.95" customHeight="1">
      <c r="A17" s="169"/>
      <c r="B17" s="968" t="s">
        <v>1758</v>
      </c>
      <c r="C17" s="964"/>
      <c r="D17" s="52"/>
      <c r="E17" s="138"/>
      <c r="F17" s="137"/>
      <c r="G17" s="2"/>
      <c r="H17" s="52"/>
      <c r="I17" s="2"/>
      <c r="J17" s="137"/>
      <c r="K17" s="137"/>
      <c r="L17" s="137"/>
      <c r="M17" s="3"/>
      <c r="N17" s="3"/>
      <c r="O17" s="2"/>
      <c r="P17" s="137"/>
      <c r="Q17" s="138"/>
      <c r="R17" s="137"/>
      <c r="S17" s="139"/>
      <c r="T17" s="137"/>
      <c r="U17" s="137"/>
      <c r="V17" s="977"/>
      <c r="W17" s="761" t="s">
        <v>11</v>
      </c>
      <c r="X17" s="48" t="s">
        <v>1711</v>
      </c>
      <c r="Y17" s="786">
        <f>AB18</f>
        <v>0</v>
      </c>
      <c r="Z17" s="319"/>
      <c r="AA17" s="319" t="s">
        <v>1710</v>
      </c>
      <c r="AB17" s="252">
        <v>2.5</v>
      </c>
      <c r="AC17" s="320"/>
      <c r="AD17" s="320">
        <f>AB17*5</f>
        <v>12.5</v>
      </c>
      <c r="AE17" s="320" t="s">
        <v>1662</v>
      </c>
      <c r="AF17" s="320">
        <f>AD17*9</f>
        <v>112.5</v>
      </c>
    </row>
    <row r="18" spans="1:32" ht="27.95" customHeight="1">
      <c r="B18" s="1025"/>
      <c r="C18" s="975"/>
      <c r="D18" s="138"/>
      <c r="E18" s="789"/>
      <c r="F18" s="288"/>
      <c r="G18" s="288"/>
      <c r="H18" s="789"/>
      <c r="I18" s="2"/>
      <c r="J18" s="3"/>
      <c r="K18" s="52"/>
      <c r="L18" s="3"/>
      <c r="M18" s="3"/>
      <c r="N18" s="3"/>
      <c r="O18" s="2"/>
      <c r="P18" s="137"/>
      <c r="Q18" s="138"/>
      <c r="R18" s="137"/>
      <c r="S18" s="139"/>
      <c r="T18" s="138"/>
      <c r="U18" s="137"/>
      <c r="V18" s="977"/>
      <c r="W18" s="756">
        <f>AC19</f>
        <v>28.800000000000004</v>
      </c>
      <c r="X18" s="97" t="s">
        <v>1708</v>
      </c>
      <c r="Y18" s="786">
        <v>0</v>
      </c>
      <c r="Z18" s="330"/>
      <c r="AA18" s="319" t="s">
        <v>1707</v>
      </c>
      <c r="AE18" s="319">
        <f>AB18*15</f>
        <v>0</v>
      </c>
    </row>
    <row r="19" spans="1:32" ht="27.95" customHeight="1">
      <c r="B19" s="141" t="s">
        <v>1706</v>
      </c>
      <c r="C19" s="145"/>
      <c r="D19" s="138"/>
      <c r="E19" s="138"/>
      <c r="F19" s="137"/>
      <c r="G19" s="2"/>
      <c r="H19" s="52"/>
      <c r="I19" s="2"/>
      <c r="J19" s="3"/>
      <c r="K19" s="52"/>
      <c r="L19" s="2"/>
      <c r="M19" s="3"/>
      <c r="N19" s="52"/>
      <c r="O19" s="2"/>
      <c r="P19" s="137"/>
      <c r="Q19" s="138"/>
      <c r="R19" s="137"/>
      <c r="S19" s="137"/>
      <c r="T19" s="138"/>
      <c r="U19" s="137"/>
      <c r="V19" s="977"/>
      <c r="W19" s="761" t="s">
        <v>12</v>
      </c>
      <c r="X19" s="56"/>
      <c r="Y19" s="786"/>
      <c r="Z19" s="319"/>
      <c r="AC19" s="319">
        <f>SUM(AC14:AC18)</f>
        <v>28.800000000000004</v>
      </c>
      <c r="AD19" s="319">
        <f>SUM(AD14:AD18)</f>
        <v>23.5</v>
      </c>
      <c r="AE19" s="319">
        <f>SUM(AE14:AE18)</f>
        <v>95.5</v>
      </c>
      <c r="AF19" s="319">
        <f>AC19*4+AD19*9+AE19*4</f>
        <v>708.7</v>
      </c>
    </row>
    <row r="20" spans="1:32" ht="27.95" customHeight="1" thickBot="1">
      <c r="B20" s="143"/>
      <c r="C20" s="146"/>
      <c r="D20" s="138"/>
      <c r="E20" s="138"/>
      <c r="F20" s="137"/>
      <c r="G20" s="2"/>
      <c r="H20" s="52"/>
      <c r="I20" s="2"/>
      <c r="J20" s="2"/>
      <c r="K20" s="52"/>
      <c r="L20" s="2"/>
      <c r="M20" s="2"/>
      <c r="N20" s="138"/>
      <c r="O20" s="2"/>
      <c r="P20" s="137"/>
      <c r="Q20" s="138"/>
      <c r="R20" s="137"/>
      <c r="S20" s="137"/>
      <c r="T20" s="138"/>
      <c r="U20" s="137"/>
      <c r="V20" s="978"/>
      <c r="W20" s="756">
        <f>AF19</f>
        <v>708.7</v>
      </c>
      <c r="X20" s="62"/>
      <c r="Y20" s="784"/>
      <c r="Z20" s="330"/>
      <c r="AC20" s="329">
        <f>AC19*4/AF19</f>
        <v>0.16255114999294484</v>
      </c>
      <c r="AD20" s="329">
        <f>AD19*9/AF19</f>
        <v>0.29843375194017213</v>
      </c>
      <c r="AE20" s="329">
        <f>AE19*4/AF19</f>
        <v>0.53901509806688297</v>
      </c>
    </row>
    <row r="21" spans="1:32" s="339" customFormat="1" ht="42">
      <c r="B21" s="36">
        <v>4</v>
      </c>
      <c r="C21" s="975"/>
      <c r="D21" s="136" t="str">
        <f>冠成4月菜單!I35</f>
        <v>白米飯</v>
      </c>
      <c r="E21" s="136" t="s">
        <v>1733</v>
      </c>
      <c r="F21" s="1" t="s">
        <v>1732</v>
      </c>
      <c r="G21" s="136" t="str">
        <f>冠成4月菜單!I36</f>
        <v>豪大炸雞排(炸)</v>
      </c>
      <c r="H21" s="136" t="s">
        <v>1736</v>
      </c>
      <c r="I21" s="1" t="s">
        <v>1732</v>
      </c>
      <c r="J21" s="136" t="str">
        <f>冠成4月菜單!I37</f>
        <v>干丁肉醬(豆)</v>
      </c>
      <c r="K21" s="136" t="s">
        <v>638</v>
      </c>
      <c r="L21" s="1" t="s">
        <v>1732</v>
      </c>
      <c r="M21" s="136" t="str">
        <f>冠成4月菜單!I38</f>
        <v>鮮筍雙鮮(豆)</v>
      </c>
      <c r="N21" s="136" t="s">
        <v>1733</v>
      </c>
      <c r="O21" s="1" t="s">
        <v>1732</v>
      </c>
      <c r="P21" s="136" t="str">
        <f>冠成4月菜單!I39</f>
        <v>深色蔬菜</v>
      </c>
      <c r="Q21" s="136" t="s">
        <v>1734</v>
      </c>
      <c r="R21" s="1" t="s">
        <v>1732</v>
      </c>
      <c r="S21" s="816" t="str">
        <f>冠成4月菜單!I40</f>
        <v>味噌海芽湯</v>
      </c>
      <c r="T21" s="136" t="s">
        <v>1828</v>
      </c>
      <c r="U21" s="1" t="s">
        <v>1372</v>
      </c>
      <c r="V21" s="965"/>
      <c r="W21" s="766" t="s">
        <v>1838</v>
      </c>
      <c r="X21" s="39" t="s">
        <v>1371</v>
      </c>
      <c r="Y21" s="507">
        <f>AB22</f>
        <v>5.7</v>
      </c>
      <c r="Z21" s="319"/>
      <c r="AA21" s="319"/>
      <c r="AB21" s="320"/>
      <c r="AC21" s="319" t="s">
        <v>1370</v>
      </c>
      <c r="AD21" s="319" t="s">
        <v>1369</v>
      </c>
      <c r="AE21" s="319" t="s">
        <v>1414</v>
      </c>
      <c r="AF21" s="319" t="s">
        <v>1367</v>
      </c>
    </row>
    <row r="22" spans="1:32" s="344" customFormat="1" ht="27.75" customHeight="1">
      <c r="B22" s="171" t="s">
        <v>8</v>
      </c>
      <c r="C22" s="975"/>
      <c r="D22" s="3" t="s">
        <v>551</v>
      </c>
      <c r="E22" s="139"/>
      <c r="F22" s="137">
        <v>115</v>
      </c>
      <c r="G22" s="2" t="s">
        <v>1837</v>
      </c>
      <c r="H22" s="3"/>
      <c r="I22" s="2">
        <v>40</v>
      </c>
      <c r="J22" s="2" t="s">
        <v>1836</v>
      </c>
      <c r="K22" s="3" t="s">
        <v>914</v>
      </c>
      <c r="L22" s="2">
        <v>20</v>
      </c>
      <c r="M22" s="2" t="s">
        <v>1786</v>
      </c>
      <c r="N22" s="3"/>
      <c r="O22" s="2">
        <v>40</v>
      </c>
      <c r="P22" s="2" t="s">
        <v>944</v>
      </c>
      <c r="Q22" s="3"/>
      <c r="R22" s="2">
        <v>130</v>
      </c>
      <c r="S22" s="2" t="s">
        <v>1766</v>
      </c>
      <c r="T22" s="2"/>
      <c r="U22" s="2">
        <v>5</v>
      </c>
      <c r="V22" s="966"/>
      <c r="W22" s="756">
        <f>AE27</f>
        <v>96</v>
      </c>
      <c r="X22" s="43" t="s">
        <v>1366</v>
      </c>
      <c r="Y22" s="314">
        <f>AB23</f>
        <v>2.2999999999999998</v>
      </c>
      <c r="Z22" s="347"/>
      <c r="AA22" s="338" t="s">
        <v>1365</v>
      </c>
      <c r="AB22" s="320">
        <v>5.7</v>
      </c>
      <c r="AC22" s="320">
        <f>AB22*2</f>
        <v>11.4</v>
      </c>
      <c r="AD22" s="320"/>
      <c r="AE22" s="320">
        <f>AB22*15</f>
        <v>85.5</v>
      </c>
      <c r="AF22" s="320">
        <f>AC22*4+AE22*4</f>
        <v>387.6</v>
      </c>
    </row>
    <row r="23" spans="1:32" s="344" customFormat="1" ht="27.95" customHeight="1">
      <c r="B23" s="171">
        <v>22</v>
      </c>
      <c r="C23" s="975"/>
      <c r="D23" s="137"/>
      <c r="E23" s="137"/>
      <c r="F23" s="137"/>
      <c r="G23" s="2"/>
      <c r="H23" s="3"/>
      <c r="I23" s="2"/>
      <c r="J23" s="2" t="s">
        <v>1699</v>
      </c>
      <c r="K23" s="2"/>
      <c r="L23" s="2">
        <v>10</v>
      </c>
      <c r="M23" s="2" t="s">
        <v>993</v>
      </c>
      <c r="N23" s="3"/>
      <c r="O23" s="2">
        <v>20</v>
      </c>
      <c r="P23" s="137"/>
      <c r="Q23" s="137"/>
      <c r="R23" s="137"/>
      <c r="S23" s="139" t="s">
        <v>942</v>
      </c>
      <c r="T23" s="767"/>
      <c r="U23" s="2">
        <v>10</v>
      </c>
      <c r="V23" s="966"/>
      <c r="W23" s="761" t="s">
        <v>9</v>
      </c>
      <c r="X23" s="48" t="s">
        <v>1364</v>
      </c>
      <c r="Y23" s="314">
        <f>AB24</f>
        <v>2.1</v>
      </c>
      <c r="Z23" s="345"/>
      <c r="AA23" s="337" t="s">
        <v>1363</v>
      </c>
      <c r="AB23" s="320">
        <v>2.2999999999999998</v>
      </c>
      <c r="AC23" s="336">
        <f>AB23*7</f>
        <v>16.099999999999998</v>
      </c>
      <c r="AD23" s="320">
        <f>AB23*5</f>
        <v>11.5</v>
      </c>
      <c r="AE23" s="320" t="s">
        <v>1360</v>
      </c>
      <c r="AF23" s="335">
        <f>AC23*4+AD23*9</f>
        <v>167.89999999999998</v>
      </c>
    </row>
    <row r="24" spans="1:32" s="344" customFormat="1" ht="27.95" customHeight="1">
      <c r="B24" s="171" t="s">
        <v>10</v>
      </c>
      <c r="C24" s="975"/>
      <c r="D24" s="137"/>
      <c r="E24" s="138"/>
      <c r="F24" s="137"/>
      <c r="G24" s="2"/>
      <c r="H24" s="3"/>
      <c r="I24" s="2"/>
      <c r="J24" s="2" t="s">
        <v>1835</v>
      </c>
      <c r="K24" s="3"/>
      <c r="L24" s="2">
        <v>10</v>
      </c>
      <c r="M24" s="2" t="s">
        <v>922</v>
      </c>
      <c r="N24" s="2"/>
      <c r="O24" s="2">
        <v>5</v>
      </c>
      <c r="P24" s="137"/>
      <c r="Q24" s="138"/>
      <c r="R24" s="137"/>
      <c r="S24" s="139"/>
      <c r="T24" s="137"/>
      <c r="U24" s="137"/>
      <c r="V24" s="966"/>
      <c r="W24" s="756">
        <f>AD27</f>
        <v>25.5</v>
      </c>
      <c r="X24" s="48" t="s">
        <v>1362</v>
      </c>
      <c r="Y24" s="314">
        <f>AB25</f>
        <v>2.8</v>
      </c>
      <c r="Z24" s="347"/>
      <c r="AA24" s="319" t="s">
        <v>1361</v>
      </c>
      <c r="AB24" s="320">
        <v>2.1</v>
      </c>
      <c r="AC24" s="320">
        <f>AB24*1</f>
        <v>2.1</v>
      </c>
      <c r="AD24" s="320" t="s">
        <v>1360</v>
      </c>
      <c r="AE24" s="320">
        <f>AB24*5</f>
        <v>10.5</v>
      </c>
      <c r="AF24" s="320">
        <f>AC24*4+AE24*4</f>
        <v>50.4</v>
      </c>
    </row>
    <row r="25" spans="1:32" s="344" customFormat="1" ht="27.95" customHeight="1">
      <c r="B25" s="963" t="s">
        <v>1400</v>
      </c>
      <c r="C25" s="975"/>
      <c r="D25" s="137"/>
      <c r="E25" s="776"/>
      <c r="F25" s="137"/>
      <c r="G25" s="137"/>
      <c r="H25" s="139"/>
      <c r="I25" s="137"/>
      <c r="J25" s="2"/>
      <c r="K25" s="3"/>
      <c r="L25" s="2"/>
      <c r="M25" s="2" t="s">
        <v>1834</v>
      </c>
      <c r="N25" s="52"/>
      <c r="O25" s="2">
        <v>5</v>
      </c>
      <c r="P25" s="3"/>
      <c r="Q25" s="3"/>
      <c r="R25" s="3"/>
      <c r="S25" s="139"/>
      <c r="T25" s="137"/>
      <c r="U25" s="137"/>
      <c r="V25" s="966"/>
      <c r="W25" s="761" t="s">
        <v>11</v>
      </c>
      <c r="X25" s="48" t="s">
        <v>1358</v>
      </c>
      <c r="Y25" s="314">
        <f>AB26</f>
        <v>0</v>
      </c>
      <c r="Z25" s="345"/>
      <c r="AA25" s="319" t="s">
        <v>1377</v>
      </c>
      <c r="AB25" s="320">
        <v>2.8</v>
      </c>
      <c r="AC25" s="320"/>
      <c r="AD25" s="320">
        <f>AB25*5</f>
        <v>14</v>
      </c>
      <c r="AE25" s="320" t="s">
        <v>1360</v>
      </c>
      <c r="AF25" s="320">
        <f>AD25*9</f>
        <v>126</v>
      </c>
    </row>
    <row r="26" spans="1:32" s="344" customFormat="1" ht="27.95" customHeight="1">
      <c r="B26" s="963"/>
      <c r="C26" s="975"/>
      <c r="D26" s="137"/>
      <c r="E26" s="138"/>
      <c r="F26" s="137"/>
      <c r="G26" s="140"/>
      <c r="H26" s="138"/>
      <c r="I26" s="208"/>
      <c r="J26" s="776"/>
      <c r="K26" s="52"/>
      <c r="L26" s="2"/>
      <c r="M26" s="3" t="s">
        <v>1833</v>
      </c>
      <c r="N26" s="3" t="s">
        <v>1832</v>
      </c>
      <c r="O26" s="2">
        <v>5</v>
      </c>
      <c r="P26" s="3"/>
      <c r="Q26" s="3"/>
      <c r="R26" s="3"/>
      <c r="S26" s="139"/>
      <c r="T26" s="138"/>
      <c r="U26" s="137"/>
      <c r="V26" s="966"/>
      <c r="W26" s="756">
        <f>AC27</f>
        <v>29.6</v>
      </c>
      <c r="X26" s="97" t="s">
        <v>1376</v>
      </c>
      <c r="Y26" s="314">
        <v>0</v>
      </c>
      <c r="Z26" s="347"/>
      <c r="AA26" s="319" t="s">
        <v>1375</v>
      </c>
      <c r="AB26" s="320"/>
      <c r="AC26" s="319"/>
      <c r="AD26" s="319"/>
      <c r="AE26" s="319">
        <f>AB26*15</f>
        <v>0</v>
      </c>
      <c r="AF26" s="319"/>
    </row>
    <row r="27" spans="1:32" s="344" customFormat="1" ht="27.95" customHeight="1">
      <c r="B27" s="141" t="s">
        <v>1374</v>
      </c>
      <c r="C27" s="142"/>
      <c r="D27" s="137"/>
      <c r="E27" s="138"/>
      <c r="F27" s="137"/>
      <c r="G27" s="137"/>
      <c r="H27" s="138"/>
      <c r="I27" s="208"/>
      <c r="J27" s="152"/>
      <c r="K27" s="815"/>
      <c r="L27" s="2"/>
      <c r="M27" s="2"/>
      <c r="N27" s="52"/>
      <c r="O27" s="2"/>
      <c r="P27" s="3"/>
      <c r="Q27" s="52"/>
      <c r="R27" s="2"/>
      <c r="S27" s="137"/>
      <c r="T27" s="137"/>
      <c r="U27" s="137"/>
      <c r="V27" s="966"/>
      <c r="W27" s="772" t="s">
        <v>12</v>
      </c>
      <c r="X27" s="56"/>
      <c r="Y27" s="314"/>
      <c r="Z27" s="345"/>
      <c r="AA27" s="319"/>
      <c r="AB27" s="320"/>
      <c r="AC27" s="319">
        <f>SUM(AC22:AC26)</f>
        <v>29.6</v>
      </c>
      <c r="AD27" s="319">
        <f>SUM(AD22:AD26)</f>
        <v>25.5</v>
      </c>
      <c r="AE27" s="319">
        <f>SUM(AE22:AE26)</f>
        <v>96</v>
      </c>
      <c r="AF27" s="319">
        <f>AC27*4+AD27*9+AE27*4</f>
        <v>731.9</v>
      </c>
    </row>
    <row r="28" spans="1:32" s="344" customFormat="1" ht="27.95" customHeight="1" thickBot="1">
      <c r="B28" s="349"/>
      <c r="C28" s="144"/>
      <c r="D28" s="138"/>
      <c r="E28" s="138"/>
      <c r="F28" s="137"/>
      <c r="G28" s="137"/>
      <c r="H28" s="138"/>
      <c r="I28" s="208"/>
      <c r="J28" s="797"/>
      <c r="K28" s="796"/>
      <c r="L28" s="137"/>
      <c r="M28" s="767"/>
      <c r="N28" s="52"/>
      <c r="O28" s="2"/>
      <c r="P28" s="137"/>
      <c r="Q28" s="138"/>
      <c r="R28" s="137"/>
      <c r="S28" s="137"/>
      <c r="T28" s="138"/>
      <c r="U28" s="137"/>
      <c r="V28" s="967"/>
      <c r="W28" s="768">
        <f>(W22*4)+(W24*9)+(W26*4)</f>
        <v>731.9</v>
      </c>
      <c r="X28" s="316"/>
      <c r="Y28" s="314"/>
      <c r="Z28" s="347"/>
      <c r="AA28" s="345"/>
      <c r="AB28" s="346"/>
      <c r="AC28" s="329">
        <f>AC27*4/AF27</f>
        <v>0.16177073370679057</v>
      </c>
      <c r="AD28" s="329">
        <f>AD27*9/AF27</f>
        <v>0.31356742724415904</v>
      </c>
      <c r="AE28" s="329">
        <f>AE27*4/AF27</f>
        <v>0.52466183904905039</v>
      </c>
      <c r="AF28" s="345"/>
    </row>
    <row r="29" spans="1:32" s="339" customFormat="1" ht="42">
      <c r="B29" s="36">
        <v>4</v>
      </c>
      <c r="C29" s="975"/>
      <c r="D29" s="136" t="str">
        <f>冠成4月菜單!M35</f>
        <v>地瓜飯</v>
      </c>
      <c r="E29" s="136" t="s">
        <v>1831</v>
      </c>
      <c r="F29" s="1" t="s">
        <v>1372</v>
      </c>
      <c r="G29" s="136" t="str">
        <f>冠成4月菜單!M36</f>
        <v>蘑菇肉片</v>
      </c>
      <c r="H29" s="136" t="s">
        <v>638</v>
      </c>
      <c r="I29" s="1" t="s">
        <v>1372</v>
      </c>
      <c r="J29" s="382" t="str">
        <f>冠成4月菜單!M37</f>
        <v>鮮蔬貢丸片(加)</v>
      </c>
      <c r="K29" s="136" t="s">
        <v>1830</v>
      </c>
      <c r="L29" s="1" t="s">
        <v>1372</v>
      </c>
      <c r="M29" s="136" t="str">
        <f>冠成4月菜單!M38</f>
        <v>檸檬翅小腿</v>
      </c>
      <c r="N29" s="136" t="s">
        <v>1828</v>
      </c>
      <c r="O29" s="1" t="s">
        <v>1372</v>
      </c>
      <c r="P29" s="136" t="str">
        <f>冠成4月菜單!M39</f>
        <v>深色蔬菜</v>
      </c>
      <c r="Q29" s="136" t="s">
        <v>1829</v>
      </c>
      <c r="R29" s="1" t="s">
        <v>1372</v>
      </c>
      <c r="S29" s="136" t="str">
        <f>冠成4月菜單!M40</f>
        <v>三絲湯</v>
      </c>
      <c r="T29" s="136" t="s">
        <v>1828</v>
      </c>
      <c r="U29" s="1" t="s">
        <v>1372</v>
      </c>
      <c r="V29" s="965"/>
      <c r="W29" s="766" t="s">
        <v>7</v>
      </c>
      <c r="X29" s="39" t="s">
        <v>1371</v>
      </c>
      <c r="Y29" s="507">
        <f>AB30</f>
        <v>5.7</v>
      </c>
      <c r="Z29" s="319"/>
      <c r="AA29" s="319"/>
      <c r="AB29" s="320"/>
      <c r="AC29" s="319" t="s">
        <v>1370</v>
      </c>
      <c r="AD29" s="319" t="s">
        <v>1369</v>
      </c>
      <c r="AE29" s="319" t="s">
        <v>1414</v>
      </c>
      <c r="AF29" s="319" t="s">
        <v>1367</v>
      </c>
    </row>
    <row r="30" spans="1:32" ht="27.95" customHeight="1">
      <c r="B30" s="334" t="s">
        <v>8</v>
      </c>
      <c r="C30" s="975"/>
      <c r="D30" s="3" t="s">
        <v>1413</v>
      </c>
      <c r="E30" s="3"/>
      <c r="F30" s="3">
        <v>100</v>
      </c>
      <c r="G30" s="3" t="s">
        <v>1827</v>
      </c>
      <c r="H30" s="137"/>
      <c r="I30" s="137">
        <v>40</v>
      </c>
      <c r="J30" s="3" t="s">
        <v>1826</v>
      </c>
      <c r="K30" s="762"/>
      <c r="L30" s="2">
        <v>40</v>
      </c>
      <c r="M30" s="3" t="s">
        <v>1825</v>
      </c>
      <c r="N30" s="2"/>
      <c r="O30" s="149">
        <v>35</v>
      </c>
      <c r="P30" s="2" t="s">
        <v>1824</v>
      </c>
      <c r="Q30" s="3"/>
      <c r="R30" s="2">
        <v>120</v>
      </c>
      <c r="S30" s="139" t="s">
        <v>1010</v>
      </c>
      <c r="T30" s="137"/>
      <c r="U30" s="137">
        <v>15</v>
      </c>
      <c r="V30" s="966"/>
      <c r="W30" s="756">
        <f>AE35</f>
        <v>96.5</v>
      </c>
      <c r="X30" s="43" t="s">
        <v>1366</v>
      </c>
      <c r="Y30" s="314">
        <f>AB31</f>
        <v>2.2000000000000002</v>
      </c>
      <c r="Z30" s="330"/>
      <c r="AA30" s="338" t="s">
        <v>1365</v>
      </c>
      <c r="AB30" s="320">
        <v>5.7</v>
      </c>
      <c r="AC30" s="320">
        <f>AB30*2</f>
        <v>11.4</v>
      </c>
      <c r="AD30" s="320"/>
      <c r="AE30" s="320">
        <f>AB30*15</f>
        <v>85.5</v>
      </c>
      <c r="AF30" s="320">
        <f>AC30*4+AE30*4</f>
        <v>387.6</v>
      </c>
    </row>
    <row r="31" spans="1:32" ht="27.95" customHeight="1">
      <c r="B31" s="334">
        <v>23</v>
      </c>
      <c r="C31" s="975"/>
      <c r="D31" s="3" t="s">
        <v>1823</v>
      </c>
      <c r="E31" s="3"/>
      <c r="F31" s="3">
        <v>40</v>
      </c>
      <c r="G31" s="139" t="s">
        <v>1822</v>
      </c>
      <c r="H31" s="137"/>
      <c r="I31" s="137">
        <v>15</v>
      </c>
      <c r="J31" s="2" t="s">
        <v>1821</v>
      </c>
      <c r="K31" s="2"/>
      <c r="L31" s="2">
        <v>5</v>
      </c>
      <c r="M31" s="2" t="s">
        <v>1814</v>
      </c>
      <c r="N31" s="2"/>
      <c r="O31" s="149" t="s">
        <v>1719</v>
      </c>
      <c r="P31" s="2"/>
      <c r="Q31" s="52"/>
      <c r="R31" s="2"/>
      <c r="S31" s="139" t="s">
        <v>922</v>
      </c>
      <c r="T31" s="137"/>
      <c r="U31" s="137">
        <v>5</v>
      </c>
      <c r="V31" s="966"/>
      <c r="W31" s="761" t="s">
        <v>9</v>
      </c>
      <c r="X31" s="48" t="s">
        <v>1717</v>
      </c>
      <c r="Y31" s="314">
        <f>AB32</f>
        <v>2.2000000000000002</v>
      </c>
      <c r="Z31" s="319"/>
      <c r="AA31" s="337" t="s">
        <v>1716</v>
      </c>
      <c r="AB31" s="320">
        <v>2.2000000000000002</v>
      </c>
      <c r="AC31" s="336">
        <f>AB31*7</f>
        <v>15.400000000000002</v>
      </c>
      <c r="AD31" s="320">
        <f>AB31*5</f>
        <v>11</v>
      </c>
      <c r="AE31" s="320" t="s">
        <v>1662</v>
      </c>
      <c r="AF31" s="335">
        <f>AC31*4+AD31*9</f>
        <v>160.60000000000002</v>
      </c>
    </row>
    <row r="32" spans="1:32" ht="27.95" customHeight="1">
      <c r="B32" s="334" t="s">
        <v>10</v>
      </c>
      <c r="C32" s="975"/>
      <c r="D32" s="138"/>
      <c r="E32" s="138"/>
      <c r="F32" s="137"/>
      <c r="G32" s="139" t="s">
        <v>1715</v>
      </c>
      <c r="H32" s="138"/>
      <c r="I32" s="137">
        <v>10</v>
      </c>
      <c r="J32" s="139" t="s">
        <v>1715</v>
      </c>
      <c r="K32" s="138"/>
      <c r="L32" s="137">
        <v>5</v>
      </c>
      <c r="M32" s="2"/>
      <c r="N32" s="52"/>
      <c r="O32" s="149"/>
      <c r="P32" s="2"/>
      <c r="Q32" s="52"/>
      <c r="R32" s="2"/>
      <c r="S32" s="139" t="s">
        <v>1820</v>
      </c>
      <c r="T32" s="138"/>
      <c r="U32" s="137">
        <v>10</v>
      </c>
      <c r="V32" s="966"/>
      <c r="W32" s="756">
        <f>AD35</f>
        <v>23.5</v>
      </c>
      <c r="X32" s="48" t="s">
        <v>1714</v>
      </c>
      <c r="Y32" s="314">
        <f>AB33</f>
        <v>2.5</v>
      </c>
      <c r="Z32" s="330"/>
      <c r="AA32" s="319" t="s">
        <v>1713</v>
      </c>
      <c r="AB32" s="320">
        <v>2.2000000000000002</v>
      </c>
      <c r="AC32" s="320">
        <f>AB32*1</f>
        <v>2.2000000000000002</v>
      </c>
      <c r="AD32" s="320" t="s">
        <v>1662</v>
      </c>
      <c r="AE32" s="320">
        <f>AB32*5</f>
        <v>11</v>
      </c>
      <c r="AF32" s="320">
        <f>AC32*4+AE32*4</f>
        <v>52.8</v>
      </c>
    </row>
    <row r="33" spans="2:32" ht="27.95" customHeight="1">
      <c r="B33" s="1025" t="s">
        <v>1739</v>
      </c>
      <c r="C33" s="975"/>
      <c r="D33" s="138"/>
      <c r="E33" s="138"/>
      <c r="F33" s="137"/>
      <c r="G33" s="139" t="s">
        <v>1819</v>
      </c>
      <c r="H33" s="138"/>
      <c r="I33" s="137" t="s">
        <v>1774</v>
      </c>
      <c r="J33" s="2"/>
      <c r="K33" s="105"/>
      <c r="L33" s="2"/>
      <c r="M33" s="2"/>
      <c r="N33" s="52"/>
      <c r="O33" s="149"/>
      <c r="P33" s="137"/>
      <c r="Q33" s="138"/>
      <c r="R33" s="137"/>
      <c r="S33" s="139" t="s">
        <v>1818</v>
      </c>
      <c r="T33" s="138"/>
      <c r="U33" s="137">
        <v>5</v>
      </c>
      <c r="V33" s="966"/>
      <c r="W33" s="761" t="s">
        <v>11</v>
      </c>
      <c r="X33" s="48" t="s">
        <v>1711</v>
      </c>
      <c r="Y33" s="314">
        <f>AB34</f>
        <v>0</v>
      </c>
      <c r="Z33" s="319"/>
      <c r="AA33" s="319" t="s">
        <v>1710</v>
      </c>
      <c r="AB33" s="320">
        <v>2.5</v>
      </c>
      <c r="AC33" s="320"/>
      <c r="AD33" s="320">
        <f>AB33*5</f>
        <v>12.5</v>
      </c>
      <c r="AE33" s="320" t="s">
        <v>1662</v>
      </c>
      <c r="AF33" s="320">
        <f>AD33*9</f>
        <v>112.5</v>
      </c>
    </row>
    <row r="34" spans="2:32" ht="27.95" customHeight="1">
      <c r="B34" s="1025"/>
      <c r="C34" s="975"/>
      <c r="D34" s="138"/>
      <c r="E34" s="138"/>
      <c r="F34" s="137"/>
      <c r="G34" s="139"/>
      <c r="H34" s="138"/>
      <c r="I34" s="137"/>
      <c r="J34" s="2"/>
      <c r="K34" s="138"/>
      <c r="L34" s="139"/>
      <c r="M34" s="140"/>
      <c r="N34" s="138"/>
      <c r="O34" s="208"/>
      <c r="P34" s="137"/>
      <c r="Q34" s="138"/>
      <c r="R34" s="137"/>
      <c r="S34" s="139"/>
      <c r="T34" s="138"/>
      <c r="U34" s="137"/>
      <c r="V34" s="966"/>
      <c r="W34" s="756">
        <f>AC35</f>
        <v>29.000000000000004</v>
      </c>
      <c r="X34" s="97" t="s">
        <v>1708</v>
      </c>
      <c r="Y34" s="314">
        <v>0</v>
      </c>
      <c r="Z34" s="330"/>
      <c r="AA34" s="319" t="s">
        <v>1707</v>
      </c>
      <c r="AE34" s="319">
        <f>AB34*15</f>
        <v>0</v>
      </c>
    </row>
    <row r="35" spans="2:32" ht="27.95" customHeight="1">
      <c r="B35" s="141" t="s">
        <v>1706</v>
      </c>
      <c r="C35" s="145"/>
      <c r="D35" s="138"/>
      <c r="E35" s="138"/>
      <c r="F35" s="137"/>
      <c r="G35" s="137"/>
      <c r="H35" s="138"/>
      <c r="I35" s="137"/>
      <c r="J35" s="139"/>
      <c r="K35" s="138"/>
      <c r="L35" s="137"/>
      <c r="M35" s="137"/>
      <c r="N35" s="138"/>
      <c r="O35" s="812"/>
      <c r="P35" s="137"/>
      <c r="Q35" s="138"/>
      <c r="R35" s="137"/>
      <c r="S35" s="137"/>
      <c r="T35" s="137"/>
      <c r="U35" s="137"/>
      <c r="V35" s="966"/>
      <c r="W35" s="761" t="s">
        <v>12</v>
      </c>
      <c r="X35" s="56"/>
      <c r="Y35" s="314"/>
      <c r="Z35" s="319"/>
      <c r="AC35" s="319">
        <f>SUM(AC30:AC34)</f>
        <v>29.000000000000004</v>
      </c>
      <c r="AD35" s="319">
        <f>SUM(AD30:AD34)</f>
        <v>23.5</v>
      </c>
      <c r="AE35" s="319">
        <f>SUM(AE30:AE34)</f>
        <v>96.5</v>
      </c>
      <c r="AF35" s="319">
        <f>AC35*4+AD35*9+AE35*4</f>
        <v>713.5</v>
      </c>
    </row>
    <row r="36" spans="2:32" ht="27.95" customHeight="1">
      <c r="B36" s="143"/>
      <c r="C36" s="146"/>
      <c r="D36" s="138"/>
      <c r="E36" s="138"/>
      <c r="F36" s="137"/>
      <c r="G36" s="137"/>
      <c r="H36" s="138"/>
      <c r="I36" s="137"/>
      <c r="J36" s="137"/>
      <c r="K36" s="138"/>
      <c r="L36" s="524"/>
      <c r="M36" s="524"/>
      <c r="N36" s="525"/>
      <c r="O36" s="524"/>
      <c r="P36" s="137"/>
      <c r="Q36" s="138"/>
      <c r="R36" s="137"/>
      <c r="S36" s="137"/>
      <c r="T36" s="138"/>
      <c r="U36" s="137"/>
      <c r="V36" s="967"/>
      <c r="W36" s="756">
        <f>(W30*4)+(W32*9)+(W34*4)</f>
        <v>713.5</v>
      </c>
      <c r="X36" s="316"/>
      <c r="Y36" s="314"/>
      <c r="Z36" s="330"/>
      <c r="AC36" s="329">
        <f>AC35*4/AF35</f>
        <v>0.16257883672039244</v>
      </c>
      <c r="AD36" s="329">
        <f>AD35*9/AF35</f>
        <v>0.29642606867554311</v>
      </c>
      <c r="AE36" s="329">
        <f>AE35*4/AF35</f>
        <v>0.54099509460406447</v>
      </c>
    </row>
    <row r="37" spans="2:32" s="339" customFormat="1" ht="42">
      <c r="B37" s="36">
        <v>4</v>
      </c>
      <c r="C37" s="975"/>
      <c r="D37" s="136" t="str">
        <f>冠成4月菜單!Q35</f>
        <v>油蔥酥拌飯</v>
      </c>
      <c r="E37" s="37" t="s">
        <v>1735</v>
      </c>
      <c r="F37" s="1" t="s">
        <v>1732</v>
      </c>
      <c r="G37" s="136" t="str">
        <f>冠成4月菜單!Q36</f>
        <v>檸檬烤雞腿</v>
      </c>
      <c r="H37" s="136" t="s">
        <v>1737</v>
      </c>
      <c r="I37" s="1" t="s">
        <v>1732</v>
      </c>
      <c r="J37" s="136" t="str">
        <f>冠成4月菜單!Q37</f>
        <v>炸魚條拚杏鮑菇(海炸)</v>
      </c>
      <c r="K37" s="136" t="s">
        <v>1736</v>
      </c>
      <c r="L37" s="522" t="s">
        <v>1732</v>
      </c>
      <c r="M37" s="382" t="str">
        <f>冠成4月菜單!Q38</f>
        <v>蔥花捲(冷)</v>
      </c>
      <c r="N37" s="382" t="s">
        <v>1747</v>
      </c>
      <c r="O37" s="522" t="s">
        <v>1732</v>
      </c>
      <c r="P37" s="136" t="str">
        <f>冠成4月菜單!Q39</f>
        <v>淺色蔬菜</v>
      </c>
      <c r="Q37" s="136" t="s">
        <v>1734</v>
      </c>
      <c r="R37" s="1" t="s">
        <v>1732</v>
      </c>
      <c r="S37" s="136" t="str">
        <f>冠成4月菜單!Q40</f>
        <v>白卜肉絲湯</v>
      </c>
      <c r="T37" s="136" t="s">
        <v>1733</v>
      </c>
      <c r="U37" s="1" t="s">
        <v>1732</v>
      </c>
      <c r="V37" s="976"/>
      <c r="W37" s="766" t="s">
        <v>7</v>
      </c>
      <c r="X37" s="793" t="s">
        <v>1731</v>
      </c>
      <c r="Y37" s="507">
        <f>AB38</f>
        <v>5.7</v>
      </c>
      <c r="Z37" s="319"/>
      <c r="AA37" s="319"/>
      <c r="AB37" s="320"/>
      <c r="AC37" s="319" t="s">
        <v>1730</v>
      </c>
      <c r="AD37" s="319" t="s">
        <v>1729</v>
      </c>
      <c r="AE37" s="319" t="s">
        <v>1728</v>
      </c>
      <c r="AF37" s="319" t="s">
        <v>1727</v>
      </c>
    </row>
    <row r="38" spans="2:32" ht="27.95" customHeight="1">
      <c r="B38" s="334" t="s">
        <v>8</v>
      </c>
      <c r="C38" s="975"/>
      <c r="D38" s="3" t="s">
        <v>551</v>
      </c>
      <c r="E38" s="1191"/>
      <c r="F38" s="137">
        <v>95</v>
      </c>
      <c r="G38" s="3" t="s">
        <v>1462</v>
      </c>
      <c r="H38" s="2"/>
      <c r="I38" s="149">
        <v>50</v>
      </c>
      <c r="J38" s="3" t="s">
        <v>1817</v>
      </c>
      <c r="K38" s="813"/>
      <c r="L38" s="3">
        <v>40</v>
      </c>
      <c r="M38" s="814" t="s">
        <v>1816</v>
      </c>
      <c r="N38" s="762" t="s">
        <v>1024</v>
      </c>
      <c r="O38" s="137">
        <v>30</v>
      </c>
      <c r="P38" s="2" t="s">
        <v>1724</v>
      </c>
      <c r="Q38" s="3"/>
      <c r="R38" s="2">
        <v>120</v>
      </c>
      <c r="S38" s="2" t="s">
        <v>1742</v>
      </c>
      <c r="T38" s="2"/>
      <c r="U38" s="2">
        <v>25</v>
      </c>
      <c r="V38" s="977"/>
      <c r="W38" s="756">
        <f>AE43</f>
        <v>96</v>
      </c>
      <c r="X38" s="791" t="s">
        <v>1722</v>
      </c>
      <c r="Y38" s="314">
        <f>AB39</f>
        <v>2.6</v>
      </c>
      <c r="Z38" s="330"/>
      <c r="AA38" s="338" t="s">
        <v>1721</v>
      </c>
      <c r="AB38" s="320">
        <v>5.7</v>
      </c>
      <c r="AC38" s="320">
        <f>AB38*2</f>
        <v>11.4</v>
      </c>
      <c r="AD38" s="320"/>
      <c r="AE38" s="320">
        <f>AB38*15</f>
        <v>85.5</v>
      </c>
      <c r="AF38" s="320">
        <f>AC38*4+AE38*4</f>
        <v>387.6</v>
      </c>
    </row>
    <row r="39" spans="2:32" ht="27.95" customHeight="1">
      <c r="B39" s="334">
        <v>24</v>
      </c>
      <c r="C39" s="975"/>
      <c r="D39" s="3" t="s">
        <v>1815</v>
      </c>
      <c r="E39" s="1192"/>
      <c r="F39" s="2" t="s">
        <v>1719</v>
      </c>
      <c r="G39" s="2" t="s">
        <v>1814</v>
      </c>
      <c r="H39" s="2"/>
      <c r="I39" s="149" t="s">
        <v>1719</v>
      </c>
      <c r="J39" s="137" t="s">
        <v>1813</v>
      </c>
      <c r="K39" s="3"/>
      <c r="L39" s="3">
        <v>35</v>
      </c>
      <c r="M39" s="203"/>
      <c r="N39" s="763"/>
      <c r="O39" s="2"/>
      <c r="P39" s="137"/>
      <c r="Q39" s="139"/>
      <c r="R39" s="137"/>
      <c r="S39" s="139" t="s">
        <v>1788</v>
      </c>
      <c r="T39" s="767"/>
      <c r="U39" s="2">
        <v>5</v>
      </c>
      <c r="V39" s="977"/>
      <c r="W39" s="761" t="s">
        <v>9</v>
      </c>
      <c r="X39" s="790" t="s">
        <v>1717</v>
      </c>
      <c r="Y39" s="314">
        <f>AB40</f>
        <v>2.1</v>
      </c>
      <c r="Z39" s="319"/>
      <c r="AA39" s="337" t="s">
        <v>1716</v>
      </c>
      <c r="AB39" s="320">
        <v>2.6</v>
      </c>
      <c r="AC39" s="336">
        <f>AB39*7</f>
        <v>18.2</v>
      </c>
      <c r="AD39" s="320">
        <f>AB39*5</f>
        <v>13</v>
      </c>
      <c r="AE39" s="320" t="s">
        <v>1662</v>
      </c>
      <c r="AF39" s="335">
        <f>AC39*4+AD39*9</f>
        <v>189.8</v>
      </c>
    </row>
    <row r="40" spans="2:32" ht="27.95" customHeight="1">
      <c r="B40" s="334" t="s">
        <v>10</v>
      </c>
      <c r="C40" s="975"/>
      <c r="D40" s="3" t="s">
        <v>1699</v>
      </c>
      <c r="E40" s="1192"/>
      <c r="F40" s="2">
        <v>10</v>
      </c>
      <c r="G40" s="2"/>
      <c r="H40" s="52"/>
      <c r="I40" s="149"/>
      <c r="J40" s="137" t="s">
        <v>1812</v>
      </c>
      <c r="K40" s="813"/>
      <c r="L40" s="3">
        <v>1</v>
      </c>
      <c r="M40" s="203"/>
      <c r="N40" s="762"/>
      <c r="O40" s="137"/>
      <c r="P40" s="137"/>
      <c r="Q40" s="139"/>
      <c r="R40" s="137"/>
      <c r="S40" s="3" t="s">
        <v>922</v>
      </c>
      <c r="T40" s="52"/>
      <c r="U40" s="2">
        <v>5</v>
      </c>
      <c r="V40" s="977"/>
      <c r="W40" s="756">
        <f>(Y38*5)+(Y40*5)</f>
        <v>27</v>
      </c>
      <c r="X40" s="790" t="s">
        <v>1714</v>
      </c>
      <c r="Y40" s="314">
        <f>AB41</f>
        <v>2.8</v>
      </c>
      <c r="Z40" s="330"/>
      <c r="AA40" s="319" t="s">
        <v>1713</v>
      </c>
      <c r="AB40" s="320">
        <v>2.1</v>
      </c>
      <c r="AC40" s="320">
        <f>AB40*1</f>
        <v>2.1</v>
      </c>
      <c r="AD40" s="320" t="s">
        <v>1662</v>
      </c>
      <c r="AE40" s="320">
        <f>AB40*5</f>
        <v>10.5</v>
      </c>
      <c r="AF40" s="320">
        <f>AC40*4+AE40*4</f>
        <v>50.4</v>
      </c>
    </row>
    <row r="41" spans="2:32" ht="27.95" customHeight="1">
      <c r="B41" s="968" t="s">
        <v>1712</v>
      </c>
      <c r="C41" s="975"/>
      <c r="D41" s="3" t="s">
        <v>922</v>
      </c>
      <c r="E41" s="1192"/>
      <c r="F41" s="137">
        <v>10</v>
      </c>
      <c r="G41" s="2"/>
      <c r="H41" s="52"/>
      <c r="I41" s="149"/>
      <c r="J41" s="137"/>
      <c r="K41" s="3"/>
      <c r="L41" s="3"/>
      <c r="M41" s="288"/>
      <c r="N41" s="762"/>
      <c r="O41" s="137"/>
      <c r="P41" s="137"/>
      <c r="Q41" s="139"/>
      <c r="R41" s="137"/>
      <c r="S41" s="139"/>
      <c r="T41" s="138"/>
      <c r="U41" s="137"/>
      <c r="V41" s="977"/>
      <c r="W41" s="761" t="s">
        <v>11</v>
      </c>
      <c r="X41" s="790" t="s">
        <v>1711</v>
      </c>
      <c r="Y41" s="314">
        <f>AB42</f>
        <v>0</v>
      </c>
      <c r="Z41" s="319"/>
      <c r="AA41" s="319" t="s">
        <v>1710</v>
      </c>
      <c r="AB41" s="320">
        <v>2.8</v>
      </c>
      <c r="AC41" s="320"/>
      <c r="AD41" s="320">
        <f>AB41*5</f>
        <v>14</v>
      </c>
      <c r="AE41" s="320" t="s">
        <v>1662</v>
      </c>
      <c r="AF41" s="320">
        <f>AD41*9</f>
        <v>126</v>
      </c>
    </row>
    <row r="42" spans="2:32" ht="27.95" customHeight="1">
      <c r="B42" s="968"/>
      <c r="C42" s="975"/>
      <c r="D42" s="3" t="s">
        <v>1811</v>
      </c>
      <c r="E42" s="1192"/>
      <c r="F42" s="137">
        <v>10</v>
      </c>
      <c r="G42" s="140"/>
      <c r="H42" s="138"/>
      <c r="I42" s="208"/>
      <c r="J42" s="3"/>
      <c r="K42" s="2"/>
      <c r="L42" s="2"/>
      <c r="M42" s="288"/>
      <c r="N42" s="150"/>
      <c r="O42" s="2"/>
      <c r="P42" s="137"/>
      <c r="Q42" s="138"/>
      <c r="R42" s="137"/>
      <c r="S42" s="2"/>
      <c r="T42" s="2"/>
      <c r="U42" s="2"/>
      <c r="V42" s="977"/>
      <c r="W42" s="756">
        <f>(Y38*7)+(Y37*2)+(Y39*1)</f>
        <v>31.700000000000003</v>
      </c>
      <c r="X42" s="788" t="s">
        <v>1708</v>
      </c>
      <c r="Y42" s="314">
        <v>0</v>
      </c>
      <c r="Z42" s="330"/>
      <c r="AA42" s="319" t="s">
        <v>1707</v>
      </c>
      <c r="AE42" s="319">
        <f>AB42*15</f>
        <v>0</v>
      </c>
    </row>
    <row r="43" spans="2:32" ht="27.95" customHeight="1">
      <c r="B43" s="141" t="s">
        <v>1706</v>
      </c>
      <c r="C43" s="145"/>
      <c r="D43" s="355"/>
      <c r="E43" s="1192"/>
      <c r="F43" s="2"/>
      <c r="G43" s="137"/>
      <c r="H43" s="138"/>
      <c r="I43" s="812"/>
      <c r="J43" s="250"/>
      <c r="K43" s="52"/>
      <c r="L43" s="250"/>
      <c r="M43" s="811"/>
      <c r="N43" s="763"/>
      <c r="O43" s="2"/>
      <c r="P43" s="137"/>
      <c r="Q43" s="138"/>
      <c r="R43" s="137"/>
      <c r="S43" s="139"/>
      <c r="T43" s="767"/>
      <c r="U43" s="2"/>
      <c r="V43" s="977"/>
      <c r="W43" s="761" t="s">
        <v>12</v>
      </c>
      <c r="X43" s="787"/>
      <c r="Y43" s="314"/>
      <c r="Z43" s="319"/>
      <c r="AC43" s="319">
        <f>SUM(AC38:AC42)</f>
        <v>31.700000000000003</v>
      </c>
      <c r="AD43" s="319">
        <f>SUM(AD38:AD42)</f>
        <v>27</v>
      </c>
      <c r="AE43" s="319">
        <f>SUM(AE38:AE42)</f>
        <v>96</v>
      </c>
      <c r="AF43" s="319">
        <f>AC43*4+AD43*9+AE43*4</f>
        <v>753.8</v>
      </c>
    </row>
    <row r="44" spans="2:32" ht="27.95" customHeight="1" thickBot="1">
      <c r="B44" s="333"/>
      <c r="C44" s="146"/>
      <c r="D44" s="810"/>
      <c r="E44" s="1193"/>
      <c r="F44" s="84"/>
      <c r="G44" s="331"/>
      <c r="H44" s="332"/>
      <c r="I44" s="331"/>
      <c r="J44" s="757"/>
      <c r="K44" s="83"/>
      <c r="L44" s="84"/>
      <c r="M44" s="757"/>
      <c r="N44" s="332"/>
      <c r="O44" s="331"/>
      <c r="P44" s="331"/>
      <c r="Q44" s="332"/>
      <c r="R44" s="331"/>
      <c r="S44" s="331"/>
      <c r="T44" s="332"/>
      <c r="U44" s="331"/>
      <c r="V44" s="978"/>
      <c r="W44" s="809">
        <f>(W38*4)+(W40*9)+(W42*4)</f>
        <v>753.8</v>
      </c>
      <c r="X44" s="785"/>
      <c r="Y44" s="311"/>
      <c r="Z44" s="330"/>
      <c r="AC44" s="329">
        <f>AC43*4/AF43</f>
        <v>0.16821438047227383</v>
      </c>
      <c r="AD44" s="329">
        <f>AD43*9/AF43</f>
        <v>0.32236667551074555</v>
      </c>
      <c r="AE44" s="329">
        <f>AE43*4/AF43</f>
        <v>0.50941894401698062</v>
      </c>
    </row>
    <row r="45" spans="2:32" ht="49.5" customHeight="1">
      <c r="C45" s="319"/>
      <c r="D45" s="1189"/>
      <c r="E45" s="1190"/>
      <c r="F45" s="1190"/>
      <c r="G45" s="1190"/>
      <c r="H45" s="1190"/>
      <c r="I45" s="1190"/>
      <c r="J45" s="1190"/>
      <c r="K45" s="1190"/>
      <c r="L45" s="1190"/>
      <c r="M45" s="1190"/>
      <c r="N45" s="1190"/>
      <c r="O45" s="1190"/>
      <c r="P45" s="1190"/>
      <c r="Q45" s="1190"/>
      <c r="R45" s="1190"/>
      <c r="S45" s="1190"/>
      <c r="T45" s="1190"/>
      <c r="U45" s="1190"/>
      <c r="V45" s="1190"/>
      <c r="W45" s="1190"/>
      <c r="X45" s="1190"/>
      <c r="Y45" s="1190"/>
      <c r="Z45" s="328"/>
    </row>
    <row r="46" spans="2:32">
      <c r="B46" s="320"/>
      <c r="D46" s="1027"/>
      <c r="E46" s="1027"/>
      <c r="F46" s="1028"/>
      <c r="G46" s="1028"/>
      <c r="H46" s="327"/>
      <c r="I46" s="319"/>
      <c r="J46" s="319"/>
      <c r="K46" s="327"/>
      <c r="L46" s="319"/>
      <c r="N46" s="327"/>
      <c r="O46" s="319"/>
      <c r="Q46" s="327"/>
      <c r="R46" s="319"/>
      <c r="T46" s="327"/>
      <c r="U46" s="319"/>
      <c r="V46" s="326"/>
      <c r="Y46" s="5"/>
    </row>
    <row r="47" spans="2:32">
      <c r="Y47" s="5"/>
    </row>
    <row r="48" spans="2:32">
      <c r="Y48" s="5"/>
    </row>
    <row r="49" spans="25:25">
      <c r="Y49" s="5"/>
    </row>
    <row r="50" spans="25:25">
      <c r="Y50" s="5"/>
    </row>
    <row r="51" spans="25:25">
      <c r="Y51" s="5"/>
    </row>
    <row r="52" spans="25:25">
      <c r="Y52" s="5"/>
    </row>
  </sheetData>
  <mergeCells count="20">
    <mergeCell ref="C37:C42"/>
    <mergeCell ref="V37:V44"/>
    <mergeCell ref="B41:B42"/>
    <mergeCell ref="D46:G46"/>
    <mergeCell ref="E38:E44"/>
    <mergeCell ref="D45:Y45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20" type="noConversion"/>
  <pageMargins left="1.28" right="0.17" top="0.18" bottom="0.17" header="0.5" footer="0.23"/>
  <pageSetup paperSize="9" scale="3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5"/>
  <sheetViews>
    <sheetView view="pageBreakPreview" topLeftCell="A13" zoomScale="50" zoomScaleNormal="55" zoomScaleSheetLayoutView="50" workbookViewId="0">
      <selection activeCell="O32" sqref="O32"/>
    </sheetView>
  </sheetViews>
  <sheetFormatPr defaultColWidth="9" defaultRowHeight="20.25"/>
  <cols>
    <col min="1" max="1" width="1.875" style="169" customWidth="1"/>
    <col min="2" max="2" width="4.875" style="821" customWidth="1"/>
    <col min="3" max="3" width="0" style="169" hidden="1" customWidth="1"/>
    <col min="4" max="4" width="18.625" style="169" customWidth="1"/>
    <col min="5" max="5" width="5.625" style="820" customWidth="1"/>
    <col min="6" max="6" width="9.625" style="169" customWidth="1"/>
    <col min="7" max="7" width="18.625" style="169" customWidth="1"/>
    <col min="8" max="8" width="5.625" style="820" customWidth="1"/>
    <col min="9" max="9" width="9.625" style="169" customWidth="1"/>
    <col min="10" max="10" width="18.625" style="169" customWidth="1"/>
    <col min="11" max="11" width="5.625" style="820" customWidth="1"/>
    <col min="12" max="12" width="9.625" style="169" customWidth="1"/>
    <col min="13" max="13" width="18.625" style="169" customWidth="1"/>
    <col min="14" max="14" width="5.625" style="820" customWidth="1"/>
    <col min="15" max="15" width="9.625" style="169" customWidth="1"/>
    <col min="16" max="16" width="18.625" style="169" customWidth="1"/>
    <col min="17" max="17" width="5.625" style="820" customWidth="1"/>
    <col min="18" max="18" width="9.625" style="169" customWidth="1"/>
    <col min="19" max="19" width="18.625" style="169" customWidth="1"/>
    <col min="20" max="20" width="5.625" style="820" customWidth="1"/>
    <col min="21" max="21" width="9.625" style="169" customWidth="1"/>
    <col min="22" max="22" width="5.25" style="819" customWidth="1"/>
    <col min="23" max="23" width="11.75" style="91" customWidth="1"/>
    <col min="24" max="24" width="11.25" style="92" customWidth="1"/>
    <col min="25" max="25" width="6.625" style="95" customWidth="1"/>
    <col min="26" max="26" width="6.625" style="169" customWidth="1"/>
    <col min="27" max="27" width="6" style="114" customWidth="1"/>
    <col min="28" max="28" width="5.5" style="818" customWidth="1"/>
    <col min="29" max="29" width="7.75" style="114" customWidth="1"/>
    <col min="30" max="30" width="8" style="114" customWidth="1"/>
    <col min="31" max="31" width="7.875" style="114" customWidth="1"/>
    <col min="32" max="32" width="7.5" style="114" customWidth="1"/>
    <col min="33" max="35" width="9" style="169" customWidth="1"/>
    <col min="36" max="16384" width="9" style="169"/>
  </cols>
  <sheetData>
    <row r="1" spans="1:32" s="114" customFormat="1" ht="38.25">
      <c r="B1" s="970" t="s">
        <v>1859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818"/>
    </row>
    <row r="2" spans="1:32" s="114" customFormat="1" ht="16.5" customHeight="1">
      <c r="B2" s="971"/>
      <c r="C2" s="972"/>
      <c r="D2" s="972"/>
      <c r="E2" s="972"/>
      <c r="F2" s="972"/>
      <c r="G2" s="972"/>
      <c r="H2" s="528"/>
      <c r="I2" s="6"/>
      <c r="J2" s="6"/>
      <c r="K2" s="528"/>
      <c r="L2" s="6"/>
      <c r="M2" s="6"/>
      <c r="N2" s="528"/>
      <c r="O2" s="6"/>
      <c r="P2" s="6"/>
      <c r="Q2" s="528"/>
      <c r="R2" s="6"/>
      <c r="S2" s="6"/>
      <c r="T2" s="528"/>
      <c r="U2" s="6"/>
      <c r="V2" s="10"/>
      <c r="W2" s="11"/>
      <c r="X2" s="12"/>
      <c r="Y2" s="11"/>
      <c r="Z2" s="6"/>
      <c r="AB2" s="818"/>
    </row>
    <row r="3" spans="1:32" s="114" customFormat="1" ht="31.5" customHeight="1" thickBot="1">
      <c r="B3" s="98" t="s">
        <v>1772</v>
      </c>
      <c r="C3" s="836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T3" s="835"/>
      <c r="U3" s="835"/>
      <c r="V3" s="834"/>
      <c r="W3" s="16"/>
      <c r="X3" s="17"/>
      <c r="Y3" s="18"/>
      <c r="Z3" s="183"/>
      <c r="AB3" s="818"/>
    </row>
    <row r="4" spans="1:32" s="35" customFormat="1" ht="157.5">
      <c r="B4" s="22" t="s">
        <v>0</v>
      </c>
      <c r="C4" s="23" t="s">
        <v>1</v>
      </c>
      <c r="D4" s="24" t="s">
        <v>2</v>
      </c>
      <c r="E4" s="25" t="s">
        <v>1771</v>
      </c>
      <c r="F4" s="24"/>
      <c r="G4" s="24" t="s">
        <v>3</v>
      </c>
      <c r="H4" s="25" t="s">
        <v>1771</v>
      </c>
      <c r="I4" s="24"/>
      <c r="J4" s="24" t="s">
        <v>4</v>
      </c>
      <c r="K4" s="25" t="s">
        <v>1771</v>
      </c>
      <c r="L4" s="26"/>
      <c r="M4" s="24" t="s">
        <v>4</v>
      </c>
      <c r="N4" s="25" t="s">
        <v>1771</v>
      </c>
      <c r="O4" s="24"/>
      <c r="P4" s="24" t="s">
        <v>4</v>
      </c>
      <c r="Q4" s="25" t="s">
        <v>1771</v>
      </c>
      <c r="R4" s="24"/>
      <c r="S4" s="27" t="s">
        <v>5</v>
      </c>
      <c r="T4" s="25" t="s">
        <v>1771</v>
      </c>
      <c r="U4" s="24"/>
      <c r="V4" s="101" t="s">
        <v>1770</v>
      </c>
      <c r="W4" s="28" t="s">
        <v>6</v>
      </c>
      <c r="X4" s="29" t="s">
        <v>1769</v>
      </c>
      <c r="Y4" s="30" t="s">
        <v>1768</v>
      </c>
      <c r="Z4" s="31"/>
      <c r="AA4" s="830"/>
      <c r="AB4" s="818"/>
      <c r="AC4" s="114"/>
      <c r="AD4" s="114"/>
      <c r="AE4" s="114"/>
      <c r="AF4" s="114"/>
    </row>
    <row r="5" spans="1:32" s="41" customFormat="1" ht="65.099999999999994" customHeight="1">
      <c r="B5" s="36">
        <v>4</v>
      </c>
      <c r="C5" s="964"/>
      <c r="D5" s="37" t="str">
        <f>冠成4月菜單!A45</f>
        <v>白米飯</v>
      </c>
      <c r="E5" s="37" t="s">
        <v>1747</v>
      </c>
      <c r="F5" s="1" t="s">
        <v>1732</v>
      </c>
      <c r="G5" s="37" t="str">
        <f>冠成4月菜單!A46</f>
        <v>普羅旺斯雞排</v>
      </c>
      <c r="H5" s="37" t="s">
        <v>1733</v>
      </c>
      <c r="I5" s="1" t="s">
        <v>1732</v>
      </c>
      <c r="J5" s="37" t="str">
        <f>冠成4月菜單!A47</f>
        <v>芙蓉豆腐(豆)</v>
      </c>
      <c r="K5" s="37" t="s">
        <v>1733</v>
      </c>
      <c r="L5" s="1" t="s">
        <v>1732</v>
      </c>
      <c r="M5" s="37" t="str">
        <f>冠成4月菜單!A48</f>
        <v>親子豬肉丼</v>
      </c>
      <c r="N5" s="37" t="s">
        <v>1733</v>
      </c>
      <c r="O5" s="1" t="s">
        <v>1732</v>
      </c>
      <c r="P5" s="37" t="str">
        <f>冠成4月菜單!A49</f>
        <v>深色蔬菜</v>
      </c>
      <c r="Q5" s="37" t="s">
        <v>1734</v>
      </c>
      <c r="R5" s="1" t="s">
        <v>1732</v>
      </c>
      <c r="S5" s="833" t="str">
        <f>冠成4月菜單!A50</f>
        <v>香菇冬瓜湯</v>
      </c>
      <c r="T5" s="37" t="s">
        <v>1733</v>
      </c>
      <c r="U5" s="1" t="s">
        <v>1732</v>
      </c>
      <c r="V5" s="965"/>
      <c r="W5" s="766" t="s">
        <v>7</v>
      </c>
      <c r="X5" s="39" t="s">
        <v>1731</v>
      </c>
      <c r="Y5" s="792">
        <f>AB6</f>
        <v>5.7</v>
      </c>
      <c r="Z5" s="114"/>
      <c r="AA5" s="114"/>
      <c r="AB5" s="818"/>
      <c r="AC5" s="114" t="s">
        <v>1730</v>
      </c>
      <c r="AD5" s="114" t="s">
        <v>1729</v>
      </c>
      <c r="AE5" s="114" t="s">
        <v>1728</v>
      </c>
      <c r="AF5" s="114" t="s">
        <v>1727</v>
      </c>
    </row>
    <row r="6" spans="1:32" ht="27.95" customHeight="1">
      <c r="B6" s="42" t="s">
        <v>8</v>
      </c>
      <c r="C6" s="964"/>
      <c r="D6" s="3" t="s">
        <v>1745</v>
      </c>
      <c r="E6" s="3"/>
      <c r="F6" s="2">
        <v>115</v>
      </c>
      <c r="G6" s="3" t="s">
        <v>1499</v>
      </c>
      <c r="H6" s="3"/>
      <c r="I6" s="2">
        <v>50</v>
      </c>
      <c r="J6" s="2" t="s">
        <v>1697</v>
      </c>
      <c r="K6" s="2" t="s">
        <v>914</v>
      </c>
      <c r="L6" s="2">
        <v>50</v>
      </c>
      <c r="M6" s="3" t="s">
        <v>1723</v>
      </c>
      <c r="N6" s="3"/>
      <c r="O6" s="2">
        <v>30</v>
      </c>
      <c r="P6" s="2" t="s">
        <v>944</v>
      </c>
      <c r="Q6" s="3"/>
      <c r="R6" s="2">
        <v>120</v>
      </c>
      <c r="S6" s="3" t="s">
        <v>1858</v>
      </c>
      <c r="T6" s="2"/>
      <c r="U6" s="2">
        <v>30</v>
      </c>
      <c r="V6" s="966"/>
      <c r="W6" s="756">
        <f>AE11</f>
        <v>96</v>
      </c>
      <c r="X6" s="43" t="s">
        <v>1722</v>
      </c>
      <c r="Y6" s="786">
        <f>AB7</f>
        <v>2.1</v>
      </c>
      <c r="Z6" s="183"/>
      <c r="AA6" s="830" t="s">
        <v>1721</v>
      </c>
      <c r="AB6" s="818">
        <v>5.7</v>
      </c>
      <c r="AC6" s="818">
        <f>AB6*2</f>
        <v>11.4</v>
      </c>
      <c r="AD6" s="818"/>
      <c r="AE6" s="818">
        <f>AB6*15</f>
        <v>85.5</v>
      </c>
      <c r="AF6" s="818">
        <f>AC6*4+AE6*4</f>
        <v>387.6</v>
      </c>
    </row>
    <row r="7" spans="1:32" ht="27.95" customHeight="1">
      <c r="B7" s="42">
        <v>27</v>
      </c>
      <c r="C7" s="964"/>
      <c r="D7" s="3"/>
      <c r="E7" s="3"/>
      <c r="F7" s="3"/>
      <c r="G7" s="2" t="s">
        <v>1857</v>
      </c>
      <c r="H7" s="52"/>
      <c r="I7" s="2" t="s">
        <v>1719</v>
      </c>
      <c r="J7" s="2" t="s">
        <v>922</v>
      </c>
      <c r="K7" s="2"/>
      <c r="L7" s="2">
        <v>10</v>
      </c>
      <c r="M7" s="3" t="s">
        <v>941</v>
      </c>
      <c r="N7" s="3"/>
      <c r="O7" s="2">
        <v>20</v>
      </c>
      <c r="P7" s="2"/>
      <c r="Q7" s="2"/>
      <c r="R7" s="2"/>
      <c r="S7" s="3" t="s">
        <v>1760</v>
      </c>
      <c r="T7" s="2"/>
      <c r="U7" s="2">
        <v>5</v>
      </c>
      <c r="V7" s="966"/>
      <c r="W7" s="761" t="s">
        <v>9</v>
      </c>
      <c r="X7" s="48" t="s">
        <v>1717</v>
      </c>
      <c r="Y7" s="786">
        <f>AB8</f>
        <v>2.1</v>
      </c>
      <c r="Z7" s="114"/>
      <c r="AA7" s="829" t="s">
        <v>1716</v>
      </c>
      <c r="AB7" s="818">
        <v>2.1</v>
      </c>
      <c r="AC7" s="828">
        <f>AB7*7</f>
        <v>14.700000000000001</v>
      </c>
      <c r="AD7" s="818">
        <f>AB7*5</f>
        <v>10.5</v>
      </c>
      <c r="AE7" s="818" t="s">
        <v>1662</v>
      </c>
      <c r="AF7" s="827">
        <f>AC7*4+AD7*9</f>
        <v>153.30000000000001</v>
      </c>
    </row>
    <row r="8" spans="1:32" ht="27.95" customHeight="1">
      <c r="B8" s="42" t="s">
        <v>10</v>
      </c>
      <c r="C8" s="964"/>
      <c r="D8" s="3"/>
      <c r="E8" s="3"/>
      <c r="F8" s="3"/>
      <c r="G8" s="2"/>
      <c r="H8" s="3"/>
      <c r="I8" s="2"/>
      <c r="J8" s="2"/>
      <c r="K8" s="2"/>
      <c r="L8" s="2"/>
      <c r="M8" s="3" t="s">
        <v>1433</v>
      </c>
      <c r="N8" s="52"/>
      <c r="O8" s="3">
        <v>10</v>
      </c>
      <c r="P8" s="2"/>
      <c r="Q8" s="52"/>
      <c r="R8" s="2"/>
      <c r="S8" s="3"/>
      <c r="T8" s="52"/>
      <c r="U8" s="2"/>
      <c r="V8" s="966"/>
      <c r="W8" s="756">
        <f>AD11</f>
        <v>23</v>
      </c>
      <c r="X8" s="48" t="s">
        <v>1714</v>
      </c>
      <c r="Y8" s="786">
        <f>AB9</f>
        <v>2.5</v>
      </c>
      <c r="Z8" s="183"/>
      <c r="AA8" s="114" t="s">
        <v>1713</v>
      </c>
      <c r="AB8" s="818">
        <v>2.1</v>
      </c>
      <c r="AC8" s="818">
        <f>AB8*1</f>
        <v>2.1</v>
      </c>
      <c r="AD8" s="818" t="s">
        <v>1662</v>
      </c>
      <c r="AE8" s="818">
        <f>AB8*5</f>
        <v>10.5</v>
      </c>
      <c r="AF8" s="818">
        <f>AC8*4+AE8*4</f>
        <v>50.4</v>
      </c>
    </row>
    <row r="9" spans="1:32" ht="27.95" customHeight="1">
      <c r="B9" s="968" t="s">
        <v>1765</v>
      </c>
      <c r="C9" s="964"/>
      <c r="D9" s="3"/>
      <c r="E9" s="3"/>
      <c r="F9" s="3"/>
      <c r="G9" s="2"/>
      <c r="H9" s="3"/>
      <c r="I9" s="2"/>
      <c r="J9" s="2"/>
      <c r="K9" s="2"/>
      <c r="L9" s="2"/>
      <c r="M9" s="3" t="s">
        <v>1715</v>
      </c>
      <c r="N9" s="52"/>
      <c r="O9" s="3">
        <v>5</v>
      </c>
      <c r="P9" s="2"/>
      <c r="Q9" s="52"/>
      <c r="R9" s="2"/>
      <c r="S9" s="3"/>
      <c r="T9" s="52"/>
      <c r="U9" s="2"/>
      <c r="V9" s="966"/>
      <c r="W9" s="761" t="s">
        <v>11</v>
      </c>
      <c r="X9" s="48" t="s">
        <v>1711</v>
      </c>
      <c r="Y9" s="786">
        <f>AB10</f>
        <v>0</v>
      </c>
      <c r="Z9" s="114"/>
      <c r="AA9" s="114" t="s">
        <v>1710</v>
      </c>
      <c r="AB9" s="818">
        <v>2.5</v>
      </c>
      <c r="AC9" s="818"/>
      <c r="AD9" s="818">
        <f>AB9*5</f>
        <v>12.5</v>
      </c>
      <c r="AE9" s="818" t="s">
        <v>1662</v>
      </c>
      <c r="AF9" s="818">
        <f>AD9*9</f>
        <v>112.5</v>
      </c>
    </row>
    <row r="10" spans="1:32" ht="27.95" customHeight="1">
      <c r="B10" s="968"/>
      <c r="C10" s="964"/>
      <c r="D10" s="3"/>
      <c r="E10" s="3"/>
      <c r="F10" s="3"/>
      <c r="G10" s="2"/>
      <c r="H10" s="3"/>
      <c r="I10" s="2"/>
      <c r="J10" s="2"/>
      <c r="K10" s="2"/>
      <c r="L10" s="2"/>
      <c r="M10" s="2"/>
      <c r="N10" s="52"/>
      <c r="O10" s="2"/>
      <c r="P10" s="2"/>
      <c r="Q10" s="52"/>
      <c r="R10" s="2"/>
      <c r="S10" s="3"/>
      <c r="T10" s="52"/>
      <c r="U10" s="2"/>
      <c r="V10" s="966"/>
      <c r="W10" s="756">
        <f>AC11</f>
        <v>28.200000000000003</v>
      </c>
      <c r="X10" s="97" t="s">
        <v>1708</v>
      </c>
      <c r="Y10" s="786">
        <v>0</v>
      </c>
      <c r="Z10" s="183"/>
      <c r="AA10" s="114" t="s">
        <v>1707</v>
      </c>
      <c r="AE10" s="114">
        <f>AB10*15</f>
        <v>0</v>
      </c>
    </row>
    <row r="11" spans="1:32" ht="27.95" customHeight="1">
      <c r="B11" s="826" t="s">
        <v>1706</v>
      </c>
      <c r="C11" s="82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761" t="s">
        <v>12</v>
      </c>
      <c r="X11" s="56"/>
      <c r="Y11" s="786"/>
      <c r="Z11" s="114"/>
      <c r="AC11" s="114">
        <f>SUM(AC6:AC10)</f>
        <v>28.200000000000003</v>
      </c>
      <c r="AD11" s="114">
        <f>SUM(AD6:AD10)</f>
        <v>23</v>
      </c>
      <c r="AE11" s="114">
        <f>SUM(AE6:AE10)</f>
        <v>96</v>
      </c>
      <c r="AF11" s="114">
        <f>AC11*4+AD11*9+AE11*4</f>
        <v>703.8</v>
      </c>
    </row>
    <row r="12" spans="1:32" ht="27.95" customHeight="1" thickBot="1">
      <c r="B12" s="831"/>
      <c r="C12" s="823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756">
        <f>(W6*4)+(W8*9)+(W10*4)</f>
        <v>703.8</v>
      </c>
      <c r="X12" s="316"/>
      <c r="Y12" s="784"/>
      <c r="Z12" s="183"/>
      <c r="AC12" s="822">
        <f>AC11*4/AF11</f>
        <v>0.16027280477408357</v>
      </c>
      <c r="AD12" s="822">
        <f>AD11*9/AF11</f>
        <v>0.29411764705882354</v>
      </c>
      <c r="AE12" s="822">
        <f>AE11*4/AF11</f>
        <v>0.54560954816709295</v>
      </c>
    </row>
    <row r="13" spans="1:32" s="41" customFormat="1" ht="42">
      <c r="B13" s="36">
        <v>4</v>
      </c>
      <c r="C13" s="964"/>
      <c r="D13" s="37" t="str">
        <f>冠成4月菜單!E45</f>
        <v>燕麥飯</v>
      </c>
      <c r="E13" s="37" t="s">
        <v>1747</v>
      </c>
      <c r="F13" s="1" t="s">
        <v>1732</v>
      </c>
      <c r="G13" s="37" t="str">
        <f>冠成4月菜單!E46</f>
        <v>鮮筍燉肉</v>
      </c>
      <c r="H13" s="37" t="s">
        <v>1733</v>
      </c>
      <c r="I13" s="1" t="s">
        <v>1732</v>
      </c>
      <c r="J13" s="37" t="str">
        <f>冠成4月菜單!E47</f>
        <v>鮮蔬炒蛋</v>
      </c>
      <c r="K13" s="37" t="s">
        <v>1735</v>
      </c>
      <c r="L13" s="1" t="s">
        <v>1732</v>
      </c>
      <c r="M13" s="37" t="str">
        <f>冠成4月菜單!E48</f>
        <v>大雞堡肉(加)</v>
      </c>
      <c r="N13" s="37" t="s">
        <v>1737</v>
      </c>
      <c r="O13" s="1" t="s">
        <v>1732</v>
      </c>
      <c r="P13" s="37" t="str">
        <f>冠成4月菜單!E49</f>
        <v>深色蔬菜</v>
      </c>
      <c r="Q13" s="37" t="s">
        <v>1734</v>
      </c>
      <c r="R13" s="1" t="s">
        <v>1732</v>
      </c>
      <c r="S13" s="37" t="str">
        <f>冠成4月菜單!E50</f>
        <v>蘿蔔玉米湯</v>
      </c>
      <c r="T13" s="37" t="s">
        <v>1733</v>
      </c>
      <c r="U13" s="1" t="s">
        <v>1732</v>
      </c>
      <c r="V13" s="965"/>
      <c r="W13" s="766" t="s">
        <v>7</v>
      </c>
      <c r="X13" s="39" t="s">
        <v>1731</v>
      </c>
      <c r="Y13" s="792">
        <f>AB14</f>
        <v>5.7</v>
      </c>
      <c r="Z13" s="114"/>
      <c r="AA13" s="114"/>
      <c r="AB13" s="818"/>
      <c r="AC13" s="114" t="s">
        <v>1730</v>
      </c>
      <c r="AD13" s="114" t="s">
        <v>1729</v>
      </c>
      <c r="AE13" s="114" t="s">
        <v>1728</v>
      </c>
      <c r="AF13" s="114" t="s">
        <v>1727</v>
      </c>
    </row>
    <row r="14" spans="1:32" ht="27.95" customHeight="1">
      <c r="B14" s="42" t="s">
        <v>8</v>
      </c>
      <c r="C14" s="964"/>
      <c r="D14" s="3" t="s">
        <v>551</v>
      </c>
      <c r="E14" s="2"/>
      <c r="F14" s="2">
        <v>75</v>
      </c>
      <c r="G14" s="3" t="s">
        <v>1720</v>
      </c>
      <c r="H14" s="3"/>
      <c r="I14" s="2">
        <v>35</v>
      </c>
      <c r="J14" s="2" t="s">
        <v>927</v>
      </c>
      <c r="K14" s="2"/>
      <c r="L14" s="2">
        <v>30</v>
      </c>
      <c r="M14" s="3" t="s">
        <v>1856</v>
      </c>
      <c r="N14" s="3" t="s">
        <v>991</v>
      </c>
      <c r="O14" s="2">
        <v>30</v>
      </c>
      <c r="P14" s="2" t="s">
        <v>944</v>
      </c>
      <c r="Q14" s="3"/>
      <c r="R14" s="2">
        <v>120</v>
      </c>
      <c r="S14" s="3" t="s">
        <v>1742</v>
      </c>
      <c r="T14" s="3"/>
      <c r="U14" s="2">
        <v>30</v>
      </c>
      <c r="V14" s="966"/>
      <c r="W14" s="756">
        <f>AE19</f>
        <v>95.5</v>
      </c>
      <c r="X14" s="43" t="s">
        <v>1722</v>
      </c>
      <c r="Y14" s="786">
        <f>AB15</f>
        <v>2.5</v>
      </c>
      <c r="Z14" s="183"/>
      <c r="AA14" s="830" t="s">
        <v>1721</v>
      </c>
      <c r="AB14" s="818">
        <v>5.7</v>
      </c>
      <c r="AC14" s="818">
        <f>AB14*2</f>
        <v>11.4</v>
      </c>
      <c r="AD14" s="818"/>
      <c r="AE14" s="818">
        <f>AB14*15</f>
        <v>85.5</v>
      </c>
      <c r="AF14" s="818">
        <f>AC14*4+AE14*4</f>
        <v>387.6</v>
      </c>
    </row>
    <row r="15" spans="1:32" ht="27.95" customHeight="1">
      <c r="B15" s="42">
        <v>28</v>
      </c>
      <c r="C15" s="964"/>
      <c r="D15" s="2" t="s">
        <v>1855</v>
      </c>
      <c r="E15" s="2"/>
      <c r="F15" s="2">
        <v>40</v>
      </c>
      <c r="G15" s="2" t="s">
        <v>1854</v>
      </c>
      <c r="H15" s="3"/>
      <c r="I15" s="2">
        <v>15</v>
      </c>
      <c r="J15" s="2" t="s">
        <v>941</v>
      </c>
      <c r="K15" s="52"/>
      <c r="L15" s="2">
        <v>10</v>
      </c>
      <c r="M15" s="2"/>
      <c r="N15" s="3"/>
      <c r="O15" s="2"/>
      <c r="P15" s="3"/>
      <c r="Q15" s="3"/>
      <c r="R15" s="3"/>
      <c r="S15" s="3" t="s">
        <v>1853</v>
      </c>
      <c r="T15" s="3"/>
      <c r="U15" s="2">
        <v>10</v>
      </c>
      <c r="V15" s="966"/>
      <c r="W15" s="761" t="s">
        <v>9</v>
      </c>
      <c r="X15" s="48" t="s">
        <v>1717</v>
      </c>
      <c r="Y15" s="786">
        <f>AB16</f>
        <v>2</v>
      </c>
      <c r="Z15" s="114"/>
      <c r="AA15" s="829" t="s">
        <v>1716</v>
      </c>
      <c r="AB15" s="818">
        <v>2.5</v>
      </c>
      <c r="AC15" s="828">
        <f>AB15*7</f>
        <v>17.5</v>
      </c>
      <c r="AD15" s="818">
        <f>AB15*5</f>
        <v>12.5</v>
      </c>
      <c r="AE15" s="818" t="s">
        <v>1662</v>
      </c>
      <c r="AF15" s="827">
        <f>AC15*4+AD15*9</f>
        <v>182.5</v>
      </c>
    </row>
    <row r="16" spans="1:32" ht="27.95" customHeight="1">
      <c r="A16" s="169" t="s">
        <v>1759</v>
      </c>
      <c r="B16" s="42" t="s">
        <v>10</v>
      </c>
      <c r="C16" s="964"/>
      <c r="D16" s="52"/>
      <c r="E16" s="52"/>
      <c r="F16" s="2"/>
      <c r="G16" s="2" t="s">
        <v>922</v>
      </c>
      <c r="H16" s="3"/>
      <c r="I16" s="2">
        <v>10</v>
      </c>
      <c r="J16" s="2" t="s">
        <v>922</v>
      </c>
      <c r="K16" s="2"/>
      <c r="L16" s="2">
        <v>5</v>
      </c>
      <c r="M16" s="832"/>
      <c r="N16" s="3"/>
      <c r="O16" s="2"/>
      <c r="P16" s="3"/>
      <c r="Q16" s="52"/>
      <c r="R16" s="3"/>
      <c r="S16" s="3" t="s">
        <v>1715</v>
      </c>
      <c r="T16" s="52"/>
      <c r="U16" s="2">
        <v>5</v>
      </c>
      <c r="V16" s="966"/>
      <c r="W16" s="756">
        <v>23</v>
      </c>
      <c r="X16" s="48" t="s">
        <v>1714</v>
      </c>
      <c r="Y16" s="786">
        <f>AB17</f>
        <v>2.4</v>
      </c>
      <c r="Z16" s="183"/>
      <c r="AA16" s="114" t="s">
        <v>1713</v>
      </c>
      <c r="AB16" s="818">
        <v>2</v>
      </c>
      <c r="AC16" s="818">
        <f>AB16*1</f>
        <v>2</v>
      </c>
      <c r="AD16" s="818" t="s">
        <v>1662</v>
      </c>
      <c r="AE16" s="818">
        <f>AB16*5</f>
        <v>10</v>
      </c>
      <c r="AF16" s="818">
        <f>AC16*4+AE16*4</f>
        <v>48</v>
      </c>
    </row>
    <row r="17" spans="2:32" ht="27.95" customHeight="1">
      <c r="B17" s="968" t="s">
        <v>1758</v>
      </c>
      <c r="C17" s="964"/>
      <c r="D17" s="52"/>
      <c r="E17" s="52"/>
      <c r="F17" s="2"/>
      <c r="G17" s="3"/>
      <c r="H17" s="52"/>
      <c r="I17" s="2"/>
      <c r="J17" s="2"/>
      <c r="K17" s="2"/>
      <c r="L17" s="2"/>
      <c r="M17" s="3"/>
      <c r="N17" s="3"/>
      <c r="O17" s="2"/>
      <c r="P17" s="3"/>
      <c r="Q17" s="52"/>
      <c r="R17" s="3"/>
      <c r="S17" s="3"/>
      <c r="T17" s="3"/>
      <c r="U17" s="2"/>
      <c r="V17" s="966"/>
      <c r="W17" s="761" t="s">
        <v>11</v>
      </c>
      <c r="X17" s="48" t="s">
        <v>1711</v>
      </c>
      <c r="Y17" s="786">
        <f>AB18</f>
        <v>0</v>
      </c>
      <c r="Z17" s="114"/>
      <c r="AA17" s="114" t="s">
        <v>1710</v>
      </c>
      <c r="AB17" s="818">
        <v>2.4</v>
      </c>
      <c r="AC17" s="818"/>
      <c r="AD17" s="818">
        <f>AB17*5</f>
        <v>12</v>
      </c>
      <c r="AE17" s="818" t="s">
        <v>1662</v>
      </c>
      <c r="AF17" s="818">
        <f>AD17*9</f>
        <v>108</v>
      </c>
    </row>
    <row r="18" spans="2:32" ht="27.95" customHeight="1">
      <c r="B18" s="968"/>
      <c r="C18" s="964"/>
      <c r="D18" s="52"/>
      <c r="E18" s="52"/>
      <c r="F18" s="2"/>
      <c r="G18" s="3"/>
      <c r="H18" s="52"/>
      <c r="I18" s="2"/>
      <c r="J18" s="2"/>
      <c r="K18" s="2"/>
      <c r="L18" s="2"/>
      <c r="M18" s="271"/>
      <c r="N18" s="3"/>
      <c r="O18" s="150"/>
      <c r="P18" s="2"/>
      <c r="Q18" s="52"/>
      <c r="R18" s="2"/>
      <c r="S18" s="3"/>
      <c r="T18" s="52"/>
      <c r="U18" s="2"/>
      <c r="V18" s="966"/>
      <c r="W18" s="756">
        <f>AC19</f>
        <v>30.9</v>
      </c>
      <c r="X18" s="97" t="s">
        <v>1708</v>
      </c>
      <c r="Y18" s="786">
        <v>0</v>
      </c>
      <c r="Z18" s="183"/>
      <c r="AA18" s="114" t="s">
        <v>1707</v>
      </c>
      <c r="AE18" s="114">
        <f>AB18*15</f>
        <v>0</v>
      </c>
    </row>
    <row r="19" spans="2:32" ht="27.95" customHeight="1">
      <c r="B19" s="826" t="s">
        <v>1706</v>
      </c>
      <c r="C19" s="825"/>
      <c r="D19" s="52"/>
      <c r="E19" s="52"/>
      <c r="F19" s="2"/>
      <c r="G19" s="3"/>
      <c r="H19" s="52"/>
      <c r="I19" s="2"/>
      <c r="J19" s="3"/>
      <c r="K19" s="2"/>
      <c r="L19" s="2"/>
      <c r="M19" s="149"/>
      <c r="N19" s="3"/>
      <c r="O19" s="150"/>
      <c r="P19" s="2"/>
      <c r="Q19" s="52"/>
      <c r="R19" s="2"/>
      <c r="S19" s="2"/>
      <c r="T19" s="52"/>
      <c r="U19" s="2"/>
      <c r="V19" s="966"/>
      <c r="W19" s="761" t="s">
        <v>12</v>
      </c>
      <c r="X19" s="56"/>
      <c r="Y19" s="786"/>
      <c r="Z19" s="114"/>
      <c r="AC19" s="114">
        <f>SUM(AC14:AC18)</f>
        <v>30.9</v>
      </c>
      <c r="AD19" s="114">
        <f>SUM(AD14:AD18)</f>
        <v>24.5</v>
      </c>
      <c r="AE19" s="114">
        <f>SUM(AE14:AE18)</f>
        <v>95.5</v>
      </c>
      <c r="AF19" s="114">
        <f>AC19*4+AD19*9+AE19*4</f>
        <v>726.1</v>
      </c>
    </row>
    <row r="20" spans="2:32" ht="27.95" customHeight="1" thickBot="1">
      <c r="B20" s="831"/>
      <c r="C20" s="823"/>
      <c r="D20" s="52"/>
      <c r="E20" s="52"/>
      <c r="F20" s="2"/>
      <c r="G20" s="2"/>
      <c r="H20" s="52"/>
      <c r="I20" s="2"/>
      <c r="J20" s="3"/>
      <c r="K20" s="52"/>
      <c r="L20" s="2"/>
      <c r="M20" s="149"/>
      <c r="N20" s="3"/>
      <c r="O20" s="150"/>
      <c r="P20" s="2"/>
      <c r="Q20" s="52"/>
      <c r="R20" s="2"/>
      <c r="S20" s="2"/>
      <c r="T20" s="52"/>
      <c r="U20" s="2"/>
      <c r="V20" s="967"/>
      <c r="W20" s="756">
        <f>AF19</f>
        <v>726.1</v>
      </c>
      <c r="X20" s="316"/>
      <c r="Y20" s="784"/>
      <c r="Z20" s="183"/>
      <c r="AC20" s="822">
        <f>AC19*4/AF19</f>
        <v>0.17022448698526371</v>
      </c>
      <c r="AD20" s="822">
        <f>AD19*9/AF19</f>
        <v>0.30367717945186612</v>
      </c>
      <c r="AE20" s="822">
        <f>AE19*4/AF19</f>
        <v>0.52609833356287006</v>
      </c>
    </row>
    <row r="21" spans="2:32" s="41" customFormat="1" ht="42">
      <c r="B21" s="36">
        <v>4</v>
      </c>
      <c r="C21" s="964"/>
      <c r="D21" s="37" t="str">
        <f>冠成4月菜單!I45</f>
        <v>白米飯</v>
      </c>
      <c r="E21" s="37" t="s">
        <v>1747</v>
      </c>
      <c r="F21" s="1" t="s">
        <v>1732</v>
      </c>
      <c r="G21" s="37" t="str">
        <f>冠成4月菜單!I46</f>
        <v>炸雞腿(炸)</v>
      </c>
      <c r="H21" s="37" t="s">
        <v>1736</v>
      </c>
      <c r="I21" s="1" t="s">
        <v>1732</v>
      </c>
      <c r="J21" s="37" t="str">
        <f>冠成4月菜單!I47</f>
        <v>洋芋肉醬</v>
      </c>
      <c r="K21" s="37" t="s">
        <v>1733</v>
      </c>
      <c r="L21" s="1" t="s">
        <v>1732</v>
      </c>
      <c r="M21" s="37" t="str">
        <f>冠成4月菜單!I48</f>
        <v>椰菜鍋貼(加)</v>
      </c>
      <c r="N21" s="37" t="s">
        <v>1747</v>
      </c>
      <c r="O21" s="1" t="s">
        <v>1732</v>
      </c>
      <c r="P21" s="37" t="str">
        <f>冠成4月菜單!I49</f>
        <v>深色蔬菜</v>
      </c>
      <c r="Q21" s="37" t="s">
        <v>1734</v>
      </c>
      <c r="R21" s="1" t="s">
        <v>1732</v>
      </c>
      <c r="S21" s="37" t="str">
        <f>冠成4月菜單!I50</f>
        <v>味噌海芽湯</v>
      </c>
      <c r="T21" s="37" t="s">
        <v>1733</v>
      </c>
      <c r="U21" s="1" t="s">
        <v>1732</v>
      </c>
      <c r="V21" s="965"/>
      <c r="W21" s="766" t="s">
        <v>1575</v>
      </c>
      <c r="X21" s="39" t="s">
        <v>1731</v>
      </c>
      <c r="Y21" s="507">
        <f>AB22</f>
        <v>5.7</v>
      </c>
      <c r="Z21" s="114"/>
      <c r="AA21" s="114"/>
      <c r="AB21" s="818"/>
      <c r="AC21" s="114" t="s">
        <v>1730</v>
      </c>
      <c r="AD21" s="114" t="s">
        <v>1729</v>
      </c>
      <c r="AE21" s="114" t="s">
        <v>1728</v>
      </c>
      <c r="AF21" s="114" t="s">
        <v>1727</v>
      </c>
    </row>
    <row r="22" spans="2:32" s="69" customFormat="1" ht="27.75" customHeight="1">
      <c r="B22" s="42" t="s">
        <v>8</v>
      </c>
      <c r="C22" s="964"/>
      <c r="D22" s="3" t="s">
        <v>551</v>
      </c>
      <c r="E22" s="3"/>
      <c r="F22" s="2">
        <v>115</v>
      </c>
      <c r="G22" s="2" t="s">
        <v>1852</v>
      </c>
      <c r="H22" s="3"/>
      <c r="I22" s="2">
        <v>60</v>
      </c>
      <c r="J22" s="2" t="s">
        <v>977</v>
      </c>
      <c r="K22" s="3"/>
      <c r="L22" s="2">
        <v>40</v>
      </c>
      <c r="M22" s="3" t="s">
        <v>1022</v>
      </c>
      <c r="N22" s="3"/>
      <c r="O22" s="3">
        <v>40</v>
      </c>
      <c r="P22" s="2" t="s">
        <v>944</v>
      </c>
      <c r="Q22" s="3"/>
      <c r="R22" s="2">
        <v>120</v>
      </c>
      <c r="S22" s="2" t="s">
        <v>1766</v>
      </c>
      <c r="T22" s="2"/>
      <c r="U22" s="2">
        <v>5</v>
      </c>
      <c r="V22" s="966"/>
      <c r="W22" s="756">
        <f>AE27</f>
        <v>95.5</v>
      </c>
      <c r="X22" s="43" t="s">
        <v>1722</v>
      </c>
      <c r="Y22" s="314">
        <f>AB23</f>
        <v>2</v>
      </c>
      <c r="Z22" s="66"/>
      <c r="AA22" s="830" t="s">
        <v>1721</v>
      </c>
      <c r="AB22" s="818">
        <v>5.7</v>
      </c>
      <c r="AC22" s="818">
        <f>AB22*2</f>
        <v>11.4</v>
      </c>
      <c r="AD22" s="818"/>
      <c r="AE22" s="818">
        <f>AB22*15</f>
        <v>85.5</v>
      </c>
      <c r="AF22" s="818">
        <f>AC22*4+AE22*4</f>
        <v>387.6</v>
      </c>
    </row>
    <row r="23" spans="2:32" s="69" customFormat="1" ht="27.95" customHeight="1">
      <c r="B23" s="42">
        <v>29</v>
      </c>
      <c r="C23" s="964"/>
      <c r="D23" s="2"/>
      <c r="E23" s="2"/>
      <c r="F23" s="2"/>
      <c r="G23" s="2"/>
      <c r="H23" s="3"/>
      <c r="I23" s="2"/>
      <c r="J23" s="2" t="s">
        <v>922</v>
      </c>
      <c r="K23" s="2"/>
      <c r="L23" s="2">
        <v>30</v>
      </c>
      <c r="M23" s="3" t="s">
        <v>1851</v>
      </c>
      <c r="N23" s="3" t="s">
        <v>991</v>
      </c>
      <c r="O23" s="3">
        <v>25</v>
      </c>
      <c r="P23" s="3"/>
      <c r="Q23" s="3"/>
      <c r="R23" s="3"/>
      <c r="S23" s="3" t="s">
        <v>942</v>
      </c>
      <c r="T23" s="3"/>
      <c r="U23" s="2">
        <v>10</v>
      </c>
      <c r="V23" s="966"/>
      <c r="W23" s="761" t="s">
        <v>9</v>
      </c>
      <c r="X23" s="48" t="s">
        <v>1717</v>
      </c>
      <c r="Y23" s="314">
        <f>AB24</f>
        <v>2</v>
      </c>
      <c r="Z23" s="70"/>
      <c r="AA23" s="829" t="s">
        <v>1716</v>
      </c>
      <c r="AB23" s="818">
        <v>2</v>
      </c>
      <c r="AC23" s="828">
        <f>AB23*7</f>
        <v>14</v>
      </c>
      <c r="AD23" s="818">
        <f>AB23*5</f>
        <v>10</v>
      </c>
      <c r="AE23" s="818" t="s">
        <v>1662</v>
      </c>
      <c r="AF23" s="827">
        <f>AC23*4+AD23*9</f>
        <v>146</v>
      </c>
    </row>
    <row r="24" spans="2:32" s="69" customFormat="1" ht="27.95" customHeight="1">
      <c r="B24" s="42" t="s">
        <v>10</v>
      </c>
      <c r="C24" s="964"/>
      <c r="D24" s="2"/>
      <c r="E24" s="52"/>
      <c r="F24" s="2"/>
      <c r="G24" s="2"/>
      <c r="H24" s="3"/>
      <c r="I24" s="2"/>
      <c r="J24" s="2" t="s">
        <v>1699</v>
      </c>
      <c r="K24" s="52"/>
      <c r="L24" s="2">
        <v>10</v>
      </c>
      <c r="M24" s="3" t="s">
        <v>1715</v>
      </c>
      <c r="N24" s="52"/>
      <c r="O24" s="3">
        <v>5</v>
      </c>
      <c r="P24" s="3"/>
      <c r="Q24" s="52"/>
      <c r="R24" s="3"/>
      <c r="S24" s="3" t="s">
        <v>1715</v>
      </c>
      <c r="T24" s="3"/>
      <c r="U24" s="3">
        <v>5</v>
      </c>
      <c r="V24" s="966"/>
      <c r="W24" s="756">
        <f>AD27</f>
        <v>24</v>
      </c>
      <c r="X24" s="48" t="s">
        <v>1714</v>
      </c>
      <c r="Y24" s="314">
        <f>AB25</f>
        <v>2.8</v>
      </c>
      <c r="Z24" s="66"/>
      <c r="AA24" s="114" t="s">
        <v>1713</v>
      </c>
      <c r="AB24" s="818">
        <v>2</v>
      </c>
      <c r="AC24" s="818">
        <f>AB24*1</f>
        <v>2</v>
      </c>
      <c r="AD24" s="818" t="s">
        <v>1662</v>
      </c>
      <c r="AE24" s="818">
        <f>AB24*5</f>
        <v>10</v>
      </c>
      <c r="AF24" s="818">
        <f>AC24*4+AE24*4</f>
        <v>48</v>
      </c>
    </row>
    <row r="25" spans="2:32" s="69" customFormat="1" ht="27.95" customHeight="1">
      <c r="B25" s="968" t="s">
        <v>1748</v>
      </c>
      <c r="C25" s="964"/>
      <c r="D25" s="2"/>
      <c r="E25" s="776"/>
      <c r="F25" s="2"/>
      <c r="G25" s="2"/>
      <c r="H25" s="3"/>
      <c r="I25" s="2"/>
      <c r="J25" s="2"/>
      <c r="K25" s="52"/>
      <c r="L25" s="2"/>
      <c r="M25" s="832"/>
      <c r="N25" s="52"/>
      <c r="O25" s="3"/>
      <c r="P25" s="3"/>
      <c r="Q25" s="52"/>
      <c r="R25" s="3"/>
      <c r="S25" s="3"/>
      <c r="T25" s="52"/>
      <c r="U25" s="3"/>
      <c r="V25" s="966"/>
      <c r="W25" s="761" t="s">
        <v>11</v>
      </c>
      <c r="X25" s="48" t="s">
        <v>1711</v>
      </c>
      <c r="Y25" s="314">
        <f>AB26</f>
        <v>0</v>
      </c>
      <c r="Z25" s="70"/>
      <c r="AA25" s="114" t="s">
        <v>1710</v>
      </c>
      <c r="AB25" s="818">
        <v>2.8</v>
      </c>
      <c r="AC25" s="818"/>
      <c r="AD25" s="818">
        <f>AB25*5</f>
        <v>14</v>
      </c>
      <c r="AE25" s="818" t="s">
        <v>1662</v>
      </c>
      <c r="AF25" s="818">
        <f>AD25*9</f>
        <v>126</v>
      </c>
    </row>
    <row r="26" spans="2:32" s="69" customFormat="1" ht="27.95" customHeight="1">
      <c r="B26" s="968"/>
      <c r="C26" s="964"/>
      <c r="D26" s="2"/>
      <c r="E26" s="52"/>
      <c r="F26" s="2"/>
      <c r="G26" s="75"/>
      <c r="H26" s="52"/>
      <c r="I26" s="2"/>
      <c r="J26" s="2"/>
      <c r="K26" s="52"/>
      <c r="L26" s="2"/>
      <c r="M26" s="832"/>
      <c r="N26" s="3"/>
      <c r="O26" s="2"/>
      <c r="P26" s="2"/>
      <c r="Q26" s="52"/>
      <c r="R26" s="2"/>
      <c r="S26" s="3"/>
      <c r="T26" s="52"/>
      <c r="U26" s="3"/>
      <c r="V26" s="966"/>
      <c r="W26" s="756">
        <f>AC27</f>
        <v>27.4</v>
      </c>
      <c r="X26" s="97" t="s">
        <v>1708</v>
      </c>
      <c r="Y26" s="314">
        <v>0</v>
      </c>
      <c r="Z26" s="66"/>
      <c r="AA26" s="114" t="s">
        <v>1707</v>
      </c>
      <c r="AB26" s="818"/>
      <c r="AC26" s="114"/>
      <c r="AD26" s="114"/>
      <c r="AE26" s="114">
        <f>AB26*15</f>
        <v>0</v>
      </c>
      <c r="AF26" s="114"/>
    </row>
    <row r="27" spans="2:32" s="69" customFormat="1" ht="27.95" customHeight="1">
      <c r="B27" s="826" t="s">
        <v>1706</v>
      </c>
      <c r="C27" s="825"/>
      <c r="D27" s="2"/>
      <c r="E27" s="52"/>
      <c r="F27" s="2"/>
      <c r="G27" s="2"/>
      <c r="H27" s="52"/>
      <c r="I27" s="2"/>
      <c r="J27" s="2"/>
      <c r="K27" s="52"/>
      <c r="L27" s="2"/>
      <c r="M27" s="832"/>
      <c r="N27" s="52"/>
      <c r="O27" s="2"/>
      <c r="P27" s="2"/>
      <c r="Q27" s="52"/>
      <c r="R27" s="2"/>
      <c r="S27" s="3"/>
      <c r="T27" s="52"/>
      <c r="U27" s="3"/>
      <c r="V27" s="966"/>
      <c r="W27" s="772" t="s">
        <v>12</v>
      </c>
      <c r="X27" s="56"/>
      <c r="Y27" s="314"/>
      <c r="Z27" s="70"/>
      <c r="AA27" s="114"/>
      <c r="AB27" s="818"/>
      <c r="AC27" s="114">
        <f>SUM(AC22:AC26)</f>
        <v>27.4</v>
      </c>
      <c r="AD27" s="114">
        <f>SUM(AD22:AD26)</f>
        <v>24</v>
      </c>
      <c r="AE27" s="114">
        <f>SUM(AE22:AE26)</f>
        <v>95.5</v>
      </c>
      <c r="AF27" s="114">
        <f>AC27*4+AD27*9+AE27*4</f>
        <v>707.6</v>
      </c>
    </row>
    <row r="28" spans="2:32" s="69" customFormat="1" ht="27.95" customHeight="1" thickBot="1">
      <c r="B28" s="831"/>
      <c r="C28" s="823"/>
      <c r="D28" s="52"/>
      <c r="E28" s="52"/>
      <c r="F28" s="2"/>
      <c r="G28" s="2"/>
      <c r="H28" s="52"/>
      <c r="I28" s="2"/>
      <c r="J28" s="801"/>
      <c r="K28" s="52"/>
      <c r="L28" s="2"/>
      <c r="M28" s="2"/>
      <c r="N28" s="52"/>
      <c r="O28" s="2"/>
      <c r="P28" s="2"/>
      <c r="Q28" s="52"/>
      <c r="R28" s="2"/>
      <c r="S28" s="84"/>
      <c r="T28" s="83"/>
      <c r="U28" s="84"/>
      <c r="V28" s="967"/>
      <c r="W28" s="768">
        <f>(W22*4)+(W24*9)+(W26*4)</f>
        <v>707.6</v>
      </c>
      <c r="X28" s="62"/>
      <c r="Y28" s="314"/>
      <c r="Z28" s="66"/>
      <c r="AA28" s="70"/>
      <c r="AB28" s="80"/>
      <c r="AC28" s="822">
        <f>AC27*4/AF27</f>
        <v>0.15488976823063877</v>
      </c>
      <c r="AD28" s="822">
        <f>AD27*9/AF27</f>
        <v>0.30525720746184282</v>
      </c>
      <c r="AE28" s="822">
        <f>AE27*4/AF27</f>
        <v>0.53985302430751836</v>
      </c>
      <c r="AF28" s="70"/>
    </row>
    <row r="29" spans="2:32" s="41" customFormat="1" ht="42">
      <c r="B29" s="36">
        <v>4</v>
      </c>
      <c r="C29" s="964"/>
      <c r="D29" s="37" t="str">
        <f>冠成4月菜單!M45</f>
        <v>地瓜飯</v>
      </c>
      <c r="E29" s="37" t="s">
        <v>1747</v>
      </c>
      <c r="F29" s="1" t="s">
        <v>1732</v>
      </c>
      <c r="G29" s="37" t="str">
        <f>冠成4月菜單!M46</f>
        <v>懷舊豬里肌</v>
      </c>
      <c r="H29" s="37" t="s">
        <v>1733</v>
      </c>
      <c r="I29" s="1" t="s">
        <v>1732</v>
      </c>
      <c r="J29" s="211" t="str">
        <f>冠成4月菜單!M47</f>
        <v>砂鍋白菜鍋</v>
      </c>
      <c r="K29" s="37" t="s">
        <v>1733</v>
      </c>
      <c r="L29" s="1" t="s">
        <v>1732</v>
      </c>
      <c r="M29" s="37" t="str">
        <f>冠成4月菜單!M48</f>
        <v>客家小炒(海豆)</v>
      </c>
      <c r="N29" s="37" t="s">
        <v>1733</v>
      </c>
      <c r="O29" s="1" t="s">
        <v>1732</v>
      </c>
      <c r="P29" s="37" t="str">
        <f>冠成4月菜單!M49</f>
        <v>淺色蔬菜</v>
      </c>
      <c r="Q29" s="37" t="s">
        <v>1734</v>
      </c>
      <c r="R29" s="1" t="s">
        <v>1732</v>
      </c>
      <c r="S29" s="37" t="str">
        <f>冠成4月菜單!M50</f>
        <v>榨菜肉絲湯(醃)</v>
      </c>
      <c r="T29" s="37" t="s">
        <v>1733</v>
      </c>
      <c r="U29" s="1" t="s">
        <v>1732</v>
      </c>
      <c r="V29" s="965"/>
      <c r="W29" s="766" t="s">
        <v>7</v>
      </c>
      <c r="X29" s="39" t="s">
        <v>1731</v>
      </c>
      <c r="Y29" s="507">
        <f>AB30</f>
        <v>5.7</v>
      </c>
      <c r="Z29" s="114"/>
      <c r="AA29" s="114"/>
      <c r="AB29" s="818"/>
      <c r="AC29" s="114" t="s">
        <v>1730</v>
      </c>
      <c r="AD29" s="114" t="s">
        <v>1729</v>
      </c>
      <c r="AE29" s="114" t="s">
        <v>1728</v>
      </c>
      <c r="AF29" s="114" t="s">
        <v>1727</v>
      </c>
    </row>
    <row r="30" spans="2:32" ht="27.95" customHeight="1">
      <c r="B30" s="42" t="s">
        <v>8</v>
      </c>
      <c r="C30" s="964"/>
      <c r="D30" s="3" t="s">
        <v>551</v>
      </c>
      <c r="E30" s="3"/>
      <c r="F30" s="3">
        <v>95</v>
      </c>
      <c r="G30" s="2" t="s">
        <v>1850</v>
      </c>
      <c r="H30" s="3"/>
      <c r="I30" s="2">
        <v>40</v>
      </c>
      <c r="J30" s="3" t="s">
        <v>993</v>
      </c>
      <c r="K30" s="3"/>
      <c r="L30" s="2">
        <v>40</v>
      </c>
      <c r="M30" s="2" t="s">
        <v>1836</v>
      </c>
      <c r="N30" s="2" t="s">
        <v>1795</v>
      </c>
      <c r="O30" s="2">
        <v>50</v>
      </c>
      <c r="P30" s="2" t="s">
        <v>1724</v>
      </c>
      <c r="Q30" s="3"/>
      <c r="R30" s="2">
        <v>130</v>
      </c>
      <c r="S30" s="2" t="s">
        <v>1035</v>
      </c>
      <c r="T30" s="2" t="s">
        <v>923</v>
      </c>
      <c r="U30" s="2">
        <v>20</v>
      </c>
      <c r="V30" s="966"/>
      <c r="W30" s="756">
        <f>AE35</f>
        <v>95.5</v>
      </c>
      <c r="X30" s="43" t="s">
        <v>1722</v>
      </c>
      <c r="Y30" s="314">
        <f>AB31</f>
        <v>2.8</v>
      </c>
      <c r="Z30" s="183"/>
      <c r="AA30" s="830" t="s">
        <v>1721</v>
      </c>
      <c r="AB30" s="818">
        <v>5.7</v>
      </c>
      <c r="AC30" s="818">
        <f>AB30*2</f>
        <v>11.4</v>
      </c>
      <c r="AD30" s="818"/>
      <c r="AE30" s="818">
        <f>AB30*15</f>
        <v>85.5</v>
      </c>
      <c r="AF30" s="818">
        <f>AC30*4+AE30*4</f>
        <v>387.6</v>
      </c>
    </row>
    <row r="31" spans="2:32" ht="27.95" customHeight="1">
      <c r="B31" s="42">
        <v>30</v>
      </c>
      <c r="C31" s="964"/>
      <c r="D31" s="3" t="s">
        <v>589</v>
      </c>
      <c r="E31" s="3"/>
      <c r="F31" s="3">
        <v>50</v>
      </c>
      <c r="G31" s="2"/>
      <c r="H31" s="3"/>
      <c r="I31" s="2"/>
      <c r="J31" s="3" t="s">
        <v>922</v>
      </c>
      <c r="K31" s="3"/>
      <c r="L31" s="2">
        <v>10</v>
      </c>
      <c r="M31" s="2" t="s">
        <v>1849</v>
      </c>
      <c r="N31" s="2"/>
      <c r="O31" s="2">
        <v>45</v>
      </c>
      <c r="P31" s="2"/>
      <c r="Q31" s="52"/>
      <c r="R31" s="2"/>
      <c r="S31" s="3" t="s">
        <v>1788</v>
      </c>
      <c r="T31" s="3"/>
      <c r="U31" s="2">
        <v>5</v>
      </c>
      <c r="V31" s="966"/>
      <c r="W31" s="761" t="s">
        <v>9</v>
      </c>
      <c r="X31" s="48" t="s">
        <v>1717</v>
      </c>
      <c r="Y31" s="314">
        <f>AB32</f>
        <v>2</v>
      </c>
      <c r="Z31" s="114"/>
      <c r="AA31" s="829" t="s">
        <v>1716</v>
      </c>
      <c r="AB31" s="818">
        <v>2.8</v>
      </c>
      <c r="AC31" s="828">
        <f>AB31*7</f>
        <v>19.599999999999998</v>
      </c>
      <c r="AD31" s="818">
        <f>AB31*5</f>
        <v>14</v>
      </c>
      <c r="AE31" s="818" t="s">
        <v>1662</v>
      </c>
      <c r="AF31" s="827">
        <f>AC31*4+AD31*9</f>
        <v>204.39999999999998</v>
      </c>
    </row>
    <row r="32" spans="2:32" ht="27.95" customHeight="1">
      <c r="B32" s="42" t="s">
        <v>10</v>
      </c>
      <c r="C32" s="964"/>
      <c r="D32" s="52"/>
      <c r="E32" s="52"/>
      <c r="F32" s="2"/>
      <c r="G32" s="2"/>
      <c r="H32" s="3"/>
      <c r="I32" s="2"/>
      <c r="J32" s="3" t="s">
        <v>1010</v>
      </c>
      <c r="K32" s="3"/>
      <c r="L32" s="2">
        <v>10</v>
      </c>
      <c r="M32" s="3" t="s">
        <v>1715</v>
      </c>
      <c r="N32" s="52"/>
      <c r="O32" s="2">
        <v>5</v>
      </c>
      <c r="P32" s="2"/>
      <c r="Q32" s="52"/>
      <c r="R32" s="2"/>
      <c r="S32" s="3" t="s">
        <v>1715</v>
      </c>
      <c r="T32" s="52"/>
      <c r="U32" s="2">
        <v>5</v>
      </c>
      <c r="V32" s="966"/>
      <c r="W32" s="756">
        <f>AD35</f>
        <v>26.5</v>
      </c>
      <c r="X32" s="48" t="s">
        <v>1714</v>
      </c>
      <c r="Y32" s="314">
        <f>AB33</f>
        <v>2.5</v>
      </c>
      <c r="Z32" s="183"/>
      <c r="AA32" s="114" t="s">
        <v>1713</v>
      </c>
      <c r="AB32" s="818">
        <v>2</v>
      </c>
      <c r="AC32" s="818">
        <f>AB32*1</f>
        <v>2</v>
      </c>
      <c r="AD32" s="818" t="s">
        <v>1662</v>
      </c>
      <c r="AE32" s="818">
        <f>AB32*5</f>
        <v>10</v>
      </c>
      <c r="AF32" s="818">
        <f>AC32*4+AE32*4</f>
        <v>48</v>
      </c>
    </row>
    <row r="33" spans="2:32" ht="27.95" customHeight="1">
      <c r="B33" s="968" t="s">
        <v>1739</v>
      </c>
      <c r="C33" s="964"/>
      <c r="D33" s="52"/>
      <c r="E33" s="52"/>
      <c r="F33" s="2"/>
      <c r="G33" s="2"/>
      <c r="H33" s="3"/>
      <c r="I33" s="2"/>
      <c r="J33" s="3" t="s">
        <v>1848</v>
      </c>
      <c r="K33" s="3"/>
      <c r="L33" s="2">
        <v>10</v>
      </c>
      <c r="M33" s="3"/>
      <c r="N33" s="52"/>
      <c r="O33" s="2"/>
      <c r="P33" s="2"/>
      <c r="Q33" s="52"/>
      <c r="R33" s="2"/>
      <c r="S33" s="2"/>
      <c r="T33" s="52"/>
      <c r="U33" s="2"/>
      <c r="V33" s="966"/>
      <c r="W33" s="761" t="s">
        <v>11</v>
      </c>
      <c r="X33" s="48" t="s">
        <v>1711</v>
      </c>
      <c r="Y33" s="314">
        <f>AB34</f>
        <v>0</v>
      </c>
      <c r="Z33" s="114"/>
      <c r="AA33" s="114" t="s">
        <v>1710</v>
      </c>
      <c r="AB33" s="818">
        <v>2.5</v>
      </c>
      <c r="AC33" s="818"/>
      <c r="AD33" s="818">
        <f>AB33*5</f>
        <v>12.5</v>
      </c>
      <c r="AE33" s="818" t="s">
        <v>1662</v>
      </c>
      <c r="AF33" s="818">
        <f>AD33*9</f>
        <v>112.5</v>
      </c>
    </row>
    <row r="34" spans="2:32" ht="27.95" customHeight="1">
      <c r="B34" s="968"/>
      <c r="C34" s="964"/>
      <c r="D34" s="52"/>
      <c r="E34" s="52"/>
      <c r="F34" s="2"/>
      <c r="G34" s="2"/>
      <c r="H34" s="52"/>
      <c r="I34" s="2"/>
      <c r="J34" s="3" t="s">
        <v>1847</v>
      </c>
      <c r="K34" s="3" t="s">
        <v>1795</v>
      </c>
      <c r="L34" s="2">
        <v>5</v>
      </c>
      <c r="M34" s="3"/>
      <c r="N34" s="52"/>
      <c r="O34" s="2"/>
      <c r="P34" s="2"/>
      <c r="Q34" s="52"/>
      <c r="R34" s="2"/>
      <c r="S34" s="3"/>
      <c r="T34" s="52"/>
      <c r="U34" s="2"/>
      <c r="V34" s="966"/>
      <c r="W34" s="756">
        <f>AC35</f>
        <v>33</v>
      </c>
      <c r="X34" s="97" t="s">
        <v>1708</v>
      </c>
      <c r="Y34" s="314">
        <v>0</v>
      </c>
      <c r="Z34" s="183"/>
      <c r="AA34" s="114" t="s">
        <v>1707</v>
      </c>
      <c r="AE34" s="114">
        <f>AB34*15</f>
        <v>0</v>
      </c>
    </row>
    <row r="35" spans="2:32" ht="27.95" customHeight="1">
      <c r="B35" s="826" t="s">
        <v>1706</v>
      </c>
      <c r="C35" s="825"/>
      <c r="D35" s="52"/>
      <c r="E35" s="52"/>
      <c r="F35" s="2"/>
      <c r="G35" s="2"/>
      <c r="H35" s="52"/>
      <c r="I35" s="2"/>
      <c r="J35" s="3"/>
      <c r="K35" s="3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761" t="s">
        <v>12</v>
      </c>
      <c r="X35" s="56"/>
      <c r="Y35" s="314"/>
      <c r="Z35" s="114"/>
      <c r="AC35" s="114">
        <f>SUM(AC30:AC34)</f>
        <v>33</v>
      </c>
      <c r="AD35" s="114">
        <f>SUM(AD30:AD34)</f>
        <v>26.5</v>
      </c>
      <c r="AE35" s="114">
        <f>SUM(AE30:AE34)</f>
        <v>95.5</v>
      </c>
      <c r="AF35" s="114">
        <f>AC35*4+AD35*9+AE35*4</f>
        <v>752.5</v>
      </c>
    </row>
    <row r="36" spans="2:32" ht="27.95" customHeight="1" thickBot="1">
      <c r="B36" s="831"/>
      <c r="C36" s="823"/>
      <c r="D36" s="52"/>
      <c r="E36" s="52"/>
      <c r="F36" s="2"/>
      <c r="G36" s="84"/>
      <c r="H36" s="83"/>
      <c r="I36" s="84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756">
        <f>(W30*4)+(W32*9)+(W34*4)</f>
        <v>752.5</v>
      </c>
      <c r="X36" s="312"/>
      <c r="Y36" s="314"/>
      <c r="Z36" s="183"/>
      <c r="AC36" s="822">
        <f>AC35*4/AF35</f>
        <v>0.17541528239202658</v>
      </c>
      <c r="AD36" s="822">
        <f>AD35*9/AF35</f>
        <v>0.31694352159468436</v>
      </c>
      <c r="AE36" s="822">
        <f>AE35*4/AF35</f>
        <v>0.50764119601328905</v>
      </c>
    </row>
    <row r="37" spans="2:32" s="41" customFormat="1" ht="42">
      <c r="B37" s="36"/>
      <c r="C37" s="964"/>
      <c r="D37" s="37">
        <f>冠成4月菜單!Q45</f>
        <v>0</v>
      </c>
      <c r="E37" s="37"/>
      <c r="F37" s="1" t="s">
        <v>1732</v>
      </c>
      <c r="G37" s="37">
        <f>冠成4月菜單!Q46</f>
        <v>0</v>
      </c>
      <c r="H37" s="37"/>
      <c r="I37" s="1" t="s">
        <v>1732</v>
      </c>
      <c r="J37" s="37">
        <f>冠成4月菜單!Q47</f>
        <v>0</v>
      </c>
      <c r="K37" s="37"/>
      <c r="L37" s="1" t="s">
        <v>1732</v>
      </c>
      <c r="M37" s="37">
        <f>冠成4月菜單!Q48</f>
        <v>0</v>
      </c>
      <c r="N37" s="37"/>
      <c r="O37" s="1" t="s">
        <v>1732</v>
      </c>
      <c r="P37" s="37">
        <f>冠成4月菜單!Q49</f>
        <v>0</v>
      </c>
      <c r="Q37" s="37"/>
      <c r="R37" s="1" t="s">
        <v>1732</v>
      </c>
      <c r="S37" s="37">
        <f>冠成4月菜單!Q50</f>
        <v>0</v>
      </c>
      <c r="T37" s="37"/>
      <c r="U37" s="1" t="s">
        <v>1732</v>
      </c>
      <c r="V37" s="965"/>
      <c r="W37" s="766" t="s">
        <v>7</v>
      </c>
      <c r="X37" s="39" t="s">
        <v>1731</v>
      </c>
      <c r="Y37" s="507">
        <f>AB38</f>
        <v>0</v>
      </c>
      <c r="Z37" s="114"/>
      <c r="AA37" s="114"/>
      <c r="AB37" s="818"/>
      <c r="AC37" s="114" t="s">
        <v>1730</v>
      </c>
      <c r="AD37" s="114" t="s">
        <v>1729</v>
      </c>
      <c r="AE37" s="114" t="s">
        <v>1728</v>
      </c>
      <c r="AF37" s="114" t="s">
        <v>1727</v>
      </c>
    </row>
    <row r="38" spans="2:32" ht="27.95" customHeight="1">
      <c r="B38" s="42" t="s">
        <v>8</v>
      </c>
      <c r="C38" s="964"/>
      <c r="D38" s="3"/>
      <c r="E38" s="3"/>
      <c r="F38" s="2"/>
      <c r="G38" s="2"/>
      <c r="H38" s="2"/>
      <c r="I38" s="2"/>
      <c r="J38" s="3"/>
      <c r="K38" s="3"/>
      <c r="L38" s="3"/>
      <c r="M38" s="3"/>
      <c r="N38" s="3"/>
      <c r="O38" s="3"/>
      <c r="P38" s="2"/>
      <c r="Q38" s="2"/>
      <c r="R38" s="2"/>
      <c r="S38" s="3"/>
      <c r="T38" s="3"/>
      <c r="U38" s="3"/>
      <c r="V38" s="966"/>
      <c r="W38" s="756">
        <f>AE43</f>
        <v>0</v>
      </c>
      <c r="X38" s="43" t="s">
        <v>1722</v>
      </c>
      <c r="Y38" s="314">
        <f>AB39</f>
        <v>0</v>
      </c>
      <c r="Z38" s="183"/>
      <c r="AA38" s="830" t="s">
        <v>1721</v>
      </c>
      <c r="AC38" s="818">
        <f>AB38*2</f>
        <v>0</v>
      </c>
      <c r="AD38" s="818"/>
      <c r="AE38" s="818">
        <f>AB38*15</f>
        <v>0</v>
      </c>
      <c r="AF38" s="818">
        <f>AC38*4+AE38*4</f>
        <v>0</v>
      </c>
    </row>
    <row r="39" spans="2:32" ht="27.95" customHeight="1">
      <c r="B39" s="42"/>
      <c r="C39" s="964"/>
      <c r="D39" s="3"/>
      <c r="E39" s="3"/>
      <c r="F39" s="2"/>
      <c r="G39" s="2"/>
      <c r="H39" s="2"/>
      <c r="I39" s="2"/>
      <c r="J39" s="3"/>
      <c r="K39" s="3"/>
      <c r="L39" s="3"/>
      <c r="M39" s="3"/>
      <c r="N39" s="3"/>
      <c r="O39" s="3"/>
      <c r="P39" s="2"/>
      <c r="Q39" s="3"/>
      <c r="R39" s="2"/>
      <c r="S39" s="3"/>
      <c r="T39" s="3"/>
      <c r="U39" s="3"/>
      <c r="V39" s="966"/>
      <c r="W39" s="761" t="s">
        <v>9</v>
      </c>
      <c r="X39" s="48" t="s">
        <v>1717</v>
      </c>
      <c r="Y39" s="314">
        <f>AB40</f>
        <v>0</v>
      </c>
      <c r="Z39" s="114"/>
      <c r="AA39" s="829" t="s">
        <v>1716</v>
      </c>
      <c r="AC39" s="828">
        <f>AB39*7</f>
        <v>0</v>
      </c>
      <c r="AD39" s="818">
        <f>AB39*5</f>
        <v>0</v>
      </c>
      <c r="AE39" s="818" t="s">
        <v>1662</v>
      </c>
      <c r="AF39" s="827">
        <f>AC39*4+AD39*9</f>
        <v>0</v>
      </c>
    </row>
    <row r="40" spans="2:32" ht="27.95" customHeight="1">
      <c r="B40" s="42" t="s">
        <v>10</v>
      </c>
      <c r="C40" s="964"/>
      <c r="D40" s="3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3"/>
      <c r="R40" s="2"/>
      <c r="S40" s="3"/>
      <c r="T40" s="3"/>
      <c r="U40" s="3"/>
      <c r="V40" s="966"/>
      <c r="W40" s="756">
        <f>(Y38*5)+(Y40*5)</f>
        <v>0</v>
      </c>
      <c r="X40" s="48" t="s">
        <v>1714</v>
      </c>
      <c r="Y40" s="314">
        <f>AB41</f>
        <v>0</v>
      </c>
      <c r="Z40" s="183"/>
      <c r="AA40" s="114" t="s">
        <v>1713</v>
      </c>
      <c r="AC40" s="818">
        <f>AB40*1</f>
        <v>0</v>
      </c>
      <c r="AD40" s="818" t="s">
        <v>1662</v>
      </c>
      <c r="AE40" s="818">
        <f>AB40*5</f>
        <v>0</v>
      </c>
      <c r="AF40" s="818">
        <f>AC40*4+AE40*4</f>
        <v>0</v>
      </c>
    </row>
    <row r="41" spans="2:32" ht="27.95" customHeight="1">
      <c r="B41" s="968" t="s">
        <v>1712</v>
      </c>
      <c r="C41" s="964"/>
      <c r="D41" s="3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3"/>
      <c r="R41" s="2"/>
      <c r="S41" s="3"/>
      <c r="T41" s="3"/>
      <c r="U41" s="3"/>
      <c r="V41" s="966"/>
      <c r="W41" s="761" t="s">
        <v>11</v>
      </c>
      <c r="X41" s="48" t="s">
        <v>1711</v>
      </c>
      <c r="Y41" s="314">
        <f>AB42</f>
        <v>0</v>
      </c>
      <c r="Z41" s="114"/>
      <c r="AA41" s="114" t="s">
        <v>1710</v>
      </c>
      <c r="AC41" s="818"/>
      <c r="AD41" s="818">
        <f>AB41*5</f>
        <v>0</v>
      </c>
      <c r="AE41" s="818" t="s">
        <v>1662</v>
      </c>
      <c r="AF41" s="818">
        <f>AD41*9</f>
        <v>0</v>
      </c>
    </row>
    <row r="42" spans="2:32" ht="27.95" customHeight="1">
      <c r="B42" s="968"/>
      <c r="C42" s="964"/>
      <c r="D42" s="3"/>
      <c r="E42" s="52"/>
      <c r="F42" s="2"/>
      <c r="G42" s="2"/>
      <c r="H42" s="52"/>
      <c r="I42" s="2"/>
      <c r="J42" s="3"/>
      <c r="K42" s="2"/>
      <c r="L42" s="2"/>
      <c r="M42" s="2"/>
      <c r="N42" s="2"/>
      <c r="O42" s="2"/>
      <c r="P42" s="2"/>
      <c r="Q42" s="52"/>
      <c r="R42" s="2"/>
      <c r="S42" s="3"/>
      <c r="T42" s="52"/>
      <c r="U42" s="3"/>
      <c r="V42" s="966"/>
      <c r="W42" s="756">
        <f>(Y38*7)+(Y37*2)+(Y39*1)</f>
        <v>0</v>
      </c>
      <c r="X42" s="97" t="s">
        <v>1708</v>
      </c>
      <c r="Y42" s="314">
        <v>0</v>
      </c>
      <c r="Z42" s="183"/>
      <c r="AA42" s="114" t="s">
        <v>1707</v>
      </c>
      <c r="AE42" s="114">
        <f>AB42*15</f>
        <v>0</v>
      </c>
    </row>
    <row r="43" spans="2:32" ht="27.95" customHeight="1">
      <c r="B43" s="826" t="s">
        <v>1706</v>
      </c>
      <c r="C43" s="825"/>
      <c r="D43" s="3"/>
      <c r="E43" s="52"/>
      <c r="F43" s="2"/>
      <c r="G43" s="2"/>
      <c r="H43" s="52"/>
      <c r="I43" s="2"/>
      <c r="J43" s="3"/>
      <c r="K43" s="52"/>
      <c r="L43" s="3"/>
      <c r="M43" s="3"/>
      <c r="N43" s="52"/>
      <c r="O43" s="2"/>
      <c r="P43" s="2"/>
      <c r="Q43" s="52"/>
      <c r="R43" s="2"/>
      <c r="S43" s="3"/>
      <c r="T43" s="52"/>
      <c r="U43" s="3"/>
      <c r="V43" s="966"/>
      <c r="W43" s="761" t="s">
        <v>12</v>
      </c>
      <c r="X43" s="56"/>
      <c r="Y43" s="314"/>
      <c r="Z43" s="114"/>
      <c r="AC43" s="114">
        <f>SUM(AC38:AC42)</f>
        <v>0</v>
      </c>
      <c r="AD43" s="114">
        <f>SUM(AD38:AD42)</f>
        <v>0</v>
      </c>
      <c r="AE43" s="114">
        <f>SUM(AE38:AE42)</f>
        <v>0</v>
      </c>
      <c r="AF43" s="114">
        <f>AC43*4+AD43*9+AE43*4</f>
        <v>0</v>
      </c>
    </row>
    <row r="44" spans="2:32" ht="27.95" customHeight="1" thickBot="1">
      <c r="B44" s="824"/>
      <c r="C44" s="823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756">
        <f>(W38*4)+(W40*9)+(W42*4)</f>
        <v>0</v>
      </c>
      <c r="X44" s="312"/>
      <c r="Y44" s="311"/>
      <c r="Z44" s="183"/>
      <c r="AC44" s="822" t="e">
        <f>AC43*4/AF43</f>
        <v>#DIV/0!</v>
      </c>
      <c r="AD44" s="822" t="e">
        <f>AD43*9/AF43</f>
        <v>#DIV/0!</v>
      </c>
      <c r="AE44" s="822" t="e">
        <f>AE43*4/AF43</f>
        <v>#DIV/0!</v>
      </c>
    </row>
    <row r="45" spans="2:32" ht="36.75">
      <c r="D45" s="1194"/>
      <c r="E45" s="1195"/>
      <c r="F45" s="1195"/>
      <c r="G45" s="1195"/>
      <c r="H45" s="1195"/>
      <c r="I45" s="1195"/>
      <c r="J45" s="1195"/>
      <c r="K45" s="1195"/>
      <c r="L45" s="1195"/>
      <c r="M45" s="1195"/>
      <c r="N45" s="1195"/>
      <c r="O45" s="1195"/>
      <c r="P45" s="1195"/>
      <c r="Q45" s="1195"/>
      <c r="R45" s="1195"/>
      <c r="S45" s="1195"/>
      <c r="T45" s="1195"/>
      <c r="U45" s="1195"/>
      <c r="V45" s="1195"/>
      <c r="W45" s="1195"/>
      <c r="X45" s="1195"/>
      <c r="Y45" s="1195"/>
    </row>
  </sheetData>
  <mergeCells count="18">
    <mergeCell ref="D45:Y45"/>
    <mergeCell ref="C13:C18"/>
    <mergeCell ref="V13:V20"/>
    <mergeCell ref="B17:B18"/>
    <mergeCell ref="C37:C42"/>
    <mergeCell ref="V37:V44"/>
    <mergeCell ref="B41:B42"/>
    <mergeCell ref="C21:C26"/>
    <mergeCell ref="V21:V28"/>
    <mergeCell ref="B25:B26"/>
    <mergeCell ref="C29:C34"/>
    <mergeCell ref="V29:V36"/>
    <mergeCell ref="B33:B34"/>
    <mergeCell ref="B1:Y1"/>
    <mergeCell ref="B2:G2"/>
    <mergeCell ref="C5:C10"/>
    <mergeCell ref="V5:V12"/>
    <mergeCell ref="B9:B10"/>
  </mergeCells>
  <phoneticPr fontId="20" type="noConversion"/>
  <pageMargins left="1.28" right="0.17" top="0.18" bottom="0.17" header="0.5" footer="0.23"/>
  <pageSetup paperSize="9" scale="4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52"/>
  <sheetViews>
    <sheetView topLeftCell="B1" zoomScale="60" workbookViewId="0">
      <selection activeCell="Y15" sqref="Y15"/>
    </sheetView>
  </sheetViews>
  <sheetFormatPr defaultColWidth="9" defaultRowHeight="20.25"/>
  <cols>
    <col min="1" max="1" width="1.875" style="46" customWidth="1"/>
    <col min="2" max="2" width="4.875" style="85" customWidth="1"/>
    <col min="3" max="3" width="0" style="46" hidden="1" customWidth="1"/>
    <col min="4" max="4" width="18.625" style="46" customWidth="1"/>
    <col min="5" max="5" width="5.625" style="86" customWidth="1"/>
    <col min="6" max="6" width="9.625" style="46" customWidth="1"/>
    <col min="7" max="7" width="18.625" style="46" customWidth="1"/>
    <col min="8" max="8" width="5.625" style="86" customWidth="1"/>
    <col min="9" max="9" width="9.625" style="46" customWidth="1"/>
    <col min="10" max="10" width="18.625" style="46" customWidth="1"/>
    <col min="11" max="11" width="5.625" style="86" customWidth="1"/>
    <col min="12" max="12" width="9.625" style="46" customWidth="1"/>
    <col min="13" max="13" width="18.625" style="46" customWidth="1"/>
    <col min="14" max="14" width="5.625" style="86" customWidth="1"/>
    <col min="15" max="15" width="9.625" style="46" customWidth="1"/>
    <col min="16" max="16" width="18.625" style="46" customWidth="1"/>
    <col min="17" max="17" width="5.625" style="86" customWidth="1"/>
    <col min="18" max="18" width="9.625" style="46" customWidth="1"/>
    <col min="19" max="19" width="18.625" style="46" customWidth="1"/>
    <col min="20" max="20" width="5.625" style="86" customWidth="1"/>
    <col min="21" max="21" width="9.625" style="46" customWidth="1"/>
    <col min="22" max="22" width="5.25" style="94" customWidth="1"/>
    <col min="23" max="23" width="11.75" style="91" customWidth="1"/>
    <col min="24" max="24" width="11.25" style="92" customWidth="1"/>
    <col min="25" max="25" width="6.625" style="95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970" t="s">
        <v>397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8"/>
    </row>
    <row r="2" spans="2:33" s="7" customFormat="1" ht="13.5" customHeight="1">
      <c r="B2" s="971"/>
      <c r="C2" s="972"/>
      <c r="D2" s="972"/>
      <c r="E2" s="972"/>
      <c r="F2" s="972"/>
      <c r="G2" s="972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8" t="s">
        <v>42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40</v>
      </c>
      <c r="F4" s="24"/>
      <c r="G4" s="24" t="s">
        <v>3</v>
      </c>
      <c r="H4" s="25" t="s">
        <v>40</v>
      </c>
      <c r="I4" s="24"/>
      <c r="J4" s="24" t="s">
        <v>4</v>
      </c>
      <c r="K4" s="25" t="s">
        <v>40</v>
      </c>
      <c r="L4" s="26"/>
      <c r="M4" s="24" t="s">
        <v>4</v>
      </c>
      <c r="N4" s="25" t="s">
        <v>40</v>
      </c>
      <c r="O4" s="24"/>
      <c r="P4" s="24" t="s">
        <v>4</v>
      </c>
      <c r="Q4" s="25" t="s">
        <v>40</v>
      </c>
      <c r="R4" s="24"/>
      <c r="S4" s="27" t="s">
        <v>5</v>
      </c>
      <c r="T4" s="25" t="s">
        <v>40</v>
      </c>
      <c r="U4" s="24"/>
      <c r="V4" s="101" t="s">
        <v>47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9"/>
    </row>
    <row r="5" spans="2:33" s="41" customFormat="1" ht="65.099999999999994" customHeight="1">
      <c r="B5" s="36">
        <v>4</v>
      </c>
      <c r="C5" s="964"/>
      <c r="D5" s="37" t="str">
        <f>承富.4月菜單!B21</f>
        <v>香Q米飯</v>
      </c>
      <c r="E5" s="37" t="s">
        <v>15</v>
      </c>
      <c r="F5" s="1" t="s">
        <v>16</v>
      </c>
      <c r="G5" s="37" t="str">
        <f>承富.4月菜單!B22</f>
        <v>筍乾滷肉(醃)</v>
      </c>
      <c r="H5" s="37" t="s">
        <v>73</v>
      </c>
      <c r="I5" s="1" t="s">
        <v>16</v>
      </c>
      <c r="J5" s="37" t="str">
        <f>承富.4月菜單!B23</f>
        <v>香烤雞翅</v>
      </c>
      <c r="K5" s="37" t="s">
        <v>132</v>
      </c>
      <c r="L5" s="1" t="s">
        <v>16</v>
      </c>
      <c r="M5" s="37" t="str">
        <f>承富.4月菜單!B24</f>
        <v>彩虹通心粉</v>
      </c>
      <c r="N5" s="37" t="s">
        <v>209</v>
      </c>
      <c r="O5" s="1" t="s">
        <v>16</v>
      </c>
      <c r="P5" s="37" t="str">
        <f>承富.4月菜單!B25</f>
        <v>深色蔬菜</v>
      </c>
      <c r="Q5" s="37" t="s">
        <v>18</v>
      </c>
      <c r="R5" s="1" t="s">
        <v>16</v>
      </c>
      <c r="S5" s="37" t="str">
        <f>承富.4月菜單!B26</f>
        <v>蘿蔔大骨湯</v>
      </c>
      <c r="T5" s="37" t="s">
        <v>17</v>
      </c>
      <c r="U5" s="1" t="s">
        <v>16</v>
      </c>
      <c r="V5" s="965"/>
      <c r="W5" s="38" t="s">
        <v>43</v>
      </c>
      <c r="X5" s="39" t="s">
        <v>19</v>
      </c>
      <c r="Y5" s="40">
        <v>5.3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0"/>
    </row>
    <row r="6" spans="2:33" ht="27.95" customHeight="1">
      <c r="B6" s="42" t="s">
        <v>8</v>
      </c>
      <c r="C6" s="964"/>
      <c r="D6" s="2" t="s">
        <v>61</v>
      </c>
      <c r="E6" s="3"/>
      <c r="F6" s="2">
        <v>100</v>
      </c>
      <c r="G6" s="2" t="s">
        <v>78</v>
      </c>
      <c r="H6" s="2"/>
      <c r="I6" s="2">
        <v>50</v>
      </c>
      <c r="J6" s="2" t="s">
        <v>341</v>
      </c>
      <c r="K6" s="2"/>
      <c r="L6" s="2">
        <v>60</v>
      </c>
      <c r="M6" s="2" t="s">
        <v>200</v>
      </c>
      <c r="N6" s="2"/>
      <c r="O6" s="2">
        <v>15</v>
      </c>
      <c r="P6" s="2" t="s">
        <v>65</v>
      </c>
      <c r="Q6" s="2"/>
      <c r="R6" s="2">
        <v>100</v>
      </c>
      <c r="S6" s="3" t="s">
        <v>140</v>
      </c>
      <c r="T6" s="2"/>
      <c r="U6" s="2">
        <v>35</v>
      </c>
      <c r="V6" s="966"/>
      <c r="W6" s="112">
        <v>103</v>
      </c>
      <c r="X6" s="43" t="s">
        <v>24</v>
      </c>
      <c r="Y6" s="44">
        <v>2.2999999999999998</v>
      </c>
      <c r="Z6" s="19"/>
      <c r="AA6" s="45" t="s">
        <v>25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2"/>
    </row>
    <row r="7" spans="2:33" ht="27.95" customHeight="1">
      <c r="B7" s="42">
        <v>13</v>
      </c>
      <c r="C7" s="964"/>
      <c r="D7" s="2"/>
      <c r="E7" s="3"/>
      <c r="F7" s="2"/>
      <c r="G7" s="137" t="s">
        <v>177</v>
      </c>
      <c r="H7" s="139" t="s">
        <v>144</v>
      </c>
      <c r="I7" s="137">
        <v>20</v>
      </c>
      <c r="J7" s="137"/>
      <c r="K7" s="139"/>
      <c r="L7" s="137"/>
      <c r="M7" s="2" t="s">
        <v>342</v>
      </c>
      <c r="N7" s="2"/>
      <c r="O7" s="2">
        <v>10</v>
      </c>
      <c r="P7" s="2"/>
      <c r="Q7" s="2"/>
      <c r="R7" s="2"/>
      <c r="S7" s="3" t="s">
        <v>141</v>
      </c>
      <c r="T7" s="2"/>
      <c r="U7" s="2">
        <v>10</v>
      </c>
      <c r="V7" s="966"/>
      <c r="W7" s="47" t="s">
        <v>45</v>
      </c>
      <c r="X7" s="48" t="s">
        <v>26</v>
      </c>
      <c r="Y7" s="44">
        <v>1.7</v>
      </c>
      <c r="Z7" s="20"/>
      <c r="AA7" s="49" t="s">
        <v>27</v>
      </c>
      <c r="AB7" s="21">
        <v>2</v>
      </c>
      <c r="AC7" s="50">
        <f>AB7*7</f>
        <v>14</v>
      </c>
      <c r="AD7" s="21">
        <f>AB7*5</f>
        <v>10</v>
      </c>
      <c r="AE7" s="21" t="s">
        <v>28</v>
      </c>
      <c r="AF7" s="51">
        <f>AC7*4+AD7*9</f>
        <v>146</v>
      </c>
      <c r="AG7" s="110"/>
    </row>
    <row r="8" spans="2:33" ht="27.95" customHeight="1">
      <c r="B8" s="42" t="s">
        <v>53</v>
      </c>
      <c r="C8" s="964"/>
      <c r="D8" s="2"/>
      <c r="E8" s="3"/>
      <c r="F8" s="2"/>
      <c r="G8" s="2"/>
      <c r="H8" s="52"/>
      <c r="I8" s="2"/>
      <c r="J8" s="2"/>
      <c r="K8" s="52"/>
      <c r="L8" s="2"/>
      <c r="M8" s="2" t="s">
        <v>343</v>
      </c>
      <c r="N8" s="103"/>
      <c r="O8" s="2">
        <v>5</v>
      </c>
      <c r="P8" s="2"/>
      <c r="Q8" s="52"/>
      <c r="R8" s="2"/>
      <c r="S8" s="3"/>
      <c r="T8" s="103"/>
      <c r="U8" s="2"/>
      <c r="V8" s="966"/>
      <c r="W8" s="107">
        <v>24</v>
      </c>
      <c r="X8" s="48" t="s">
        <v>29</v>
      </c>
      <c r="Y8" s="44">
        <v>2.5</v>
      </c>
      <c r="Z8" s="19"/>
      <c r="AA8" s="20" t="s">
        <v>30</v>
      </c>
      <c r="AB8" s="21">
        <v>1.5</v>
      </c>
      <c r="AC8" s="21">
        <f>AB8*1</f>
        <v>1.5</v>
      </c>
      <c r="AD8" s="21" t="s">
        <v>28</v>
      </c>
      <c r="AE8" s="21">
        <f>AB8*5</f>
        <v>7.5</v>
      </c>
      <c r="AF8" s="21">
        <f>AC8*4+AE8*4</f>
        <v>36</v>
      </c>
      <c r="AG8" s="112"/>
    </row>
    <row r="9" spans="2:33" ht="27.95" customHeight="1">
      <c r="B9" s="968" t="s">
        <v>36</v>
      </c>
      <c r="C9" s="964"/>
      <c r="D9" s="3"/>
      <c r="E9" s="3"/>
      <c r="F9" s="3"/>
      <c r="G9" s="2"/>
      <c r="H9" s="52"/>
      <c r="I9" s="2"/>
      <c r="J9" s="2"/>
      <c r="K9" s="52"/>
      <c r="L9" s="2"/>
      <c r="M9" s="2" t="s">
        <v>344</v>
      </c>
      <c r="N9" s="103"/>
      <c r="O9" s="2">
        <v>5</v>
      </c>
      <c r="P9" s="2"/>
      <c r="Q9" s="52"/>
      <c r="R9" s="2"/>
      <c r="S9" s="3"/>
      <c r="T9" s="103"/>
      <c r="U9" s="2"/>
      <c r="V9" s="966"/>
      <c r="W9" s="47" t="s">
        <v>46</v>
      </c>
      <c r="X9" s="48" t="s">
        <v>32</v>
      </c>
      <c r="Y9" s="44">
        <v>0</v>
      </c>
      <c r="Z9" s="20"/>
      <c r="AA9" s="20" t="s">
        <v>33</v>
      </c>
      <c r="AB9" s="21">
        <v>2.5</v>
      </c>
      <c r="AC9" s="21"/>
      <c r="AD9" s="21">
        <f>AB9*5</f>
        <v>12.5</v>
      </c>
      <c r="AE9" s="21" t="s">
        <v>28</v>
      </c>
      <c r="AF9" s="21">
        <f>AD9*9</f>
        <v>112.5</v>
      </c>
      <c r="AG9" s="110"/>
    </row>
    <row r="10" spans="2:33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2" t="s">
        <v>345</v>
      </c>
      <c r="N10" s="2"/>
      <c r="O10" s="2">
        <v>5</v>
      </c>
      <c r="P10" s="2"/>
      <c r="Q10" s="52"/>
      <c r="R10" s="2"/>
      <c r="S10" s="3"/>
      <c r="T10" s="103"/>
      <c r="U10" s="2"/>
      <c r="V10" s="966"/>
      <c r="W10" s="107">
        <v>27.4</v>
      </c>
      <c r="X10" s="97" t="s">
        <v>41</v>
      </c>
      <c r="Y10" s="53">
        <v>0</v>
      </c>
      <c r="Z10" s="19"/>
      <c r="AA10" s="20" t="s">
        <v>34</v>
      </c>
      <c r="AE10" s="20">
        <f>AB10*15</f>
        <v>0</v>
      </c>
      <c r="AG10" s="112"/>
    </row>
    <row r="11" spans="2:33" ht="27.95" customHeight="1">
      <c r="B11" s="54" t="s">
        <v>35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 t="s">
        <v>359</v>
      </c>
      <c r="N11" s="52"/>
      <c r="O11" s="2">
        <v>5</v>
      </c>
      <c r="P11" s="2"/>
      <c r="Q11" s="52"/>
      <c r="R11" s="2"/>
      <c r="S11" s="3"/>
      <c r="T11" s="103"/>
      <c r="U11" s="2"/>
      <c r="V11" s="966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0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108">
        <f>W6*4+W10*4+W8*9</f>
        <v>737.6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5"/>
    </row>
    <row r="13" spans="2:33" s="41" customFormat="1" ht="27.95" customHeight="1">
      <c r="B13" s="36">
        <v>4</v>
      </c>
      <c r="C13" s="964"/>
      <c r="D13" s="37" t="str">
        <f>承富.4月菜單!F21</f>
        <v>麥片飯</v>
      </c>
      <c r="E13" s="37" t="s">
        <v>15</v>
      </c>
      <c r="F13" s="37"/>
      <c r="G13" s="37" t="str">
        <f>承富.4月菜單!F22</f>
        <v>嫩鮮雞排</v>
      </c>
      <c r="H13" s="37" t="s">
        <v>132</v>
      </c>
      <c r="I13" s="37"/>
      <c r="J13" s="37" t="str">
        <f>承富.4月菜單!F23</f>
        <v>地瓜薯條</v>
      </c>
      <c r="K13" s="37" t="s">
        <v>132</v>
      </c>
      <c r="L13" s="37"/>
      <c r="M13" s="37" t="str">
        <f>承富.4月菜單!F24</f>
        <v>XO醬杏鮑菇(豆)</v>
      </c>
      <c r="N13" s="37" t="s">
        <v>17</v>
      </c>
      <c r="O13" s="37"/>
      <c r="P13" s="37" t="str">
        <f>承富.4月菜單!F25</f>
        <v>淺色蔬菜</v>
      </c>
      <c r="Q13" s="37" t="s">
        <v>18</v>
      </c>
      <c r="R13" s="37"/>
      <c r="S13" s="37" t="str">
        <f>承富.4月菜單!F26</f>
        <v>珍菇湯</v>
      </c>
      <c r="T13" s="37" t="s">
        <v>17</v>
      </c>
      <c r="U13" s="37"/>
      <c r="V13" s="965"/>
      <c r="W13" s="38" t="s">
        <v>43</v>
      </c>
      <c r="X13" s="39" t="s">
        <v>19</v>
      </c>
      <c r="Y13" s="40">
        <v>6.1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0"/>
    </row>
    <row r="14" spans="2:33" ht="27.95" customHeight="1">
      <c r="B14" s="42" t="s">
        <v>8</v>
      </c>
      <c r="C14" s="964"/>
      <c r="D14" s="2" t="s">
        <v>64</v>
      </c>
      <c r="E14" s="2"/>
      <c r="F14" s="2">
        <v>60</v>
      </c>
      <c r="G14" s="137" t="s">
        <v>194</v>
      </c>
      <c r="H14" s="137"/>
      <c r="I14" s="137">
        <v>60</v>
      </c>
      <c r="J14" s="2" t="s">
        <v>267</v>
      </c>
      <c r="K14" s="3"/>
      <c r="L14" s="2">
        <v>60</v>
      </c>
      <c r="M14" s="3" t="s">
        <v>219</v>
      </c>
      <c r="N14" s="2"/>
      <c r="O14" s="2">
        <v>30</v>
      </c>
      <c r="P14" s="2" t="s">
        <v>65</v>
      </c>
      <c r="Q14" s="2"/>
      <c r="R14" s="2">
        <v>100</v>
      </c>
      <c r="S14" s="3" t="s">
        <v>121</v>
      </c>
      <c r="T14" s="2"/>
      <c r="U14" s="2">
        <v>20</v>
      </c>
      <c r="V14" s="966"/>
      <c r="W14" s="112">
        <v>114.5</v>
      </c>
      <c r="X14" s="43" t="s">
        <v>24</v>
      </c>
      <c r="Y14" s="44">
        <v>2</v>
      </c>
      <c r="Z14" s="19"/>
      <c r="AA14" s="45" t="s">
        <v>25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2"/>
    </row>
    <row r="15" spans="2:33" ht="27.95" customHeight="1">
      <c r="B15" s="42">
        <v>14</v>
      </c>
      <c r="C15" s="964"/>
      <c r="D15" s="2" t="s">
        <v>92</v>
      </c>
      <c r="E15" s="2"/>
      <c r="F15" s="2">
        <v>40</v>
      </c>
      <c r="G15" s="3" t="s">
        <v>181</v>
      </c>
      <c r="H15" s="2"/>
      <c r="I15" s="2">
        <v>1</v>
      </c>
      <c r="J15" s="2"/>
      <c r="K15" s="2"/>
      <c r="L15" s="2"/>
      <c r="M15" s="2" t="s">
        <v>347</v>
      </c>
      <c r="N15" s="2" t="s">
        <v>319</v>
      </c>
      <c r="O15" s="2">
        <v>30</v>
      </c>
      <c r="P15" s="3"/>
      <c r="Q15" s="2"/>
      <c r="R15" s="2"/>
      <c r="S15" s="3" t="s">
        <v>195</v>
      </c>
      <c r="T15" s="2"/>
      <c r="U15" s="2">
        <v>10</v>
      </c>
      <c r="V15" s="966"/>
      <c r="W15" s="47" t="s">
        <v>45</v>
      </c>
      <c r="X15" s="48" t="s">
        <v>26</v>
      </c>
      <c r="Y15" s="44">
        <v>1.6</v>
      </c>
      <c r="Z15" s="20"/>
      <c r="AA15" s="49" t="s">
        <v>27</v>
      </c>
      <c r="AB15" s="21">
        <v>2</v>
      </c>
      <c r="AC15" s="50">
        <f>AB15*7</f>
        <v>14</v>
      </c>
      <c r="AD15" s="21">
        <f>AB15*5</f>
        <v>10</v>
      </c>
      <c r="AE15" s="21" t="s">
        <v>28</v>
      </c>
      <c r="AF15" s="51">
        <f>AC15*4+AD15*9</f>
        <v>146</v>
      </c>
      <c r="AG15" s="110"/>
    </row>
    <row r="16" spans="2:33" ht="27.95" customHeight="1">
      <c r="B16" s="42" t="s">
        <v>10</v>
      </c>
      <c r="C16" s="964"/>
      <c r="D16" s="52"/>
      <c r="E16" s="52"/>
      <c r="F16" s="2"/>
      <c r="G16" s="2"/>
      <c r="H16" s="2"/>
      <c r="I16" s="2"/>
      <c r="J16" s="3"/>
      <c r="K16" s="103"/>
      <c r="L16" s="2"/>
      <c r="M16" s="2"/>
      <c r="N16" s="103"/>
      <c r="O16" s="2"/>
      <c r="P16" s="3"/>
      <c r="Q16" s="2"/>
      <c r="R16" s="2"/>
      <c r="S16" s="3" t="s">
        <v>291</v>
      </c>
      <c r="T16" s="103"/>
      <c r="U16" s="2">
        <v>5</v>
      </c>
      <c r="V16" s="966"/>
      <c r="W16" s="107">
        <v>20</v>
      </c>
      <c r="X16" s="48" t="s">
        <v>29</v>
      </c>
      <c r="Y16" s="44">
        <v>2</v>
      </c>
      <c r="Z16" s="19"/>
      <c r="AA16" s="20" t="s">
        <v>30</v>
      </c>
      <c r="AB16" s="21">
        <v>1.7</v>
      </c>
      <c r="AC16" s="21">
        <f>AB16*1</f>
        <v>1.7</v>
      </c>
      <c r="AD16" s="21" t="s">
        <v>28</v>
      </c>
      <c r="AE16" s="21">
        <f>AB16*5</f>
        <v>8.5</v>
      </c>
      <c r="AF16" s="21">
        <f>AC16*4+AE16*4</f>
        <v>40.799999999999997</v>
      </c>
      <c r="AG16" s="112"/>
    </row>
    <row r="17" spans="2:41" ht="27.95" customHeight="1">
      <c r="B17" s="968" t="s">
        <v>37</v>
      </c>
      <c r="C17" s="964"/>
      <c r="D17" s="52"/>
      <c r="E17" s="52"/>
      <c r="F17" s="2"/>
      <c r="G17" s="3"/>
      <c r="H17" s="3"/>
      <c r="I17" s="3"/>
      <c r="J17" s="3"/>
      <c r="K17" s="2"/>
      <c r="L17" s="2"/>
      <c r="M17" s="3"/>
      <c r="N17" s="52"/>
      <c r="O17" s="2"/>
      <c r="P17" s="2"/>
      <c r="Q17" s="52"/>
      <c r="R17" s="2"/>
      <c r="S17" s="2" t="s">
        <v>292</v>
      </c>
      <c r="T17" s="52"/>
      <c r="U17" s="2">
        <v>3</v>
      </c>
      <c r="V17" s="966"/>
      <c r="W17" s="47" t="s">
        <v>46</v>
      </c>
      <c r="X17" s="48" t="s">
        <v>32</v>
      </c>
      <c r="Y17" s="44">
        <v>0</v>
      </c>
      <c r="Z17" s="20"/>
      <c r="AA17" s="20" t="s">
        <v>33</v>
      </c>
      <c r="AB17" s="21">
        <v>2.5</v>
      </c>
      <c r="AC17" s="21"/>
      <c r="AD17" s="21">
        <f>AB17*5</f>
        <v>12.5</v>
      </c>
      <c r="AE17" s="21" t="s">
        <v>28</v>
      </c>
      <c r="AF17" s="21">
        <f>AD17*9</f>
        <v>112.5</v>
      </c>
      <c r="AG17" s="110"/>
    </row>
    <row r="18" spans="2:41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103"/>
      <c r="L18" s="2"/>
      <c r="M18" s="3"/>
      <c r="N18" s="52"/>
      <c r="O18" s="2"/>
      <c r="P18" s="2"/>
      <c r="Q18" s="52"/>
      <c r="R18" s="2"/>
      <c r="S18" s="3" t="s">
        <v>284</v>
      </c>
      <c r="T18" s="2"/>
      <c r="U18" s="2">
        <v>1</v>
      </c>
      <c r="V18" s="966"/>
      <c r="W18" s="107">
        <v>27.3</v>
      </c>
      <c r="X18" s="97" t="s">
        <v>41</v>
      </c>
      <c r="Y18" s="53">
        <v>0</v>
      </c>
      <c r="Z18" s="19"/>
      <c r="AA18" s="20" t="s">
        <v>34</v>
      </c>
      <c r="AB18" s="21">
        <v>1</v>
      </c>
      <c r="AE18" s="20">
        <f>AB18*15</f>
        <v>15</v>
      </c>
      <c r="AG18" s="112"/>
    </row>
    <row r="19" spans="2:41" ht="27.95" customHeight="1">
      <c r="B19" s="54" t="s">
        <v>35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6"/>
      <c r="U19" s="96"/>
      <c r="V19" s="966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0"/>
    </row>
    <row r="20" spans="2:41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108">
        <f>W14*4+W18*4+W16*9</f>
        <v>747.2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5"/>
    </row>
    <row r="21" spans="2:41" s="41" customFormat="1" ht="27.95" customHeight="1">
      <c r="B21" s="64">
        <v>4</v>
      </c>
      <c r="C21" s="964"/>
      <c r="D21" s="37" t="str">
        <f>承富.4月菜單!J21</f>
        <v>香Q米飯</v>
      </c>
      <c r="E21" s="37" t="s">
        <v>15</v>
      </c>
      <c r="F21" s="37"/>
      <c r="G21" s="37" t="str">
        <f>承富.4月菜單!J22</f>
        <v>三杯雞</v>
      </c>
      <c r="H21" s="37" t="s">
        <v>17</v>
      </c>
      <c r="I21" s="37"/>
      <c r="J21" s="37" t="str">
        <f>承富.4月菜單!J23</f>
        <v>油蔥蒸蛋</v>
      </c>
      <c r="K21" s="37" t="s">
        <v>15</v>
      </c>
      <c r="L21" s="37"/>
      <c r="M21" s="37" t="str">
        <f>承富.4月菜單!J24</f>
        <v>海鮮鍋(海)</v>
      </c>
      <c r="N21" s="37" t="s">
        <v>58</v>
      </c>
      <c r="O21" s="37"/>
      <c r="P21" s="37" t="str">
        <f>承富.4月菜單!J25</f>
        <v>深色蔬菜</v>
      </c>
      <c r="Q21" s="37" t="s">
        <v>18</v>
      </c>
      <c r="R21" s="37"/>
      <c r="S21" s="37" t="str">
        <f>承富.4月菜單!J26</f>
        <v>味噌豆腐湯(豆)</v>
      </c>
      <c r="T21" s="37" t="s">
        <v>17</v>
      </c>
      <c r="U21" s="37"/>
      <c r="V21" s="965"/>
      <c r="W21" s="38" t="s">
        <v>43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0"/>
    </row>
    <row r="22" spans="2:41" s="69" customFormat="1" ht="27.75" customHeight="1">
      <c r="B22" s="65" t="s">
        <v>8</v>
      </c>
      <c r="C22" s="964"/>
      <c r="D22" s="2" t="s">
        <v>60</v>
      </c>
      <c r="E22" s="3"/>
      <c r="F22" s="2">
        <v>100</v>
      </c>
      <c r="G22" s="2" t="s">
        <v>134</v>
      </c>
      <c r="H22" s="2"/>
      <c r="I22" s="2">
        <v>60</v>
      </c>
      <c r="J22" s="2" t="s">
        <v>118</v>
      </c>
      <c r="K22" s="2"/>
      <c r="L22" s="2">
        <v>55</v>
      </c>
      <c r="M22" s="2" t="s">
        <v>211</v>
      </c>
      <c r="N22" s="2" t="s">
        <v>298</v>
      </c>
      <c r="O22" s="2">
        <v>10</v>
      </c>
      <c r="P22" s="2" t="s">
        <v>65</v>
      </c>
      <c r="Q22" s="2"/>
      <c r="R22" s="2">
        <v>100</v>
      </c>
      <c r="S22" s="137" t="s">
        <v>110</v>
      </c>
      <c r="T22" s="137"/>
      <c r="U22" s="137">
        <v>1</v>
      </c>
      <c r="V22" s="966"/>
      <c r="W22" s="112">
        <v>98.5</v>
      </c>
      <c r="X22" s="43" t="s">
        <v>24</v>
      </c>
      <c r="Y22" s="44">
        <v>2.4</v>
      </c>
      <c r="Z22" s="66"/>
      <c r="AA22" s="67" t="s">
        <v>25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2"/>
    </row>
    <row r="23" spans="2:41" s="69" customFormat="1" ht="27.95" customHeight="1">
      <c r="B23" s="65">
        <v>15</v>
      </c>
      <c r="C23" s="964"/>
      <c r="D23" s="2"/>
      <c r="E23" s="3"/>
      <c r="F23" s="2"/>
      <c r="G23" s="2" t="s">
        <v>206</v>
      </c>
      <c r="H23" s="2"/>
      <c r="I23" s="2">
        <v>1</v>
      </c>
      <c r="J23" s="2" t="s">
        <v>241</v>
      </c>
      <c r="K23" s="2"/>
      <c r="L23" s="2">
        <v>1</v>
      </c>
      <c r="M23" s="2" t="s">
        <v>129</v>
      </c>
      <c r="N23" s="2"/>
      <c r="O23" s="2">
        <v>40</v>
      </c>
      <c r="P23" s="2"/>
      <c r="Q23" s="2"/>
      <c r="R23" s="2"/>
      <c r="S23" s="137" t="s">
        <v>199</v>
      </c>
      <c r="T23" s="137" t="s">
        <v>242</v>
      </c>
      <c r="U23" s="137">
        <v>30</v>
      </c>
      <c r="V23" s="966"/>
      <c r="W23" s="47" t="s">
        <v>45</v>
      </c>
      <c r="X23" s="48" t="s">
        <v>26</v>
      </c>
      <c r="Y23" s="44">
        <v>1.7</v>
      </c>
      <c r="Z23" s="70"/>
      <c r="AA23" s="71" t="s">
        <v>27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28</v>
      </c>
      <c r="AF23" s="73">
        <f>AC23*4+AD23*9</f>
        <v>153.30000000000001</v>
      </c>
      <c r="AG23" s="110"/>
    </row>
    <row r="24" spans="2:41" s="69" customFormat="1" ht="27.95" customHeight="1">
      <c r="B24" s="65" t="s">
        <v>10</v>
      </c>
      <c r="C24" s="964"/>
      <c r="D24" s="3"/>
      <c r="E24" s="3"/>
      <c r="F24" s="3"/>
      <c r="G24" s="2" t="s">
        <v>287</v>
      </c>
      <c r="H24" s="52"/>
      <c r="I24" s="2">
        <v>1</v>
      </c>
      <c r="J24" s="2"/>
      <c r="K24" s="2"/>
      <c r="L24" s="2"/>
      <c r="M24" s="2" t="s">
        <v>104</v>
      </c>
      <c r="N24" s="2"/>
      <c r="O24" s="2">
        <v>2</v>
      </c>
      <c r="P24" s="2"/>
      <c r="Q24" s="52"/>
      <c r="R24" s="2"/>
      <c r="S24" s="137" t="s">
        <v>137</v>
      </c>
      <c r="T24" s="137"/>
      <c r="U24" s="137">
        <v>15</v>
      </c>
      <c r="V24" s="966"/>
      <c r="W24" s="107">
        <v>22</v>
      </c>
      <c r="X24" s="48" t="s">
        <v>29</v>
      </c>
      <c r="Y24" s="44">
        <v>2</v>
      </c>
      <c r="Z24" s="66"/>
      <c r="AA24" s="74" t="s">
        <v>30</v>
      </c>
      <c r="AB24" s="68">
        <v>1.6</v>
      </c>
      <c r="AC24" s="68">
        <f>AB24*1</f>
        <v>1.6</v>
      </c>
      <c r="AD24" s="68" t="s">
        <v>28</v>
      </c>
      <c r="AE24" s="68">
        <f>AB24*5</f>
        <v>8</v>
      </c>
      <c r="AF24" s="68">
        <f>AC24*4+AE24*4</f>
        <v>38.4</v>
      </c>
      <c r="AG24" s="112"/>
    </row>
    <row r="25" spans="2:41" s="69" customFormat="1" ht="27.95" customHeight="1">
      <c r="B25" s="969" t="s">
        <v>38</v>
      </c>
      <c r="C25" s="964"/>
      <c r="D25" s="3"/>
      <c r="E25" s="3"/>
      <c r="F25" s="3"/>
      <c r="G25" s="2"/>
      <c r="H25" s="52"/>
      <c r="I25" s="2"/>
      <c r="J25" s="2"/>
      <c r="K25" s="2"/>
      <c r="L25" s="2"/>
      <c r="M25" s="2" t="s">
        <v>120</v>
      </c>
      <c r="N25" s="52"/>
      <c r="O25" s="2">
        <v>1</v>
      </c>
      <c r="P25" s="2"/>
      <c r="Q25" s="52"/>
      <c r="R25" s="2"/>
      <c r="S25" s="3" t="s">
        <v>287</v>
      </c>
      <c r="T25" s="103"/>
      <c r="U25" s="2">
        <v>1</v>
      </c>
      <c r="V25" s="966"/>
      <c r="W25" s="47" t="s">
        <v>46</v>
      </c>
      <c r="X25" s="48" t="s">
        <v>32</v>
      </c>
      <c r="Y25" s="44">
        <v>0</v>
      </c>
      <c r="Z25" s="70"/>
      <c r="AA25" s="74" t="s">
        <v>33</v>
      </c>
      <c r="AB25" s="68">
        <v>2.5</v>
      </c>
      <c r="AC25" s="68"/>
      <c r="AD25" s="68">
        <f>AB25*5</f>
        <v>12.5</v>
      </c>
      <c r="AE25" s="68" t="s">
        <v>28</v>
      </c>
      <c r="AF25" s="68">
        <f>AD25*9</f>
        <v>112.5</v>
      </c>
      <c r="AG25" s="110"/>
    </row>
    <row r="26" spans="2:41" s="69" customFormat="1" ht="27.95" customHeight="1">
      <c r="B26" s="969"/>
      <c r="C26" s="964"/>
      <c r="D26" s="105"/>
      <c r="E26" s="52"/>
      <c r="F26" s="2"/>
      <c r="G26" s="75"/>
      <c r="H26" s="52"/>
      <c r="I26" s="2"/>
      <c r="J26" s="2"/>
      <c r="K26" s="52"/>
      <c r="L26" s="2"/>
      <c r="M26" s="2" t="s">
        <v>297</v>
      </c>
      <c r="N26" s="52"/>
      <c r="O26" s="2">
        <v>10</v>
      </c>
      <c r="P26" s="2"/>
      <c r="Q26" s="52"/>
      <c r="R26" s="2"/>
      <c r="S26" s="2"/>
      <c r="T26" s="52"/>
      <c r="U26" s="2"/>
      <c r="V26" s="966"/>
      <c r="W26" s="107">
        <v>27.5</v>
      </c>
      <c r="X26" s="97" t="s">
        <v>41</v>
      </c>
      <c r="Y26" s="53">
        <v>0</v>
      </c>
      <c r="Z26" s="66"/>
      <c r="AA26" s="74" t="s">
        <v>34</v>
      </c>
      <c r="AB26" s="68"/>
      <c r="AC26" s="74"/>
      <c r="AD26" s="74"/>
      <c r="AE26" s="74">
        <f>AB26*15</f>
        <v>0</v>
      </c>
      <c r="AF26" s="74"/>
      <c r="AG26" s="112"/>
      <c r="AK26" s="70"/>
      <c r="AL26" s="70"/>
      <c r="AM26" s="70"/>
      <c r="AN26" s="70"/>
      <c r="AO26" s="70"/>
    </row>
    <row r="27" spans="2:41" s="69" customFormat="1" ht="27.95" customHeight="1">
      <c r="B27" s="76" t="s">
        <v>35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0"/>
      <c r="AK27" s="70"/>
      <c r="AL27" s="70"/>
      <c r="AM27" s="70"/>
      <c r="AN27" s="70"/>
      <c r="AO27" s="70"/>
    </row>
    <row r="28" spans="2:41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108">
        <f>W22*4+W26*4+W24*9</f>
        <v>702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5"/>
      <c r="AK28" s="70"/>
      <c r="AL28" s="179"/>
      <c r="AM28" s="179"/>
      <c r="AN28" s="179"/>
      <c r="AO28" s="70"/>
    </row>
    <row r="29" spans="2:41" s="41" customFormat="1" ht="27.95" customHeight="1">
      <c r="B29" s="36">
        <v>4</v>
      </c>
      <c r="C29" s="964"/>
      <c r="D29" s="37" t="str">
        <f>承富.4月菜單!N21</f>
        <v>地瓜飯</v>
      </c>
      <c r="E29" s="37" t="s">
        <v>93</v>
      </c>
      <c r="F29" s="37"/>
      <c r="G29" s="37" t="str">
        <f>承富.4月菜單!N22</f>
        <v>花枝排(炸)(海加)</v>
      </c>
      <c r="H29" s="116" t="s">
        <v>182</v>
      </c>
      <c r="I29" s="37"/>
      <c r="J29" s="37" t="str">
        <f>承富.4月菜單!N23</f>
        <v>咖哩肉丁</v>
      </c>
      <c r="K29" s="116" t="s">
        <v>73</v>
      </c>
      <c r="L29" s="37"/>
      <c r="M29" s="37" t="str">
        <f>承富.4月菜單!N24</f>
        <v>蒜香綠花菜</v>
      </c>
      <c r="N29" s="37" t="s">
        <v>119</v>
      </c>
      <c r="O29" s="37"/>
      <c r="P29" s="37" t="str">
        <f>承富.4月菜單!N25</f>
        <v>淺色蔬菜</v>
      </c>
      <c r="Q29" s="37" t="s">
        <v>97</v>
      </c>
      <c r="R29" s="37"/>
      <c r="S29" s="37" t="str">
        <f>承富.4月菜單!N26</f>
        <v>筍片湯</v>
      </c>
      <c r="T29" s="37" t="s">
        <v>95</v>
      </c>
      <c r="U29" s="37"/>
      <c r="V29" s="965"/>
      <c r="W29" s="38" t="s">
        <v>43</v>
      </c>
      <c r="X29" s="39" t="s">
        <v>19</v>
      </c>
      <c r="Y29" s="40">
        <v>5.4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0"/>
      <c r="AK29" s="111"/>
      <c r="AL29" s="179"/>
      <c r="AM29" s="179"/>
      <c r="AN29" s="179"/>
      <c r="AO29" s="111"/>
    </row>
    <row r="30" spans="2:41" ht="27.95" customHeight="1">
      <c r="B30" s="42" t="s">
        <v>8</v>
      </c>
      <c r="C30" s="964"/>
      <c r="D30" s="2" t="s">
        <v>60</v>
      </c>
      <c r="E30" s="2"/>
      <c r="F30" s="2">
        <v>90</v>
      </c>
      <c r="G30" s="2" t="s">
        <v>212</v>
      </c>
      <c r="H30" s="2" t="s">
        <v>229</v>
      </c>
      <c r="I30" s="2">
        <v>40</v>
      </c>
      <c r="J30" s="2" t="s">
        <v>62</v>
      </c>
      <c r="K30" s="2"/>
      <c r="L30" s="2">
        <v>20</v>
      </c>
      <c r="M30" s="2" t="s">
        <v>225</v>
      </c>
      <c r="N30" s="2"/>
      <c r="O30" s="2">
        <v>70</v>
      </c>
      <c r="P30" s="2" t="s">
        <v>96</v>
      </c>
      <c r="Q30" s="2"/>
      <c r="R30" s="2">
        <v>100</v>
      </c>
      <c r="S30" s="139" t="s">
        <v>299</v>
      </c>
      <c r="T30" s="139"/>
      <c r="U30" s="139">
        <v>30</v>
      </c>
      <c r="V30" s="966"/>
      <c r="W30" s="112">
        <v>106</v>
      </c>
      <c r="X30" s="43" t="s">
        <v>24</v>
      </c>
      <c r="Y30" s="44">
        <v>2.1</v>
      </c>
      <c r="Z30" s="19"/>
      <c r="AA30" s="45" t="s">
        <v>25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2"/>
      <c r="AK30" s="20"/>
      <c r="AL30" s="179"/>
      <c r="AM30" s="179"/>
      <c r="AN30" s="179"/>
      <c r="AO30" s="20"/>
    </row>
    <row r="31" spans="2:41" ht="27.95" customHeight="1">
      <c r="B31" s="42">
        <v>16</v>
      </c>
      <c r="C31" s="964"/>
      <c r="D31" s="2" t="s">
        <v>207</v>
      </c>
      <c r="E31" s="2"/>
      <c r="F31" s="2">
        <v>50</v>
      </c>
      <c r="G31" s="2"/>
      <c r="H31" s="2"/>
      <c r="I31" s="2"/>
      <c r="J31" s="2" t="s">
        <v>352</v>
      </c>
      <c r="K31" s="105"/>
      <c r="L31" s="2">
        <v>40</v>
      </c>
      <c r="M31" s="3" t="s">
        <v>197</v>
      </c>
      <c r="N31" s="3"/>
      <c r="O31" s="3">
        <v>3</v>
      </c>
      <c r="P31" s="2"/>
      <c r="Q31" s="2"/>
      <c r="R31" s="2"/>
      <c r="S31" s="139" t="s">
        <v>300</v>
      </c>
      <c r="T31" s="139"/>
      <c r="U31" s="139">
        <v>10</v>
      </c>
      <c r="V31" s="966"/>
      <c r="W31" s="47" t="s">
        <v>45</v>
      </c>
      <c r="X31" s="48" t="s">
        <v>26</v>
      </c>
      <c r="Y31" s="44">
        <v>2</v>
      </c>
      <c r="Z31" s="20"/>
      <c r="AA31" s="49" t="s">
        <v>27</v>
      </c>
      <c r="AB31" s="21">
        <v>2</v>
      </c>
      <c r="AC31" s="50">
        <f>AB31*7</f>
        <v>14</v>
      </c>
      <c r="AD31" s="21">
        <f>AB31*5</f>
        <v>10</v>
      </c>
      <c r="AE31" s="21" t="s">
        <v>28</v>
      </c>
      <c r="AF31" s="51">
        <f>AC31*4+AD31*9</f>
        <v>146</v>
      </c>
      <c r="AG31" s="110"/>
      <c r="AK31" s="20"/>
      <c r="AL31" s="179"/>
      <c r="AM31" s="202"/>
      <c r="AN31" s="179"/>
      <c r="AO31" s="20"/>
    </row>
    <row r="32" spans="2:41" ht="27.95" customHeight="1">
      <c r="B32" s="42" t="s">
        <v>10</v>
      </c>
      <c r="C32" s="964"/>
      <c r="D32" s="52"/>
      <c r="E32" s="52"/>
      <c r="F32" s="2"/>
      <c r="G32" s="2"/>
      <c r="H32" s="2"/>
      <c r="I32" s="2"/>
      <c r="J32" s="3" t="s">
        <v>353</v>
      </c>
      <c r="K32" s="52"/>
      <c r="L32" s="3">
        <v>3</v>
      </c>
      <c r="M32" s="2" t="s">
        <v>350</v>
      </c>
      <c r="N32" s="52"/>
      <c r="O32" s="2">
        <v>1</v>
      </c>
      <c r="P32" s="2"/>
      <c r="Q32" s="52"/>
      <c r="R32" s="2"/>
      <c r="S32" s="2"/>
      <c r="T32" s="52"/>
      <c r="U32" s="2"/>
      <c r="V32" s="966"/>
      <c r="W32" s="107">
        <v>23</v>
      </c>
      <c r="X32" s="48" t="s">
        <v>29</v>
      </c>
      <c r="Y32" s="44">
        <v>2.5</v>
      </c>
      <c r="Z32" s="19"/>
      <c r="AA32" s="20" t="s">
        <v>30</v>
      </c>
      <c r="AB32" s="21">
        <v>1.8</v>
      </c>
      <c r="AC32" s="21">
        <f>AB32*1</f>
        <v>1.8</v>
      </c>
      <c r="AD32" s="21" t="s">
        <v>28</v>
      </c>
      <c r="AE32" s="21">
        <f>AB32*5</f>
        <v>9</v>
      </c>
      <c r="AF32" s="21">
        <f>AC32*4+AE32*4</f>
        <v>43.2</v>
      </c>
      <c r="AG32" s="112"/>
      <c r="AK32" s="20"/>
      <c r="AL32" s="179"/>
      <c r="AM32" s="202"/>
      <c r="AN32" s="179"/>
      <c r="AO32" s="20"/>
    </row>
    <row r="33" spans="2:41" ht="27.95" customHeight="1">
      <c r="B33" s="968" t="s">
        <v>39</v>
      </c>
      <c r="C33" s="964"/>
      <c r="D33" s="52"/>
      <c r="E33" s="52"/>
      <c r="F33" s="2"/>
      <c r="G33" s="2"/>
      <c r="H33" s="52"/>
      <c r="I33" s="2"/>
      <c r="J33" s="2" t="s">
        <v>354</v>
      </c>
      <c r="K33" s="105"/>
      <c r="L33" s="2">
        <v>3</v>
      </c>
      <c r="M33" s="2"/>
      <c r="N33" s="52"/>
      <c r="O33" s="2"/>
      <c r="P33" s="2"/>
      <c r="Q33" s="52"/>
      <c r="R33" s="2"/>
      <c r="S33" s="3"/>
      <c r="T33" s="3"/>
      <c r="U33" s="3"/>
      <c r="V33" s="966"/>
      <c r="W33" s="47" t="s">
        <v>46</v>
      </c>
      <c r="X33" s="48" t="s">
        <v>32</v>
      </c>
      <c r="Y33" s="44">
        <v>0</v>
      </c>
      <c r="Z33" s="20"/>
      <c r="AA33" s="20" t="s">
        <v>33</v>
      </c>
      <c r="AB33" s="21">
        <v>2.5</v>
      </c>
      <c r="AC33" s="21"/>
      <c r="AD33" s="21">
        <f>AB33*5</f>
        <v>12.5</v>
      </c>
      <c r="AE33" s="21" t="s">
        <v>28</v>
      </c>
      <c r="AF33" s="21">
        <f>AD33*9</f>
        <v>112.5</v>
      </c>
      <c r="AG33" s="110"/>
      <c r="AK33" s="20"/>
      <c r="AL33" s="20"/>
      <c r="AM33" s="20"/>
      <c r="AN33" s="20"/>
      <c r="AO33" s="20"/>
    </row>
    <row r="34" spans="2:41" ht="27.95" customHeight="1">
      <c r="B34" s="968"/>
      <c r="C34" s="964"/>
      <c r="D34" s="52"/>
      <c r="E34" s="52"/>
      <c r="F34" s="2"/>
      <c r="G34" s="2"/>
      <c r="H34" s="52"/>
      <c r="I34" s="2"/>
      <c r="J34" s="3" t="s">
        <v>355</v>
      </c>
      <c r="K34" s="52"/>
      <c r="L34" s="3">
        <v>3</v>
      </c>
      <c r="M34" s="2"/>
      <c r="N34" s="52"/>
      <c r="O34" s="2"/>
      <c r="P34" s="2"/>
      <c r="Q34" s="52"/>
      <c r="R34" s="2"/>
      <c r="S34" s="3"/>
      <c r="T34" s="52"/>
      <c r="U34" s="2"/>
      <c r="V34" s="966"/>
      <c r="W34" s="107">
        <v>27.5</v>
      </c>
      <c r="X34" s="97" t="s">
        <v>41</v>
      </c>
      <c r="Y34" s="53">
        <v>0</v>
      </c>
      <c r="Z34" s="19"/>
      <c r="AA34" s="20" t="s">
        <v>34</v>
      </c>
      <c r="AB34" s="21">
        <v>1</v>
      </c>
      <c r="AE34" s="20">
        <f>AB34*15</f>
        <v>15</v>
      </c>
      <c r="AG34" s="112"/>
    </row>
    <row r="35" spans="2:41" ht="27.95" customHeight="1">
      <c r="B35" s="54" t="s">
        <v>35</v>
      </c>
      <c r="C35" s="55"/>
      <c r="D35" s="52"/>
      <c r="E35" s="52"/>
      <c r="F35" s="2"/>
      <c r="G35" s="2"/>
      <c r="H35" s="52"/>
      <c r="I35" s="2"/>
      <c r="J35" s="2" t="s">
        <v>356</v>
      </c>
      <c r="K35" s="52"/>
      <c r="L35" s="2">
        <v>1</v>
      </c>
      <c r="M35" s="2"/>
      <c r="N35" s="52"/>
      <c r="O35" s="2"/>
      <c r="P35" s="2"/>
      <c r="Q35" s="52"/>
      <c r="R35" s="2"/>
      <c r="S35" s="2"/>
      <c r="T35" s="52"/>
      <c r="U35" s="2"/>
      <c r="V35" s="966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0"/>
    </row>
    <row r="36" spans="2:41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108">
        <f>W30*4+W34*4+W32*9</f>
        <v>741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5"/>
    </row>
    <row r="37" spans="2:41" s="41" customFormat="1" ht="27.95" customHeight="1">
      <c r="B37" s="36">
        <v>4</v>
      </c>
      <c r="C37" s="964"/>
      <c r="D37" s="37" t="str">
        <f>承富.4月菜單!R21</f>
        <v>麻油香飯</v>
      </c>
      <c r="E37" s="37" t="s">
        <v>48</v>
      </c>
      <c r="F37" s="37"/>
      <c r="G37" s="37" t="str">
        <f>承富.4月菜單!R22</f>
        <v>里肌豬排</v>
      </c>
      <c r="H37" s="37" t="s">
        <v>243</v>
      </c>
      <c r="I37" s="37"/>
      <c r="J37" s="37" t="str">
        <f>承富.4月菜單!R23</f>
        <v>港式燒賣(加)</v>
      </c>
      <c r="K37" s="37" t="s">
        <v>15</v>
      </c>
      <c r="L37" s="37"/>
      <c r="M37" s="37" t="str">
        <f>承富.4月菜單!R24</f>
        <v>壽喜燒</v>
      </c>
      <c r="N37" s="37" t="s">
        <v>108</v>
      </c>
      <c r="O37" s="37"/>
      <c r="P37" s="37" t="str">
        <f>承富.4月菜單!R25</f>
        <v>深色蔬菜</v>
      </c>
      <c r="Q37" s="37" t="s">
        <v>97</v>
      </c>
      <c r="R37" s="37"/>
      <c r="S37" s="37" t="str">
        <f>承富.4月菜單!R26</f>
        <v>酸辣湯(芡)(豆)(醃)</v>
      </c>
      <c r="T37" s="37" t="s">
        <v>95</v>
      </c>
      <c r="U37" s="37"/>
      <c r="V37" s="965"/>
      <c r="W37" s="38" t="s">
        <v>43</v>
      </c>
      <c r="X37" s="39" t="s">
        <v>19</v>
      </c>
      <c r="Y37" s="40">
        <v>5.2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</row>
    <row r="38" spans="2:41" ht="27.95" customHeight="1">
      <c r="B38" s="42" t="s">
        <v>8</v>
      </c>
      <c r="C38" s="964"/>
      <c r="D38" s="2" t="s">
        <v>302</v>
      </c>
      <c r="E38" s="3"/>
      <c r="F38" s="2">
        <v>20</v>
      </c>
      <c r="G38" s="3" t="s">
        <v>78</v>
      </c>
      <c r="H38" s="139"/>
      <c r="I38" s="137">
        <v>60</v>
      </c>
      <c r="J38" s="2" t="s">
        <v>358</v>
      </c>
      <c r="K38" s="2" t="s">
        <v>402</v>
      </c>
      <c r="L38" s="2">
        <v>20</v>
      </c>
      <c r="M38" s="3" t="s">
        <v>129</v>
      </c>
      <c r="N38" s="2"/>
      <c r="O38" s="3">
        <v>35</v>
      </c>
      <c r="P38" s="2" t="s">
        <v>96</v>
      </c>
      <c r="Q38" s="3"/>
      <c r="R38" s="2">
        <v>100</v>
      </c>
      <c r="S38" s="3" t="s">
        <v>386</v>
      </c>
      <c r="T38" s="2"/>
      <c r="U38" s="2">
        <v>20</v>
      </c>
      <c r="V38" s="966"/>
      <c r="W38" s="112">
        <v>102</v>
      </c>
      <c r="X38" s="43" t="s">
        <v>24</v>
      </c>
      <c r="Y38" s="44">
        <v>2.2000000000000002</v>
      </c>
      <c r="Z38" s="19"/>
      <c r="AA38" s="45" t="s">
        <v>25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</row>
    <row r="39" spans="2:41" ht="27.95" customHeight="1">
      <c r="B39" s="42">
        <v>17</v>
      </c>
      <c r="C39" s="964"/>
      <c r="D39" s="2" t="s">
        <v>303</v>
      </c>
      <c r="E39" s="3"/>
      <c r="F39" s="2">
        <v>80</v>
      </c>
      <c r="G39" s="2"/>
      <c r="H39" s="3"/>
      <c r="I39" s="2"/>
      <c r="J39" s="2"/>
      <c r="K39" s="2"/>
      <c r="L39" s="2"/>
      <c r="M39" s="3" t="s">
        <v>91</v>
      </c>
      <c r="N39" s="2"/>
      <c r="O39" s="3">
        <v>15</v>
      </c>
      <c r="P39" s="2"/>
      <c r="Q39" s="3"/>
      <c r="R39" s="2"/>
      <c r="S39" s="3" t="s">
        <v>387</v>
      </c>
      <c r="T39" s="2" t="s">
        <v>388</v>
      </c>
      <c r="U39" s="2">
        <v>10</v>
      </c>
      <c r="V39" s="966"/>
      <c r="W39" s="47" t="s">
        <v>45</v>
      </c>
      <c r="X39" s="48" t="s">
        <v>26</v>
      </c>
      <c r="Y39" s="44">
        <v>1.8</v>
      </c>
      <c r="Z39" s="20"/>
      <c r="AA39" s="49" t="s">
        <v>27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28</v>
      </c>
      <c r="AF39" s="51">
        <f>AC39*4+AD39*9</f>
        <v>167.89999999999998</v>
      </c>
    </row>
    <row r="40" spans="2:41" ht="27.95" customHeight="1">
      <c r="B40" s="42" t="s">
        <v>10</v>
      </c>
      <c r="C40" s="964"/>
      <c r="D40" s="3" t="s">
        <v>304</v>
      </c>
      <c r="E40" s="3"/>
      <c r="F40" s="3">
        <v>1</v>
      </c>
      <c r="G40" s="2"/>
      <c r="H40" s="3"/>
      <c r="I40" s="2"/>
      <c r="J40" s="2"/>
      <c r="K40" s="103"/>
      <c r="L40" s="2"/>
      <c r="M40" s="69" t="s">
        <v>62</v>
      </c>
      <c r="N40" s="203"/>
      <c r="O40" s="147">
        <v>5</v>
      </c>
      <c r="P40" s="2"/>
      <c r="Q40" s="3"/>
      <c r="R40" s="2"/>
      <c r="S40" s="3" t="s">
        <v>389</v>
      </c>
      <c r="T40" s="103"/>
      <c r="U40" s="2">
        <v>5</v>
      </c>
      <c r="V40" s="966"/>
      <c r="W40" s="107">
        <v>23.5</v>
      </c>
      <c r="X40" s="48" t="s">
        <v>29</v>
      </c>
      <c r="Y40" s="44">
        <v>2.5</v>
      </c>
      <c r="Z40" s="19"/>
      <c r="AA40" s="20" t="s">
        <v>30</v>
      </c>
      <c r="AB40" s="21">
        <v>1.6</v>
      </c>
      <c r="AC40" s="21">
        <f>AB40*1</f>
        <v>1.6</v>
      </c>
      <c r="AD40" s="21" t="s">
        <v>28</v>
      </c>
      <c r="AE40" s="21">
        <f>AB40*5</f>
        <v>8</v>
      </c>
      <c r="AF40" s="21">
        <f>AC40*4+AE40*4</f>
        <v>38.4</v>
      </c>
    </row>
    <row r="41" spans="2:41" ht="27.95" customHeight="1">
      <c r="B41" s="968" t="s">
        <v>31</v>
      </c>
      <c r="C41" s="964"/>
      <c r="D41" s="3" t="s">
        <v>305</v>
      </c>
      <c r="E41" s="3"/>
      <c r="F41" s="3">
        <v>5</v>
      </c>
      <c r="G41" s="2"/>
      <c r="H41" s="3"/>
      <c r="I41" s="2"/>
      <c r="J41" s="3"/>
      <c r="K41" s="52"/>
      <c r="L41" s="3"/>
      <c r="M41" s="2" t="s">
        <v>196</v>
      </c>
      <c r="N41" s="52"/>
      <c r="O41" s="2">
        <v>5</v>
      </c>
      <c r="P41" s="2"/>
      <c r="Q41" s="3"/>
      <c r="R41" s="2"/>
      <c r="S41" s="2" t="s">
        <v>390</v>
      </c>
      <c r="T41" s="105" t="s">
        <v>391</v>
      </c>
      <c r="U41" s="2">
        <v>20</v>
      </c>
      <c r="V41" s="966"/>
      <c r="W41" s="47" t="s">
        <v>46</v>
      </c>
      <c r="X41" s="48" t="s">
        <v>32</v>
      </c>
      <c r="Y41" s="44">
        <v>0</v>
      </c>
      <c r="Z41" s="20"/>
      <c r="AA41" s="20" t="s">
        <v>33</v>
      </c>
      <c r="AB41" s="21">
        <v>2.5</v>
      </c>
      <c r="AC41" s="21"/>
      <c r="AD41" s="21">
        <f>AB41*5</f>
        <v>12.5</v>
      </c>
      <c r="AE41" s="21" t="s">
        <v>28</v>
      </c>
      <c r="AF41" s="21">
        <f>AD41*9</f>
        <v>112.5</v>
      </c>
    </row>
    <row r="42" spans="2:41" ht="27.95" customHeight="1">
      <c r="B42" s="968"/>
      <c r="C42" s="964"/>
      <c r="D42" s="105" t="s">
        <v>306</v>
      </c>
      <c r="E42" s="52"/>
      <c r="F42" s="2">
        <v>3</v>
      </c>
      <c r="G42" s="2"/>
      <c r="H42" s="52"/>
      <c r="I42" s="2"/>
      <c r="J42" s="2"/>
      <c r="K42" s="52"/>
      <c r="L42" s="2"/>
      <c r="M42" s="2" t="s">
        <v>104</v>
      </c>
      <c r="N42" s="52"/>
      <c r="O42" s="2">
        <v>3</v>
      </c>
      <c r="P42" s="2"/>
      <c r="Q42" s="52"/>
      <c r="R42" s="2"/>
      <c r="S42" s="3" t="s">
        <v>392</v>
      </c>
      <c r="T42" s="2"/>
      <c r="U42" s="2">
        <v>1</v>
      </c>
      <c r="V42" s="966"/>
      <c r="W42" s="107">
        <v>27.6</v>
      </c>
      <c r="X42" s="97" t="s">
        <v>41</v>
      </c>
      <c r="Y42" s="53">
        <v>0</v>
      </c>
      <c r="Z42" s="19"/>
      <c r="AA42" s="20" t="s">
        <v>34</v>
      </c>
      <c r="AE42" s="20">
        <f>AB42*15</f>
        <v>0</v>
      </c>
    </row>
    <row r="43" spans="2:41" ht="27.95" customHeight="1">
      <c r="B43" s="54" t="s">
        <v>35</v>
      </c>
      <c r="C43" s="55"/>
      <c r="D43" s="2" t="s">
        <v>288</v>
      </c>
      <c r="E43" s="52"/>
      <c r="F43" s="2">
        <v>10</v>
      </c>
      <c r="G43" s="2"/>
      <c r="H43" s="52"/>
      <c r="I43" s="2"/>
      <c r="J43" s="3"/>
      <c r="K43" s="52"/>
      <c r="L43" s="3"/>
      <c r="M43" s="2" t="s">
        <v>284</v>
      </c>
      <c r="N43" s="52"/>
      <c r="O43" s="2">
        <v>1</v>
      </c>
      <c r="P43" s="2"/>
      <c r="Q43" s="52"/>
      <c r="R43" s="2"/>
      <c r="S43" s="3" t="s">
        <v>393</v>
      </c>
      <c r="T43" s="103"/>
      <c r="U43" s="2">
        <v>3</v>
      </c>
      <c r="V43" s="966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0"/>
    </row>
    <row r="44" spans="2:41" ht="27.95" customHeight="1" thickBot="1">
      <c r="B44" s="82"/>
      <c r="C44" s="58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108">
        <f>W38*4+W42*4+W40*9</f>
        <v>729.9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5"/>
    </row>
    <row r="45" spans="2:41" s="88" customFormat="1" ht="21.75" customHeight="1">
      <c r="B45" s="85"/>
      <c r="C45" s="20"/>
      <c r="D45" s="46"/>
      <c r="E45" s="86"/>
      <c r="F45" s="46"/>
      <c r="G45" s="46"/>
      <c r="H45" s="86"/>
      <c r="I45" s="46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87"/>
      <c r="AA45" s="74"/>
      <c r="AB45" s="68"/>
      <c r="AC45" s="74"/>
      <c r="AD45" s="74"/>
      <c r="AE45" s="74"/>
      <c r="AF45" s="74"/>
      <c r="AG45" s="74"/>
    </row>
    <row r="46" spans="2:41" ht="27.75">
      <c r="B46" s="68"/>
      <c r="C46" s="88"/>
      <c r="D46" s="973"/>
      <c r="E46" s="973"/>
      <c r="F46" s="974"/>
      <c r="G46" s="974"/>
      <c r="H46" s="89"/>
      <c r="I46" s="20"/>
      <c r="J46" s="20"/>
      <c r="K46" s="89"/>
      <c r="L46" s="20"/>
      <c r="M46" s="178"/>
      <c r="N46" s="179"/>
      <c r="O46" s="178"/>
      <c r="Q46" s="89"/>
      <c r="R46" s="20"/>
      <c r="T46" s="89"/>
      <c r="U46" s="20"/>
      <c r="V46" s="90"/>
      <c r="Y46" s="93"/>
    </row>
    <row r="47" spans="2:41" ht="27.75">
      <c r="M47" s="178"/>
      <c r="N47" s="179"/>
      <c r="O47" s="178"/>
      <c r="Y47" s="93"/>
    </row>
    <row r="48" spans="2:41" ht="27.75">
      <c r="M48" s="70"/>
      <c r="N48" s="70"/>
      <c r="O48" s="210"/>
      <c r="Y48" s="93"/>
    </row>
    <row r="49" spans="13:25" ht="27.75">
      <c r="M49" s="179"/>
      <c r="N49" s="202"/>
      <c r="O49" s="179"/>
      <c r="Y49" s="93"/>
    </row>
    <row r="50" spans="13:25" ht="27.75">
      <c r="M50" s="179"/>
      <c r="N50" s="202"/>
      <c r="O50" s="179"/>
      <c r="Y50" s="93"/>
    </row>
    <row r="51" spans="13:25">
      <c r="Y51" s="93"/>
    </row>
    <row r="52" spans="13:25">
      <c r="Y52" s="93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20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2"/>
  <sheetViews>
    <sheetView topLeftCell="B19" zoomScale="60" workbookViewId="0">
      <selection activeCell="J7" sqref="J7:M7"/>
    </sheetView>
  </sheetViews>
  <sheetFormatPr defaultColWidth="9" defaultRowHeight="20.25"/>
  <cols>
    <col min="1" max="1" width="1.875" style="46" customWidth="1"/>
    <col min="2" max="2" width="4.875" style="85" customWidth="1"/>
    <col min="3" max="3" width="0" style="46" hidden="1" customWidth="1"/>
    <col min="4" max="4" width="18.625" style="46" customWidth="1"/>
    <col min="5" max="5" width="5.625" style="86" customWidth="1"/>
    <col min="6" max="6" width="9.625" style="46" customWidth="1"/>
    <col min="7" max="7" width="18.625" style="46" customWidth="1"/>
    <col min="8" max="8" width="5.625" style="86" customWidth="1"/>
    <col min="9" max="9" width="9.625" style="46" customWidth="1"/>
    <col min="10" max="10" width="18.625" style="46" customWidth="1"/>
    <col min="11" max="11" width="5.625" style="86" customWidth="1"/>
    <col min="12" max="12" width="9.625" style="46" customWidth="1"/>
    <col min="13" max="13" width="18.625" style="46" customWidth="1"/>
    <col min="14" max="14" width="5.625" style="86" customWidth="1"/>
    <col min="15" max="15" width="9.625" style="46" customWidth="1"/>
    <col min="16" max="16" width="18.625" style="46" customWidth="1"/>
    <col min="17" max="17" width="5.625" style="86" customWidth="1"/>
    <col min="18" max="18" width="9.625" style="46" customWidth="1"/>
    <col min="19" max="19" width="18.625" style="46" customWidth="1"/>
    <col min="20" max="20" width="5.625" style="86" customWidth="1"/>
    <col min="21" max="21" width="9.625" style="46" customWidth="1"/>
    <col min="22" max="22" width="5.25" style="94" customWidth="1"/>
    <col min="23" max="23" width="11.75" style="91" customWidth="1"/>
    <col min="24" max="24" width="11.25" style="92" customWidth="1"/>
    <col min="25" max="25" width="6.625" style="95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970" t="s">
        <v>396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8"/>
    </row>
    <row r="2" spans="2:33" s="7" customFormat="1" ht="13.5" customHeight="1">
      <c r="B2" s="971"/>
      <c r="C2" s="972"/>
      <c r="D2" s="972"/>
      <c r="E2" s="972"/>
      <c r="F2" s="972"/>
      <c r="G2" s="972"/>
      <c r="H2" s="135"/>
      <c r="I2" s="6"/>
      <c r="J2" s="6"/>
      <c r="K2" s="135"/>
      <c r="L2" s="6"/>
      <c r="M2" s="6"/>
      <c r="N2" s="135"/>
      <c r="O2" s="6"/>
      <c r="P2" s="6"/>
      <c r="Q2" s="135"/>
      <c r="R2" s="6"/>
      <c r="S2" s="6"/>
      <c r="T2" s="135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8" t="s">
        <v>42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40</v>
      </c>
      <c r="F4" s="24"/>
      <c r="G4" s="24" t="s">
        <v>3</v>
      </c>
      <c r="H4" s="25" t="s">
        <v>40</v>
      </c>
      <c r="I4" s="24"/>
      <c r="J4" s="24" t="s">
        <v>4</v>
      </c>
      <c r="K4" s="25" t="s">
        <v>40</v>
      </c>
      <c r="L4" s="26"/>
      <c r="M4" s="24" t="s">
        <v>4</v>
      </c>
      <c r="N4" s="25" t="s">
        <v>40</v>
      </c>
      <c r="O4" s="24"/>
      <c r="P4" s="24" t="s">
        <v>4</v>
      </c>
      <c r="Q4" s="25" t="s">
        <v>40</v>
      </c>
      <c r="R4" s="24"/>
      <c r="S4" s="27" t="s">
        <v>5</v>
      </c>
      <c r="T4" s="25" t="s">
        <v>40</v>
      </c>
      <c r="U4" s="24"/>
      <c r="V4" s="101" t="s">
        <v>47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9"/>
    </row>
    <row r="5" spans="2:33" s="41" customFormat="1" ht="65.099999999999994" customHeight="1">
      <c r="B5" s="36">
        <v>4</v>
      </c>
      <c r="C5" s="964"/>
      <c r="D5" s="37" t="str">
        <f>承富.4月菜單!B30</f>
        <v>香Q米飯</v>
      </c>
      <c r="E5" s="37" t="s">
        <v>93</v>
      </c>
      <c r="F5" s="1" t="s">
        <v>16</v>
      </c>
      <c r="G5" s="37" t="str">
        <f>承富.4月菜單!B31</f>
        <v>烤脆皮雞排</v>
      </c>
      <c r="H5" s="37" t="s">
        <v>132</v>
      </c>
      <c r="I5" s="1" t="s">
        <v>16</v>
      </c>
      <c r="J5" s="37" t="str">
        <f>承富.4月菜單!B32</f>
        <v>古早味肉燥</v>
      </c>
      <c r="K5" s="37" t="s">
        <v>216</v>
      </c>
      <c r="L5" s="1" t="s">
        <v>16</v>
      </c>
      <c r="M5" s="37" t="str">
        <f>承富.4月菜單!B33</f>
        <v>日式大阪燒(海)</v>
      </c>
      <c r="N5" s="37" t="s">
        <v>111</v>
      </c>
      <c r="O5" s="1" t="s">
        <v>16</v>
      </c>
      <c r="P5" s="37" t="str">
        <f>承富.4月菜單!B34</f>
        <v>深色蔬菜</v>
      </c>
      <c r="Q5" s="37" t="s">
        <v>97</v>
      </c>
      <c r="R5" s="1" t="s">
        <v>16</v>
      </c>
      <c r="S5" s="37" t="str">
        <f>承富.4月菜單!B35</f>
        <v>茶壺湯</v>
      </c>
      <c r="T5" s="37" t="s">
        <v>95</v>
      </c>
      <c r="U5" s="1" t="s">
        <v>16</v>
      </c>
      <c r="V5" s="965"/>
      <c r="W5" s="38" t="s">
        <v>43</v>
      </c>
      <c r="X5" s="39" t="s">
        <v>19</v>
      </c>
      <c r="Y5" s="40">
        <v>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0"/>
    </row>
    <row r="6" spans="2:33" ht="27.95" customHeight="1">
      <c r="B6" s="42" t="s">
        <v>8</v>
      </c>
      <c r="C6" s="964"/>
      <c r="D6" s="2" t="s">
        <v>94</v>
      </c>
      <c r="E6" s="3"/>
      <c r="F6" s="2">
        <v>100</v>
      </c>
      <c r="G6" s="2" t="s">
        <v>194</v>
      </c>
      <c r="H6" s="3"/>
      <c r="I6" s="2">
        <v>60</v>
      </c>
      <c r="J6" s="2" t="s">
        <v>78</v>
      </c>
      <c r="K6" s="3"/>
      <c r="L6" s="2">
        <v>35</v>
      </c>
      <c r="M6" s="2" t="s">
        <v>224</v>
      </c>
      <c r="N6" s="172"/>
      <c r="O6" s="2">
        <v>40</v>
      </c>
      <c r="P6" s="2" t="s">
        <v>96</v>
      </c>
      <c r="Q6" s="2"/>
      <c r="R6" s="2">
        <v>100</v>
      </c>
      <c r="S6" s="3" t="s">
        <v>131</v>
      </c>
      <c r="T6" s="2"/>
      <c r="U6" s="2">
        <v>20</v>
      </c>
      <c r="V6" s="966"/>
      <c r="W6" s="112">
        <v>99</v>
      </c>
      <c r="X6" s="43" t="s">
        <v>24</v>
      </c>
      <c r="Y6" s="44">
        <v>2.2999999999999998</v>
      </c>
      <c r="Z6" s="19"/>
      <c r="AA6" s="45" t="s">
        <v>25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2"/>
    </row>
    <row r="7" spans="2:33" ht="27.95" customHeight="1">
      <c r="B7" s="42">
        <v>20</v>
      </c>
      <c r="C7" s="964"/>
      <c r="D7" s="2"/>
      <c r="E7" s="3"/>
      <c r="F7" s="2"/>
      <c r="G7" s="2"/>
      <c r="H7" s="2"/>
      <c r="I7" s="2"/>
      <c r="J7" s="2" t="s">
        <v>128</v>
      </c>
      <c r="K7" s="2"/>
      <c r="L7" s="2">
        <v>1</v>
      </c>
      <c r="M7" s="2" t="s">
        <v>213</v>
      </c>
      <c r="N7" s="137"/>
      <c r="O7" s="2">
        <v>30</v>
      </c>
      <c r="P7" s="2"/>
      <c r="Q7" s="2"/>
      <c r="R7" s="2"/>
      <c r="S7" s="3" t="s">
        <v>192</v>
      </c>
      <c r="T7" s="2"/>
      <c r="U7" s="2">
        <v>10</v>
      </c>
      <c r="V7" s="966"/>
      <c r="W7" s="47" t="s">
        <v>45</v>
      </c>
      <c r="X7" s="48" t="s">
        <v>26</v>
      </c>
      <c r="Y7" s="44">
        <v>1.8</v>
      </c>
      <c r="Z7" s="20"/>
      <c r="AA7" s="49" t="s">
        <v>27</v>
      </c>
      <c r="AB7" s="21">
        <v>2</v>
      </c>
      <c r="AC7" s="50">
        <f>AB7*7</f>
        <v>14</v>
      </c>
      <c r="AD7" s="21">
        <f>AB7*5</f>
        <v>10</v>
      </c>
      <c r="AE7" s="21" t="s">
        <v>28</v>
      </c>
      <c r="AF7" s="51">
        <f>AC7*4+AD7*9</f>
        <v>146</v>
      </c>
      <c r="AG7" s="110"/>
    </row>
    <row r="8" spans="2:33" ht="27.95" customHeight="1">
      <c r="B8" s="42" t="s">
        <v>10</v>
      </c>
      <c r="C8" s="964"/>
      <c r="D8" s="2"/>
      <c r="E8" s="3"/>
      <c r="F8" s="2"/>
      <c r="G8" s="2"/>
      <c r="H8" s="2"/>
      <c r="I8" s="2"/>
      <c r="J8" s="2"/>
      <c r="K8" s="52"/>
      <c r="L8" s="2"/>
      <c r="M8" s="2" t="s">
        <v>361</v>
      </c>
      <c r="N8" s="187" t="s">
        <v>362</v>
      </c>
      <c r="O8" s="2">
        <v>1</v>
      </c>
      <c r="P8" s="2"/>
      <c r="Q8" s="52"/>
      <c r="R8" s="2"/>
      <c r="S8" s="2" t="s">
        <v>307</v>
      </c>
      <c r="T8" s="3"/>
      <c r="U8" s="2">
        <v>10</v>
      </c>
      <c r="V8" s="966"/>
      <c r="W8" s="107">
        <v>21.5</v>
      </c>
      <c r="X8" s="48" t="s">
        <v>29</v>
      </c>
      <c r="Y8" s="44">
        <v>2</v>
      </c>
      <c r="Z8" s="19"/>
      <c r="AA8" s="20" t="s">
        <v>30</v>
      </c>
      <c r="AB8" s="21">
        <v>1.5</v>
      </c>
      <c r="AC8" s="21">
        <f>AB8*1</f>
        <v>1.5</v>
      </c>
      <c r="AD8" s="21" t="s">
        <v>28</v>
      </c>
      <c r="AE8" s="21">
        <f>AB8*5</f>
        <v>7.5</v>
      </c>
      <c r="AF8" s="21">
        <f>AC8*4+AE8*4</f>
        <v>36</v>
      </c>
      <c r="AG8" s="112"/>
    </row>
    <row r="9" spans="2:33" ht="27.95" customHeight="1">
      <c r="B9" s="968" t="s">
        <v>36</v>
      </c>
      <c r="C9" s="964"/>
      <c r="D9" s="3"/>
      <c r="E9" s="3"/>
      <c r="F9" s="3"/>
      <c r="G9" s="2"/>
      <c r="H9" s="52"/>
      <c r="I9" s="2"/>
      <c r="J9" s="2"/>
      <c r="K9" s="52"/>
      <c r="L9" s="2"/>
      <c r="M9" s="3"/>
      <c r="N9" s="52"/>
      <c r="O9" s="2"/>
      <c r="P9" s="2"/>
      <c r="Q9" s="52"/>
      <c r="R9" s="2"/>
      <c r="S9" s="3"/>
      <c r="T9" s="3"/>
      <c r="U9" s="3"/>
      <c r="V9" s="966"/>
      <c r="W9" s="47" t="s">
        <v>46</v>
      </c>
      <c r="X9" s="48" t="s">
        <v>32</v>
      </c>
      <c r="Y9" s="44">
        <v>0</v>
      </c>
      <c r="Z9" s="20"/>
      <c r="AA9" s="20" t="s">
        <v>33</v>
      </c>
      <c r="AB9" s="21">
        <v>2.5</v>
      </c>
      <c r="AC9" s="21"/>
      <c r="AD9" s="21">
        <f>AB9*5</f>
        <v>12.5</v>
      </c>
      <c r="AE9" s="21" t="s">
        <v>28</v>
      </c>
      <c r="AF9" s="21">
        <f>AD9*9</f>
        <v>112.5</v>
      </c>
      <c r="AG9" s="110"/>
    </row>
    <row r="10" spans="2:33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2"/>
      <c r="N10" s="52"/>
      <c r="O10" s="2"/>
      <c r="P10" s="2"/>
      <c r="Q10" s="52"/>
      <c r="R10" s="2"/>
      <c r="S10" s="3"/>
      <c r="T10" s="52"/>
      <c r="U10" s="3"/>
      <c r="V10" s="966"/>
      <c r="W10" s="107">
        <v>27.9</v>
      </c>
      <c r="X10" s="97" t="s">
        <v>41</v>
      </c>
      <c r="Y10" s="53">
        <v>0</v>
      </c>
      <c r="Z10" s="19"/>
      <c r="AA10" s="20" t="s">
        <v>34</v>
      </c>
      <c r="AE10" s="20">
        <f>AB10*15</f>
        <v>0</v>
      </c>
      <c r="AG10" s="112"/>
    </row>
    <row r="11" spans="2:33" ht="27.95" customHeight="1">
      <c r="B11" s="54" t="s">
        <v>35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0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108">
        <f>W6*4+W10*4+W8*9</f>
        <v>701.1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5"/>
    </row>
    <row r="13" spans="2:33" s="41" customFormat="1" ht="27.95" customHeight="1">
      <c r="B13" s="36">
        <v>4</v>
      </c>
      <c r="C13" s="964"/>
      <c r="D13" s="37" t="str">
        <f>承富.4月菜單!F30</f>
        <v>五穀飯</v>
      </c>
      <c r="E13" s="37" t="s">
        <v>93</v>
      </c>
      <c r="F13" s="37"/>
      <c r="G13" s="37" t="str">
        <f>承富.4月菜單!F31</f>
        <v>鹹豬肉</v>
      </c>
      <c r="H13" s="37" t="s">
        <v>17</v>
      </c>
      <c r="I13" s="37"/>
      <c r="J13" s="37" t="str">
        <f>承富.4月菜單!F32</f>
        <v>香酥魚片(海)(炸)</v>
      </c>
      <c r="K13" s="37" t="s">
        <v>182</v>
      </c>
      <c r="L13" s="37"/>
      <c r="M13" s="37" t="str">
        <f>承富.4月菜單!F33</f>
        <v>咖哩洋芋</v>
      </c>
      <c r="N13" s="37" t="s">
        <v>113</v>
      </c>
      <c r="O13" s="37"/>
      <c r="P13" s="37" t="str">
        <f>承富.4月菜單!F34</f>
        <v>淺色蔬菜</v>
      </c>
      <c r="Q13" s="37" t="s">
        <v>97</v>
      </c>
      <c r="R13" s="37"/>
      <c r="S13" s="37" t="str">
        <f>承富.4月菜單!F35</f>
        <v>日式海芽湯(豆)</v>
      </c>
      <c r="T13" s="37" t="s">
        <v>95</v>
      </c>
      <c r="U13" s="37"/>
      <c r="V13" s="965"/>
      <c r="W13" s="38" t="s">
        <v>43</v>
      </c>
      <c r="X13" s="39" t="s">
        <v>19</v>
      </c>
      <c r="Y13" s="40">
        <v>5.4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0"/>
    </row>
    <row r="14" spans="2:33" ht="27.95" customHeight="1">
      <c r="B14" s="42" t="s">
        <v>8</v>
      </c>
      <c r="C14" s="964"/>
      <c r="D14" s="2" t="s">
        <v>67</v>
      </c>
      <c r="E14" s="2"/>
      <c r="F14" s="2">
        <v>40</v>
      </c>
      <c r="G14" s="2" t="s">
        <v>200</v>
      </c>
      <c r="H14" s="3"/>
      <c r="I14" s="2">
        <v>45</v>
      </c>
      <c r="J14" s="2" t="s">
        <v>223</v>
      </c>
      <c r="K14" s="3" t="s">
        <v>122</v>
      </c>
      <c r="L14" s="2">
        <v>40</v>
      </c>
      <c r="M14" s="137" t="s">
        <v>136</v>
      </c>
      <c r="N14" s="137"/>
      <c r="O14" s="137">
        <v>40</v>
      </c>
      <c r="P14" s="2" t="s">
        <v>96</v>
      </c>
      <c r="Q14" s="2"/>
      <c r="R14" s="2">
        <v>100</v>
      </c>
      <c r="S14" s="137" t="s">
        <v>231</v>
      </c>
      <c r="T14" s="137"/>
      <c r="U14" s="137">
        <v>1</v>
      </c>
      <c r="V14" s="966"/>
      <c r="W14" s="112">
        <v>105</v>
      </c>
      <c r="X14" s="43" t="s">
        <v>24</v>
      </c>
      <c r="Y14" s="44">
        <v>2.1</v>
      </c>
      <c r="Z14" s="19"/>
      <c r="AA14" s="45" t="s">
        <v>25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2"/>
    </row>
    <row r="15" spans="2:33" ht="27.95" customHeight="1">
      <c r="B15" s="42">
        <v>21</v>
      </c>
      <c r="C15" s="964"/>
      <c r="D15" s="3" t="s">
        <v>64</v>
      </c>
      <c r="E15" s="2"/>
      <c r="F15" s="2">
        <v>60</v>
      </c>
      <c r="G15" s="2" t="s">
        <v>218</v>
      </c>
      <c r="H15" s="3"/>
      <c r="I15" s="2">
        <v>40</v>
      </c>
      <c r="J15" s="2"/>
      <c r="K15" s="2"/>
      <c r="L15" s="2"/>
      <c r="M15" s="137" t="s">
        <v>143</v>
      </c>
      <c r="N15" s="137"/>
      <c r="O15" s="137">
        <v>5</v>
      </c>
      <c r="P15" s="2"/>
      <c r="Q15" s="2"/>
      <c r="R15" s="2"/>
      <c r="S15" s="137" t="s">
        <v>137</v>
      </c>
      <c r="T15" s="137"/>
      <c r="U15" s="137">
        <v>15</v>
      </c>
      <c r="V15" s="966"/>
      <c r="W15" s="47" t="s">
        <v>45</v>
      </c>
      <c r="X15" s="48" t="s">
        <v>26</v>
      </c>
      <c r="Y15" s="44">
        <v>1.8</v>
      </c>
      <c r="Z15" s="20"/>
      <c r="AA15" s="49" t="s">
        <v>27</v>
      </c>
      <c r="AB15" s="21">
        <v>2</v>
      </c>
      <c r="AC15" s="50">
        <f>AB15*7</f>
        <v>14</v>
      </c>
      <c r="AD15" s="21">
        <f>AB15*5</f>
        <v>10</v>
      </c>
      <c r="AE15" s="21" t="s">
        <v>28</v>
      </c>
      <c r="AF15" s="51">
        <f>AC15*4+AD15*9</f>
        <v>146</v>
      </c>
      <c r="AG15" s="110"/>
    </row>
    <row r="16" spans="2:33" ht="27.95" customHeight="1">
      <c r="B16" s="42" t="s">
        <v>10</v>
      </c>
      <c r="C16" s="964"/>
      <c r="D16" s="52"/>
      <c r="E16" s="52"/>
      <c r="F16" s="2"/>
      <c r="G16" s="2"/>
      <c r="H16" s="3"/>
      <c r="I16" s="2"/>
      <c r="J16" s="2"/>
      <c r="K16" s="52"/>
      <c r="L16" s="2"/>
      <c r="M16" s="137" t="s">
        <v>104</v>
      </c>
      <c r="N16" s="187"/>
      <c r="O16" s="137">
        <v>5</v>
      </c>
      <c r="P16" s="2"/>
      <c r="Q16" s="52"/>
      <c r="R16" s="2"/>
      <c r="S16" s="137" t="s">
        <v>252</v>
      </c>
      <c r="T16" s="137" t="s">
        <v>254</v>
      </c>
      <c r="U16" s="137">
        <v>30</v>
      </c>
      <c r="V16" s="966"/>
      <c r="W16" s="107">
        <v>23</v>
      </c>
      <c r="X16" s="48" t="s">
        <v>29</v>
      </c>
      <c r="Y16" s="44">
        <v>2.5</v>
      </c>
      <c r="Z16" s="19"/>
      <c r="AA16" s="20" t="s">
        <v>30</v>
      </c>
      <c r="AB16" s="21">
        <v>1.7</v>
      </c>
      <c r="AC16" s="21">
        <f>AB16*1</f>
        <v>1.7</v>
      </c>
      <c r="AD16" s="21" t="s">
        <v>28</v>
      </c>
      <c r="AE16" s="21">
        <f>AB16*5</f>
        <v>8.5</v>
      </c>
      <c r="AF16" s="21">
        <f>AC16*4+AE16*4</f>
        <v>40.799999999999997</v>
      </c>
      <c r="AG16" s="112"/>
    </row>
    <row r="17" spans="2:33" ht="27.95" customHeight="1">
      <c r="B17" s="968" t="s">
        <v>37</v>
      </c>
      <c r="C17" s="964"/>
      <c r="D17" s="52"/>
      <c r="E17" s="52"/>
      <c r="F17" s="2"/>
      <c r="G17" s="2"/>
      <c r="H17" s="52"/>
      <c r="I17" s="2"/>
      <c r="J17" s="2"/>
      <c r="K17" s="3"/>
      <c r="L17" s="2"/>
      <c r="M17" s="137" t="s">
        <v>91</v>
      </c>
      <c r="N17" s="138"/>
      <c r="O17" s="137">
        <v>5</v>
      </c>
      <c r="P17" s="2"/>
      <c r="Q17" s="52"/>
      <c r="R17" s="2"/>
      <c r="S17" s="3" t="s">
        <v>253</v>
      </c>
      <c r="T17" s="3"/>
      <c r="U17" s="3">
        <v>1</v>
      </c>
      <c r="V17" s="966"/>
      <c r="W17" s="47" t="s">
        <v>46</v>
      </c>
      <c r="X17" s="48" t="s">
        <v>32</v>
      </c>
      <c r="Y17" s="44">
        <v>0</v>
      </c>
      <c r="Z17" s="20"/>
      <c r="AA17" s="20" t="s">
        <v>33</v>
      </c>
      <c r="AB17" s="21">
        <v>2.5</v>
      </c>
      <c r="AC17" s="21"/>
      <c r="AD17" s="21">
        <f>AB17*5</f>
        <v>12.5</v>
      </c>
      <c r="AE17" s="21" t="s">
        <v>28</v>
      </c>
      <c r="AF17" s="21">
        <f>AD17*9</f>
        <v>112.5</v>
      </c>
      <c r="AG17" s="110"/>
    </row>
    <row r="18" spans="2:33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3"/>
      <c r="L18" s="2"/>
      <c r="M18" s="3" t="s">
        <v>138</v>
      </c>
      <c r="N18" s="3"/>
      <c r="O18" s="3">
        <v>5</v>
      </c>
      <c r="P18" s="2"/>
      <c r="Q18" s="52"/>
      <c r="R18" s="2"/>
      <c r="S18" s="2"/>
      <c r="T18" s="3"/>
      <c r="U18" s="2"/>
      <c r="V18" s="966"/>
      <c r="W18" s="107">
        <v>27.3</v>
      </c>
      <c r="X18" s="97" t="s">
        <v>41</v>
      </c>
      <c r="Y18" s="53">
        <v>0</v>
      </c>
      <c r="Z18" s="19"/>
      <c r="AA18" s="20" t="s">
        <v>34</v>
      </c>
      <c r="AB18" s="21">
        <v>1</v>
      </c>
      <c r="AE18" s="20">
        <f>AB18*15</f>
        <v>15</v>
      </c>
      <c r="AG18" s="112"/>
    </row>
    <row r="19" spans="2:33" ht="27.95" customHeight="1">
      <c r="B19" s="54" t="s">
        <v>35</v>
      </c>
      <c r="C19" s="55"/>
      <c r="D19" s="52"/>
      <c r="E19" s="52"/>
      <c r="F19" s="2"/>
      <c r="G19" s="2"/>
      <c r="H19" s="52"/>
      <c r="I19" s="2"/>
      <c r="J19" s="2"/>
      <c r="K19" s="3"/>
      <c r="L19" s="2"/>
      <c r="M19" s="2" t="s">
        <v>308</v>
      </c>
      <c r="N19" s="3"/>
      <c r="O19" s="2">
        <v>1</v>
      </c>
      <c r="P19" s="2"/>
      <c r="Q19" s="52"/>
      <c r="R19" s="2"/>
      <c r="S19" s="3"/>
      <c r="T19" s="3"/>
      <c r="U19" s="3"/>
      <c r="V19" s="966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0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108">
        <f>W14*4+W18*4+W16*9</f>
        <v>736.2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5"/>
    </row>
    <row r="21" spans="2:33" s="41" customFormat="1" ht="27.95" customHeight="1">
      <c r="B21" s="64">
        <v>4</v>
      </c>
      <c r="C21" s="964"/>
      <c r="D21" s="37" t="str">
        <f>承富.4月菜單!J30</f>
        <v>香Q米飯</v>
      </c>
      <c r="E21" s="37" t="s">
        <v>15</v>
      </c>
      <c r="F21" s="37"/>
      <c r="G21" s="37" t="str">
        <f>承富.4月菜單!J31</f>
        <v>紅燒滷肉</v>
      </c>
      <c r="H21" s="37" t="s">
        <v>48</v>
      </c>
      <c r="I21" s="37"/>
      <c r="J21" s="37" t="str">
        <f>承富.4月菜單!J32</f>
        <v>允指雞翅</v>
      </c>
      <c r="K21" s="37" t="s">
        <v>132</v>
      </c>
      <c r="L21" s="37"/>
      <c r="M21" s="37" t="str">
        <f>承富.4月菜單!J33</f>
        <v>新竹米粉</v>
      </c>
      <c r="N21" s="37" t="s">
        <v>17</v>
      </c>
      <c r="O21" s="37"/>
      <c r="P21" s="37" t="str">
        <f>承富.4月菜單!J34</f>
        <v>深色蔬菜</v>
      </c>
      <c r="Q21" s="37" t="s">
        <v>18</v>
      </c>
      <c r="R21" s="37"/>
      <c r="S21" s="37" t="str">
        <f>承富.4月菜單!J35</f>
        <v>玉米蛋花湯</v>
      </c>
      <c r="T21" s="37" t="s">
        <v>17</v>
      </c>
      <c r="U21" s="37"/>
      <c r="V21" s="965"/>
      <c r="W21" s="38" t="s">
        <v>43</v>
      </c>
      <c r="X21" s="39" t="s">
        <v>19</v>
      </c>
      <c r="Y21" s="40">
        <v>5.5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0"/>
    </row>
    <row r="22" spans="2:33" s="69" customFormat="1" ht="27.75" customHeight="1">
      <c r="B22" s="65" t="s">
        <v>8</v>
      </c>
      <c r="C22" s="964"/>
      <c r="D22" s="2" t="s">
        <v>64</v>
      </c>
      <c r="E22" s="2"/>
      <c r="F22" s="2">
        <v>100</v>
      </c>
      <c r="G22" s="2" t="s">
        <v>62</v>
      </c>
      <c r="H22" s="2"/>
      <c r="I22" s="2">
        <v>50</v>
      </c>
      <c r="J22" s="2" t="s">
        <v>341</v>
      </c>
      <c r="K22" s="2"/>
      <c r="L22" s="2">
        <v>60</v>
      </c>
      <c r="M22" s="212" t="s">
        <v>193</v>
      </c>
      <c r="N22" s="148"/>
      <c r="O22" s="175">
        <v>40</v>
      </c>
      <c r="P22" s="2" t="s">
        <v>65</v>
      </c>
      <c r="Q22" s="2"/>
      <c r="R22" s="2">
        <v>100</v>
      </c>
      <c r="S22" s="3" t="s">
        <v>232</v>
      </c>
      <c r="T22" s="2"/>
      <c r="U22" s="2">
        <v>20</v>
      </c>
      <c r="V22" s="966"/>
      <c r="W22" s="112">
        <v>105.5</v>
      </c>
      <c r="X22" s="43" t="s">
        <v>24</v>
      </c>
      <c r="Y22" s="44">
        <v>2.1</v>
      </c>
      <c r="Z22" s="66"/>
      <c r="AA22" s="67" t="s">
        <v>25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2"/>
    </row>
    <row r="23" spans="2:33" s="69" customFormat="1" ht="27.95" customHeight="1">
      <c r="B23" s="65">
        <v>22</v>
      </c>
      <c r="C23" s="964"/>
      <c r="D23" s="2"/>
      <c r="E23" s="3"/>
      <c r="F23" s="2"/>
      <c r="G23" s="2" t="s">
        <v>131</v>
      </c>
      <c r="H23" s="2"/>
      <c r="I23" s="2">
        <v>30</v>
      </c>
      <c r="J23" s="139"/>
      <c r="K23" s="139"/>
      <c r="L23" s="139"/>
      <c r="M23" s="213" t="s">
        <v>208</v>
      </c>
      <c r="N23" s="177"/>
      <c r="O23" s="176">
        <v>10</v>
      </c>
      <c r="P23" s="2"/>
      <c r="Q23" s="2"/>
      <c r="R23" s="2"/>
      <c r="S23" s="3" t="s">
        <v>143</v>
      </c>
      <c r="T23" s="2"/>
      <c r="U23" s="2">
        <v>5</v>
      </c>
      <c r="V23" s="966"/>
      <c r="W23" s="47" t="s">
        <v>45</v>
      </c>
      <c r="X23" s="48" t="s">
        <v>26</v>
      </c>
      <c r="Y23" s="44">
        <v>1.6</v>
      </c>
      <c r="Z23" s="70"/>
      <c r="AA23" s="71" t="s">
        <v>27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28</v>
      </c>
      <c r="AF23" s="73">
        <f>AC23*4+AD23*9</f>
        <v>153.30000000000001</v>
      </c>
      <c r="AG23" s="110"/>
    </row>
    <row r="24" spans="2:33" s="69" customFormat="1" ht="27.95" customHeight="1">
      <c r="B24" s="65" t="s">
        <v>10</v>
      </c>
      <c r="C24" s="964"/>
      <c r="D24" s="3"/>
      <c r="E24" s="3"/>
      <c r="F24" s="3"/>
      <c r="G24" s="2" t="s">
        <v>292</v>
      </c>
      <c r="H24" s="52"/>
      <c r="I24" s="2">
        <v>5</v>
      </c>
      <c r="J24" s="139"/>
      <c r="K24" s="139"/>
      <c r="L24" s="139"/>
      <c r="M24" s="3" t="s">
        <v>230</v>
      </c>
      <c r="N24" s="177"/>
      <c r="O24" s="176">
        <v>5</v>
      </c>
      <c r="P24" s="2"/>
      <c r="Q24" s="52"/>
      <c r="R24" s="2"/>
      <c r="S24" s="2" t="s">
        <v>213</v>
      </c>
      <c r="T24" s="52"/>
      <c r="U24" s="2">
        <v>5</v>
      </c>
      <c r="V24" s="966"/>
      <c r="W24" s="107">
        <v>20.5</v>
      </c>
      <c r="X24" s="48" t="s">
        <v>29</v>
      </c>
      <c r="Y24" s="44">
        <v>2</v>
      </c>
      <c r="Z24" s="66"/>
      <c r="AA24" s="74" t="s">
        <v>30</v>
      </c>
      <c r="AB24" s="68">
        <v>1.6</v>
      </c>
      <c r="AC24" s="68">
        <f>AB24*1</f>
        <v>1.6</v>
      </c>
      <c r="AD24" s="68" t="s">
        <v>28</v>
      </c>
      <c r="AE24" s="68">
        <f>AB24*5</f>
        <v>8</v>
      </c>
      <c r="AF24" s="68">
        <f>AC24*4+AE24*4</f>
        <v>38.4</v>
      </c>
      <c r="AG24" s="112"/>
    </row>
    <row r="25" spans="2:33" s="69" customFormat="1" ht="27.95" customHeight="1">
      <c r="B25" s="969" t="s">
        <v>38</v>
      </c>
      <c r="C25" s="964"/>
      <c r="D25" s="3"/>
      <c r="E25" s="3"/>
      <c r="F25" s="3"/>
      <c r="G25" s="2"/>
      <c r="H25" s="52"/>
      <c r="I25" s="2"/>
      <c r="J25" s="139"/>
      <c r="K25" s="139"/>
      <c r="L25" s="139"/>
      <c r="M25" s="2" t="s">
        <v>104</v>
      </c>
      <c r="N25" s="138"/>
      <c r="O25" s="2">
        <v>3</v>
      </c>
      <c r="P25" s="2"/>
      <c r="Q25" s="52"/>
      <c r="R25" s="2"/>
      <c r="S25" s="3" t="s">
        <v>197</v>
      </c>
      <c r="T25" s="3"/>
      <c r="U25" s="3">
        <v>5</v>
      </c>
      <c r="V25" s="966"/>
      <c r="W25" s="47" t="s">
        <v>46</v>
      </c>
      <c r="X25" s="48" t="s">
        <v>32</v>
      </c>
      <c r="Y25" s="44">
        <v>0</v>
      </c>
      <c r="Z25" s="70"/>
      <c r="AA25" s="74" t="s">
        <v>33</v>
      </c>
      <c r="AB25" s="68">
        <v>2.5</v>
      </c>
      <c r="AC25" s="68"/>
      <c r="AD25" s="68">
        <f>AB25*5</f>
        <v>12.5</v>
      </c>
      <c r="AE25" s="68" t="s">
        <v>28</v>
      </c>
      <c r="AF25" s="68">
        <f>AD25*9</f>
        <v>112.5</v>
      </c>
      <c r="AG25" s="110"/>
    </row>
    <row r="26" spans="2:33" s="69" customFormat="1" ht="27.95" customHeight="1">
      <c r="B26" s="969"/>
      <c r="C26" s="964"/>
      <c r="D26" s="3"/>
      <c r="E26" s="3"/>
      <c r="F26" s="3"/>
      <c r="G26" s="75"/>
      <c r="H26" s="52"/>
      <c r="I26" s="2"/>
      <c r="J26" s="2"/>
      <c r="K26" s="52"/>
      <c r="L26" s="2"/>
      <c r="M26" s="2" t="s">
        <v>220</v>
      </c>
      <c r="N26" s="52"/>
      <c r="O26" s="2">
        <v>1</v>
      </c>
      <c r="P26" s="2"/>
      <c r="Q26" s="52"/>
      <c r="R26" s="2"/>
      <c r="S26" s="3"/>
      <c r="T26" s="52"/>
      <c r="U26" s="2"/>
      <c r="V26" s="966"/>
      <c r="W26" s="107">
        <v>27.3</v>
      </c>
      <c r="X26" s="97" t="s">
        <v>41</v>
      </c>
      <c r="Y26" s="53">
        <v>0</v>
      </c>
      <c r="Z26" s="66"/>
      <c r="AA26" s="74" t="s">
        <v>34</v>
      </c>
      <c r="AB26" s="68"/>
      <c r="AC26" s="74"/>
      <c r="AD26" s="74"/>
      <c r="AE26" s="74">
        <f>AB26*15</f>
        <v>0</v>
      </c>
      <c r="AF26" s="74"/>
      <c r="AG26" s="112"/>
    </row>
    <row r="27" spans="2:33" s="69" customFormat="1" ht="27.95" customHeight="1">
      <c r="B27" s="76" t="s">
        <v>35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149"/>
      <c r="N27" s="174"/>
      <c r="O27" s="2"/>
      <c r="P27" s="2"/>
      <c r="Q27" s="52"/>
      <c r="R27" s="2"/>
      <c r="S27" s="2"/>
      <c r="T27" s="52"/>
      <c r="U27" s="2"/>
      <c r="V27" s="966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0"/>
    </row>
    <row r="28" spans="2:33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14"/>
      <c r="N28" s="215"/>
      <c r="O28" s="214"/>
      <c r="P28" s="2"/>
      <c r="Q28" s="52"/>
      <c r="R28" s="2"/>
      <c r="S28" s="2"/>
      <c r="T28" s="52"/>
      <c r="U28" s="2"/>
      <c r="V28" s="967"/>
      <c r="W28" s="108">
        <f>W22*4+W26*4+W24*9</f>
        <v>715.7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5"/>
    </row>
    <row r="29" spans="2:33" s="41" customFormat="1" ht="27.95" customHeight="1">
      <c r="B29" s="36">
        <v>4</v>
      </c>
      <c r="C29" s="964"/>
      <c r="D29" s="37" t="str">
        <f>承富.4月菜單!N30</f>
        <v>地瓜飯</v>
      </c>
      <c r="E29" s="37" t="s">
        <v>15</v>
      </c>
      <c r="F29" s="37"/>
      <c r="G29" s="37" t="str">
        <f>承富.4月菜單!N31</f>
        <v>蒜泥白肉</v>
      </c>
      <c r="H29" s="37" t="s">
        <v>139</v>
      </c>
      <c r="I29" s="37"/>
      <c r="J29" s="37" t="str">
        <f>承富.4月菜單!N32</f>
        <v>雙絲炒蛋</v>
      </c>
      <c r="K29" s="37" t="s">
        <v>209</v>
      </c>
      <c r="L29" s="37"/>
      <c r="M29" s="211" t="str">
        <f>承富.4月菜單!N33</f>
        <v>甜不辣(加)</v>
      </c>
      <c r="N29" s="211" t="s">
        <v>48</v>
      </c>
      <c r="O29" s="211"/>
      <c r="P29" s="37" t="str">
        <f>承富.4月菜單!N34</f>
        <v>淺色蔬菜</v>
      </c>
      <c r="Q29" s="37" t="s">
        <v>49</v>
      </c>
      <c r="R29" s="37"/>
      <c r="S29" s="37" t="str">
        <f>承富.4月菜單!N35</f>
        <v>榨菜肉絲湯(醃)</v>
      </c>
      <c r="T29" s="37" t="s">
        <v>48</v>
      </c>
      <c r="U29" s="37"/>
      <c r="V29" s="965"/>
      <c r="W29" s="38" t="s">
        <v>43</v>
      </c>
      <c r="X29" s="39" t="s">
        <v>19</v>
      </c>
      <c r="Y29" s="40">
        <v>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</row>
    <row r="30" spans="2:33" ht="27.95" customHeight="1">
      <c r="B30" s="42" t="s">
        <v>8</v>
      </c>
      <c r="C30" s="964"/>
      <c r="D30" s="2" t="s">
        <v>64</v>
      </c>
      <c r="E30" s="2"/>
      <c r="F30" s="2">
        <v>90</v>
      </c>
      <c r="G30" s="2" t="s">
        <v>62</v>
      </c>
      <c r="H30" s="2"/>
      <c r="I30" s="2">
        <v>60</v>
      </c>
      <c r="J30" s="2" t="s">
        <v>91</v>
      </c>
      <c r="K30" s="172"/>
      <c r="L30" s="2">
        <v>30</v>
      </c>
      <c r="M30" s="2" t="s">
        <v>366</v>
      </c>
      <c r="N30" s="3" t="s">
        <v>367</v>
      </c>
      <c r="O30" s="2">
        <v>30</v>
      </c>
      <c r="P30" s="2" t="s">
        <v>65</v>
      </c>
      <c r="Q30" s="2"/>
      <c r="R30" s="2">
        <v>100</v>
      </c>
      <c r="S30" s="3" t="s">
        <v>145</v>
      </c>
      <c r="T30" s="2" t="s">
        <v>144</v>
      </c>
      <c r="U30" s="2">
        <v>30</v>
      </c>
      <c r="V30" s="966"/>
      <c r="W30" s="112">
        <v>98.5</v>
      </c>
      <c r="X30" s="43" t="s">
        <v>24</v>
      </c>
      <c r="Y30" s="44">
        <v>2.2000000000000002</v>
      </c>
      <c r="Z30" s="19"/>
      <c r="AA30" s="45" t="s">
        <v>25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</row>
    <row r="31" spans="2:33" ht="27.95" customHeight="1">
      <c r="B31" s="42">
        <v>23</v>
      </c>
      <c r="C31" s="964"/>
      <c r="D31" s="2" t="s">
        <v>66</v>
      </c>
      <c r="E31" s="2"/>
      <c r="F31" s="2">
        <v>50</v>
      </c>
      <c r="G31" s="2" t="s">
        <v>215</v>
      </c>
      <c r="H31" s="2"/>
      <c r="I31" s="2">
        <v>1</v>
      </c>
      <c r="J31" s="2" t="s">
        <v>292</v>
      </c>
      <c r="K31" s="137"/>
      <c r="L31" s="2">
        <v>15</v>
      </c>
      <c r="M31" s="2"/>
      <c r="N31" s="3"/>
      <c r="O31" s="2"/>
      <c r="P31" s="2"/>
      <c r="Q31" s="2"/>
      <c r="R31" s="2"/>
      <c r="S31" s="3" t="s">
        <v>142</v>
      </c>
      <c r="T31" s="2"/>
      <c r="U31" s="2">
        <v>10</v>
      </c>
      <c r="V31" s="966"/>
      <c r="W31" s="47" t="s">
        <v>45</v>
      </c>
      <c r="X31" s="48" t="s">
        <v>26</v>
      </c>
      <c r="Y31" s="44">
        <v>1.7</v>
      </c>
      <c r="Z31" s="20"/>
      <c r="AA31" s="49" t="s">
        <v>27</v>
      </c>
      <c r="AB31" s="21">
        <v>2</v>
      </c>
      <c r="AC31" s="50">
        <f>AB31*7</f>
        <v>14</v>
      </c>
      <c r="AD31" s="21">
        <f>AB31*5</f>
        <v>10</v>
      </c>
      <c r="AE31" s="21" t="s">
        <v>28</v>
      </c>
      <c r="AF31" s="51">
        <f>AC31*4+AD31*9</f>
        <v>146</v>
      </c>
    </row>
    <row r="32" spans="2:33" ht="27.95" customHeight="1">
      <c r="B32" s="42" t="s">
        <v>10</v>
      </c>
      <c r="C32" s="964"/>
      <c r="D32" s="52"/>
      <c r="E32" s="52"/>
      <c r="F32" s="2"/>
      <c r="G32" s="2"/>
      <c r="H32" s="52"/>
      <c r="I32" s="2"/>
      <c r="J32" s="2" t="s">
        <v>291</v>
      </c>
      <c r="K32" s="138"/>
      <c r="L32" s="2">
        <v>30</v>
      </c>
      <c r="M32" s="2"/>
      <c r="N32" s="3"/>
      <c r="O32" s="2"/>
      <c r="P32" s="2"/>
      <c r="Q32" s="52"/>
      <c r="R32" s="2"/>
      <c r="S32" s="2" t="s">
        <v>287</v>
      </c>
      <c r="T32" s="52"/>
      <c r="U32" s="2">
        <v>1</v>
      </c>
      <c r="V32" s="966"/>
      <c r="W32" s="107">
        <v>23.5</v>
      </c>
      <c r="X32" s="48" t="s">
        <v>29</v>
      </c>
      <c r="Y32" s="44">
        <v>2.5</v>
      </c>
      <c r="Z32" s="19"/>
      <c r="AA32" s="20" t="s">
        <v>30</v>
      </c>
      <c r="AB32" s="21">
        <v>1.8</v>
      </c>
      <c r="AC32" s="21">
        <f>AB32*1</f>
        <v>1.8</v>
      </c>
      <c r="AD32" s="21" t="s">
        <v>28</v>
      </c>
      <c r="AE32" s="21">
        <f>AB32*5</f>
        <v>9</v>
      </c>
      <c r="AF32" s="21">
        <f>AC32*4+AE32*4</f>
        <v>43.2</v>
      </c>
    </row>
    <row r="33" spans="2:37" ht="27.95" customHeight="1">
      <c r="B33" s="968" t="s">
        <v>39</v>
      </c>
      <c r="C33" s="964"/>
      <c r="D33" s="52"/>
      <c r="E33" s="52"/>
      <c r="F33" s="2"/>
      <c r="G33" s="2"/>
      <c r="H33" s="52"/>
      <c r="I33" s="2"/>
      <c r="J33" s="3"/>
      <c r="K33" s="103"/>
      <c r="L33" s="2"/>
      <c r="M33" s="2"/>
      <c r="N33" s="3"/>
      <c r="O33" s="2"/>
      <c r="P33" s="2"/>
      <c r="Q33" s="52"/>
      <c r="R33" s="2"/>
      <c r="S33" s="2"/>
      <c r="T33" s="52"/>
      <c r="U33" s="2"/>
      <c r="V33" s="966"/>
      <c r="W33" s="47" t="s">
        <v>46</v>
      </c>
      <c r="X33" s="48" t="s">
        <v>32</v>
      </c>
      <c r="Y33" s="44">
        <v>0</v>
      </c>
      <c r="Z33" s="20"/>
      <c r="AA33" s="20" t="s">
        <v>33</v>
      </c>
      <c r="AB33" s="21">
        <v>2.5</v>
      </c>
      <c r="AC33" s="21"/>
      <c r="AD33" s="21">
        <f>AB33*5</f>
        <v>12.5</v>
      </c>
      <c r="AE33" s="21" t="s">
        <v>28</v>
      </c>
      <c r="AF33" s="21">
        <f>AD33*9</f>
        <v>112.5</v>
      </c>
      <c r="AJ33" s="20"/>
    </row>
    <row r="34" spans="2:37" ht="27.95" customHeight="1">
      <c r="B34" s="968"/>
      <c r="C34" s="964"/>
      <c r="D34" s="52"/>
      <c r="E34" s="52"/>
      <c r="F34" s="2"/>
      <c r="G34" s="2"/>
      <c r="H34" s="52"/>
      <c r="I34" s="2"/>
      <c r="J34" s="3"/>
      <c r="K34" s="52"/>
      <c r="L34" s="3"/>
      <c r="M34" s="3"/>
      <c r="N34" s="52"/>
      <c r="O34" s="2"/>
      <c r="P34" s="2"/>
      <c r="Q34" s="52"/>
      <c r="R34" s="2"/>
      <c r="S34" s="3"/>
      <c r="T34" s="52"/>
      <c r="U34" s="2"/>
      <c r="V34" s="966"/>
      <c r="W34" s="107">
        <v>27.1</v>
      </c>
      <c r="X34" s="97" t="s">
        <v>41</v>
      </c>
      <c r="Y34" s="53">
        <v>0</v>
      </c>
      <c r="Z34" s="19"/>
      <c r="AA34" s="20" t="s">
        <v>34</v>
      </c>
      <c r="AB34" s="21">
        <v>1</v>
      </c>
      <c r="AE34" s="20">
        <f>AB34*15</f>
        <v>15</v>
      </c>
    </row>
    <row r="35" spans="2:37" ht="27.95" customHeight="1">
      <c r="B35" s="54" t="s">
        <v>35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0"/>
      <c r="AH35" s="20"/>
      <c r="AI35" s="20"/>
      <c r="AJ35" s="20"/>
      <c r="AK35" s="20"/>
    </row>
    <row r="36" spans="2:37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108">
        <f>W30*4+W34*4+W32*9</f>
        <v>713.9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5"/>
      <c r="AH36" s="20"/>
      <c r="AI36" s="20"/>
      <c r="AJ36" s="20"/>
      <c r="AK36" s="20"/>
    </row>
    <row r="37" spans="2:37" s="41" customFormat="1" ht="27.95" customHeight="1">
      <c r="B37" s="36">
        <v>4</v>
      </c>
      <c r="C37" s="964"/>
      <c r="D37" s="37" t="str">
        <f>承富.4月菜單!R30</f>
        <v>榨醬麵(豆)</v>
      </c>
      <c r="E37" s="37" t="s">
        <v>17</v>
      </c>
      <c r="F37" s="37"/>
      <c r="G37" s="37" t="str">
        <f>承富.4月菜單!R31</f>
        <v>卡啦雞腿堡肉(加)(炸)</v>
      </c>
      <c r="H37" s="37" t="s">
        <v>182</v>
      </c>
      <c r="I37" s="37"/>
      <c r="J37" s="37" t="str">
        <f>承富.4月菜單!R32</f>
        <v>湯包(冷)</v>
      </c>
      <c r="K37" s="37" t="s">
        <v>15</v>
      </c>
      <c r="L37" s="37"/>
      <c r="M37" s="37" t="str">
        <f>承富.4月菜單!R33</f>
        <v>黑胡椒毛豆莢</v>
      </c>
      <c r="N37" s="37" t="s">
        <v>119</v>
      </c>
      <c r="O37" s="37"/>
      <c r="P37" s="37" t="str">
        <f>承富.4月菜單!R34</f>
        <v>深色蔬菜</v>
      </c>
      <c r="Q37" s="37" t="s">
        <v>51</v>
      </c>
      <c r="R37" s="37"/>
      <c r="S37" s="37" t="str">
        <f>承富.4月菜單!R35</f>
        <v>鮮蔬湯</v>
      </c>
      <c r="T37" s="37" t="s">
        <v>52</v>
      </c>
      <c r="U37" s="37"/>
      <c r="V37" s="965"/>
      <c r="W37" s="38" t="s">
        <v>43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0"/>
      <c r="AH37" s="179"/>
      <c r="AI37" s="179"/>
      <c r="AJ37" s="179"/>
      <c r="AK37" s="111"/>
    </row>
    <row r="38" spans="2:37" ht="27.95" customHeight="1">
      <c r="B38" s="42" t="s">
        <v>8</v>
      </c>
      <c r="C38" s="964"/>
      <c r="D38" s="2" t="s">
        <v>59</v>
      </c>
      <c r="E38" s="3"/>
      <c r="F38" s="2">
        <v>120</v>
      </c>
      <c r="G38" s="2" t="s">
        <v>226</v>
      </c>
      <c r="H38" s="2" t="s">
        <v>310</v>
      </c>
      <c r="I38" s="2">
        <v>50</v>
      </c>
      <c r="J38" s="2" t="s">
        <v>405</v>
      </c>
      <c r="K38" s="2" t="s">
        <v>244</v>
      </c>
      <c r="L38" s="2">
        <v>30</v>
      </c>
      <c r="M38" s="69" t="s">
        <v>245</v>
      </c>
      <c r="N38" s="148"/>
      <c r="O38" s="175">
        <v>50</v>
      </c>
      <c r="P38" s="2" t="s">
        <v>65</v>
      </c>
      <c r="Q38" s="3"/>
      <c r="R38" s="2">
        <v>100</v>
      </c>
      <c r="S38" s="2" t="s">
        <v>129</v>
      </c>
      <c r="T38" s="2"/>
      <c r="U38" s="2">
        <v>30</v>
      </c>
      <c r="V38" s="966"/>
      <c r="W38" s="112">
        <v>101.5</v>
      </c>
      <c r="X38" s="43" t="s">
        <v>24</v>
      </c>
      <c r="Y38" s="44">
        <v>2.2000000000000002</v>
      </c>
      <c r="Z38" s="19"/>
      <c r="AA38" s="45" t="s">
        <v>25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2"/>
      <c r="AH38" s="179"/>
      <c r="AI38" s="179"/>
      <c r="AJ38" s="179"/>
      <c r="AK38" s="20"/>
    </row>
    <row r="39" spans="2:37" ht="27.95" customHeight="1">
      <c r="B39" s="42">
        <v>24</v>
      </c>
      <c r="C39" s="964"/>
      <c r="D39" s="2" t="s">
        <v>80</v>
      </c>
      <c r="E39" s="3"/>
      <c r="F39" s="2">
        <v>35</v>
      </c>
      <c r="G39" s="2"/>
      <c r="H39" s="3"/>
      <c r="I39" s="2"/>
      <c r="J39" s="2"/>
      <c r="K39" s="2"/>
      <c r="L39" s="2"/>
      <c r="M39" s="69" t="s">
        <v>246</v>
      </c>
      <c r="N39" s="177"/>
      <c r="O39" s="176">
        <v>0.05</v>
      </c>
      <c r="P39" s="2"/>
      <c r="Q39" s="3"/>
      <c r="R39" s="2"/>
      <c r="S39" s="2" t="s">
        <v>121</v>
      </c>
      <c r="T39" s="105"/>
      <c r="U39" s="2">
        <v>10</v>
      </c>
      <c r="V39" s="966"/>
      <c r="W39" s="47" t="s">
        <v>45</v>
      </c>
      <c r="X39" s="48" t="s">
        <v>26</v>
      </c>
      <c r="Y39" s="44">
        <v>2.2999999999999998</v>
      </c>
      <c r="Z39" s="20"/>
      <c r="AA39" s="49" t="s">
        <v>27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28</v>
      </c>
      <c r="AF39" s="51">
        <f>AC39*4+AD39*9</f>
        <v>167.89999999999998</v>
      </c>
      <c r="AG39" s="110"/>
      <c r="AH39" s="179"/>
      <c r="AI39" s="179"/>
      <c r="AJ39" s="179"/>
      <c r="AK39" s="20"/>
    </row>
    <row r="40" spans="2:37" ht="27.95" customHeight="1">
      <c r="B40" s="42" t="s">
        <v>10</v>
      </c>
      <c r="C40" s="964"/>
      <c r="D40" s="2" t="s">
        <v>130</v>
      </c>
      <c r="E40" s="2"/>
      <c r="F40" s="2">
        <v>1</v>
      </c>
      <c r="G40" s="2"/>
      <c r="H40" s="3"/>
      <c r="I40" s="2"/>
      <c r="J40" s="2"/>
      <c r="K40" s="2"/>
      <c r="L40" s="2"/>
      <c r="M40" s="3"/>
      <c r="N40" s="177"/>
      <c r="O40" s="176"/>
      <c r="P40" s="2"/>
      <c r="Q40" s="3"/>
      <c r="R40" s="2"/>
      <c r="S40" s="2" t="s">
        <v>118</v>
      </c>
      <c r="T40" s="52"/>
      <c r="U40" s="2">
        <v>5</v>
      </c>
      <c r="V40" s="966"/>
      <c r="W40" s="107">
        <v>23.5</v>
      </c>
      <c r="X40" s="48" t="s">
        <v>29</v>
      </c>
      <c r="Y40" s="44">
        <v>2.5</v>
      </c>
      <c r="Z40" s="19"/>
      <c r="AA40" s="20" t="s">
        <v>30</v>
      </c>
      <c r="AB40" s="21">
        <v>1.6</v>
      </c>
      <c r="AC40" s="21">
        <f>AB40*1</f>
        <v>1.6</v>
      </c>
      <c r="AD40" s="21" t="s">
        <v>28</v>
      </c>
      <c r="AE40" s="21">
        <f>AB40*5</f>
        <v>8</v>
      </c>
      <c r="AF40" s="21">
        <f>AC40*4+AE40*4</f>
        <v>38.4</v>
      </c>
      <c r="AG40" s="112"/>
      <c r="AH40" s="179"/>
      <c r="AI40" s="179"/>
      <c r="AJ40" s="179"/>
      <c r="AK40" s="20"/>
    </row>
    <row r="41" spans="2:37" ht="27.95" customHeight="1">
      <c r="B41" s="968" t="s">
        <v>31</v>
      </c>
      <c r="C41" s="964"/>
      <c r="D41" s="2" t="s">
        <v>105</v>
      </c>
      <c r="E41" s="2"/>
      <c r="F41" s="2">
        <v>10</v>
      </c>
      <c r="G41" s="2"/>
      <c r="H41" s="3"/>
      <c r="I41" s="2"/>
      <c r="J41" s="2"/>
      <c r="K41" s="2"/>
      <c r="L41" s="2"/>
      <c r="M41" s="2"/>
      <c r="N41" s="138"/>
      <c r="O41" s="2"/>
      <c r="P41" s="2"/>
      <c r="Q41" s="3"/>
      <c r="R41" s="2"/>
      <c r="S41" s="2" t="s">
        <v>292</v>
      </c>
      <c r="T41" s="2"/>
      <c r="U41" s="2">
        <v>3</v>
      </c>
      <c r="V41" s="966"/>
      <c r="W41" s="47" t="s">
        <v>46</v>
      </c>
      <c r="X41" s="48" t="s">
        <v>32</v>
      </c>
      <c r="Y41" s="44">
        <v>0</v>
      </c>
      <c r="Z41" s="20"/>
      <c r="AA41" s="20" t="s">
        <v>33</v>
      </c>
      <c r="AB41" s="21">
        <v>2.5</v>
      </c>
      <c r="AC41" s="21"/>
      <c r="AD41" s="21">
        <f>AB41*5</f>
        <v>12.5</v>
      </c>
      <c r="AE41" s="21" t="s">
        <v>28</v>
      </c>
      <c r="AF41" s="21">
        <f>AD41*9</f>
        <v>112.5</v>
      </c>
      <c r="AG41" s="110"/>
      <c r="AH41" s="20"/>
      <c r="AI41" s="20"/>
      <c r="AJ41" s="20"/>
      <c r="AK41" s="20"/>
    </row>
    <row r="42" spans="2:37" ht="27.95" customHeight="1">
      <c r="B42" s="968"/>
      <c r="C42" s="964"/>
      <c r="D42" s="2" t="s">
        <v>106</v>
      </c>
      <c r="E42" s="2" t="s">
        <v>103</v>
      </c>
      <c r="F42" s="2">
        <v>30</v>
      </c>
      <c r="G42" s="2"/>
      <c r="H42" s="52"/>
      <c r="I42" s="2"/>
      <c r="J42" s="3"/>
      <c r="K42" s="2"/>
      <c r="L42" s="3"/>
      <c r="M42" s="2"/>
      <c r="N42" s="52"/>
      <c r="O42" s="2"/>
      <c r="P42" s="2"/>
      <c r="Q42" s="52"/>
      <c r="R42" s="2"/>
      <c r="S42" s="2" t="s">
        <v>284</v>
      </c>
      <c r="T42" s="105"/>
      <c r="U42" s="2">
        <v>1</v>
      </c>
      <c r="V42" s="966"/>
      <c r="W42" s="107">
        <v>27.7</v>
      </c>
      <c r="X42" s="97" t="s">
        <v>41</v>
      </c>
      <c r="Y42" s="53">
        <v>0</v>
      </c>
      <c r="Z42" s="19"/>
      <c r="AA42" s="20" t="s">
        <v>34</v>
      </c>
      <c r="AE42" s="20">
        <f>AB42*15</f>
        <v>0</v>
      </c>
      <c r="AG42" s="112"/>
    </row>
    <row r="43" spans="2:37" ht="27.95" customHeight="1">
      <c r="B43" s="54" t="s">
        <v>35</v>
      </c>
      <c r="C43" s="55"/>
      <c r="D43" s="52"/>
      <c r="E43" s="52"/>
      <c r="F43" s="2"/>
      <c r="G43" s="2"/>
      <c r="H43" s="52"/>
      <c r="I43" s="2"/>
      <c r="J43" s="3"/>
      <c r="K43" s="52"/>
      <c r="L43" s="3"/>
      <c r="M43" s="149"/>
      <c r="N43" s="174"/>
      <c r="O43" s="2"/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0"/>
    </row>
    <row r="44" spans="2:37" ht="27.95" customHeight="1" thickBot="1">
      <c r="B44" s="82"/>
      <c r="C44" s="58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108">
        <f>W38*4+W42*4+W40*9</f>
        <v>728.3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5"/>
    </row>
    <row r="45" spans="2:37" s="88" customFormat="1" ht="21.75" customHeight="1">
      <c r="B45" s="85"/>
      <c r="C45" s="20"/>
      <c r="D45" s="46"/>
      <c r="E45" s="86"/>
      <c r="F45" s="46"/>
      <c r="G45" s="46"/>
      <c r="H45" s="86"/>
      <c r="I45" s="46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87"/>
      <c r="AA45" s="74"/>
      <c r="AB45" s="68"/>
      <c r="AC45" s="74"/>
      <c r="AD45" s="74"/>
      <c r="AE45" s="74"/>
      <c r="AF45" s="74"/>
      <c r="AG45" s="74"/>
    </row>
    <row r="46" spans="2:37" ht="27.75">
      <c r="B46" s="68"/>
      <c r="C46" s="88"/>
      <c r="D46" s="973"/>
      <c r="E46" s="973"/>
      <c r="F46" s="974"/>
      <c r="G46" s="974"/>
      <c r="H46" s="89"/>
      <c r="I46" s="20"/>
      <c r="J46" s="20"/>
      <c r="K46" s="89"/>
      <c r="L46" s="20"/>
      <c r="M46" s="178"/>
      <c r="N46" s="179"/>
      <c r="O46" s="179"/>
      <c r="P46" s="20"/>
      <c r="Q46" s="89"/>
      <c r="R46" s="20"/>
      <c r="T46" s="89"/>
      <c r="U46" s="20"/>
      <c r="V46" s="90"/>
      <c r="Y46" s="93"/>
    </row>
    <row r="47" spans="2:37" ht="27.75">
      <c r="L47" s="20"/>
      <c r="M47" s="178"/>
      <c r="N47" s="179"/>
      <c r="O47" s="179"/>
      <c r="P47" s="20"/>
      <c r="Y47" s="93"/>
    </row>
    <row r="48" spans="2:37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20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19" zoomScale="60" workbookViewId="0">
      <selection activeCell="J7" sqref="J7:M7"/>
    </sheetView>
  </sheetViews>
  <sheetFormatPr defaultColWidth="9" defaultRowHeight="20.25"/>
  <cols>
    <col min="1" max="1" width="1.875" style="46" customWidth="1"/>
    <col min="2" max="2" width="4.875" style="85" customWidth="1"/>
    <col min="3" max="3" width="0" style="46" hidden="1" customWidth="1"/>
    <col min="4" max="4" width="18.625" style="46" customWidth="1"/>
    <col min="5" max="5" width="5.625" style="86" customWidth="1"/>
    <col min="6" max="6" width="9.625" style="46" customWidth="1"/>
    <col min="7" max="7" width="18.625" style="46" customWidth="1"/>
    <col min="8" max="8" width="5.625" style="86" customWidth="1"/>
    <col min="9" max="9" width="9.625" style="46" customWidth="1"/>
    <col min="10" max="10" width="18.625" style="46" customWidth="1"/>
    <col min="11" max="11" width="5.625" style="86" customWidth="1"/>
    <col min="12" max="12" width="9.625" style="46" customWidth="1"/>
    <col min="13" max="13" width="18.625" style="46" customWidth="1"/>
    <col min="14" max="14" width="5.625" style="86" customWidth="1"/>
    <col min="15" max="15" width="9.625" style="46" customWidth="1"/>
    <col min="16" max="16" width="18.625" style="46" customWidth="1"/>
    <col min="17" max="17" width="5.625" style="86" customWidth="1"/>
    <col min="18" max="18" width="9.625" style="46" customWidth="1"/>
    <col min="19" max="19" width="18.625" style="46" customWidth="1"/>
    <col min="20" max="20" width="5.625" style="86" customWidth="1"/>
    <col min="21" max="21" width="9.625" style="46" customWidth="1"/>
    <col min="22" max="22" width="5.25" style="94" customWidth="1"/>
    <col min="23" max="23" width="11.75" style="91" customWidth="1"/>
    <col min="24" max="24" width="11.25" style="92" customWidth="1"/>
    <col min="25" max="25" width="6.625" style="95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970" t="s">
        <v>395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8"/>
    </row>
    <row r="2" spans="2:33" s="7" customFormat="1" ht="13.5" customHeight="1">
      <c r="B2" s="971"/>
      <c r="C2" s="972"/>
      <c r="D2" s="972"/>
      <c r="E2" s="972"/>
      <c r="F2" s="972"/>
      <c r="G2" s="972"/>
      <c r="H2" s="153"/>
      <c r="I2" s="6"/>
      <c r="J2" s="6"/>
      <c r="K2" s="153"/>
      <c r="L2" s="6"/>
      <c r="M2" s="6"/>
      <c r="N2" s="153"/>
      <c r="O2" s="6"/>
      <c r="P2" s="6"/>
      <c r="Q2" s="153"/>
      <c r="R2" s="6"/>
      <c r="S2" s="6"/>
      <c r="T2" s="153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8" t="s">
        <v>42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40</v>
      </c>
      <c r="F4" s="24"/>
      <c r="G4" s="24" t="s">
        <v>3</v>
      </c>
      <c r="H4" s="25" t="s">
        <v>40</v>
      </c>
      <c r="I4" s="24"/>
      <c r="J4" s="24" t="s">
        <v>4</v>
      </c>
      <c r="K4" s="25" t="s">
        <v>40</v>
      </c>
      <c r="L4" s="26"/>
      <c r="M4" s="24" t="s">
        <v>4</v>
      </c>
      <c r="N4" s="25" t="s">
        <v>40</v>
      </c>
      <c r="O4" s="24"/>
      <c r="P4" s="24" t="s">
        <v>4</v>
      </c>
      <c r="Q4" s="25" t="s">
        <v>40</v>
      </c>
      <c r="R4" s="24"/>
      <c r="S4" s="27" t="s">
        <v>5</v>
      </c>
      <c r="T4" s="25" t="s">
        <v>40</v>
      </c>
      <c r="U4" s="24"/>
      <c r="V4" s="101" t="s">
        <v>47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09"/>
    </row>
    <row r="5" spans="2:33" s="41" customFormat="1" ht="65.099999999999994" customHeight="1">
      <c r="B5" s="36">
        <v>4</v>
      </c>
      <c r="C5" s="964"/>
      <c r="D5" s="37" t="str">
        <f>承富.4月菜單!B39</f>
        <v>香Q米飯</v>
      </c>
      <c r="E5" s="37" t="s">
        <v>54</v>
      </c>
      <c r="F5" s="1" t="s">
        <v>16</v>
      </c>
      <c r="G5" s="37" t="str">
        <f>承富.4月菜單!B40</f>
        <v>京醬肉絲(豆)</v>
      </c>
      <c r="H5" s="37" t="s">
        <v>48</v>
      </c>
      <c r="I5" s="1" t="s">
        <v>16</v>
      </c>
      <c r="J5" s="37" t="str">
        <f>承富.4月菜單!B41</f>
        <v>滷味水晶餃(加)</v>
      </c>
      <c r="K5" s="37" t="s">
        <v>81</v>
      </c>
      <c r="L5" s="1" t="s">
        <v>16</v>
      </c>
      <c r="M5" s="37" t="str">
        <f>承富.4月菜單!B42</f>
        <v>高麗菜蛋酥</v>
      </c>
      <c r="N5" s="37" t="s">
        <v>139</v>
      </c>
      <c r="O5" s="1" t="s">
        <v>16</v>
      </c>
      <c r="P5" s="37" t="str">
        <f>承富.4月菜單!B43</f>
        <v>深色蔬菜</v>
      </c>
      <c r="Q5" s="37" t="s">
        <v>56</v>
      </c>
      <c r="R5" s="1" t="s">
        <v>16</v>
      </c>
      <c r="S5" s="37" t="str">
        <f>承富.4月菜單!B44</f>
        <v>麵線糊湯(芡)</v>
      </c>
      <c r="T5" s="37" t="s">
        <v>55</v>
      </c>
      <c r="U5" s="1" t="s">
        <v>16</v>
      </c>
      <c r="V5" s="965"/>
      <c r="W5" s="38" t="s">
        <v>43</v>
      </c>
      <c r="X5" s="39" t="s">
        <v>19</v>
      </c>
      <c r="Y5" s="40">
        <v>5.3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0"/>
    </row>
    <row r="6" spans="2:33" ht="27.95" customHeight="1">
      <c r="B6" s="42" t="s">
        <v>8</v>
      </c>
      <c r="C6" s="964"/>
      <c r="D6" s="2" t="s">
        <v>64</v>
      </c>
      <c r="E6" s="3"/>
      <c r="F6" s="2">
        <v>100</v>
      </c>
      <c r="G6" s="2" t="s">
        <v>62</v>
      </c>
      <c r="H6" s="2"/>
      <c r="I6" s="2">
        <v>40</v>
      </c>
      <c r="J6" s="2" t="s">
        <v>374</v>
      </c>
      <c r="K6" s="2" t="s">
        <v>367</v>
      </c>
      <c r="L6" s="2">
        <v>20</v>
      </c>
      <c r="M6" s="3" t="s">
        <v>129</v>
      </c>
      <c r="N6" s="2"/>
      <c r="O6" s="3">
        <v>45</v>
      </c>
      <c r="P6" s="2" t="s">
        <v>65</v>
      </c>
      <c r="Q6" s="2"/>
      <c r="R6" s="2">
        <v>100</v>
      </c>
      <c r="S6" s="3" t="s">
        <v>146</v>
      </c>
      <c r="T6" s="2"/>
      <c r="U6" s="2">
        <v>5</v>
      </c>
      <c r="V6" s="966"/>
      <c r="W6" s="112">
        <v>104</v>
      </c>
      <c r="X6" s="43" t="s">
        <v>24</v>
      </c>
      <c r="Y6" s="44">
        <v>2.1</v>
      </c>
      <c r="Z6" s="19"/>
      <c r="AA6" s="45" t="s">
        <v>25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2"/>
    </row>
    <row r="7" spans="2:33" ht="27.95" customHeight="1">
      <c r="B7" s="42">
        <v>27</v>
      </c>
      <c r="C7" s="964"/>
      <c r="D7" s="2"/>
      <c r="E7" s="3"/>
      <c r="F7" s="2"/>
      <c r="G7" s="2" t="s">
        <v>376</v>
      </c>
      <c r="H7" s="2" t="s">
        <v>319</v>
      </c>
      <c r="I7" s="2">
        <v>20</v>
      </c>
      <c r="J7" s="2" t="s">
        <v>377</v>
      </c>
      <c r="K7" s="2"/>
      <c r="L7" s="2">
        <v>10</v>
      </c>
      <c r="M7" s="3" t="s">
        <v>104</v>
      </c>
      <c r="N7" s="2"/>
      <c r="O7" s="3">
        <v>5</v>
      </c>
      <c r="P7" s="2"/>
      <c r="Q7" s="2"/>
      <c r="R7" s="2"/>
      <c r="S7" s="3" t="s">
        <v>135</v>
      </c>
      <c r="T7" s="2"/>
      <c r="U7" s="2">
        <v>25</v>
      </c>
      <c r="V7" s="966"/>
      <c r="W7" s="47" t="s">
        <v>45</v>
      </c>
      <c r="X7" s="48" t="s">
        <v>26</v>
      </c>
      <c r="Y7" s="44">
        <v>1.9</v>
      </c>
      <c r="Z7" s="20"/>
      <c r="AA7" s="49" t="s">
        <v>27</v>
      </c>
      <c r="AB7" s="21">
        <v>2</v>
      </c>
      <c r="AC7" s="50">
        <f>AB7*7</f>
        <v>14</v>
      </c>
      <c r="AD7" s="21">
        <f>AB7*5</f>
        <v>10</v>
      </c>
      <c r="AE7" s="21" t="s">
        <v>28</v>
      </c>
      <c r="AF7" s="51">
        <f>AC7*4+AD7*9</f>
        <v>146</v>
      </c>
      <c r="AG7" s="110"/>
    </row>
    <row r="8" spans="2:33" ht="27.95" customHeight="1">
      <c r="B8" s="42" t="s">
        <v>10</v>
      </c>
      <c r="C8" s="964"/>
      <c r="D8" s="2"/>
      <c r="E8" s="3"/>
      <c r="F8" s="2"/>
      <c r="G8" s="2"/>
      <c r="H8" s="52"/>
      <c r="I8" s="2"/>
      <c r="J8" s="2" t="s">
        <v>378</v>
      </c>
      <c r="K8" s="52"/>
      <c r="L8" s="2">
        <v>10</v>
      </c>
      <c r="M8" s="3" t="s">
        <v>121</v>
      </c>
      <c r="N8" s="103"/>
      <c r="O8" s="2">
        <v>10</v>
      </c>
      <c r="P8" s="2"/>
      <c r="Q8" s="52"/>
      <c r="R8" s="2"/>
      <c r="S8" s="3" t="s">
        <v>104</v>
      </c>
      <c r="T8" s="2"/>
      <c r="U8" s="2">
        <v>5</v>
      </c>
      <c r="V8" s="966"/>
      <c r="W8" s="107">
        <v>23</v>
      </c>
      <c r="X8" s="48" t="s">
        <v>29</v>
      </c>
      <c r="Y8" s="44">
        <v>2.5</v>
      </c>
      <c r="Z8" s="19"/>
      <c r="AA8" s="20" t="s">
        <v>30</v>
      </c>
      <c r="AB8" s="21">
        <v>1.5</v>
      </c>
      <c r="AC8" s="21">
        <f>AB8*1</f>
        <v>1.5</v>
      </c>
      <c r="AD8" s="21" t="s">
        <v>28</v>
      </c>
      <c r="AE8" s="21">
        <f>AB8*5</f>
        <v>7.5</v>
      </c>
      <c r="AF8" s="21">
        <f>AC8*4+AE8*4</f>
        <v>36</v>
      </c>
      <c r="AG8" s="112"/>
    </row>
    <row r="9" spans="2:33" ht="27.95" customHeight="1">
      <c r="B9" s="968" t="s">
        <v>36</v>
      </c>
      <c r="C9" s="964"/>
      <c r="D9" s="3"/>
      <c r="E9" s="3"/>
      <c r="F9" s="3"/>
      <c r="G9" s="2"/>
      <c r="H9" s="52"/>
      <c r="I9" s="2"/>
      <c r="K9" s="173"/>
      <c r="M9" s="3" t="s">
        <v>118</v>
      </c>
      <c r="N9" s="2"/>
      <c r="O9" s="2">
        <v>3</v>
      </c>
      <c r="P9" s="2"/>
      <c r="Q9" s="52"/>
      <c r="R9" s="2"/>
      <c r="S9" s="3" t="s">
        <v>120</v>
      </c>
      <c r="T9" s="103"/>
      <c r="U9" s="2">
        <v>3</v>
      </c>
      <c r="V9" s="966"/>
      <c r="W9" s="47" t="s">
        <v>46</v>
      </c>
      <c r="X9" s="48" t="s">
        <v>32</v>
      </c>
      <c r="Y9" s="44">
        <v>0</v>
      </c>
      <c r="Z9" s="20"/>
      <c r="AA9" s="20" t="s">
        <v>33</v>
      </c>
      <c r="AB9" s="21">
        <v>2.5</v>
      </c>
      <c r="AC9" s="21"/>
      <c r="AD9" s="21">
        <f>AB9*5</f>
        <v>12.5</v>
      </c>
      <c r="AE9" s="21" t="s">
        <v>28</v>
      </c>
      <c r="AF9" s="21">
        <f>AD9*9</f>
        <v>112.5</v>
      </c>
      <c r="AG9" s="110"/>
    </row>
    <row r="10" spans="2:33" ht="27.95" customHeight="1">
      <c r="B10" s="968"/>
      <c r="C10" s="964"/>
      <c r="D10" s="3"/>
      <c r="E10" s="3"/>
      <c r="F10" s="3"/>
      <c r="G10" s="2"/>
      <c r="H10" s="52"/>
      <c r="I10" s="2"/>
      <c r="K10" s="173"/>
      <c r="M10" s="3" t="s">
        <v>284</v>
      </c>
      <c r="N10" s="2"/>
      <c r="O10" s="2">
        <v>1</v>
      </c>
      <c r="P10" s="2"/>
      <c r="Q10" s="52"/>
      <c r="R10" s="2"/>
      <c r="S10" s="2" t="s">
        <v>118</v>
      </c>
      <c r="T10" s="52"/>
      <c r="U10" s="2">
        <v>5</v>
      </c>
      <c r="V10" s="966"/>
      <c r="W10" s="107">
        <v>27.2</v>
      </c>
      <c r="X10" s="97" t="s">
        <v>41</v>
      </c>
      <c r="Y10" s="53">
        <v>0</v>
      </c>
      <c r="Z10" s="19"/>
      <c r="AA10" s="20" t="s">
        <v>34</v>
      </c>
      <c r="AE10" s="20">
        <f>AB10*15</f>
        <v>0</v>
      </c>
      <c r="AG10" s="112"/>
    </row>
    <row r="11" spans="2:33" ht="27.95" customHeight="1">
      <c r="B11" s="54" t="s">
        <v>35</v>
      </c>
      <c r="C11" s="55"/>
      <c r="D11" s="3"/>
      <c r="E11" s="52"/>
      <c r="F11" s="3"/>
      <c r="G11" s="2"/>
      <c r="H11" s="52"/>
      <c r="I11" s="2"/>
      <c r="K11" s="173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0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149"/>
      <c r="K12" s="192"/>
      <c r="L12" s="150"/>
      <c r="M12" s="2"/>
      <c r="N12" s="52"/>
      <c r="O12" s="2"/>
      <c r="P12" s="2"/>
      <c r="Q12" s="52"/>
      <c r="R12" s="2"/>
      <c r="S12" s="2"/>
      <c r="T12" s="52"/>
      <c r="U12" s="2"/>
      <c r="V12" s="967"/>
      <c r="W12" s="108">
        <f>W6*4+W10*4+W8*9</f>
        <v>731.8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5"/>
    </row>
    <row r="13" spans="2:33" s="41" customFormat="1" ht="27.95" customHeight="1">
      <c r="B13" s="36">
        <v>4</v>
      </c>
      <c r="C13" s="964"/>
      <c r="D13" s="37" t="str">
        <f>承富.4月菜單!F39</f>
        <v>麥片飯</v>
      </c>
      <c r="E13" s="37" t="s">
        <v>123</v>
      </c>
      <c r="F13" s="37"/>
      <c r="G13" s="37" t="str">
        <f>承富.4月菜單!F40</f>
        <v>香酥雞翅(炸)</v>
      </c>
      <c r="H13" s="37" t="s">
        <v>182</v>
      </c>
      <c r="I13" s="37"/>
      <c r="J13" s="37" t="str">
        <f>承富.4月菜單!F41</f>
        <v>清蒸肉丸子</v>
      </c>
      <c r="K13" s="37" t="s">
        <v>15</v>
      </c>
      <c r="L13" s="37"/>
      <c r="M13" s="37" t="str">
        <f>承富.4月菜單!F42</f>
        <v>開陽花椰菜(海)</v>
      </c>
      <c r="N13" s="37" t="s">
        <v>117</v>
      </c>
      <c r="O13" s="37"/>
      <c r="P13" s="37" t="str">
        <f>承富.4月菜單!F43</f>
        <v>淺色蔬菜</v>
      </c>
      <c r="Q13" s="37" t="s">
        <v>56</v>
      </c>
      <c r="R13" s="37"/>
      <c r="S13" s="37" t="str">
        <f>承富.4月菜單!F44</f>
        <v>味噌豆腐湯(豆)</v>
      </c>
      <c r="T13" s="37" t="s">
        <v>117</v>
      </c>
      <c r="U13" s="37"/>
      <c r="V13" s="965"/>
      <c r="W13" s="38" t="s">
        <v>43</v>
      </c>
      <c r="X13" s="39" t="s">
        <v>19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0"/>
    </row>
    <row r="14" spans="2:33" ht="27.95" customHeight="1">
      <c r="B14" s="42" t="s">
        <v>8</v>
      </c>
      <c r="C14" s="964"/>
      <c r="D14" s="2" t="s">
        <v>92</v>
      </c>
      <c r="E14" s="2"/>
      <c r="F14" s="2">
        <v>40</v>
      </c>
      <c r="G14" s="69" t="s">
        <v>147</v>
      </c>
      <c r="H14" s="148"/>
      <c r="I14" s="147">
        <v>60</v>
      </c>
      <c r="J14" s="3" t="s">
        <v>379</v>
      </c>
      <c r="K14" s="3"/>
      <c r="L14" s="3">
        <v>30</v>
      </c>
      <c r="M14" s="2" t="s">
        <v>148</v>
      </c>
      <c r="N14" s="2" t="s">
        <v>298</v>
      </c>
      <c r="O14" s="2">
        <v>0.05</v>
      </c>
      <c r="P14" s="2" t="s">
        <v>65</v>
      </c>
      <c r="Q14" s="2"/>
      <c r="R14" s="2">
        <v>100</v>
      </c>
      <c r="S14" s="3" t="s">
        <v>380</v>
      </c>
      <c r="T14" s="2"/>
      <c r="U14" s="2">
        <v>1</v>
      </c>
      <c r="V14" s="966"/>
      <c r="W14" s="112">
        <v>99</v>
      </c>
      <c r="X14" s="43" t="s">
        <v>24</v>
      </c>
      <c r="Y14" s="44">
        <v>2.2000000000000002</v>
      </c>
      <c r="Z14" s="19"/>
      <c r="AA14" s="45" t="s">
        <v>25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2"/>
    </row>
    <row r="15" spans="2:33" ht="27.95" customHeight="1">
      <c r="B15" s="42">
        <v>28</v>
      </c>
      <c r="C15" s="964"/>
      <c r="D15" s="2" t="s">
        <v>124</v>
      </c>
      <c r="E15" s="2"/>
      <c r="F15" s="2">
        <v>60</v>
      </c>
      <c r="G15" s="149"/>
      <c r="H15" s="152"/>
      <c r="I15" s="150"/>
      <c r="J15" s="3"/>
      <c r="K15" s="3"/>
      <c r="L15" s="3"/>
      <c r="M15" s="2" t="s">
        <v>225</v>
      </c>
      <c r="N15" s="2"/>
      <c r="O15" s="2">
        <v>70</v>
      </c>
      <c r="P15" s="2"/>
      <c r="Q15" s="2"/>
      <c r="R15" s="2"/>
      <c r="S15" s="3" t="s">
        <v>199</v>
      </c>
      <c r="T15" s="2" t="s">
        <v>319</v>
      </c>
      <c r="U15" s="2">
        <v>30</v>
      </c>
      <c r="V15" s="966"/>
      <c r="W15" s="47" t="s">
        <v>45</v>
      </c>
      <c r="X15" s="48" t="s">
        <v>26</v>
      </c>
      <c r="Y15" s="44">
        <v>1.8</v>
      </c>
      <c r="Z15" s="20"/>
      <c r="AA15" s="49" t="s">
        <v>27</v>
      </c>
      <c r="AB15" s="21">
        <v>2</v>
      </c>
      <c r="AC15" s="50">
        <f>AB15*7</f>
        <v>14</v>
      </c>
      <c r="AD15" s="21">
        <f>AB15*5</f>
        <v>10</v>
      </c>
      <c r="AE15" s="21" t="s">
        <v>28</v>
      </c>
      <c r="AF15" s="51">
        <f>AC15*4+AD15*9</f>
        <v>146</v>
      </c>
      <c r="AG15" s="110"/>
    </row>
    <row r="16" spans="2:33" ht="27.95" customHeight="1">
      <c r="B16" s="42" t="s">
        <v>10</v>
      </c>
      <c r="C16" s="964"/>
      <c r="D16" s="52"/>
      <c r="E16" s="52"/>
      <c r="F16" s="2"/>
      <c r="G16" s="184"/>
      <c r="H16" s="151"/>
      <c r="I16" s="147"/>
      <c r="J16" s="3"/>
      <c r="K16" s="3"/>
      <c r="L16" s="3"/>
      <c r="M16" s="2" t="s">
        <v>121</v>
      </c>
      <c r="N16" s="2"/>
      <c r="O16" s="2">
        <v>5</v>
      </c>
      <c r="P16" s="2"/>
      <c r="Q16" s="52"/>
      <c r="R16" s="2"/>
      <c r="S16" s="3" t="s">
        <v>198</v>
      </c>
      <c r="T16" s="2"/>
      <c r="U16" s="2">
        <v>1</v>
      </c>
      <c r="V16" s="966"/>
      <c r="W16" s="107">
        <v>23.5</v>
      </c>
      <c r="X16" s="48" t="s">
        <v>29</v>
      </c>
      <c r="Y16" s="44">
        <v>2.5</v>
      </c>
      <c r="Z16" s="19"/>
      <c r="AA16" s="20" t="s">
        <v>30</v>
      </c>
      <c r="AB16" s="21">
        <v>1.7</v>
      </c>
      <c r="AC16" s="21">
        <f>AB16*1</f>
        <v>1.7</v>
      </c>
      <c r="AD16" s="21" t="s">
        <v>28</v>
      </c>
      <c r="AE16" s="21">
        <f>AB16*5</f>
        <v>8.5</v>
      </c>
      <c r="AF16" s="21">
        <f>AC16*4+AE16*4</f>
        <v>40.799999999999997</v>
      </c>
      <c r="AG16" s="112"/>
    </row>
    <row r="17" spans="2:33" ht="27.95" customHeight="1">
      <c r="B17" s="968" t="s">
        <v>37</v>
      </c>
      <c r="C17" s="964"/>
      <c r="D17" s="52"/>
      <c r="E17" s="52"/>
      <c r="F17" s="2"/>
      <c r="G17" s="2"/>
      <c r="H17" s="52"/>
      <c r="I17" s="2"/>
      <c r="J17" s="3"/>
      <c r="K17" s="2"/>
      <c r="L17" s="3"/>
      <c r="M17" s="3"/>
      <c r="N17" s="103"/>
      <c r="O17" s="2"/>
      <c r="P17" s="2"/>
      <c r="Q17" s="52"/>
      <c r="R17" s="2"/>
      <c r="S17" s="3"/>
      <c r="T17" s="103"/>
      <c r="U17" s="2"/>
      <c r="V17" s="966"/>
      <c r="W17" s="47" t="s">
        <v>46</v>
      </c>
      <c r="X17" s="48" t="s">
        <v>32</v>
      </c>
      <c r="Y17" s="44">
        <v>0</v>
      </c>
      <c r="Z17" s="20"/>
      <c r="AA17" s="20" t="s">
        <v>33</v>
      </c>
      <c r="AB17" s="21">
        <v>2.5</v>
      </c>
      <c r="AC17" s="21"/>
      <c r="AD17" s="21">
        <f>AB17*5</f>
        <v>12.5</v>
      </c>
      <c r="AE17" s="21" t="s">
        <v>28</v>
      </c>
      <c r="AF17" s="21">
        <f>AD17*9</f>
        <v>112.5</v>
      </c>
      <c r="AG17" s="110"/>
    </row>
    <row r="18" spans="2:33" ht="27.95" customHeight="1">
      <c r="B18" s="968"/>
      <c r="C18" s="964"/>
      <c r="D18" s="52"/>
      <c r="E18" s="52"/>
      <c r="F18" s="2"/>
      <c r="G18" s="2"/>
      <c r="H18" s="52"/>
      <c r="I18" s="2"/>
      <c r="J18" s="3"/>
      <c r="K18" s="2"/>
      <c r="L18" s="3"/>
      <c r="M18" s="3"/>
      <c r="N18" s="52"/>
      <c r="O18" s="2"/>
      <c r="P18" s="2"/>
      <c r="Q18" s="52"/>
      <c r="R18" s="2"/>
      <c r="S18" s="2"/>
      <c r="T18" s="52"/>
      <c r="U18" s="2"/>
      <c r="V18" s="966"/>
      <c r="W18" s="107">
        <v>27.2</v>
      </c>
      <c r="X18" s="97" t="s">
        <v>41</v>
      </c>
      <c r="Y18" s="53">
        <v>0</v>
      </c>
      <c r="Z18" s="19"/>
      <c r="AA18" s="20" t="s">
        <v>34</v>
      </c>
      <c r="AB18" s="21">
        <v>1</v>
      </c>
      <c r="AE18" s="20">
        <f>AB18*15</f>
        <v>15</v>
      </c>
      <c r="AG18" s="112"/>
    </row>
    <row r="19" spans="2:33" ht="27.95" customHeight="1">
      <c r="B19" s="54" t="s">
        <v>35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6"/>
      <c r="U19" s="96"/>
      <c r="V19" s="966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0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108">
        <f>W14*4+W18*4+W16*9</f>
        <v>716.3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5"/>
    </row>
    <row r="21" spans="2:33" s="41" customFormat="1" ht="27.95" customHeight="1">
      <c r="B21" s="64">
        <v>4</v>
      </c>
      <c r="C21" s="975"/>
      <c r="D21" s="136" t="str">
        <f>承富.4月菜單!J39</f>
        <v>香Q米飯</v>
      </c>
      <c r="E21" s="136" t="s">
        <v>15</v>
      </c>
      <c r="F21" s="136"/>
      <c r="G21" s="136" t="str">
        <f>承富.4月菜單!J40</f>
        <v>香噴噴肉排</v>
      </c>
      <c r="H21" s="136" t="s">
        <v>243</v>
      </c>
      <c r="I21" s="136"/>
      <c r="J21" s="136" t="str">
        <f>承富.4月菜單!J41</f>
        <v>玉米三色</v>
      </c>
      <c r="K21" s="136" t="s">
        <v>17</v>
      </c>
      <c r="L21" s="181"/>
      <c r="M21" s="182" t="str">
        <f>承富.4月菜單!J42</f>
        <v>蠔油杏鮑菇(豆)</v>
      </c>
      <c r="N21" s="136" t="s">
        <v>17</v>
      </c>
      <c r="O21" s="136"/>
      <c r="P21" s="136" t="str">
        <f>承富.4月菜單!J43</f>
        <v>深色蔬菜</v>
      </c>
      <c r="Q21" s="37" t="s">
        <v>56</v>
      </c>
      <c r="R21" s="136"/>
      <c r="S21" s="136" t="str">
        <f>承富.4月菜單!J44</f>
        <v>菜頭湯</v>
      </c>
      <c r="T21" s="136" t="s">
        <v>117</v>
      </c>
      <c r="U21" s="136"/>
      <c r="V21" s="976"/>
      <c r="W21" s="38" t="s">
        <v>43</v>
      </c>
      <c r="X21" s="39" t="s">
        <v>19</v>
      </c>
      <c r="Y21" s="40">
        <v>5.8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0"/>
    </row>
    <row r="22" spans="2:33" s="69" customFormat="1" ht="27.75" customHeight="1">
      <c r="B22" s="65" t="s">
        <v>8</v>
      </c>
      <c r="C22" s="975"/>
      <c r="D22" s="2" t="s">
        <v>60</v>
      </c>
      <c r="E22" s="3"/>
      <c r="F22" s="2">
        <v>100</v>
      </c>
      <c r="G22" s="137" t="s">
        <v>178</v>
      </c>
      <c r="H22" s="137"/>
      <c r="I22" s="137">
        <v>50</v>
      </c>
      <c r="J22" s="137" t="s">
        <v>247</v>
      </c>
      <c r="K22" s="137"/>
      <c r="L22" s="137">
        <v>40</v>
      </c>
      <c r="M22" s="137" t="s">
        <v>219</v>
      </c>
      <c r="N22" s="137"/>
      <c r="O22" s="137">
        <v>30</v>
      </c>
      <c r="P22" s="2" t="s">
        <v>65</v>
      </c>
      <c r="Q22" s="2"/>
      <c r="R22" s="2">
        <v>100</v>
      </c>
      <c r="S22" s="137" t="s">
        <v>131</v>
      </c>
      <c r="T22" s="137"/>
      <c r="U22" s="137">
        <v>35</v>
      </c>
      <c r="V22" s="977"/>
      <c r="W22" s="112">
        <v>110</v>
      </c>
      <c r="X22" s="43" t="s">
        <v>24</v>
      </c>
      <c r="Y22" s="44">
        <v>2</v>
      </c>
      <c r="Z22" s="66"/>
      <c r="AA22" s="67" t="s">
        <v>25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2"/>
    </row>
    <row r="23" spans="2:33" s="69" customFormat="1" ht="27.95" customHeight="1">
      <c r="B23" s="65">
        <v>29</v>
      </c>
      <c r="C23" s="975"/>
      <c r="D23" s="2"/>
      <c r="E23" s="3"/>
      <c r="F23" s="2"/>
      <c r="G23" s="137"/>
      <c r="H23" s="137"/>
      <c r="I23" s="137"/>
      <c r="J23" s="137" t="s">
        <v>248</v>
      </c>
      <c r="K23" s="137"/>
      <c r="L23" s="137">
        <v>5</v>
      </c>
      <c r="M23" s="137" t="s">
        <v>381</v>
      </c>
      <c r="N23" s="137" t="s">
        <v>319</v>
      </c>
      <c r="O23" s="137">
        <v>30</v>
      </c>
      <c r="P23" s="137"/>
      <c r="Q23" s="137"/>
      <c r="R23" s="137"/>
      <c r="S23" s="137"/>
      <c r="T23" s="137"/>
      <c r="U23" s="137"/>
      <c r="V23" s="977"/>
      <c r="W23" s="47" t="s">
        <v>45</v>
      </c>
      <c r="X23" s="48" t="s">
        <v>26</v>
      </c>
      <c r="Y23" s="44">
        <v>1.6</v>
      </c>
      <c r="Z23" s="70"/>
      <c r="AA23" s="71" t="s">
        <v>27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28</v>
      </c>
      <c r="AF23" s="73">
        <f>AC23*4+AD23*9</f>
        <v>153.30000000000001</v>
      </c>
      <c r="AG23" s="110"/>
    </row>
    <row r="24" spans="2:33" s="69" customFormat="1" ht="27.95" customHeight="1">
      <c r="B24" s="65" t="s">
        <v>10</v>
      </c>
      <c r="C24" s="975"/>
      <c r="D24" s="3"/>
      <c r="E24" s="3"/>
      <c r="F24" s="3"/>
      <c r="G24" s="137"/>
      <c r="H24" s="138"/>
      <c r="I24" s="137"/>
      <c r="J24" s="137" t="s">
        <v>249</v>
      </c>
      <c r="K24" s="138"/>
      <c r="L24" s="137">
        <v>5</v>
      </c>
      <c r="M24" s="137"/>
      <c r="N24" s="137"/>
      <c r="O24" s="137"/>
      <c r="P24" s="137"/>
      <c r="Q24" s="138"/>
      <c r="R24" s="137"/>
      <c r="S24" s="139"/>
      <c r="T24" s="138"/>
      <c r="U24" s="137"/>
      <c r="V24" s="977"/>
      <c r="W24" s="107">
        <v>20</v>
      </c>
      <c r="X24" s="48" t="s">
        <v>29</v>
      </c>
      <c r="Y24" s="44">
        <v>2</v>
      </c>
      <c r="Z24" s="66"/>
      <c r="AA24" s="74" t="s">
        <v>30</v>
      </c>
      <c r="AB24" s="68">
        <v>1.6</v>
      </c>
      <c r="AC24" s="68">
        <f>AB24*1</f>
        <v>1.6</v>
      </c>
      <c r="AD24" s="68" t="s">
        <v>28</v>
      </c>
      <c r="AE24" s="68">
        <f>AB24*5</f>
        <v>8</v>
      </c>
      <c r="AF24" s="68">
        <f>AC24*4+AE24*4</f>
        <v>38.4</v>
      </c>
      <c r="AG24" s="112"/>
    </row>
    <row r="25" spans="2:33" s="69" customFormat="1" ht="27.95" customHeight="1">
      <c r="B25" s="969" t="s">
        <v>38</v>
      </c>
      <c r="C25" s="975"/>
      <c r="D25" s="3"/>
      <c r="E25" s="3"/>
      <c r="F25" s="3"/>
      <c r="G25" s="137"/>
      <c r="H25" s="138"/>
      <c r="I25" s="137"/>
      <c r="J25" s="137" t="s">
        <v>250</v>
      </c>
      <c r="K25" s="187"/>
      <c r="L25" s="137">
        <v>5</v>
      </c>
      <c r="M25" s="137"/>
      <c r="N25" s="187"/>
      <c r="O25" s="137"/>
      <c r="P25" s="137"/>
      <c r="Q25" s="138"/>
      <c r="R25" s="137"/>
      <c r="S25" s="137"/>
      <c r="T25" s="138"/>
      <c r="U25" s="137"/>
      <c r="V25" s="977"/>
      <c r="W25" s="47" t="s">
        <v>46</v>
      </c>
      <c r="X25" s="48" t="s">
        <v>32</v>
      </c>
      <c r="Y25" s="44">
        <v>0</v>
      </c>
      <c r="Z25" s="70"/>
      <c r="AA25" s="74" t="s">
        <v>33</v>
      </c>
      <c r="AB25" s="68">
        <v>2.5</v>
      </c>
      <c r="AC25" s="68"/>
      <c r="AD25" s="68">
        <f>AB25*5</f>
        <v>12.5</v>
      </c>
      <c r="AE25" s="68" t="s">
        <v>28</v>
      </c>
      <c r="AF25" s="68">
        <f>AD25*9</f>
        <v>112.5</v>
      </c>
      <c r="AG25" s="110"/>
    </row>
    <row r="26" spans="2:33" s="69" customFormat="1" ht="27.95" customHeight="1">
      <c r="B26" s="969"/>
      <c r="C26" s="975"/>
      <c r="D26" s="3"/>
      <c r="E26" s="3"/>
      <c r="F26" s="3"/>
      <c r="G26" s="140"/>
      <c r="H26" s="138"/>
      <c r="I26" s="137"/>
      <c r="J26" s="137"/>
      <c r="K26" s="138"/>
      <c r="L26" s="137"/>
      <c r="M26" s="137"/>
      <c r="N26" s="138"/>
      <c r="O26" s="137"/>
      <c r="P26" s="137"/>
      <c r="Q26" s="138"/>
      <c r="R26" s="137"/>
      <c r="S26" s="137"/>
      <c r="T26" s="138"/>
      <c r="U26" s="137"/>
      <c r="V26" s="977"/>
      <c r="W26" s="107">
        <v>27.2</v>
      </c>
      <c r="X26" s="97" t="s">
        <v>41</v>
      </c>
      <c r="Y26" s="53">
        <v>0</v>
      </c>
      <c r="Z26" s="66"/>
      <c r="AA26" s="74" t="s">
        <v>34</v>
      </c>
      <c r="AB26" s="68"/>
      <c r="AC26" s="74"/>
      <c r="AD26" s="74"/>
      <c r="AE26" s="74">
        <f>AB26*15</f>
        <v>0</v>
      </c>
      <c r="AF26" s="74"/>
      <c r="AG26" s="112"/>
    </row>
    <row r="27" spans="2:33" s="69" customFormat="1" ht="27.95" customHeight="1">
      <c r="B27" s="76" t="s">
        <v>35</v>
      </c>
      <c r="C27" s="142"/>
      <c r="D27" s="3"/>
      <c r="E27" s="52"/>
      <c r="F27" s="3"/>
      <c r="G27" s="137"/>
      <c r="H27" s="138"/>
      <c r="I27" s="137"/>
      <c r="J27" s="137"/>
      <c r="K27" s="138"/>
      <c r="L27" s="137"/>
      <c r="M27" s="137"/>
      <c r="N27" s="138"/>
      <c r="O27" s="137"/>
      <c r="P27" s="137"/>
      <c r="Q27" s="138"/>
      <c r="R27" s="137"/>
      <c r="S27" s="137"/>
      <c r="T27" s="138"/>
      <c r="U27" s="137"/>
      <c r="V27" s="977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0"/>
    </row>
    <row r="28" spans="2:33" s="69" customFormat="1" ht="27.95" customHeight="1" thickBot="1">
      <c r="B28" s="78"/>
      <c r="C28" s="144"/>
      <c r="D28" s="138"/>
      <c r="E28" s="138"/>
      <c r="F28" s="137"/>
      <c r="G28" s="137"/>
      <c r="H28" s="138"/>
      <c r="I28" s="137"/>
      <c r="J28" s="137"/>
      <c r="K28" s="138"/>
      <c r="L28" s="137"/>
      <c r="M28" s="137"/>
      <c r="N28" s="138"/>
      <c r="O28" s="137"/>
      <c r="P28" s="137"/>
      <c r="Q28" s="138"/>
      <c r="R28" s="137"/>
      <c r="S28" s="137"/>
      <c r="T28" s="138"/>
      <c r="U28" s="137"/>
      <c r="V28" s="978"/>
      <c r="W28" s="108">
        <f>W22*4+W26*4+W24*9</f>
        <v>728.8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5"/>
    </row>
    <row r="29" spans="2:33" s="41" customFormat="1" ht="27.95" customHeight="1">
      <c r="B29" s="36">
        <v>4</v>
      </c>
      <c r="C29" s="975"/>
      <c r="D29" s="37" t="str">
        <f>承富.4月菜單!N39</f>
        <v>地瓜飯</v>
      </c>
      <c r="E29" s="37" t="s">
        <v>101</v>
      </c>
      <c r="F29" s="1"/>
      <c r="G29" s="37" t="str">
        <f>承富.4月菜單!N40</f>
        <v>塔香雞</v>
      </c>
      <c r="H29" s="37" t="s">
        <v>17</v>
      </c>
      <c r="I29" s="1"/>
      <c r="J29" s="37" t="str">
        <f>承富.4月菜單!N41</f>
        <v>香酥魚塊(海)(炸)</v>
      </c>
      <c r="K29" s="37" t="s">
        <v>189</v>
      </c>
      <c r="L29" s="1"/>
      <c r="M29" s="37" t="str">
        <f>承富.4月菜單!N42</f>
        <v>蕃茄蛋</v>
      </c>
      <c r="N29" s="37" t="s">
        <v>99</v>
      </c>
      <c r="O29" s="1"/>
      <c r="P29" s="37" t="str">
        <f>承富.4月菜單!N43</f>
        <v>淺色蔬菜</v>
      </c>
      <c r="Q29" s="37" t="s">
        <v>100</v>
      </c>
      <c r="R29" s="1"/>
      <c r="S29" s="37" t="str">
        <f>承富.4月菜單!N44</f>
        <v>金茸三絲湯</v>
      </c>
      <c r="T29" s="37" t="s">
        <v>99</v>
      </c>
      <c r="U29" s="1"/>
      <c r="V29" s="965"/>
      <c r="W29" s="38" t="s">
        <v>43</v>
      </c>
      <c r="X29" s="39" t="s">
        <v>19</v>
      </c>
      <c r="Y29" s="40">
        <v>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0"/>
    </row>
    <row r="30" spans="2:33" ht="27.95" customHeight="1">
      <c r="B30" s="42" t="s">
        <v>8</v>
      </c>
      <c r="C30" s="975"/>
      <c r="D30" s="2" t="s">
        <v>102</v>
      </c>
      <c r="E30" s="2"/>
      <c r="F30" s="2">
        <v>90</v>
      </c>
      <c r="G30" s="2" t="s">
        <v>116</v>
      </c>
      <c r="H30" s="3"/>
      <c r="I30" s="2">
        <v>60</v>
      </c>
      <c r="J30" s="2" t="s">
        <v>223</v>
      </c>
      <c r="K30" s="2" t="s">
        <v>201</v>
      </c>
      <c r="L30" s="2">
        <v>40</v>
      </c>
      <c r="M30" s="3" t="s">
        <v>205</v>
      </c>
      <c r="N30" s="2"/>
      <c r="O30" s="2">
        <v>40</v>
      </c>
      <c r="P30" s="2" t="s">
        <v>96</v>
      </c>
      <c r="Q30" s="2"/>
      <c r="R30" s="2">
        <v>100</v>
      </c>
      <c r="S30" s="139" t="s">
        <v>121</v>
      </c>
      <c r="T30" s="139"/>
      <c r="U30" s="139">
        <v>20</v>
      </c>
      <c r="V30" s="966"/>
      <c r="W30" s="112">
        <v>99</v>
      </c>
      <c r="X30" s="43" t="s">
        <v>24</v>
      </c>
      <c r="Y30" s="44">
        <v>2.2000000000000002</v>
      </c>
      <c r="Z30" s="19"/>
      <c r="AA30" s="45" t="s">
        <v>25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2"/>
    </row>
    <row r="31" spans="2:33" ht="27.95" customHeight="1">
      <c r="B31" s="42">
        <v>30</v>
      </c>
      <c r="C31" s="975"/>
      <c r="D31" s="3" t="s">
        <v>155</v>
      </c>
      <c r="E31" s="3"/>
      <c r="F31" s="3">
        <v>50</v>
      </c>
      <c r="G31" s="2" t="s">
        <v>198</v>
      </c>
      <c r="H31" s="3"/>
      <c r="I31" s="2">
        <v>1</v>
      </c>
      <c r="J31" s="2"/>
      <c r="K31" s="2"/>
      <c r="L31" s="2"/>
      <c r="M31" s="2" t="s">
        <v>213</v>
      </c>
      <c r="N31" s="103"/>
      <c r="O31" s="2">
        <v>30</v>
      </c>
      <c r="P31" s="2"/>
      <c r="Q31" s="2"/>
      <c r="R31" s="2"/>
      <c r="S31" s="139" t="s">
        <v>311</v>
      </c>
      <c r="T31" s="139"/>
      <c r="U31" s="139">
        <v>10</v>
      </c>
      <c r="V31" s="966"/>
      <c r="W31" s="47" t="s">
        <v>45</v>
      </c>
      <c r="X31" s="48" t="s">
        <v>26</v>
      </c>
      <c r="Y31" s="44">
        <v>1.8</v>
      </c>
      <c r="Z31" s="20"/>
      <c r="AA31" s="49" t="s">
        <v>27</v>
      </c>
      <c r="AB31" s="21">
        <v>2</v>
      </c>
      <c r="AC31" s="50">
        <f>AB31*7</f>
        <v>14</v>
      </c>
      <c r="AD31" s="21">
        <f>AB31*5</f>
        <v>10</v>
      </c>
      <c r="AE31" s="21" t="s">
        <v>28</v>
      </c>
      <c r="AF31" s="51">
        <f>AC31*4+AD31*9</f>
        <v>146</v>
      </c>
      <c r="AG31" s="110"/>
    </row>
    <row r="32" spans="2:33" ht="27.95" customHeight="1">
      <c r="B32" s="42" t="s">
        <v>10</v>
      </c>
      <c r="C32" s="975"/>
      <c r="D32" s="3"/>
      <c r="E32" s="3"/>
      <c r="F32" s="3"/>
      <c r="G32" s="2" t="s">
        <v>222</v>
      </c>
      <c r="H32" s="105"/>
      <c r="I32" s="2">
        <v>1</v>
      </c>
      <c r="J32" s="2"/>
      <c r="K32" s="103"/>
      <c r="L32" s="2"/>
      <c r="M32" s="3"/>
      <c r="N32" s="2"/>
      <c r="O32" s="2"/>
      <c r="P32" s="2"/>
      <c r="Q32" s="52"/>
      <c r="R32" s="2"/>
      <c r="S32" s="139" t="s">
        <v>291</v>
      </c>
      <c r="T32" s="139"/>
      <c r="U32" s="139">
        <v>5</v>
      </c>
      <c r="V32" s="966"/>
      <c r="W32" s="107">
        <v>23.5</v>
      </c>
      <c r="X32" s="48" t="s">
        <v>29</v>
      </c>
      <c r="Y32" s="44">
        <v>2.5</v>
      </c>
      <c r="Z32" s="19"/>
      <c r="AA32" s="20" t="s">
        <v>30</v>
      </c>
      <c r="AB32" s="21">
        <v>1.8</v>
      </c>
      <c r="AC32" s="21">
        <f>AB32*1</f>
        <v>1.8</v>
      </c>
      <c r="AD32" s="21" t="s">
        <v>28</v>
      </c>
      <c r="AE32" s="21">
        <f>AB32*5</f>
        <v>9</v>
      </c>
      <c r="AF32" s="21">
        <f>AC32*4+AE32*4</f>
        <v>43.2</v>
      </c>
      <c r="AG32" s="112"/>
    </row>
    <row r="33" spans="2:33" ht="27.95" customHeight="1">
      <c r="B33" s="968" t="s">
        <v>39</v>
      </c>
      <c r="C33" s="975"/>
      <c r="D33" s="3"/>
      <c r="E33" s="3"/>
      <c r="F33" s="3"/>
      <c r="G33" s="2"/>
      <c r="H33" s="52"/>
      <c r="I33" s="2"/>
      <c r="J33" s="2"/>
      <c r="K33" s="52"/>
      <c r="L33" s="2"/>
      <c r="M33" s="2"/>
      <c r="N33" s="103"/>
      <c r="O33" s="2"/>
      <c r="P33" s="2"/>
      <c r="Q33" s="52"/>
      <c r="R33" s="2"/>
      <c r="S33" s="3" t="s">
        <v>292</v>
      </c>
      <c r="T33" s="52"/>
      <c r="U33" s="2">
        <v>3</v>
      </c>
      <c r="V33" s="966"/>
      <c r="W33" s="47" t="s">
        <v>46</v>
      </c>
      <c r="X33" s="48" t="s">
        <v>32</v>
      </c>
      <c r="Y33" s="44">
        <v>0</v>
      </c>
      <c r="Z33" s="20"/>
      <c r="AA33" s="20" t="s">
        <v>33</v>
      </c>
      <c r="AB33" s="21">
        <v>2.5</v>
      </c>
      <c r="AC33" s="21"/>
      <c r="AD33" s="21">
        <f>AB33*5</f>
        <v>12.5</v>
      </c>
      <c r="AE33" s="21" t="s">
        <v>28</v>
      </c>
      <c r="AF33" s="21">
        <f>AD33*9</f>
        <v>112.5</v>
      </c>
      <c r="AG33" s="110"/>
    </row>
    <row r="34" spans="2:33" ht="27.95" customHeight="1">
      <c r="B34" s="968"/>
      <c r="C34" s="975"/>
      <c r="D34" s="3"/>
      <c r="E34" s="3"/>
      <c r="F34" s="3"/>
      <c r="G34" s="2"/>
      <c r="H34" s="52"/>
      <c r="I34" s="2"/>
      <c r="J34" s="2"/>
      <c r="K34" s="52"/>
      <c r="L34" s="2"/>
      <c r="M34" s="3"/>
      <c r="N34" s="52"/>
      <c r="O34" s="2"/>
      <c r="P34" s="2"/>
      <c r="Q34" s="52"/>
      <c r="R34" s="2"/>
      <c r="S34" s="3" t="s">
        <v>284</v>
      </c>
      <c r="T34" s="52"/>
      <c r="U34" s="2">
        <v>1</v>
      </c>
      <c r="V34" s="966"/>
      <c r="W34" s="107">
        <v>27.2</v>
      </c>
      <c r="X34" s="97" t="s">
        <v>41</v>
      </c>
      <c r="Y34" s="53">
        <v>0</v>
      </c>
      <c r="Z34" s="19"/>
      <c r="AA34" s="20" t="s">
        <v>34</v>
      </c>
      <c r="AB34" s="21">
        <v>1</v>
      </c>
      <c r="AE34" s="20">
        <f>AB34*15</f>
        <v>15</v>
      </c>
      <c r="AG34" s="112"/>
    </row>
    <row r="35" spans="2:33" ht="27.95" customHeight="1">
      <c r="B35" s="76" t="s">
        <v>35</v>
      </c>
      <c r="C35" s="145"/>
      <c r="D35" s="3"/>
      <c r="E35" s="52"/>
      <c r="F35" s="3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0"/>
    </row>
    <row r="36" spans="2:33" ht="27.95" customHeight="1">
      <c r="B36" s="143"/>
      <c r="C36" s="146"/>
      <c r="D36" s="61"/>
      <c r="E36" s="61"/>
      <c r="F36" s="4"/>
      <c r="G36" s="4"/>
      <c r="H36" s="61"/>
      <c r="I36" s="4"/>
      <c r="J36" s="4"/>
      <c r="K36" s="61"/>
      <c r="L36" s="4"/>
      <c r="M36" s="4"/>
      <c r="N36" s="61"/>
      <c r="O36" s="4"/>
      <c r="P36" s="4"/>
      <c r="Q36" s="61"/>
      <c r="R36" s="4"/>
      <c r="S36" s="4"/>
      <c r="T36" s="61"/>
      <c r="U36" s="4"/>
      <c r="V36" s="967"/>
      <c r="W36" s="108">
        <f>W30*4+W34*4+W32*9</f>
        <v>716.3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5"/>
    </row>
    <row r="37" spans="2:33" s="41" customFormat="1" ht="27.95" customHeight="1">
      <c r="B37" s="36"/>
      <c r="C37" s="964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965"/>
      <c r="W37" s="38" t="s">
        <v>43</v>
      </c>
      <c r="X37" s="39" t="s">
        <v>19</v>
      </c>
      <c r="Y37" s="40">
        <v>0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0"/>
    </row>
    <row r="38" spans="2:33" ht="27.95" customHeight="1">
      <c r="B38" s="42" t="s">
        <v>8</v>
      </c>
      <c r="C38" s="964"/>
      <c r="D38" s="2"/>
      <c r="E38" s="2"/>
      <c r="F38" s="2"/>
      <c r="G38" s="69"/>
      <c r="H38" s="148"/>
      <c r="I38" s="147"/>
      <c r="J38" s="2"/>
      <c r="K38" s="2"/>
      <c r="L38" s="2"/>
      <c r="M38" s="2"/>
      <c r="N38" s="2"/>
      <c r="O38" s="2"/>
      <c r="P38" s="2"/>
      <c r="Q38" s="3"/>
      <c r="R38" s="2"/>
      <c r="S38" s="3"/>
      <c r="T38" s="2"/>
      <c r="U38" s="2"/>
      <c r="V38" s="966"/>
      <c r="W38" s="112"/>
      <c r="X38" s="43" t="s">
        <v>24</v>
      </c>
      <c r="Y38" s="44">
        <v>0</v>
      </c>
      <c r="Z38" s="19"/>
      <c r="AA38" s="45" t="s">
        <v>25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2"/>
    </row>
    <row r="39" spans="2:33" ht="27.95" customHeight="1">
      <c r="B39" s="42"/>
      <c r="C39" s="964"/>
      <c r="D39" s="3"/>
      <c r="E39" s="3"/>
      <c r="F39" s="2"/>
      <c r="G39" s="2"/>
      <c r="H39" s="3"/>
      <c r="I39" s="2"/>
      <c r="J39" s="2"/>
      <c r="K39" s="2"/>
      <c r="L39" s="2"/>
      <c r="M39" s="2"/>
      <c r="N39" s="2"/>
      <c r="O39" s="2"/>
      <c r="P39" s="2"/>
      <c r="Q39" s="3"/>
      <c r="R39" s="2"/>
      <c r="S39" s="3"/>
      <c r="T39" s="2"/>
      <c r="U39" s="2"/>
      <c r="V39" s="966"/>
      <c r="W39" s="47" t="s">
        <v>45</v>
      </c>
      <c r="X39" s="48" t="s">
        <v>26</v>
      </c>
      <c r="Y39" s="44">
        <v>0</v>
      </c>
      <c r="Z39" s="20"/>
      <c r="AA39" s="49" t="s">
        <v>27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28</v>
      </c>
      <c r="AF39" s="51">
        <f>AC39*4+AD39*9</f>
        <v>167.89999999999998</v>
      </c>
      <c r="AG39" s="110"/>
    </row>
    <row r="40" spans="2:33" ht="27.95" customHeight="1">
      <c r="B40" s="42" t="s">
        <v>10</v>
      </c>
      <c r="C40" s="964"/>
      <c r="D40" s="3"/>
      <c r="E40" s="3"/>
      <c r="F40" s="2"/>
      <c r="G40" s="2"/>
      <c r="H40" s="3"/>
      <c r="I40" s="2"/>
      <c r="J40" s="2"/>
      <c r="K40" s="2"/>
      <c r="L40" s="2"/>
      <c r="M40" s="2"/>
      <c r="N40" s="3"/>
      <c r="O40" s="2"/>
      <c r="P40" s="2"/>
      <c r="Q40" s="3"/>
      <c r="R40" s="2"/>
      <c r="S40" s="2"/>
      <c r="T40" s="3"/>
      <c r="U40" s="2"/>
      <c r="V40" s="966"/>
      <c r="W40" s="107"/>
      <c r="X40" s="48" t="s">
        <v>29</v>
      </c>
      <c r="Y40" s="44">
        <v>0</v>
      </c>
      <c r="Z40" s="19"/>
      <c r="AA40" s="20" t="s">
        <v>30</v>
      </c>
      <c r="AB40" s="21">
        <v>1.6</v>
      </c>
      <c r="AC40" s="21">
        <f>AB40*1</f>
        <v>1.6</v>
      </c>
      <c r="AD40" s="21" t="s">
        <v>28</v>
      </c>
      <c r="AE40" s="21">
        <f>AB40*5</f>
        <v>8</v>
      </c>
      <c r="AF40" s="21">
        <f>AC40*4+AE40*4</f>
        <v>38.4</v>
      </c>
      <c r="AG40" s="112"/>
    </row>
    <row r="41" spans="2:33" ht="27.95" customHeight="1">
      <c r="B41" s="968" t="s">
        <v>57</v>
      </c>
      <c r="C41" s="964"/>
      <c r="D41" s="3"/>
      <c r="E41" s="3"/>
      <c r="F41" s="2"/>
      <c r="G41" s="2"/>
      <c r="H41" s="3"/>
      <c r="I41" s="2"/>
      <c r="J41" s="2"/>
      <c r="K41" s="2"/>
      <c r="L41" s="2"/>
      <c r="M41" s="139"/>
      <c r="N41" s="137"/>
      <c r="O41" s="139"/>
      <c r="P41" s="2"/>
      <c r="Q41" s="3"/>
      <c r="R41" s="2"/>
      <c r="S41" s="3"/>
      <c r="T41" s="3"/>
      <c r="U41" s="3"/>
      <c r="V41" s="966"/>
      <c r="W41" s="47" t="s">
        <v>46</v>
      </c>
      <c r="X41" s="48" t="s">
        <v>32</v>
      </c>
      <c r="Y41" s="44">
        <v>0</v>
      </c>
      <c r="Z41" s="20"/>
      <c r="AA41" s="20" t="s">
        <v>33</v>
      </c>
      <c r="AB41" s="21">
        <v>2.5</v>
      </c>
      <c r="AC41" s="21"/>
      <c r="AD41" s="21">
        <f>AB41*5</f>
        <v>12.5</v>
      </c>
      <c r="AE41" s="21" t="s">
        <v>28</v>
      </c>
      <c r="AF41" s="21">
        <f>AD41*9</f>
        <v>112.5</v>
      </c>
      <c r="AG41" s="110"/>
    </row>
    <row r="42" spans="2:33" ht="27.95" customHeight="1">
      <c r="B42" s="968"/>
      <c r="C42" s="964"/>
      <c r="D42" s="52"/>
      <c r="E42" s="52"/>
      <c r="F42" s="2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66"/>
      <c r="W42" s="107"/>
      <c r="X42" s="97" t="s">
        <v>41</v>
      </c>
      <c r="Y42" s="53">
        <v>0</v>
      </c>
      <c r="Z42" s="19"/>
      <c r="AA42" s="20" t="s">
        <v>34</v>
      </c>
      <c r="AE42" s="20">
        <f>AB42*15</f>
        <v>0</v>
      </c>
      <c r="AG42" s="112"/>
    </row>
    <row r="43" spans="2:33" ht="27.95" customHeight="1">
      <c r="B43" s="54" t="s">
        <v>35</v>
      </c>
      <c r="C43" s="55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0"/>
    </row>
    <row r="44" spans="2:33" ht="27.95" customHeight="1" thickBot="1">
      <c r="B44" s="185"/>
      <c r="C44" s="58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108"/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5"/>
    </row>
    <row r="45" spans="2:33" s="88" customFormat="1" ht="21.75" customHeight="1">
      <c r="B45" s="85"/>
      <c r="C45" s="20"/>
      <c r="D45" s="46"/>
      <c r="E45" s="86"/>
      <c r="F45" s="46"/>
      <c r="G45" s="46"/>
      <c r="H45" s="86"/>
      <c r="I45" s="46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87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8"/>
      <c r="D46" s="973"/>
      <c r="E46" s="973"/>
      <c r="F46" s="974"/>
      <c r="G46" s="974"/>
      <c r="H46" s="89"/>
      <c r="I46" s="20"/>
      <c r="J46" s="20"/>
      <c r="K46" s="89"/>
      <c r="L46" s="20"/>
      <c r="N46" s="89"/>
      <c r="O46" s="20"/>
      <c r="Q46" s="89"/>
      <c r="R46" s="20"/>
      <c r="T46" s="89"/>
      <c r="U46" s="20"/>
      <c r="V46" s="90"/>
      <c r="Y46" s="93"/>
    </row>
    <row r="47" spans="2:33">
      <c r="Y47" s="93"/>
    </row>
    <row r="48" spans="2:33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20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46"/>
  <sheetViews>
    <sheetView topLeftCell="A10" zoomScale="70" zoomScaleNormal="70" workbookViewId="0">
      <selection activeCell="F59" sqref="F59"/>
    </sheetView>
  </sheetViews>
  <sheetFormatPr defaultRowHeight="16.5"/>
  <cols>
    <col min="1" max="20" width="14.625" style="218" customWidth="1"/>
    <col min="21" max="16384" width="9" style="218"/>
  </cols>
  <sheetData>
    <row r="1" spans="1:20" ht="69" customHeight="1" thickBot="1">
      <c r="G1" s="249" t="s">
        <v>514</v>
      </c>
      <c r="H1" s="249"/>
      <c r="I1" s="249"/>
      <c r="J1" s="249"/>
      <c r="K1" s="249"/>
      <c r="O1" s="218" t="s">
        <v>513</v>
      </c>
    </row>
    <row r="2" spans="1:20" s="237" customFormat="1" ht="27.95" customHeight="1" thickBot="1">
      <c r="A2" s="1019"/>
      <c r="B2" s="1002"/>
      <c r="C2" s="1002"/>
      <c r="D2" s="1002"/>
      <c r="E2" s="1002"/>
      <c r="F2" s="1002"/>
      <c r="G2" s="1002"/>
      <c r="H2" s="1003"/>
      <c r="I2" s="1000" t="s">
        <v>512</v>
      </c>
      <c r="J2" s="1000"/>
      <c r="K2" s="1000"/>
      <c r="L2" s="1001"/>
      <c r="M2" s="1002"/>
      <c r="N2" s="1002"/>
      <c r="O2" s="1002"/>
      <c r="P2" s="1002"/>
      <c r="Q2" s="1002"/>
      <c r="R2" s="1002"/>
      <c r="S2" s="1002"/>
      <c r="T2" s="1003"/>
    </row>
    <row r="3" spans="1:20" s="237" customFormat="1" ht="27.95" customHeight="1">
      <c r="A3" s="986"/>
      <c r="B3" s="987"/>
      <c r="C3" s="987"/>
      <c r="D3" s="987"/>
      <c r="E3" s="987"/>
      <c r="F3" s="987"/>
      <c r="G3" s="987"/>
      <c r="H3" s="993"/>
      <c r="I3" s="987" t="s">
        <v>430</v>
      </c>
      <c r="J3" s="987" t="s">
        <v>431</v>
      </c>
      <c r="K3" s="987" t="s">
        <v>429</v>
      </c>
      <c r="L3" s="993" t="s">
        <v>427</v>
      </c>
      <c r="M3" s="987"/>
      <c r="N3" s="987"/>
      <c r="O3" s="987"/>
      <c r="P3" s="987"/>
      <c r="Q3" s="987"/>
      <c r="R3" s="987"/>
      <c r="S3" s="987"/>
      <c r="T3" s="993"/>
    </row>
    <row r="4" spans="1:20" s="237" customFormat="1" ht="27.95" customHeight="1">
      <c r="A4" s="988"/>
      <c r="B4" s="989"/>
      <c r="C4" s="989"/>
      <c r="D4" s="989"/>
      <c r="E4" s="989"/>
      <c r="F4" s="989"/>
      <c r="G4" s="989"/>
      <c r="H4" s="990"/>
      <c r="I4" s="989" t="s">
        <v>511</v>
      </c>
      <c r="J4" s="989"/>
      <c r="K4" s="989"/>
      <c r="L4" s="990"/>
      <c r="M4" s="989"/>
      <c r="N4" s="989"/>
      <c r="O4" s="989"/>
      <c r="P4" s="989"/>
      <c r="Q4" s="989"/>
      <c r="R4" s="989"/>
      <c r="S4" s="989"/>
      <c r="T4" s="990"/>
    </row>
    <row r="5" spans="1:20" s="237" customFormat="1" ht="27.95" customHeight="1">
      <c r="A5" s="986"/>
      <c r="B5" s="987"/>
      <c r="C5" s="987"/>
      <c r="D5" s="987"/>
      <c r="E5" s="987"/>
      <c r="F5" s="987"/>
      <c r="G5" s="987"/>
      <c r="H5" s="993"/>
      <c r="I5" s="987" t="s">
        <v>510</v>
      </c>
      <c r="J5" s="987"/>
      <c r="K5" s="987"/>
      <c r="L5" s="993"/>
      <c r="M5" s="987"/>
      <c r="N5" s="987"/>
      <c r="O5" s="987"/>
      <c r="P5" s="987"/>
      <c r="Q5" s="987"/>
      <c r="R5" s="987"/>
      <c r="S5" s="987"/>
      <c r="T5" s="993"/>
    </row>
    <row r="6" spans="1:20" s="237" customFormat="1" ht="27.95" customHeight="1">
      <c r="A6" s="986"/>
      <c r="B6" s="987"/>
      <c r="C6" s="987"/>
      <c r="D6" s="987"/>
      <c r="E6" s="987"/>
      <c r="F6" s="987"/>
      <c r="G6" s="987"/>
      <c r="H6" s="993"/>
      <c r="I6" s="987" t="s">
        <v>509</v>
      </c>
      <c r="J6" s="987"/>
      <c r="K6" s="987"/>
      <c r="L6" s="993"/>
      <c r="M6" s="987"/>
      <c r="N6" s="987"/>
      <c r="O6" s="987"/>
      <c r="P6" s="987"/>
      <c r="Q6" s="987"/>
      <c r="R6" s="987"/>
      <c r="S6" s="987"/>
      <c r="T6" s="993"/>
    </row>
    <row r="7" spans="1:20" s="237" customFormat="1" ht="27.95" customHeight="1">
      <c r="A7" s="981"/>
      <c r="B7" s="982"/>
      <c r="C7" s="982"/>
      <c r="D7" s="982"/>
      <c r="E7" s="982"/>
      <c r="F7" s="982"/>
      <c r="G7" s="982"/>
      <c r="H7" s="995"/>
      <c r="I7" s="982" t="s">
        <v>414</v>
      </c>
      <c r="J7" s="982"/>
      <c r="K7" s="982"/>
      <c r="L7" s="995"/>
      <c r="M7" s="982"/>
      <c r="N7" s="982"/>
      <c r="O7" s="982"/>
      <c r="P7" s="982"/>
      <c r="Q7" s="982"/>
      <c r="R7" s="982"/>
      <c r="S7" s="982"/>
      <c r="T7" s="995"/>
    </row>
    <row r="8" spans="1:20" s="237" customFormat="1" ht="27.95" customHeight="1" thickBot="1">
      <c r="A8" s="986"/>
      <c r="B8" s="987"/>
      <c r="C8" s="987"/>
      <c r="D8" s="987"/>
      <c r="E8" s="991"/>
      <c r="F8" s="991"/>
      <c r="G8" s="991"/>
      <c r="H8" s="992"/>
      <c r="I8" s="987" t="s">
        <v>440</v>
      </c>
      <c r="J8" s="987"/>
      <c r="K8" s="987"/>
      <c r="L8" s="993"/>
      <c r="M8" s="987"/>
      <c r="N8" s="987"/>
      <c r="O8" s="987"/>
      <c r="P8" s="987"/>
      <c r="Q8" s="987"/>
      <c r="R8" s="987"/>
      <c r="S8" s="987"/>
      <c r="T8" s="993"/>
    </row>
    <row r="9" spans="1:20">
      <c r="A9" s="248"/>
      <c r="B9" s="229"/>
      <c r="C9" s="229"/>
      <c r="D9" s="229"/>
      <c r="E9" s="229"/>
      <c r="F9" s="229"/>
      <c r="G9" s="229"/>
      <c r="H9" s="228"/>
      <c r="I9" s="247" t="s">
        <v>406</v>
      </c>
      <c r="J9" s="246" t="str">
        <f>'王子第一週明細)'!W28</f>
        <v>720.0K</v>
      </c>
      <c r="K9" s="246" t="s">
        <v>9</v>
      </c>
      <c r="L9" s="245" t="str">
        <f>'王子第一週明細)'!W24</f>
        <v>24.0g</v>
      </c>
      <c r="M9" s="229"/>
      <c r="N9" s="229"/>
      <c r="O9" s="229"/>
      <c r="P9" s="229"/>
      <c r="Q9" s="229"/>
      <c r="R9" s="229"/>
      <c r="S9" s="229"/>
      <c r="T9" s="228"/>
    </row>
    <row r="10" spans="1:20" ht="17.25" thickBot="1">
      <c r="A10" s="244"/>
      <c r="B10" s="220"/>
      <c r="C10" s="220"/>
      <c r="D10" s="220"/>
      <c r="E10" s="220"/>
      <c r="F10" s="220"/>
      <c r="G10" s="220"/>
      <c r="H10" s="219"/>
      <c r="I10" s="243" t="s">
        <v>7</v>
      </c>
      <c r="J10" s="226" t="str">
        <f>'王子第一週明細)'!W22</f>
        <v>99.0g</v>
      </c>
      <c r="K10" s="226" t="s">
        <v>11</v>
      </c>
      <c r="L10" s="242" t="str">
        <f>'王子第一週明細)'!W26</f>
        <v>27.0g</v>
      </c>
      <c r="M10" s="220"/>
      <c r="N10" s="220"/>
      <c r="O10" s="220"/>
      <c r="P10" s="220"/>
      <c r="Q10" s="220"/>
      <c r="R10" s="220"/>
      <c r="S10" s="220"/>
      <c r="T10" s="219"/>
    </row>
    <row r="11" spans="1:20" s="237" customFormat="1" ht="27.95" customHeight="1" thickBot="1">
      <c r="A11" s="1013" t="s">
        <v>508</v>
      </c>
      <c r="B11" s="1014"/>
      <c r="C11" s="1014"/>
      <c r="D11" s="1015"/>
      <c r="E11" s="1013" t="s">
        <v>507</v>
      </c>
      <c r="F11" s="1014"/>
      <c r="G11" s="1014"/>
      <c r="H11" s="1015"/>
      <c r="I11" s="1013" t="s">
        <v>506</v>
      </c>
      <c r="J11" s="1014"/>
      <c r="K11" s="1014"/>
      <c r="L11" s="1015"/>
      <c r="M11" s="1013" t="s">
        <v>505</v>
      </c>
      <c r="N11" s="1014"/>
      <c r="O11" s="1014"/>
      <c r="P11" s="1015"/>
      <c r="Q11" s="1013" t="s">
        <v>504</v>
      </c>
      <c r="R11" s="1014"/>
      <c r="S11" s="1014"/>
      <c r="T11" s="1015"/>
    </row>
    <row r="12" spans="1:20" s="237" customFormat="1" ht="27.95" customHeight="1">
      <c r="A12" s="986" t="s">
        <v>430</v>
      </c>
      <c r="B12" s="987" t="s">
        <v>429</v>
      </c>
      <c r="C12" s="987" t="s">
        <v>429</v>
      </c>
      <c r="D12" s="993" t="s">
        <v>429</v>
      </c>
      <c r="E12" s="986" t="s">
        <v>432</v>
      </c>
      <c r="F12" s="987" t="s">
        <v>431</v>
      </c>
      <c r="G12" s="987" t="s">
        <v>431</v>
      </c>
      <c r="H12" s="993" t="s">
        <v>431</v>
      </c>
      <c r="I12" s="987" t="s">
        <v>430</v>
      </c>
      <c r="J12" s="987" t="s">
        <v>429</v>
      </c>
      <c r="K12" s="987" t="s">
        <v>429</v>
      </c>
      <c r="L12" s="993" t="s">
        <v>429</v>
      </c>
      <c r="M12" s="986" t="s">
        <v>428</v>
      </c>
      <c r="N12" s="987" t="s">
        <v>427</v>
      </c>
      <c r="O12" s="987" t="s">
        <v>427</v>
      </c>
      <c r="P12" s="993" t="s">
        <v>427</v>
      </c>
      <c r="Q12" s="986" t="s">
        <v>503</v>
      </c>
      <c r="R12" s="987" t="s">
        <v>457</v>
      </c>
      <c r="S12" s="987" t="s">
        <v>457</v>
      </c>
      <c r="T12" s="993" t="s">
        <v>457</v>
      </c>
    </row>
    <row r="13" spans="1:20" s="237" customFormat="1" ht="27.95" customHeight="1">
      <c r="A13" s="988" t="s">
        <v>502</v>
      </c>
      <c r="B13" s="989"/>
      <c r="C13" s="989"/>
      <c r="D13" s="990"/>
      <c r="E13" s="988" t="s">
        <v>501</v>
      </c>
      <c r="F13" s="989"/>
      <c r="G13" s="989"/>
      <c r="H13" s="990"/>
      <c r="I13" s="989" t="s">
        <v>456</v>
      </c>
      <c r="J13" s="989"/>
      <c r="K13" s="989"/>
      <c r="L13" s="990"/>
      <c r="M13" s="988" t="s">
        <v>453</v>
      </c>
      <c r="N13" s="989"/>
      <c r="O13" s="989"/>
      <c r="P13" s="990"/>
      <c r="Q13" s="988" t="s">
        <v>500</v>
      </c>
      <c r="R13" s="989"/>
      <c r="S13" s="989"/>
      <c r="T13" s="990"/>
    </row>
    <row r="14" spans="1:20" s="237" customFormat="1" ht="27.95" customHeight="1">
      <c r="A14" s="986" t="s">
        <v>499</v>
      </c>
      <c r="B14" s="987"/>
      <c r="C14" s="987"/>
      <c r="D14" s="993"/>
      <c r="E14" s="986" t="s">
        <v>419</v>
      </c>
      <c r="F14" s="987"/>
      <c r="G14" s="987"/>
      <c r="H14" s="993"/>
      <c r="I14" s="987" t="s">
        <v>498</v>
      </c>
      <c r="J14" s="987"/>
      <c r="K14" s="987"/>
      <c r="L14" s="993"/>
      <c r="M14" s="986" t="s">
        <v>497</v>
      </c>
      <c r="N14" s="987"/>
      <c r="O14" s="987"/>
      <c r="P14" s="993"/>
      <c r="Q14" s="1016" t="s">
        <v>444</v>
      </c>
      <c r="R14" s="1017"/>
      <c r="S14" s="1017"/>
      <c r="T14" s="1018"/>
    </row>
    <row r="15" spans="1:20" s="237" customFormat="1" ht="27.95" customHeight="1">
      <c r="A15" s="986" t="s">
        <v>496</v>
      </c>
      <c r="B15" s="987"/>
      <c r="C15" s="987"/>
      <c r="D15" s="993"/>
      <c r="E15" s="986" t="s">
        <v>495</v>
      </c>
      <c r="F15" s="987"/>
      <c r="G15" s="987"/>
      <c r="H15" s="993"/>
      <c r="I15" s="987" t="s">
        <v>494</v>
      </c>
      <c r="J15" s="987"/>
      <c r="K15" s="987"/>
      <c r="L15" s="993"/>
      <c r="M15" s="986" t="s">
        <v>493</v>
      </c>
      <c r="N15" s="987"/>
      <c r="O15" s="987"/>
      <c r="P15" s="993"/>
      <c r="Q15" s="986" t="s">
        <v>492</v>
      </c>
      <c r="R15" s="987"/>
      <c r="S15" s="987"/>
      <c r="T15" s="993"/>
    </row>
    <row r="16" spans="1:20" s="237" customFormat="1" ht="27.95" customHeight="1">
      <c r="A16" s="981" t="s">
        <v>414</v>
      </c>
      <c r="B16" s="982"/>
      <c r="C16" s="982"/>
      <c r="D16" s="995"/>
      <c r="E16" s="981" t="s">
        <v>413</v>
      </c>
      <c r="F16" s="982"/>
      <c r="G16" s="982"/>
      <c r="H16" s="995"/>
      <c r="I16" s="982" t="s">
        <v>414</v>
      </c>
      <c r="J16" s="982"/>
      <c r="K16" s="982"/>
      <c r="L16" s="995"/>
      <c r="M16" s="981" t="s">
        <v>413</v>
      </c>
      <c r="N16" s="982"/>
      <c r="O16" s="982"/>
      <c r="P16" s="995"/>
      <c r="Q16" s="981" t="s">
        <v>414</v>
      </c>
      <c r="R16" s="982"/>
      <c r="S16" s="982"/>
      <c r="T16" s="995"/>
    </row>
    <row r="17" spans="1:20" s="237" customFormat="1" ht="27.95" customHeight="1" thickBot="1">
      <c r="A17" s="983" t="s">
        <v>491</v>
      </c>
      <c r="B17" s="984"/>
      <c r="C17" s="984"/>
      <c r="D17" s="985"/>
      <c r="E17" s="983" t="s">
        <v>490</v>
      </c>
      <c r="F17" s="984"/>
      <c r="G17" s="984"/>
      <c r="H17" s="985"/>
      <c r="I17" s="984" t="s">
        <v>409</v>
      </c>
      <c r="J17" s="984"/>
      <c r="K17" s="984"/>
      <c r="L17" s="985"/>
      <c r="M17" s="983" t="s">
        <v>489</v>
      </c>
      <c r="N17" s="984"/>
      <c r="O17" s="984"/>
      <c r="P17" s="985"/>
      <c r="Q17" s="983" t="s">
        <v>488</v>
      </c>
      <c r="R17" s="984"/>
      <c r="S17" s="984"/>
      <c r="T17" s="985"/>
    </row>
    <row r="18" spans="1:20">
      <c r="A18" s="236" t="s">
        <v>406</v>
      </c>
      <c r="B18" s="235" t="str">
        <f>王子第二週明細!W12</f>
        <v>720.6K</v>
      </c>
      <c r="C18" s="235" t="s">
        <v>9</v>
      </c>
      <c r="D18" s="235" t="str">
        <f>王子第二週明細!W8</f>
        <v>24.2g</v>
      </c>
      <c r="E18" s="235" t="s">
        <v>406</v>
      </c>
      <c r="F18" s="235" t="str">
        <f>王子第二週明細!W20</f>
        <v>711.9K</v>
      </c>
      <c r="G18" s="235" t="s">
        <v>9</v>
      </c>
      <c r="H18" s="235" t="str">
        <f>王子第二週明細!W16</f>
        <v>23.5g</v>
      </c>
      <c r="I18" s="235" t="s">
        <v>406</v>
      </c>
      <c r="J18" s="235" t="str">
        <f>王子第二週明細!W28</f>
        <v>717.8K</v>
      </c>
      <c r="K18" s="235" t="s">
        <v>9</v>
      </c>
      <c r="L18" s="235" t="str">
        <f>王子第二週明細!W24</f>
        <v>24.6g</v>
      </c>
      <c r="M18" s="235" t="s">
        <v>406</v>
      </c>
      <c r="N18" s="235" t="str">
        <f>王子第二週明細!W36</f>
        <v>729.6K</v>
      </c>
      <c r="O18" s="235" t="s">
        <v>9</v>
      </c>
      <c r="P18" s="235" t="str">
        <f>王子第二週明細!W32</f>
        <v>24.2g</v>
      </c>
      <c r="Q18" s="235" t="s">
        <v>406</v>
      </c>
      <c r="R18" s="235" t="str">
        <f>王子第二週明細!W44</f>
        <v>720.6K</v>
      </c>
      <c r="S18" s="235" t="s">
        <v>9</v>
      </c>
      <c r="T18" s="240" t="str">
        <f>王子第二週明細!W40</f>
        <v>24.2g</v>
      </c>
    </row>
    <row r="19" spans="1:20" ht="17.25" thickBot="1">
      <c r="A19" s="241" t="s">
        <v>7</v>
      </c>
      <c r="B19" s="239" t="str">
        <f>王子第二週明細!W6</f>
        <v>99.1g</v>
      </c>
      <c r="C19" s="239" t="s">
        <v>11</v>
      </c>
      <c r="D19" s="239" t="str">
        <f>王子第二週明細!W10</f>
        <v>24.5g</v>
      </c>
      <c r="E19" s="239" t="s">
        <v>7</v>
      </c>
      <c r="F19" s="239" t="str">
        <f>王子第二週明細!W14</f>
        <v>98.3g</v>
      </c>
      <c r="G19" s="239" t="s">
        <v>11</v>
      </c>
      <c r="H19" s="239" t="str">
        <f>王子第二週明細!W18</f>
        <v>26.8g</v>
      </c>
      <c r="I19" s="239"/>
      <c r="J19" s="239" t="str">
        <f>王子第二週明細!W22</f>
        <v>97.3g</v>
      </c>
      <c r="K19" s="239" t="s">
        <v>11</v>
      </c>
      <c r="L19" s="239" t="str">
        <f>王子第二週明細!W26</f>
        <v>26.8g</v>
      </c>
      <c r="M19" s="239" t="s">
        <v>7</v>
      </c>
      <c r="N19" s="239" t="str">
        <f>王子第二週明細!W30</f>
        <v>99.7g</v>
      </c>
      <c r="O19" s="239" t="s">
        <v>11</v>
      </c>
      <c r="P19" s="239" t="str">
        <f>王子第二週明細!W34</f>
        <v>26.0g</v>
      </c>
      <c r="Q19" s="239" t="s">
        <v>7</v>
      </c>
      <c r="R19" s="239" t="str">
        <f>王子第二週明細!W38</f>
        <v>99.1g</v>
      </c>
      <c r="S19" s="239" t="s">
        <v>11</v>
      </c>
      <c r="T19" s="238" t="str">
        <f>王子第二週明細!W42</f>
        <v>24.5g</v>
      </c>
    </row>
    <row r="20" spans="1:20" s="237" customFormat="1" ht="27.95" customHeight="1" thickBot="1">
      <c r="A20" s="999" t="s">
        <v>487</v>
      </c>
      <c r="B20" s="1000"/>
      <c r="C20" s="1000"/>
      <c r="D20" s="1001"/>
      <c r="E20" s="999" t="s">
        <v>486</v>
      </c>
      <c r="F20" s="1000"/>
      <c r="G20" s="1000"/>
      <c r="H20" s="1001"/>
      <c r="I20" s="999" t="s">
        <v>485</v>
      </c>
      <c r="J20" s="1000"/>
      <c r="K20" s="1000"/>
      <c r="L20" s="1001"/>
      <c r="M20" s="999" t="s">
        <v>484</v>
      </c>
      <c r="N20" s="1000"/>
      <c r="O20" s="1000"/>
      <c r="P20" s="1001"/>
      <c r="Q20" s="999" t="s">
        <v>483</v>
      </c>
      <c r="R20" s="1000"/>
      <c r="S20" s="1000"/>
      <c r="T20" s="1001"/>
    </row>
    <row r="21" spans="1:20" s="237" customFormat="1" ht="27.95" customHeight="1">
      <c r="A21" s="986" t="s">
        <v>430</v>
      </c>
      <c r="B21" s="987" t="s">
        <v>431</v>
      </c>
      <c r="C21" s="987" t="s">
        <v>429</v>
      </c>
      <c r="D21" s="993" t="s">
        <v>427</v>
      </c>
      <c r="E21" s="986" t="s">
        <v>432</v>
      </c>
      <c r="F21" s="987" t="s">
        <v>431</v>
      </c>
      <c r="G21" s="987" t="s">
        <v>431</v>
      </c>
      <c r="H21" s="993" t="s">
        <v>431</v>
      </c>
      <c r="I21" s="986" t="s">
        <v>430</v>
      </c>
      <c r="J21" s="987" t="s">
        <v>429</v>
      </c>
      <c r="K21" s="987" t="s">
        <v>429</v>
      </c>
      <c r="L21" s="993" t="s">
        <v>429</v>
      </c>
      <c r="M21" s="986" t="s">
        <v>428</v>
      </c>
      <c r="N21" s="987" t="s">
        <v>427</v>
      </c>
      <c r="O21" s="987" t="s">
        <v>427</v>
      </c>
      <c r="P21" s="993" t="s">
        <v>427</v>
      </c>
      <c r="Q21" s="987" t="s">
        <v>482</v>
      </c>
      <c r="R21" s="987" t="s">
        <v>457</v>
      </c>
      <c r="S21" s="987" t="s">
        <v>457</v>
      </c>
      <c r="T21" s="993" t="s">
        <v>457</v>
      </c>
    </row>
    <row r="22" spans="1:20" s="237" customFormat="1" ht="27.95" customHeight="1">
      <c r="A22" s="1010" t="s">
        <v>481</v>
      </c>
      <c r="B22" s="1011"/>
      <c r="C22" s="1011"/>
      <c r="D22" s="1012"/>
      <c r="E22" s="988" t="s">
        <v>480</v>
      </c>
      <c r="F22" s="989"/>
      <c r="G22" s="989"/>
      <c r="H22" s="990"/>
      <c r="I22" s="988" t="s">
        <v>479</v>
      </c>
      <c r="J22" s="989"/>
      <c r="K22" s="989"/>
      <c r="L22" s="990"/>
      <c r="M22" s="988" t="s">
        <v>478</v>
      </c>
      <c r="N22" s="989"/>
      <c r="O22" s="989"/>
      <c r="P22" s="990"/>
      <c r="Q22" s="988" t="s">
        <v>477</v>
      </c>
      <c r="R22" s="989"/>
      <c r="S22" s="989"/>
      <c r="T22" s="990"/>
    </row>
    <row r="23" spans="1:20" s="237" customFormat="1" ht="27.95" customHeight="1">
      <c r="A23" s="986" t="s">
        <v>476</v>
      </c>
      <c r="B23" s="987"/>
      <c r="C23" s="987"/>
      <c r="D23" s="993"/>
      <c r="E23" s="986" t="s">
        <v>475</v>
      </c>
      <c r="F23" s="987"/>
      <c r="G23" s="987"/>
      <c r="H23" s="993"/>
      <c r="I23" s="986" t="s">
        <v>474</v>
      </c>
      <c r="J23" s="987"/>
      <c r="K23" s="987"/>
      <c r="L23" s="993"/>
      <c r="M23" s="986" t="s">
        <v>473</v>
      </c>
      <c r="N23" s="987"/>
      <c r="O23" s="987"/>
      <c r="P23" s="993"/>
      <c r="Q23" s="986" t="s">
        <v>472</v>
      </c>
      <c r="R23" s="987"/>
      <c r="S23" s="987"/>
      <c r="T23" s="993"/>
    </row>
    <row r="24" spans="1:20" s="237" customFormat="1" ht="27.95" customHeight="1">
      <c r="A24" s="986" t="s">
        <v>471</v>
      </c>
      <c r="B24" s="987"/>
      <c r="C24" s="987"/>
      <c r="D24" s="993"/>
      <c r="E24" s="986" t="s">
        <v>470</v>
      </c>
      <c r="F24" s="987"/>
      <c r="G24" s="987"/>
      <c r="H24" s="993"/>
      <c r="I24" s="986" t="s">
        <v>469</v>
      </c>
      <c r="J24" s="987"/>
      <c r="K24" s="987"/>
      <c r="L24" s="993"/>
      <c r="M24" s="994" t="s">
        <v>468</v>
      </c>
      <c r="N24" s="991"/>
      <c r="O24" s="991"/>
      <c r="P24" s="992"/>
      <c r="Q24" s="986" t="s">
        <v>418</v>
      </c>
      <c r="R24" s="987"/>
      <c r="S24" s="987"/>
      <c r="T24" s="993"/>
    </row>
    <row r="25" spans="1:20" s="237" customFormat="1" ht="27.95" customHeight="1">
      <c r="A25" s="981" t="s">
        <v>414</v>
      </c>
      <c r="B25" s="982"/>
      <c r="C25" s="982"/>
      <c r="D25" s="995"/>
      <c r="E25" s="981" t="s">
        <v>413</v>
      </c>
      <c r="F25" s="982"/>
      <c r="G25" s="982"/>
      <c r="H25" s="995"/>
      <c r="I25" s="981" t="s">
        <v>414</v>
      </c>
      <c r="J25" s="982"/>
      <c r="K25" s="982"/>
      <c r="L25" s="995"/>
      <c r="M25" s="981" t="s">
        <v>413</v>
      </c>
      <c r="N25" s="982"/>
      <c r="O25" s="982"/>
      <c r="P25" s="995"/>
      <c r="Q25" s="981" t="s">
        <v>414</v>
      </c>
      <c r="R25" s="982"/>
      <c r="S25" s="982"/>
      <c r="T25" s="995"/>
    </row>
    <row r="26" spans="1:20" s="237" customFormat="1" ht="27.95" customHeight="1" thickBot="1">
      <c r="A26" s="983" t="s">
        <v>467</v>
      </c>
      <c r="B26" s="984"/>
      <c r="C26" s="984"/>
      <c r="D26" s="985"/>
      <c r="E26" s="1007" t="s">
        <v>466</v>
      </c>
      <c r="F26" s="1008"/>
      <c r="G26" s="1008"/>
      <c r="H26" s="1009"/>
      <c r="I26" s="983" t="s">
        <v>465</v>
      </c>
      <c r="J26" s="984"/>
      <c r="K26" s="984"/>
      <c r="L26" s="985"/>
      <c r="M26" s="983" t="s">
        <v>464</v>
      </c>
      <c r="N26" s="984"/>
      <c r="O26" s="984"/>
      <c r="P26" s="985"/>
      <c r="Q26" s="983" t="s">
        <v>410</v>
      </c>
      <c r="R26" s="984"/>
      <c r="S26" s="984"/>
      <c r="T26" s="985"/>
    </row>
    <row r="27" spans="1:20">
      <c r="A27" s="236" t="s">
        <v>406</v>
      </c>
      <c r="B27" s="235" t="str">
        <f>王子第三週明細!W12</f>
        <v>711.9K</v>
      </c>
      <c r="C27" s="235" t="s">
        <v>9</v>
      </c>
      <c r="D27" s="235" t="str">
        <f>王子第三週明細!W8</f>
        <v>23.5g</v>
      </c>
      <c r="E27" s="235" t="s">
        <v>406</v>
      </c>
      <c r="F27" s="235" t="str">
        <f>王子第三週明細!W20</f>
        <v>719.5K</v>
      </c>
      <c r="G27" s="235" t="s">
        <v>9</v>
      </c>
      <c r="H27" s="235" t="str">
        <f>王子第三週明細!W16</f>
        <v>24.3g</v>
      </c>
      <c r="I27" s="235" t="s">
        <v>406</v>
      </c>
      <c r="J27" s="235" t="str">
        <f>王子第三週明細!W28</f>
        <v>721.2K</v>
      </c>
      <c r="K27" s="235" t="s">
        <v>9</v>
      </c>
      <c r="L27" s="235" t="str">
        <f>王子第三週明細!W24</f>
        <v>24.8g</v>
      </c>
      <c r="M27" s="235" t="s">
        <v>406</v>
      </c>
      <c r="N27" s="235" t="str">
        <f>王子第三週明細!W36</f>
        <v>719.5K</v>
      </c>
      <c r="O27" s="235" t="s">
        <v>9</v>
      </c>
      <c r="P27" s="235" t="str">
        <f>王子第三週明細!W32</f>
        <v>24.3g</v>
      </c>
      <c r="Q27" s="235" t="s">
        <v>406</v>
      </c>
      <c r="R27" s="235" t="str">
        <f>王子第三週明細!W44</f>
        <v>729.6K</v>
      </c>
      <c r="S27" s="235" t="s">
        <v>9</v>
      </c>
      <c r="T27" s="240" t="str">
        <f>王子第三週明細!W40</f>
        <v>24.2g</v>
      </c>
    </row>
    <row r="28" spans="1:20" ht="17.25" thickBot="1">
      <c r="A28" s="241" t="s">
        <v>7</v>
      </c>
      <c r="B28" s="239" t="str">
        <f>王子第三週明細!W6</f>
        <v>98.3g</v>
      </c>
      <c r="C28" s="239" t="s">
        <v>11</v>
      </c>
      <c r="D28" s="239" t="str">
        <f>王子第三週明細!W10</f>
        <v>26.8g</v>
      </c>
      <c r="E28" s="239" t="s">
        <v>7</v>
      </c>
      <c r="F28" s="239" t="str">
        <f>王子第三週明細!W14</f>
        <v>99.3g</v>
      </c>
      <c r="G28" s="239" t="s">
        <v>11</v>
      </c>
      <c r="H28" s="239" t="str">
        <f>王子第三週明細!W18</f>
        <v>25.9g</v>
      </c>
      <c r="I28" s="239" t="s">
        <v>7</v>
      </c>
      <c r="J28" s="239" t="str">
        <f>王子第三週明細!W22</f>
        <v>98.6g</v>
      </c>
      <c r="K28" s="239" t="s">
        <v>11</v>
      </c>
      <c r="L28" s="239" t="str">
        <f>王子第三週明細!W26</f>
        <v>25.9g</v>
      </c>
      <c r="M28" s="239" t="s">
        <v>7</v>
      </c>
      <c r="N28" s="239" t="str">
        <f>王子第三週明細!W30</f>
        <v>99.3g</v>
      </c>
      <c r="O28" s="239" t="s">
        <v>11</v>
      </c>
      <c r="P28" s="239" t="str">
        <f>王子第三週明細!W34</f>
        <v>25.9g</v>
      </c>
      <c r="Q28" s="239" t="s">
        <v>7</v>
      </c>
      <c r="R28" s="239" t="str">
        <f>王子第三週明細!W38</f>
        <v>99.7g</v>
      </c>
      <c r="S28" s="239" t="s">
        <v>11</v>
      </c>
      <c r="T28" s="238" t="str">
        <f>王子第三週明細!W42</f>
        <v>26.0g</v>
      </c>
    </row>
    <row r="29" spans="1:20" s="237" customFormat="1" ht="27.95" customHeight="1" thickBot="1">
      <c r="A29" s="999" t="s">
        <v>463</v>
      </c>
      <c r="B29" s="1000"/>
      <c r="C29" s="1000"/>
      <c r="D29" s="1001"/>
      <c r="E29" s="999" t="s">
        <v>462</v>
      </c>
      <c r="F29" s="1000"/>
      <c r="G29" s="1000"/>
      <c r="H29" s="1001"/>
      <c r="I29" s="999" t="s">
        <v>461</v>
      </c>
      <c r="J29" s="1000"/>
      <c r="K29" s="1000"/>
      <c r="L29" s="1001"/>
      <c r="M29" s="999" t="s">
        <v>460</v>
      </c>
      <c r="N29" s="1000"/>
      <c r="O29" s="1000"/>
      <c r="P29" s="1001"/>
      <c r="Q29" s="999" t="s">
        <v>459</v>
      </c>
      <c r="R29" s="1000"/>
      <c r="S29" s="1000"/>
      <c r="T29" s="1001"/>
    </row>
    <row r="30" spans="1:20" s="237" customFormat="1" ht="27.95" customHeight="1">
      <c r="A30" s="986" t="s">
        <v>430</v>
      </c>
      <c r="B30" s="987" t="s">
        <v>431</v>
      </c>
      <c r="C30" s="987" t="s">
        <v>429</v>
      </c>
      <c r="D30" s="993" t="s">
        <v>427</v>
      </c>
      <c r="E30" s="986" t="s">
        <v>432</v>
      </c>
      <c r="F30" s="987" t="s">
        <v>431</v>
      </c>
      <c r="G30" s="987" t="s">
        <v>431</v>
      </c>
      <c r="H30" s="993" t="s">
        <v>431</v>
      </c>
      <c r="I30" s="986" t="s">
        <v>430</v>
      </c>
      <c r="J30" s="987" t="s">
        <v>429</v>
      </c>
      <c r="K30" s="987" t="s">
        <v>429</v>
      </c>
      <c r="L30" s="993" t="s">
        <v>429</v>
      </c>
      <c r="M30" s="986" t="s">
        <v>428</v>
      </c>
      <c r="N30" s="987" t="s">
        <v>427</v>
      </c>
      <c r="O30" s="987" t="s">
        <v>427</v>
      </c>
      <c r="P30" s="993" t="s">
        <v>427</v>
      </c>
      <c r="Q30" s="986" t="s">
        <v>458</v>
      </c>
      <c r="R30" s="987" t="s">
        <v>457</v>
      </c>
      <c r="S30" s="987" t="s">
        <v>457</v>
      </c>
      <c r="T30" s="993" t="s">
        <v>457</v>
      </c>
    </row>
    <row r="31" spans="1:20" s="237" customFormat="1" ht="27.95" customHeight="1">
      <c r="A31" s="986" t="s">
        <v>456</v>
      </c>
      <c r="B31" s="987"/>
      <c r="C31" s="987"/>
      <c r="D31" s="993"/>
      <c r="E31" s="988" t="s">
        <v>455</v>
      </c>
      <c r="F31" s="989"/>
      <c r="G31" s="989"/>
      <c r="H31" s="990"/>
      <c r="I31" s="988" t="s">
        <v>454</v>
      </c>
      <c r="J31" s="989"/>
      <c r="K31" s="989"/>
      <c r="L31" s="990"/>
      <c r="M31" s="988" t="s">
        <v>453</v>
      </c>
      <c r="N31" s="989"/>
      <c r="O31" s="989"/>
      <c r="P31" s="990"/>
      <c r="Q31" s="988" t="s">
        <v>452</v>
      </c>
      <c r="R31" s="989"/>
      <c r="S31" s="989"/>
      <c r="T31" s="990"/>
    </row>
    <row r="32" spans="1:20" s="237" customFormat="1" ht="27.95" customHeight="1">
      <c r="A32" s="987" t="s">
        <v>451</v>
      </c>
      <c r="B32" s="987"/>
      <c r="C32" s="987"/>
      <c r="D32" s="993"/>
      <c r="E32" s="986" t="s">
        <v>450</v>
      </c>
      <c r="F32" s="987"/>
      <c r="G32" s="987"/>
      <c r="H32" s="993"/>
      <c r="I32" s="986" t="s">
        <v>449</v>
      </c>
      <c r="J32" s="987"/>
      <c r="K32" s="987"/>
      <c r="L32" s="993"/>
      <c r="M32" s="986" t="s">
        <v>448</v>
      </c>
      <c r="N32" s="987"/>
      <c r="O32" s="987"/>
      <c r="P32" s="993"/>
      <c r="Q32" s="986" t="s">
        <v>447</v>
      </c>
      <c r="R32" s="987"/>
      <c r="S32" s="987"/>
      <c r="T32" s="993"/>
    </row>
    <row r="33" spans="1:20" s="237" customFormat="1" ht="27.95" customHeight="1">
      <c r="A33" s="986" t="s">
        <v>446</v>
      </c>
      <c r="B33" s="987"/>
      <c r="C33" s="987"/>
      <c r="D33" s="993"/>
      <c r="E33" s="986" t="s">
        <v>445</v>
      </c>
      <c r="F33" s="987"/>
      <c r="G33" s="987"/>
      <c r="H33" s="993"/>
      <c r="I33" s="986" t="s">
        <v>444</v>
      </c>
      <c r="J33" s="987"/>
      <c r="K33" s="987"/>
      <c r="L33" s="993"/>
      <c r="M33" s="986" t="s">
        <v>443</v>
      </c>
      <c r="N33" s="987"/>
      <c r="O33" s="987"/>
      <c r="P33" s="993"/>
      <c r="Q33" s="986" t="s">
        <v>442</v>
      </c>
      <c r="R33" s="987"/>
      <c r="S33" s="987"/>
      <c r="T33" s="993"/>
    </row>
    <row r="34" spans="1:20" s="237" customFormat="1" ht="27.95" customHeight="1">
      <c r="A34" s="981" t="s">
        <v>414</v>
      </c>
      <c r="B34" s="982"/>
      <c r="C34" s="982"/>
      <c r="D34" s="995"/>
      <c r="E34" s="981" t="s">
        <v>413</v>
      </c>
      <c r="F34" s="982"/>
      <c r="G34" s="982"/>
      <c r="H34" s="995"/>
      <c r="I34" s="981" t="s">
        <v>414</v>
      </c>
      <c r="J34" s="982"/>
      <c r="K34" s="982"/>
      <c r="L34" s="995"/>
      <c r="M34" s="981" t="s">
        <v>413</v>
      </c>
      <c r="N34" s="982"/>
      <c r="O34" s="982"/>
      <c r="P34" s="995"/>
      <c r="Q34" s="981" t="s">
        <v>414</v>
      </c>
      <c r="R34" s="982"/>
      <c r="S34" s="982"/>
      <c r="T34" s="995"/>
    </row>
    <row r="35" spans="1:20" s="237" customFormat="1" ht="27.95" customHeight="1" thickBot="1">
      <c r="A35" s="983" t="s">
        <v>441</v>
      </c>
      <c r="B35" s="984"/>
      <c r="C35" s="984"/>
      <c r="D35" s="985"/>
      <c r="E35" s="983" t="s">
        <v>440</v>
      </c>
      <c r="F35" s="984"/>
      <c r="G35" s="984"/>
      <c r="H35" s="985"/>
      <c r="I35" s="983" t="s">
        <v>439</v>
      </c>
      <c r="J35" s="984"/>
      <c r="K35" s="984"/>
      <c r="L35" s="985"/>
      <c r="M35" s="983" t="s">
        <v>438</v>
      </c>
      <c r="N35" s="984"/>
      <c r="O35" s="984"/>
      <c r="P35" s="985"/>
      <c r="Q35" s="983" t="s">
        <v>437</v>
      </c>
      <c r="R35" s="984"/>
      <c r="S35" s="984"/>
      <c r="T35" s="985"/>
    </row>
    <row r="36" spans="1:20">
      <c r="A36" s="236" t="s">
        <v>406</v>
      </c>
      <c r="B36" s="235" t="str">
        <f>王子第四周明細!W12</f>
        <v>711.9K</v>
      </c>
      <c r="C36" s="235" t="s">
        <v>9</v>
      </c>
      <c r="D36" s="235" t="str">
        <f>王子第四周明細!W8</f>
        <v>23.5g</v>
      </c>
      <c r="E36" s="235" t="s">
        <v>406</v>
      </c>
      <c r="F36" s="235" t="str">
        <f>王子第四周明細!W20</f>
        <v>717.8K</v>
      </c>
      <c r="G36" s="235" t="s">
        <v>9</v>
      </c>
      <c r="H36" s="235" t="str">
        <f>王子第四周明細!W16</f>
        <v>24.6g</v>
      </c>
      <c r="I36" s="235" t="s">
        <v>406</v>
      </c>
      <c r="J36" s="235" t="str">
        <f>王子第四周明細!W28</f>
        <v>729.6K</v>
      </c>
      <c r="K36" s="235" t="s">
        <v>9</v>
      </c>
      <c r="L36" s="235" t="str">
        <f>王子第四周明細!W24</f>
        <v>24.2g</v>
      </c>
      <c r="M36" s="235" t="s">
        <v>406</v>
      </c>
      <c r="N36" s="235" t="str">
        <f>王子第四周明細!W36</f>
        <v>721.2K</v>
      </c>
      <c r="O36" s="235" t="s">
        <v>9</v>
      </c>
      <c r="P36" s="235" t="str">
        <f>王子第四周明細!W32</f>
        <v>24.8g</v>
      </c>
      <c r="Q36" s="235" t="s">
        <v>406</v>
      </c>
      <c r="R36" s="235" t="str">
        <f>王子第四周明細!W44</f>
        <v>719.5K</v>
      </c>
      <c r="S36" s="235" t="s">
        <v>9</v>
      </c>
      <c r="T36" s="240" t="str">
        <f>王子第四周明細!W40</f>
        <v>24.3g</v>
      </c>
    </row>
    <row r="37" spans="1:20" ht="17.25" thickBot="1">
      <c r="A37" s="227" t="s">
        <v>7</v>
      </c>
      <c r="B37" s="226" t="str">
        <f>王子第四周明細!W6</f>
        <v>98.3g</v>
      </c>
      <c r="C37" s="226" t="s">
        <v>11</v>
      </c>
      <c r="D37" s="226" t="str">
        <f>王子第四周明細!W10</f>
        <v>26.8g</v>
      </c>
      <c r="E37" s="239" t="s">
        <v>7</v>
      </c>
      <c r="F37" s="239" t="str">
        <f>王子第四周明細!W14</f>
        <v>97.3g</v>
      </c>
      <c r="G37" s="239" t="s">
        <v>11</v>
      </c>
      <c r="H37" s="239" t="str">
        <f>王子第四周明細!W18</f>
        <v>26.8g</v>
      </c>
      <c r="I37" s="239" t="s">
        <v>7</v>
      </c>
      <c r="J37" s="239" t="str">
        <f>王子第四周明細!W22</f>
        <v>99.7g</v>
      </c>
      <c r="K37" s="239" t="s">
        <v>11</v>
      </c>
      <c r="L37" s="239" t="str">
        <f>王子第四周明細!W26</f>
        <v>26.0g</v>
      </c>
      <c r="M37" s="239" t="s">
        <v>7</v>
      </c>
      <c r="N37" s="239" t="str">
        <f>王子第四周明細!W30</f>
        <v>98.6g</v>
      </c>
      <c r="O37" s="239" t="s">
        <v>11</v>
      </c>
      <c r="P37" s="239" t="str">
        <f>王子第四周明細!W34</f>
        <v>25.9g</v>
      </c>
      <c r="Q37" s="239" t="s">
        <v>7</v>
      </c>
      <c r="R37" s="239" t="str">
        <f>王子第四周明細!W38</f>
        <v>99.3g</v>
      </c>
      <c r="S37" s="239" t="s">
        <v>11</v>
      </c>
      <c r="T37" s="238" t="str">
        <f>王子第四周明細!W42</f>
        <v>25.9g</v>
      </c>
    </row>
    <row r="38" spans="1:20" s="237" customFormat="1" ht="27.95" customHeight="1" thickBot="1">
      <c r="A38" s="999" t="s">
        <v>436</v>
      </c>
      <c r="B38" s="1000"/>
      <c r="C38" s="1000"/>
      <c r="D38" s="1001"/>
      <c r="E38" s="999" t="s">
        <v>435</v>
      </c>
      <c r="F38" s="1000"/>
      <c r="G38" s="1000"/>
      <c r="H38" s="1001"/>
      <c r="I38" s="999" t="s">
        <v>434</v>
      </c>
      <c r="J38" s="1000"/>
      <c r="K38" s="1000"/>
      <c r="L38" s="1001"/>
      <c r="M38" s="999" t="s">
        <v>433</v>
      </c>
      <c r="N38" s="1000"/>
      <c r="O38" s="1000"/>
      <c r="P38" s="1001"/>
      <c r="Q38" s="1002"/>
      <c r="R38" s="1002"/>
      <c r="S38" s="1002"/>
      <c r="T38" s="1003"/>
    </row>
    <row r="39" spans="1:20" s="237" customFormat="1" ht="27.95" customHeight="1">
      <c r="A39" s="986" t="s">
        <v>430</v>
      </c>
      <c r="B39" s="987" t="s">
        <v>431</v>
      </c>
      <c r="C39" s="987" t="s">
        <v>429</v>
      </c>
      <c r="D39" s="987" t="s">
        <v>427</v>
      </c>
      <c r="E39" s="1004" t="s">
        <v>432</v>
      </c>
      <c r="F39" s="1005" t="s">
        <v>431</v>
      </c>
      <c r="G39" s="1005" t="s">
        <v>431</v>
      </c>
      <c r="H39" s="1006" t="s">
        <v>431</v>
      </c>
      <c r="I39" s="986" t="s">
        <v>430</v>
      </c>
      <c r="J39" s="987" t="s">
        <v>429</v>
      </c>
      <c r="K39" s="987" t="s">
        <v>429</v>
      </c>
      <c r="L39" s="993" t="s">
        <v>429</v>
      </c>
      <c r="M39" s="986" t="s">
        <v>428</v>
      </c>
      <c r="N39" s="987" t="s">
        <v>427</v>
      </c>
      <c r="O39" s="987" t="s">
        <v>427</v>
      </c>
      <c r="P39" s="993" t="s">
        <v>427</v>
      </c>
      <c r="Q39" s="987"/>
      <c r="R39" s="987"/>
      <c r="S39" s="987"/>
      <c r="T39" s="993"/>
    </row>
    <row r="40" spans="1:20" s="237" customFormat="1" ht="27.95" customHeight="1">
      <c r="A40" s="988" t="s">
        <v>426</v>
      </c>
      <c r="B40" s="989"/>
      <c r="C40" s="989"/>
      <c r="D40" s="989"/>
      <c r="E40" s="988" t="s">
        <v>425</v>
      </c>
      <c r="F40" s="989"/>
      <c r="G40" s="989"/>
      <c r="H40" s="990"/>
      <c r="I40" s="988" t="s">
        <v>424</v>
      </c>
      <c r="J40" s="989"/>
      <c r="K40" s="989"/>
      <c r="L40" s="990"/>
      <c r="M40" s="988" t="s">
        <v>423</v>
      </c>
      <c r="N40" s="989"/>
      <c r="O40" s="989"/>
      <c r="P40" s="990"/>
      <c r="Q40" s="989"/>
      <c r="R40" s="989"/>
      <c r="S40" s="989"/>
      <c r="T40" s="990"/>
    </row>
    <row r="41" spans="1:20" s="237" customFormat="1" ht="27.95" customHeight="1">
      <c r="A41" s="986" t="s">
        <v>422</v>
      </c>
      <c r="B41" s="987"/>
      <c r="C41" s="987"/>
      <c r="D41" s="987"/>
      <c r="E41" s="986" t="s">
        <v>421</v>
      </c>
      <c r="F41" s="987"/>
      <c r="G41" s="987"/>
      <c r="H41" s="993"/>
      <c r="I41" s="986" t="s">
        <v>420</v>
      </c>
      <c r="J41" s="987"/>
      <c r="K41" s="987"/>
      <c r="L41" s="993"/>
      <c r="M41" s="986" t="s">
        <v>419</v>
      </c>
      <c r="N41" s="987"/>
      <c r="O41" s="987"/>
      <c r="P41" s="993"/>
      <c r="Q41" s="987"/>
      <c r="R41" s="987"/>
      <c r="S41" s="987"/>
      <c r="T41" s="993"/>
    </row>
    <row r="42" spans="1:20" s="237" customFormat="1" ht="27.95" customHeight="1">
      <c r="A42" s="986" t="s">
        <v>418</v>
      </c>
      <c r="B42" s="987"/>
      <c r="C42" s="987"/>
      <c r="D42" s="993"/>
      <c r="E42" s="996" t="s">
        <v>417</v>
      </c>
      <c r="F42" s="997"/>
      <c r="G42" s="997"/>
      <c r="H42" s="998"/>
      <c r="I42" s="986" t="s">
        <v>416</v>
      </c>
      <c r="J42" s="987"/>
      <c r="K42" s="987"/>
      <c r="L42" s="993"/>
      <c r="M42" s="994" t="s">
        <v>415</v>
      </c>
      <c r="N42" s="991"/>
      <c r="O42" s="991"/>
      <c r="P42" s="992"/>
      <c r="Q42" s="1017"/>
      <c r="R42" s="1017"/>
      <c r="S42" s="1017"/>
      <c r="T42" s="1018"/>
    </row>
    <row r="43" spans="1:20" s="237" customFormat="1" ht="27.95" customHeight="1">
      <c r="A43" s="981" t="s">
        <v>414</v>
      </c>
      <c r="B43" s="982"/>
      <c r="C43" s="982"/>
      <c r="D43" s="982"/>
      <c r="E43" s="981" t="s">
        <v>413</v>
      </c>
      <c r="F43" s="982"/>
      <c r="G43" s="982"/>
      <c r="H43" s="995"/>
      <c r="I43" s="981" t="s">
        <v>414</v>
      </c>
      <c r="J43" s="982"/>
      <c r="K43" s="982"/>
      <c r="L43" s="995"/>
      <c r="M43" s="981" t="s">
        <v>413</v>
      </c>
      <c r="N43" s="982"/>
      <c r="O43" s="982"/>
      <c r="P43" s="995"/>
      <c r="Q43" s="1020" t="s">
        <v>412</v>
      </c>
      <c r="R43" s="1020"/>
      <c r="S43" s="1020"/>
      <c r="T43" s="1021"/>
    </row>
    <row r="44" spans="1:20" s="237" customFormat="1" ht="27.95" customHeight="1" thickBot="1">
      <c r="A44" s="983" t="s">
        <v>411</v>
      </c>
      <c r="B44" s="984"/>
      <c r="C44" s="984"/>
      <c r="D44" s="984"/>
      <c r="E44" s="983" t="s">
        <v>410</v>
      </c>
      <c r="F44" s="984"/>
      <c r="G44" s="984"/>
      <c r="H44" s="985"/>
      <c r="I44" s="983" t="s">
        <v>409</v>
      </c>
      <c r="J44" s="984"/>
      <c r="K44" s="984"/>
      <c r="L44" s="985"/>
      <c r="M44" s="986" t="s">
        <v>408</v>
      </c>
      <c r="N44" s="987"/>
      <c r="O44" s="987"/>
      <c r="P44" s="993"/>
      <c r="Q44" s="1020" t="s">
        <v>407</v>
      </c>
      <c r="R44" s="1020"/>
      <c r="S44" s="1020"/>
      <c r="T44" s="1021"/>
    </row>
    <row r="45" spans="1:20" ht="17.25" thickBot="1">
      <c r="A45" s="236" t="s">
        <v>406</v>
      </c>
      <c r="B45" s="235" t="str">
        <f>王子第四周明細!W12</f>
        <v>711.9K</v>
      </c>
      <c r="C45" s="235" t="s">
        <v>9</v>
      </c>
      <c r="D45" s="234" t="str">
        <f>王子第四周明細!W8</f>
        <v>23.5g</v>
      </c>
      <c r="E45" s="233" t="s">
        <v>406</v>
      </c>
      <c r="F45" s="232" t="str">
        <f>王子第四周明細!W20</f>
        <v>717.8K</v>
      </c>
      <c r="G45" s="232" t="s">
        <v>9</v>
      </c>
      <c r="H45" s="231" t="str">
        <f>王子第四周明細!W24</f>
        <v>24.2g</v>
      </c>
      <c r="I45" s="233" t="s">
        <v>406</v>
      </c>
      <c r="J45" s="232" t="str">
        <f>王子第四周明細!W28</f>
        <v>729.6K</v>
      </c>
      <c r="K45" s="232" t="s">
        <v>9</v>
      </c>
      <c r="L45" s="231" t="str">
        <f>王子第四周明細!W24</f>
        <v>24.2g</v>
      </c>
      <c r="M45" s="233" t="s">
        <v>406</v>
      </c>
      <c r="N45" s="232" t="str">
        <f>王子第四周明細!W36</f>
        <v>721.2K</v>
      </c>
      <c r="O45" s="232" t="s">
        <v>9</v>
      </c>
      <c r="P45" s="231" t="str">
        <f>王子第四周明細!W32</f>
        <v>24.8g</v>
      </c>
      <c r="Q45" s="229"/>
      <c r="R45" s="230"/>
      <c r="S45" s="229"/>
      <c r="T45" s="228"/>
    </row>
    <row r="46" spans="1:20" ht="17.25" thickBot="1">
      <c r="A46" s="227" t="s">
        <v>7</v>
      </c>
      <c r="B46" s="226" t="str">
        <f>王子第四周明細!W6</f>
        <v>98.3g</v>
      </c>
      <c r="C46" s="226" t="s">
        <v>11</v>
      </c>
      <c r="D46" s="225" t="str">
        <f>王子第四周明細!W10</f>
        <v>26.8g</v>
      </c>
      <c r="E46" s="224" t="s">
        <v>7</v>
      </c>
      <c r="F46" s="223" t="str">
        <f>王子第四周明細!W22</f>
        <v>99.7g</v>
      </c>
      <c r="G46" s="223" t="s">
        <v>11</v>
      </c>
      <c r="H46" s="222" t="str">
        <f>王子第四周明細!W26</f>
        <v>26.0g</v>
      </c>
      <c r="I46" s="224" t="s">
        <v>7</v>
      </c>
      <c r="J46" s="223" t="str">
        <f>王子第四周明細!W22</f>
        <v>99.7g</v>
      </c>
      <c r="K46" s="223" t="s">
        <v>11</v>
      </c>
      <c r="L46" s="222" t="str">
        <f>王子第四周明細!W26</f>
        <v>26.0g</v>
      </c>
      <c r="M46" s="224" t="s">
        <v>7</v>
      </c>
      <c r="N46" s="223" t="str">
        <f>王子第四周明細!W30</f>
        <v>98.6g</v>
      </c>
      <c r="O46" s="223" t="s">
        <v>11</v>
      </c>
      <c r="P46" s="222" t="str">
        <f>王子第四周明細!W34</f>
        <v>25.9g</v>
      </c>
      <c r="Q46" s="220"/>
      <c r="R46" s="221"/>
      <c r="S46" s="220"/>
      <c r="T46" s="219"/>
    </row>
  </sheetData>
  <mergeCells count="175">
    <mergeCell ref="A6:D6"/>
    <mergeCell ref="Q42:T42"/>
    <mergeCell ref="Q43:T43"/>
    <mergeCell ref="Q44:T44"/>
    <mergeCell ref="Q6:T6"/>
    <mergeCell ref="Q7:T7"/>
    <mergeCell ref="Q8:T8"/>
    <mergeCell ref="Q15:T15"/>
    <mergeCell ref="Q40:T40"/>
    <mergeCell ref="E11:H11"/>
    <mergeCell ref="M15:P15"/>
    <mergeCell ref="A12:D12"/>
    <mergeCell ref="A14:D14"/>
    <mergeCell ref="A13:D13"/>
    <mergeCell ref="I15:L15"/>
    <mergeCell ref="M20:P20"/>
    <mergeCell ref="Q16:T16"/>
    <mergeCell ref="A17:D17"/>
    <mergeCell ref="I17:L17"/>
    <mergeCell ref="M17:P17"/>
    <mergeCell ref="Q17:T17"/>
    <mergeCell ref="A16:D16"/>
    <mergeCell ref="I16:L16"/>
    <mergeCell ref="M16:P16"/>
    <mergeCell ref="Q2:T2"/>
    <mergeCell ref="Q3:T3"/>
    <mergeCell ref="Q4:T4"/>
    <mergeCell ref="Q5:T5"/>
    <mergeCell ref="M2:P2"/>
    <mergeCell ref="A11:D11"/>
    <mergeCell ref="A2:D2"/>
    <mergeCell ref="A3:D3"/>
    <mergeCell ref="A4:D4"/>
    <mergeCell ref="A5:D5"/>
    <mergeCell ref="E2:H2"/>
    <mergeCell ref="M6:P6"/>
    <mergeCell ref="M7:P7"/>
    <mergeCell ref="M8:P8"/>
    <mergeCell ref="I2:L2"/>
    <mergeCell ref="M3:P3"/>
    <mergeCell ref="M4:P4"/>
    <mergeCell ref="M5:P5"/>
    <mergeCell ref="I4:L4"/>
    <mergeCell ref="I5:L5"/>
    <mergeCell ref="I6:L6"/>
    <mergeCell ref="I8:L8"/>
    <mergeCell ref="M11:P11"/>
    <mergeCell ref="E3:H3"/>
    <mergeCell ref="E4:H4"/>
    <mergeCell ref="E5:H5"/>
    <mergeCell ref="I3:L3"/>
    <mergeCell ref="E6:H6"/>
    <mergeCell ref="E7:H7"/>
    <mergeCell ref="Q12:T12"/>
    <mergeCell ref="I7:L7"/>
    <mergeCell ref="Q11:T11"/>
    <mergeCell ref="Q14:T14"/>
    <mergeCell ref="M13:P13"/>
    <mergeCell ref="Q13:T13"/>
    <mergeCell ref="I13:L13"/>
    <mergeCell ref="I11:L11"/>
    <mergeCell ref="I12:L12"/>
    <mergeCell ref="M12:P12"/>
    <mergeCell ref="I14:L14"/>
    <mergeCell ref="M14:P14"/>
    <mergeCell ref="E12:H12"/>
    <mergeCell ref="E14:H14"/>
    <mergeCell ref="Q20:T20"/>
    <mergeCell ref="A21:D21"/>
    <mergeCell ref="E21:H21"/>
    <mergeCell ref="I21:L21"/>
    <mergeCell ref="M21:P21"/>
    <mergeCell ref="Q21:T21"/>
    <mergeCell ref="A20:D20"/>
    <mergeCell ref="E20:H20"/>
    <mergeCell ref="I20:L20"/>
    <mergeCell ref="Q22:T22"/>
    <mergeCell ref="A23:D23"/>
    <mergeCell ref="E23:H23"/>
    <mergeCell ref="I23:L23"/>
    <mergeCell ref="M23:P23"/>
    <mergeCell ref="Q23:T23"/>
    <mergeCell ref="A22:D22"/>
    <mergeCell ref="E22:H22"/>
    <mergeCell ref="I22:L22"/>
    <mergeCell ref="M22:P22"/>
    <mergeCell ref="Q24:T24"/>
    <mergeCell ref="A25:D25"/>
    <mergeCell ref="E25:H25"/>
    <mergeCell ref="I25:L25"/>
    <mergeCell ref="M25:P25"/>
    <mergeCell ref="Q25:T25"/>
    <mergeCell ref="A24:D24"/>
    <mergeCell ref="E24:H24"/>
    <mergeCell ref="I24:L24"/>
    <mergeCell ref="M24:P24"/>
    <mergeCell ref="Q26:T26"/>
    <mergeCell ref="A29:D29"/>
    <mergeCell ref="E29:H29"/>
    <mergeCell ref="I29:L29"/>
    <mergeCell ref="M29:P29"/>
    <mergeCell ref="Q29:T29"/>
    <mergeCell ref="A26:D26"/>
    <mergeCell ref="E26:H26"/>
    <mergeCell ref="I26:L26"/>
    <mergeCell ref="M26:P26"/>
    <mergeCell ref="Q30:T30"/>
    <mergeCell ref="A31:D31"/>
    <mergeCell ref="E31:H31"/>
    <mergeCell ref="I31:L31"/>
    <mergeCell ref="M31:P31"/>
    <mergeCell ref="Q31:T31"/>
    <mergeCell ref="A30:D30"/>
    <mergeCell ref="E30:H30"/>
    <mergeCell ref="I30:L30"/>
    <mergeCell ref="M30:P30"/>
    <mergeCell ref="Q32:T32"/>
    <mergeCell ref="A33:D33"/>
    <mergeCell ref="E33:H33"/>
    <mergeCell ref="I33:L33"/>
    <mergeCell ref="M33:P33"/>
    <mergeCell ref="Q33:T33"/>
    <mergeCell ref="A32:D32"/>
    <mergeCell ref="E32:H32"/>
    <mergeCell ref="I32:L32"/>
    <mergeCell ref="M32:P32"/>
    <mergeCell ref="Q34:T34"/>
    <mergeCell ref="A35:D35"/>
    <mergeCell ref="E35:H35"/>
    <mergeCell ref="I35:L35"/>
    <mergeCell ref="M35:P35"/>
    <mergeCell ref="Q35:T35"/>
    <mergeCell ref="A34:D34"/>
    <mergeCell ref="E34:H34"/>
    <mergeCell ref="M34:P34"/>
    <mergeCell ref="I34:L34"/>
    <mergeCell ref="Q41:T41"/>
    <mergeCell ref="A38:D38"/>
    <mergeCell ref="E38:H38"/>
    <mergeCell ref="I38:L38"/>
    <mergeCell ref="M38:P38"/>
    <mergeCell ref="Q38:T38"/>
    <mergeCell ref="A39:D39"/>
    <mergeCell ref="E39:H39"/>
    <mergeCell ref="E40:H40"/>
    <mergeCell ref="A40:D40"/>
    <mergeCell ref="I40:L40"/>
    <mergeCell ref="M40:P40"/>
    <mergeCell ref="A41:D41"/>
    <mergeCell ref="I41:L41"/>
    <mergeCell ref="M41:P41"/>
    <mergeCell ref="M39:P39"/>
    <mergeCell ref="I39:L39"/>
    <mergeCell ref="Q39:T39"/>
    <mergeCell ref="M44:P44"/>
    <mergeCell ref="A42:D42"/>
    <mergeCell ref="E15:H15"/>
    <mergeCell ref="M42:P42"/>
    <mergeCell ref="A43:D43"/>
    <mergeCell ref="E16:H16"/>
    <mergeCell ref="I43:L43"/>
    <mergeCell ref="M43:P43"/>
    <mergeCell ref="I44:L44"/>
    <mergeCell ref="E42:H42"/>
    <mergeCell ref="E43:H43"/>
    <mergeCell ref="E44:H44"/>
    <mergeCell ref="A7:D7"/>
    <mergeCell ref="A44:D44"/>
    <mergeCell ref="E17:H17"/>
    <mergeCell ref="A8:D8"/>
    <mergeCell ref="E13:H13"/>
    <mergeCell ref="E8:H8"/>
    <mergeCell ref="A15:D15"/>
    <mergeCell ref="E41:H41"/>
    <mergeCell ref="I42:L42"/>
  </mergeCells>
  <phoneticPr fontId="20" type="noConversion"/>
  <pageMargins left="0.39370078740157483" right="0.19685039370078741" top="3.937007874015748E-2" bottom="3.937007874015748E-2" header="0.51181102362204722" footer="0.51181102362204722"/>
  <pageSetup paperSize="9" scale="4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6" zoomScale="60" workbookViewId="0">
      <selection activeCell="F59" sqref="F59"/>
    </sheetView>
  </sheetViews>
  <sheetFormatPr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22.625" style="250" customWidth="1"/>
    <col min="5" max="5" width="5.625" style="254" customWidth="1"/>
    <col min="6" max="6" width="11.25" style="250" customWidth="1"/>
    <col min="7" max="7" width="22.625" style="250" customWidth="1"/>
    <col min="8" max="8" width="5.625" style="254" customWidth="1"/>
    <col min="9" max="9" width="11.875" style="250" customWidth="1"/>
    <col min="10" max="10" width="22.625" style="250" customWidth="1"/>
    <col min="11" max="11" width="5.625" style="254" customWidth="1"/>
    <col min="12" max="12" width="11.75" style="250" customWidth="1"/>
    <col min="13" max="13" width="22.625" style="250" customWidth="1"/>
    <col min="14" max="14" width="5.625" style="254" customWidth="1"/>
    <col min="15" max="15" width="12.125" style="250" customWidth="1"/>
    <col min="16" max="16" width="22.625" style="250" customWidth="1"/>
    <col min="17" max="17" width="5.625" style="254" customWidth="1"/>
    <col min="18" max="18" width="11.75" style="250" customWidth="1"/>
    <col min="19" max="19" width="22.625" style="250" customWidth="1"/>
    <col min="20" max="20" width="5.625" style="254" customWidth="1"/>
    <col min="21" max="21" width="12.7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hidden="1" customWidth="1"/>
    <col min="28" max="28" width="5.5" style="252" hidden="1" customWidth="1"/>
    <col min="29" max="29" width="7.75" style="251" hidden="1" customWidth="1"/>
    <col min="30" max="30" width="8" style="251" hidden="1" customWidth="1"/>
    <col min="31" max="31" width="7.875" style="251" hidden="1" customWidth="1"/>
    <col min="32" max="32" width="7.5" style="251" hidden="1" customWidth="1"/>
    <col min="33" max="16384" width="9" style="250"/>
  </cols>
  <sheetData>
    <row r="1" spans="2:32" s="251" customFormat="1" ht="38.25">
      <c r="B1" s="970" t="s">
        <v>563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2:32" s="251" customFormat="1" ht="18.95" customHeight="1">
      <c r="B2" s="971"/>
      <c r="C2" s="972"/>
      <c r="D2" s="972"/>
      <c r="E2" s="972"/>
      <c r="F2" s="972"/>
      <c r="G2" s="972"/>
      <c r="H2" s="216"/>
      <c r="I2" s="6"/>
      <c r="J2" s="6"/>
      <c r="K2" s="216"/>
      <c r="L2" s="6"/>
      <c r="M2" s="6"/>
      <c r="N2" s="216"/>
      <c r="O2" s="6"/>
      <c r="P2" s="6"/>
      <c r="Q2" s="216"/>
      <c r="R2" s="6"/>
      <c r="S2" s="6"/>
      <c r="T2" s="216"/>
      <c r="U2" s="6"/>
      <c r="V2" s="10"/>
      <c r="W2" s="11"/>
      <c r="X2" s="12"/>
      <c r="Y2" s="11"/>
      <c r="Z2" s="6"/>
      <c r="AB2" s="252"/>
    </row>
    <row r="3" spans="2:32" s="251" customFormat="1" ht="30" customHeight="1" thickBot="1">
      <c r="B3" s="98" t="s">
        <v>562</v>
      </c>
      <c r="C3" s="98"/>
      <c r="D3" s="99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561</v>
      </c>
      <c r="F4" s="24"/>
      <c r="G4" s="24" t="s">
        <v>3</v>
      </c>
      <c r="H4" s="25" t="s">
        <v>561</v>
      </c>
      <c r="I4" s="24"/>
      <c r="J4" s="24" t="s">
        <v>4</v>
      </c>
      <c r="K4" s="25" t="s">
        <v>561</v>
      </c>
      <c r="L4" s="24"/>
      <c r="M4" s="24" t="s">
        <v>4</v>
      </c>
      <c r="N4" s="25" t="s">
        <v>561</v>
      </c>
      <c r="O4" s="24"/>
      <c r="P4" s="24" t="s">
        <v>4</v>
      </c>
      <c r="Q4" s="25" t="s">
        <v>561</v>
      </c>
      <c r="R4" s="24"/>
      <c r="S4" s="27" t="s">
        <v>5</v>
      </c>
      <c r="T4" s="25" t="s">
        <v>561</v>
      </c>
      <c r="U4" s="24"/>
      <c r="V4" s="101" t="s">
        <v>560</v>
      </c>
      <c r="W4" s="28" t="s">
        <v>6</v>
      </c>
      <c r="X4" s="29" t="s">
        <v>559</v>
      </c>
      <c r="Y4" s="30" t="s">
        <v>558</v>
      </c>
      <c r="Z4" s="31"/>
      <c r="AA4" s="268"/>
      <c r="AB4" s="252"/>
      <c r="AC4" s="251"/>
      <c r="AD4" s="251"/>
      <c r="AE4" s="251"/>
      <c r="AF4" s="251"/>
    </row>
    <row r="5" spans="2:32" s="41" customFormat="1" ht="27.75">
      <c r="B5" s="36"/>
      <c r="C5" s="964"/>
      <c r="D5" s="37">
        <f>王子4月菜單!A3</f>
        <v>0</v>
      </c>
      <c r="E5" s="37"/>
      <c r="F5" s="37"/>
      <c r="G5" s="37">
        <f>王子4月菜單!A4</f>
        <v>0</v>
      </c>
      <c r="H5" s="37"/>
      <c r="I5" s="37"/>
      <c r="J5" s="37">
        <f>王子4月菜單!A5</f>
        <v>0</v>
      </c>
      <c r="K5" s="37"/>
      <c r="L5" s="37"/>
      <c r="M5" s="37">
        <f>王子4月菜單!A6</f>
        <v>0</v>
      </c>
      <c r="N5" s="37"/>
      <c r="O5" s="37"/>
      <c r="P5" s="37">
        <f>王子4月菜單!A7</f>
        <v>0</v>
      </c>
      <c r="Q5" s="37"/>
      <c r="R5" s="37"/>
      <c r="S5" s="37">
        <f>王子4月菜單!A8</f>
        <v>0</v>
      </c>
      <c r="T5" s="37"/>
      <c r="U5" s="37"/>
      <c r="V5" s="965"/>
      <c r="W5" s="38" t="s">
        <v>7</v>
      </c>
      <c r="X5" s="39" t="s">
        <v>534</v>
      </c>
      <c r="Y5" s="40"/>
      <c r="Z5" s="251"/>
      <c r="AA5" s="251"/>
      <c r="AB5" s="252"/>
      <c r="AC5" s="251" t="s">
        <v>533</v>
      </c>
      <c r="AD5" s="251" t="s">
        <v>532</v>
      </c>
      <c r="AE5" s="251" t="s">
        <v>531</v>
      </c>
      <c r="AF5" s="251" t="s">
        <v>530</v>
      </c>
    </row>
    <row r="6" spans="2:32" ht="27.95" customHeight="1">
      <c r="B6" s="42" t="s">
        <v>8</v>
      </c>
      <c r="C6" s="964"/>
      <c r="D6" s="2"/>
      <c r="E6" s="3"/>
      <c r="F6" s="2"/>
      <c r="G6" s="2"/>
      <c r="H6" s="3"/>
      <c r="I6" s="2"/>
      <c r="J6" s="2"/>
      <c r="K6" s="2"/>
      <c r="L6" s="2"/>
      <c r="M6" s="3"/>
      <c r="N6" s="2"/>
      <c r="O6" s="2"/>
      <c r="P6" s="2"/>
      <c r="Q6" s="2"/>
      <c r="R6" s="2"/>
      <c r="S6" s="3"/>
      <c r="T6" s="2"/>
      <c r="U6" s="2"/>
      <c r="V6" s="966"/>
      <c r="W6" s="261" t="s">
        <v>519</v>
      </c>
      <c r="X6" s="43" t="s">
        <v>529</v>
      </c>
      <c r="Y6" s="44"/>
      <c r="Z6" s="260"/>
      <c r="AA6" s="268" t="s">
        <v>528</v>
      </c>
      <c r="AB6" s="252">
        <v>6</v>
      </c>
      <c r="AC6" s="252">
        <f>AB6*2</f>
        <v>12</v>
      </c>
      <c r="AD6" s="252"/>
      <c r="AE6" s="252">
        <f>AB6*15</f>
        <v>90</v>
      </c>
      <c r="AF6" s="252">
        <f>AC6*4+AE6*4</f>
        <v>408</v>
      </c>
    </row>
    <row r="7" spans="2:32" ht="27.95" customHeight="1">
      <c r="B7" s="42"/>
      <c r="C7" s="964"/>
      <c r="D7" s="2"/>
      <c r="E7" s="3"/>
      <c r="F7" s="3"/>
      <c r="G7" s="2"/>
      <c r="H7" s="3"/>
      <c r="I7" s="2"/>
      <c r="J7" s="2"/>
      <c r="K7" s="2"/>
      <c r="L7" s="2"/>
      <c r="M7" s="139"/>
      <c r="N7" s="52"/>
      <c r="O7" s="2"/>
      <c r="P7" s="2"/>
      <c r="Q7" s="2"/>
      <c r="R7" s="2"/>
      <c r="S7" s="3"/>
      <c r="T7" s="2"/>
      <c r="U7" s="2"/>
      <c r="V7" s="966"/>
      <c r="W7" s="47" t="s">
        <v>9</v>
      </c>
      <c r="X7" s="48" t="s">
        <v>527</v>
      </c>
      <c r="Y7" s="44"/>
      <c r="Z7" s="251"/>
      <c r="AA7" s="267" t="s">
        <v>526</v>
      </c>
      <c r="AB7" s="252">
        <v>2</v>
      </c>
      <c r="AC7" s="266">
        <f>AB7*7</f>
        <v>14</v>
      </c>
      <c r="AD7" s="252">
        <f>AB7*5</f>
        <v>10</v>
      </c>
      <c r="AE7" s="252" t="s">
        <v>520</v>
      </c>
      <c r="AF7" s="265">
        <f>AC7*4+AD7*9</f>
        <v>146</v>
      </c>
    </row>
    <row r="8" spans="2:32" ht="27.95" customHeight="1">
      <c r="B8" s="42" t="s">
        <v>10</v>
      </c>
      <c r="C8" s="964"/>
      <c r="D8" s="3"/>
      <c r="E8" s="3"/>
      <c r="F8" s="3"/>
      <c r="G8" s="2"/>
      <c r="H8" s="52"/>
      <c r="I8" s="2"/>
      <c r="J8" s="2"/>
      <c r="K8" s="52"/>
      <c r="L8" s="2"/>
      <c r="M8" s="2"/>
      <c r="N8" s="52"/>
      <c r="O8" s="2"/>
      <c r="P8" s="2"/>
      <c r="Q8" s="52"/>
      <c r="R8" s="2"/>
      <c r="S8" s="3"/>
      <c r="T8" s="52"/>
      <c r="U8" s="2"/>
      <c r="V8" s="966"/>
      <c r="W8" s="261" t="s">
        <v>519</v>
      </c>
      <c r="X8" s="48" t="s">
        <v>525</v>
      </c>
      <c r="Y8" s="44"/>
      <c r="Z8" s="260"/>
      <c r="AA8" s="251" t="s">
        <v>524</v>
      </c>
      <c r="AB8" s="252">
        <v>1.8</v>
      </c>
      <c r="AC8" s="252">
        <f>AB8*1</f>
        <v>1.8</v>
      </c>
      <c r="AD8" s="252" t="s">
        <v>520</v>
      </c>
      <c r="AE8" s="252">
        <f>AB8*5</f>
        <v>9</v>
      </c>
      <c r="AF8" s="252">
        <f>AC8*4+AE8*4</f>
        <v>43.2</v>
      </c>
    </row>
    <row r="9" spans="2:32" ht="27.95" customHeight="1">
      <c r="B9" s="968" t="s">
        <v>557</v>
      </c>
      <c r="C9" s="964"/>
      <c r="D9" s="3"/>
      <c r="E9" s="3"/>
      <c r="F9" s="3"/>
      <c r="G9" s="2"/>
      <c r="H9" s="52"/>
      <c r="I9" s="2"/>
      <c r="J9" s="2"/>
      <c r="K9" s="52"/>
      <c r="L9" s="2"/>
      <c r="M9" s="3"/>
      <c r="N9" s="52"/>
      <c r="O9" s="2"/>
      <c r="P9" s="2"/>
      <c r="Q9" s="52"/>
      <c r="R9" s="2"/>
      <c r="S9" s="3"/>
      <c r="T9" s="52"/>
      <c r="U9" s="2"/>
      <c r="V9" s="966"/>
      <c r="W9" s="47" t="s">
        <v>11</v>
      </c>
      <c r="X9" s="48" t="s">
        <v>522</v>
      </c>
      <c r="Y9" s="44"/>
      <c r="Z9" s="251"/>
      <c r="AA9" s="251" t="s">
        <v>521</v>
      </c>
      <c r="AB9" s="252">
        <v>2.5</v>
      </c>
      <c r="AC9" s="252"/>
      <c r="AD9" s="252">
        <f>AB9*5</f>
        <v>12.5</v>
      </c>
      <c r="AE9" s="252" t="s">
        <v>520</v>
      </c>
      <c r="AF9" s="252">
        <f>AD9*9</f>
        <v>112.5</v>
      </c>
    </row>
    <row r="10" spans="2:32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261" t="s">
        <v>519</v>
      </c>
      <c r="X10" s="97" t="s">
        <v>518</v>
      </c>
      <c r="Y10" s="44"/>
      <c r="Z10" s="260"/>
      <c r="AA10" s="251" t="s">
        <v>517</v>
      </c>
      <c r="AB10" s="252">
        <v>1</v>
      </c>
      <c r="AE10" s="251">
        <f>AB10*15</f>
        <v>15</v>
      </c>
    </row>
    <row r="11" spans="2:32" ht="27.95" customHeight="1">
      <c r="B11" s="141" t="s">
        <v>516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47" t="s">
        <v>12</v>
      </c>
      <c r="X11" s="56"/>
      <c r="Y11" s="44"/>
      <c r="Z11" s="251"/>
      <c r="AC11" s="251">
        <f>SUM(AC6:AC10)</f>
        <v>27.8</v>
      </c>
      <c r="AD11" s="251">
        <f>SUM(AD6:AD10)</f>
        <v>22.5</v>
      </c>
      <c r="AE11" s="251">
        <f>SUM(AE6:AE10)</f>
        <v>114</v>
      </c>
      <c r="AF11" s="251">
        <f>AC11*4+AD11*9+AE11*4</f>
        <v>769.7</v>
      </c>
    </row>
    <row r="12" spans="2:32" ht="27.95" customHeight="1">
      <c r="B12" s="294"/>
      <c r="C12" s="293"/>
      <c r="D12" s="61"/>
      <c r="E12" s="61"/>
      <c r="F12" s="4"/>
      <c r="G12" s="4"/>
      <c r="H12" s="61"/>
      <c r="I12" s="4"/>
      <c r="J12" s="4"/>
      <c r="K12" s="61"/>
      <c r="L12" s="4"/>
      <c r="M12" s="4"/>
      <c r="N12" s="61"/>
      <c r="O12" s="4"/>
      <c r="P12" s="4"/>
      <c r="Q12" s="61"/>
      <c r="R12" s="4"/>
      <c r="S12" s="4"/>
      <c r="T12" s="61"/>
      <c r="U12" s="4"/>
      <c r="V12" s="967"/>
      <c r="W12" s="261" t="s">
        <v>515</v>
      </c>
      <c r="X12" s="62"/>
      <c r="Y12" s="44"/>
      <c r="Z12" s="260"/>
      <c r="AC12" s="259">
        <f>AC11*4/AF11</f>
        <v>0.14447187215798363</v>
      </c>
      <c r="AD12" s="259">
        <f>AD11*9/AF11</f>
        <v>0.26308951539560865</v>
      </c>
      <c r="AE12" s="259">
        <f>AE11*4/AF11</f>
        <v>0.59243861244640761</v>
      </c>
    </row>
    <row r="13" spans="2:32" s="41" customFormat="1" ht="27.95" customHeight="1">
      <c r="B13" s="36"/>
      <c r="C13" s="964"/>
      <c r="D13" s="37">
        <f>王子4月菜單!E3</f>
        <v>0</v>
      </c>
      <c r="E13" s="37"/>
      <c r="F13" s="37"/>
      <c r="G13" s="37">
        <f>王子4月菜單!E4</f>
        <v>0</v>
      </c>
      <c r="H13" s="37"/>
      <c r="I13" s="37"/>
      <c r="J13" s="37">
        <f>王子4月菜單!E5</f>
        <v>0</v>
      </c>
      <c r="K13" s="37"/>
      <c r="L13" s="37"/>
      <c r="M13" s="37">
        <f>王子4月菜單!E6</f>
        <v>0</v>
      </c>
      <c r="N13" s="37"/>
      <c r="O13" s="37"/>
      <c r="P13" s="37">
        <f>王子4月菜單!E7</f>
        <v>0</v>
      </c>
      <c r="Q13" s="37"/>
      <c r="R13" s="37"/>
      <c r="S13" s="37">
        <f>王子4月菜單!E8</f>
        <v>0</v>
      </c>
      <c r="T13" s="37"/>
      <c r="U13" s="37"/>
      <c r="V13" s="965"/>
      <c r="W13" s="38" t="s">
        <v>7</v>
      </c>
      <c r="X13" s="39" t="s">
        <v>534</v>
      </c>
      <c r="Y13" s="40"/>
      <c r="Z13" s="251"/>
      <c r="AA13" s="251"/>
      <c r="AB13" s="252"/>
      <c r="AC13" s="251" t="s">
        <v>533</v>
      </c>
      <c r="AD13" s="251" t="s">
        <v>532</v>
      </c>
      <c r="AE13" s="251" t="s">
        <v>531</v>
      </c>
      <c r="AF13" s="251" t="s">
        <v>530</v>
      </c>
    </row>
    <row r="14" spans="2:32" ht="27.95" customHeight="1">
      <c r="B14" s="42" t="s">
        <v>8</v>
      </c>
      <c r="C14" s="964"/>
      <c r="D14" s="3"/>
      <c r="E14" s="3"/>
      <c r="F14" s="3"/>
      <c r="G14" s="2"/>
      <c r="H14" s="2"/>
      <c r="I14" s="2"/>
      <c r="J14" s="3"/>
      <c r="K14" s="283"/>
      <c r="L14" s="3"/>
      <c r="M14" s="2"/>
      <c r="N14" s="2"/>
      <c r="O14" s="2"/>
      <c r="P14" s="2"/>
      <c r="Q14" s="2"/>
      <c r="R14" s="2"/>
      <c r="S14" s="292"/>
      <c r="T14" s="292"/>
      <c r="U14" s="292"/>
      <c r="V14" s="966"/>
      <c r="W14" s="261" t="s">
        <v>519</v>
      </c>
      <c r="X14" s="43" t="s">
        <v>529</v>
      </c>
      <c r="Y14" s="44"/>
      <c r="Z14" s="260"/>
      <c r="AA14" s="268" t="s">
        <v>528</v>
      </c>
      <c r="AB14" s="252">
        <v>6.2</v>
      </c>
      <c r="AC14" s="252">
        <f>AB14*2</f>
        <v>12.4</v>
      </c>
      <c r="AD14" s="252"/>
      <c r="AE14" s="252">
        <f>AB14*15</f>
        <v>93</v>
      </c>
      <c r="AF14" s="252">
        <f>AC14*4+AE14*4</f>
        <v>421.6</v>
      </c>
    </row>
    <row r="15" spans="2:32" ht="27.95" customHeight="1">
      <c r="B15" s="42"/>
      <c r="C15" s="964"/>
      <c r="D15" s="3"/>
      <c r="E15" s="3"/>
      <c r="F15" s="3"/>
      <c r="G15" s="2"/>
      <c r="H15" s="52"/>
      <c r="I15" s="2"/>
      <c r="J15" s="3"/>
      <c r="K15" s="2"/>
      <c r="L15" s="3"/>
      <c r="M15" s="2"/>
      <c r="N15" s="52"/>
      <c r="O15" s="2"/>
      <c r="P15" s="2"/>
      <c r="Q15" s="2"/>
      <c r="R15" s="2"/>
      <c r="S15" s="292"/>
      <c r="T15" s="292"/>
      <c r="U15" s="292"/>
      <c r="V15" s="966"/>
      <c r="W15" s="47" t="s">
        <v>9</v>
      </c>
      <c r="X15" s="48" t="s">
        <v>527</v>
      </c>
      <c r="Y15" s="44"/>
      <c r="Z15" s="251"/>
      <c r="AA15" s="267" t="s">
        <v>526</v>
      </c>
      <c r="AB15" s="252">
        <v>2</v>
      </c>
      <c r="AC15" s="266">
        <f>AB15*7</f>
        <v>14</v>
      </c>
      <c r="AD15" s="252">
        <f>AB15*5</f>
        <v>10</v>
      </c>
      <c r="AE15" s="252" t="s">
        <v>520</v>
      </c>
      <c r="AF15" s="265">
        <f>AC15*4+AD15*9</f>
        <v>146</v>
      </c>
    </row>
    <row r="16" spans="2:32" ht="27.95" customHeight="1">
      <c r="B16" s="42" t="s">
        <v>10</v>
      </c>
      <c r="C16" s="964"/>
      <c r="D16" s="52"/>
      <c r="E16" s="52"/>
      <c r="F16" s="2"/>
      <c r="G16" s="2"/>
      <c r="H16" s="52"/>
      <c r="I16" s="2"/>
      <c r="J16" s="3"/>
      <c r="K16" s="52"/>
      <c r="L16" s="3"/>
      <c r="M16" s="2"/>
      <c r="N16" s="52"/>
      <c r="O16" s="2"/>
      <c r="P16" s="2"/>
      <c r="Q16" s="2"/>
      <c r="R16" s="2"/>
      <c r="S16" s="291"/>
      <c r="T16" s="290"/>
      <c r="U16" s="289"/>
      <c r="V16" s="966"/>
      <c r="W16" s="261" t="s">
        <v>519</v>
      </c>
      <c r="X16" s="48" t="s">
        <v>525</v>
      </c>
      <c r="Y16" s="44"/>
      <c r="Z16" s="260"/>
      <c r="AA16" s="251" t="s">
        <v>524</v>
      </c>
      <c r="AB16" s="252">
        <v>1.6</v>
      </c>
      <c r="AC16" s="252">
        <f>AB16*1</f>
        <v>1.6</v>
      </c>
      <c r="AD16" s="252" t="s">
        <v>520</v>
      </c>
      <c r="AE16" s="252">
        <f>AB16*5</f>
        <v>8</v>
      </c>
      <c r="AF16" s="252">
        <f>AC16*4+AE16*4</f>
        <v>38.4</v>
      </c>
    </row>
    <row r="17" spans="2:32" ht="27.95" customHeight="1">
      <c r="B17" s="968" t="s">
        <v>556</v>
      </c>
      <c r="C17" s="964"/>
      <c r="D17" s="139"/>
      <c r="E17" s="139"/>
      <c r="F17" s="139"/>
      <c r="G17" s="2"/>
      <c r="H17" s="52"/>
      <c r="I17" s="2"/>
      <c r="J17" s="3"/>
      <c r="K17" s="52"/>
      <c r="L17" s="3"/>
      <c r="M17" s="2"/>
      <c r="N17" s="52"/>
      <c r="O17" s="2"/>
      <c r="P17" s="2"/>
      <c r="Q17" s="52"/>
      <c r="R17" s="2"/>
      <c r="S17" s="3"/>
      <c r="T17" s="52"/>
      <c r="U17" s="2"/>
      <c r="V17" s="966"/>
      <c r="W17" s="47" t="s">
        <v>11</v>
      </c>
      <c r="X17" s="48" t="s">
        <v>522</v>
      </c>
      <c r="Y17" s="44"/>
      <c r="Z17" s="251"/>
      <c r="AA17" s="251" t="s">
        <v>521</v>
      </c>
      <c r="AB17" s="252">
        <v>2.5</v>
      </c>
      <c r="AC17" s="252"/>
      <c r="AD17" s="252">
        <f>AB17*5</f>
        <v>12.5</v>
      </c>
      <c r="AE17" s="252" t="s">
        <v>520</v>
      </c>
      <c r="AF17" s="252">
        <f>AD17*9</f>
        <v>112.5</v>
      </c>
    </row>
    <row r="18" spans="2:32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288"/>
      <c r="T18" s="52"/>
      <c r="U18" s="2"/>
      <c r="V18" s="966"/>
      <c r="W18" s="261" t="s">
        <v>519</v>
      </c>
      <c r="X18" s="97" t="s">
        <v>518</v>
      </c>
      <c r="Y18" s="44"/>
      <c r="Z18" s="260"/>
      <c r="AA18" s="251" t="s">
        <v>517</v>
      </c>
      <c r="AB18" s="252">
        <v>1</v>
      </c>
      <c r="AE18" s="251">
        <f>AB18*15</f>
        <v>15</v>
      </c>
    </row>
    <row r="19" spans="2:32" ht="27.95" customHeight="1">
      <c r="B19" s="141" t="s">
        <v>516</v>
      </c>
      <c r="C19" s="264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66"/>
      <c r="W19" s="47" t="s">
        <v>12</v>
      </c>
      <c r="X19" s="56"/>
      <c r="Y19" s="44"/>
      <c r="Z19" s="251"/>
      <c r="AC19" s="251">
        <f>SUM(AC14:AC18)</f>
        <v>28</v>
      </c>
      <c r="AD19" s="251">
        <f>SUM(AD14:AD18)</f>
        <v>22.5</v>
      </c>
      <c r="AE19" s="251">
        <f>SUM(AE14:AE18)</f>
        <v>116</v>
      </c>
      <c r="AF19" s="251">
        <f>AC19*4+AD19*9+AE19*4</f>
        <v>778.5</v>
      </c>
    </row>
    <row r="20" spans="2:32" ht="27.95" customHeigh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261" t="s">
        <v>515</v>
      </c>
      <c r="X20" s="62"/>
      <c r="Y20" s="44"/>
      <c r="Z20" s="260"/>
      <c r="AC20" s="259">
        <f>AC19*4/AF19</f>
        <v>0.14386640976236351</v>
      </c>
      <c r="AD20" s="259">
        <f>AD19*9/AF19</f>
        <v>0.26011560693641617</v>
      </c>
      <c r="AE20" s="259">
        <f>AE19*4/AF19</f>
        <v>0.59601798330122024</v>
      </c>
    </row>
    <row r="21" spans="2:32" s="41" customFormat="1" ht="27.95" customHeight="1">
      <c r="B21" s="64">
        <v>4</v>
      </c>
      <c r="C21" s="964"/>
      <c r="D21" s="37" t="str">
        <f>王子4月菜單!I3</f>
        <v>香Q白飯</v>
      </c>
      <c r="E21" s="37" t="s">
        <v>555</v>
      </c>
      <c r="F21" s="37"/>
      <c r="G21" s="37" t="str">
        <f>王子4月菜單!I4</f>
        <v>芝麻雞翅</v>
      </c>
      <c r="H21" s="37" t="s">
        <v>554</v>
      </c>
      <c r="I21" s="37"/>
      <c r="J21" s="37" t="str">
        <f>王子4月菜單!I5</f>
        <v>咖哩豬</v>
      </c>
      <c r="K21" s="37" t="s">
        <v>552</v>
      </c>
      <c r="L21" s="37"/>
      <c r="M21" s="37" t="str">
        <f>王子4月菜單!I6</f>
        <v>白菜貢丸片(加)</v>
      </c>
      <c r="N21" s="37" t="s">
        <v>552</v>
      </c>
      <c r="O21" s="37"/>
      <c r="P21" s="37" t="str">
        <f>王子4月菜單!I7</f>
        <v>深色青菜</v>
      </c>
      <c r="Q21" s="37" t="s">
        <v>553</v>
      </c>
      <c r="R21" s="37"/>
      <c r="S21" s="37" t="str">
        <f>王子4月菜單!I8</f>
        <v>玉米濃湯(芡)</v>
      </c>
      <c r="T21" s="37" t="s">
        <v>552</v>
      </c>
      <c r="U21" s="37"/>
      <c r="V21" s="965"/>
      <c r="W21" s="287" t="s">
        <v>7</v>
      </c>
      <c r="X21" s="286" t="s">
        <v>534</v>
      </c>
      <c r="Y21" s="285">
        <v>5.2</v>
      </c>
      <c r="Z21" s="251"/>
      <c r="AA21" s="251"/>
      <c r="AB21" s="252"/>
      <c r="AC21" s="251" t="s">
        <v>533</v>
      </c>
      <c r="AD21" s="251" t="s">
        <v>532</v>
      </c>
      <c r="AE21" s="251" t="s">
        <v>531</v>
      </c>
      <c r="AF21" s="251" t="s">
        <v>530</v>
      </c>
    </row>
    <row r="22" spans="2:32" s="69" customFormat="1" ht="27.75" customHeight="1">
      <c r="B22" s="65" t="s">
        <v>8</v>
      </c>
      <c r="C22" s="964"/>
      <c r="D22" s="2" t="s">
        <v>551</v>
      </c>
      <c r="E22" s="3"/>
      <c r="F22" s="2">
        <v>110</v>
      </c>
      <c r="G22" s="2" t="s">
        <v>550</v>
      </c>
      <c r="H22" s="2"/>
      <c r="I22" s="2">
        <v>50</v>
      </c>
      <c r="J22" s="3" t="s">
        <v>549</v>
      </c>
      <c r="K22" s="254"/>
      <c r="L22" s="284">
        <v>35</v>
      </c>
      <c r="M22" s="2" t="s">
        <v>548</v>
      </c>
      <c r="N22" s="2"/>
      <c r="O22" s="2">
        <v>55</v>
      </c>
      <c r="P22" s="2" t="s">
        <v>547</v>
      </c>
      <c r="Q22" s="2"/>
      <c r="R22" s="2">
        <v>100</v>
      </c>
      <c r="S22" s="139" t="s">
        <v>546</v>
      </c>
      <c r="T22" s="283"/>
      <c r="U22" s="137">
        <v>15</v>
      </c>
      <c r="V22" s="966"/>
      <c r="W22" s="275" t="s">
        <v>545</v>
      </c>
      <c r="X22" s="282" t="s">
        <v>529</v>
      </c>
      <c r="Y22" s="273">
        <v>2.2999999999999998</v>
      </c>
      <c r="Z22" s="66"/>
      <c r="AA22" s="268" t="s">
        <v>528</v>
      </c>
      <c r="AB22" s="252">
        <v>6.2</v>
      </c>
      <c r="AC22" s="252">
        <f>AB22*2</f>
        <v>12.4</v>
      </c>
      <c r="AD22" s="252"/>
      <c r="AE22" s="252">
        <f>AB22*15</f>
        <v>93</v>
      </c>
      <c r="AF22" s="252">
        <f>AC22*4+AE22*4</f>
        <v>421.6</v>
      </c>
    </row>
    <row r="23" spans="2:32" s="69" customFormat="1" ht="27.95" customHeight="1">
      <c r="B23" s="65">
        <v>1</v>
      </c>
      <c r="C23" s="964"/>
      <c r="D23" s="2"/>
      <c r="E23" s="3"/>
      <c r="F23" s="3"/>
      <c r="G23" s="2" t="s">
        <v>544</v>
      </c>
      <c r="H23" s="2"/>
      <c r="I23" s="2">
        <v>2</v>
      </c>
      <c r="J23" s="3" t="s">
        <v>540</v>
      </c>
      <c r="K23" s="254"/>
      <c r="L23" s="152">
        <v>10</v>
      </c>
      <c r="M23" s="2" t="s">
        <v>540</v>
      </c>
      <c r="N23" s="52"/>
      <c r="O23" s="2">
        <v>3</v>
      </c>
      <c r="P23" s="2"/>
      <c r="Q23" s="2"/>
      <c r="R23" s="2"/>
      <c r="S23" s="139" t="s">
        <v>543</v>
      </c>
      <c r="T23" s="137"/>
      <c r="U23" s="137">
        <v>5</v>
      </c>
      <c r="V23" s="966"/>
      <c r="W23" s="279" t="s">
        <v>9</v>
      </c>
      <c r="X23" s="281" t="s">
        <v>527</v>
      </c>
      <c r="Y23" s="273">
        <v>1.7</v>
      </c>
      <c r="Z23" s="70"/>
      <c r="AA23" s="267" t="s">
        <v>526</v>
      </c>
      <c r="AB23" s="252">
        <v>2.2000000000000002</v>
      </c>
      <c r="AC23" s="266">
        <f>AB23*7</f>
        <v>15.400000000000002</v>
      </c>
      <c r="AD23" s="252">
        <f>AB23*5</f>
        <v>11</v>
      </c>
      <c r="AE23" s="252" t="s">
        <v>520</v>
      </c>
      <c r="AF23" s="265">
        <f>AC23*4+AD23*9</f>
        <v>160.60000000000002</v>
      </c>
    </row>
    <row r="24" spans="2:32" s="69" customFormat="1" ht="27.95" customHeight="1">
      <c r="B24" s="65" t="s">
        <v>10</v>
      </c>
      <c r="C24" s="964"/>
      <c r="D24" s="3"/>
      <c r="E24" s="3"/>
      <c r="F24" s="3"/>
      <c r="G24" s="2"/>
      <c r="H24" s="52"/>
      <c r="I24" s="2"/>
      <c r="J24" s="2" t="s">
        <v>542</v>
      </c>
      <c r="K24" s="2"/>
      <c r="L24" s="2">
        <v>15</v>
      </c>
      <c r="M24" s="2" t="s">
        <v>541</v>
      </c>
      <c r="N24" s="52"/>
      <c r="O24" s="2">
        <v>8</v>
      </c>
      <c r="P24" s="2"/>
      <c r="Q24" s="52"/>
      <c r="R24" s="2"/>
      <c r="S24" s="139" t="s">
        <v>540</v>
      </c>
      <c r="T24" s="138"/>
      <c r="U24" s="137">
        <v>2</v>
      </c>
      <c r="V24" s="966"/>
      <c r="W24" s="275" t="s">
        <v>539</v>
      </c>
      <c r="X24" s="281" t="s">
        <v>525</v>
      </c>
      <c r="Y24" s="273">
        <v>2.2000000000000002</v>
      </c>
      <c r="Z24" s="66"/>
      <c r="AA24" s="251" t="s">
        <v>524</v>
      </c>
      <c r="AB24" s="252">
        <v>1.6</v>
      </c>
      <c r="AC24" s="252">
        <f>AB24*1</f>
        <v>1.6</v>
      </c>
      <c r="AD24" s="252" t="s">
        <v>520</v>
      </c>
      <c r="AE24" s="252">
        <f>AB24*5</f>
        <v>8</v>
      </c>
      <c r="AF24" s="252">
        <f>AC24*4+AE24*4</f>
        <v>38.4</v>
      </c>
    </row>
    <row r="25" spans="2:32" s="69" customFormat="1" ht="27.95" customHeight="1">
      <c r="B25" s="969" t="s">
        <v>538</v>
      </c>
      <c r="C25" s="964"/>
      <c r="D25" s="3"/>
      <c r="E25" s="3"/>
      <c r="F25" s="3"/>
      <c r="G25" s="2"/>
      <c r="H25" s="52"/>
      <c r="I25" s="2"/>
      <c r="J25" s="2"/>
      <c r="K25" s="2"/>
      <c r="L25" s="2"/>
      <c r="M25" s="2"/>
      <c r="N25" s="52"/>
      <c r="O25" s="2"/>
      <c r="P25" s="2"/>
      <c r="Q25" s="52"/>
      <c r="R25" s="2"/>
      <c r="S25" s="2"/>
      <c r="T25" s="52"/>
      <c r="U25" s="2"/>
      <c r="V25" s="966"/>
      <c r="W25" s="279" t="s">
        <v>11</v>
      </c>
      <c r="X25" s="281" t="s">
        <v>522</v>
      </c>
      <c r="Y25" s="273">
        <v>0</v>
      </c>
      <c r="Z25" s="70"/>
      <c r="AA25" s="251" t="s">
        <v>521</v>
      </c>
      <c r="AB25" s="252">
        <v>2.5</v>
      </c>
      <c r="AC25" s="252"/>
      <c r="AD25" s="252">
        <f>AB25*5</f>
        <v>12.5</v>
      </c>
      <c r="AE25" s="252" t="s">
        <v>520</v>
      </c>
      <c r="AF25" s="252">
        <f>AD25*9</f>
        <v>112.5</v>
      </c>
    </row>
    <row r="26" spans="2:32" s="69" customFormat="1" ht="27.95" customHeight="1">
      <c r="B26" s="969"/>
      <c r="C26" s="96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966"/>
      <c r="W26" s="275" t="s">
        <v>537</v>
      </c>
      <c r="X26" s="280" t="s">
        <v>518</v>
      </c>
      <c r="Y26" s="273">
        <v>0</v>
      </c>
      <c r="Z26" s="66"/>
      <c r="AA26" s="251" t="s">
        <v>517</v>
      </c>
      <c r="AB26" s="252"/>
      <c r="AC26" s="251"/>
      <c r="AD26" s="251"/>
      <c r="AE26" s="251">
        <f>AB26*15</f>
        <v>0</v>
      </c>
      <c r="AF26" s="251"/>
    </row>
    <row r="27" spans="2:32" s="69" customFormat="1" ht="27.95" customHeight="1">
      <c r="B27" s="141" t="s">
        <v>516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966"/>
      <c r="W27" s="279" t="s">
        <v>12</v>
      </c>
      <c r="X27" s="278"/>
      <c r="Y27" s="273"/>
      <c r="Z27" s="70"/>
      <c r="AA27" s="251"/>
      <c r="AB27" s="252"/>
      <c r="AC27" s="251">
        <f>SUM(AC22:AC26)</f>
        <v>29.400000000000006</v>
      </c>
      <c r="AD27" s="251">
        <f>SUM(AD22:AD26)</f>
        <v>23.5</v>
      </c>
      <c r="AE27" s="251">
        <f>SUM(AE22:AE26)</f>
        <v>101</v>
      </c>
      <c r="AF27" s="251">
        <f>AC27*4+AD27*9+AE27*4</f>
        <v>733.1</v>
      </c>
    </row>
    <row r="28" spans="2:32" s="69" customFormat="1" ht="27.95" customHeight="1" thickBot="1">
      <c r="B28" s="27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149"/>
      <c r="N28" s="276"/>
      <c r="O28" s="150"/>
      <c r="P28" s="2"/>
      <c r="Q28" s="52"/>
      <c r="R28" s="2"/>
      <c r="S28" s="2"/>
      <c r="T28" s="52"/>
      <c r="U28" s="2"/>
      <c r="V28" s="967"/>
      <c r="W28" s="275" t="s">
        <v>536</v>
      </c>
      <c r="X28" s="274"/>
      <c r="Y28" s="273"/>
      <c r="Z28" s="66"/>
      <c r="AA28" s="70"/>
      <c r="AB28" s="80"/>
      <c r="AC28" s="259">
        <f>AC27*4/AF27</f>
        <v>0.16041467739735374</v>
      </c>
      <c r="AD28" s="259">
        <f>AD27*9/AF27</f>
        <v>0.28850088664575091</v>
      </c>
      <c r="AE28" s="259">
        <f>AE27*4/AF27</f>
        <v>0.55108443595689538</v>
      </c>
      <c r="AF28" s="70"/>
    </row>
    <row r="29" spans="2:32" s="41" customFormat="1" ht="27.95" customHeight="1">
      <c r="B29" s="36"/>
      <c r="C29" s="964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965"/>
      <c r="W29" s="38" t="s">
        <v>7</v>
      </c>
      <c r="X29" s="39" t="s">
        <v>534</v>
      </c>
      <c r="Y29" s="40"/>
      <c r="Z29" s="251"/>
      <c r="AA29" s="251"/>
      <c r="AB29" s="252"/>
      <c r="AC29" s="251" t="s">
        <v>533</v>
      </c>
      <c r="AD29" s="251" t="s">
        <v>532</v>
      </c>
      <c r="AE29" s="251" t="s">
        <v>531</v>
      </c>
      <c r="AF29" s="251" t="s">
        <v>530</v>
      </c>
    </row>
    <row r="30" spans="2:32" ht="27.95" customHeight="1">
      <c r="B30" s="42" t="s">
        <v>8</v>
      </c>
      <c r="C30" s="964"/>
      <c r="D30" s="2"/>
      <c r="E30" s="2"/>
      <c r="F30" s="2"/>
      <c r="G30" s="2"/>
      <c r="H30" s="2"/>
      <c r="I30" s="2"/>
      <c r="J30" s="3"/>
      <c r="K30" s="3"/>
      <c r="L30" s="3"/>
      <c r="M30" s="2"/>
      <c r="N30" s="2"/>
      <c r="O30" s="2"/>
      <c r="P30" s="2"/>
      <c r="Q30" s="2"/>
      <c r="R30" s="2"/>
      <c r="S30" s="269"/>
      <c r="T30" s="2"/>
      <c r="U30" s="2"/>
      <c r="V30" s="966"/>
      <c r="W30" s="261" t="s">
        <v>519</v>
      </c>
      <c r="X30" s="43" t="s">
        <v>529</v>
      </c>
      <c r="Y30" s="44"/>
      <c r="Z30" s="260"/>
      <c r="AA30" s="268" t="s">
        <v>528</v>
      </c>
      <c r="AB30" s="252">
        <v>6.3</v>
      </c>
      <c r="AC30" s="252">
        <f>AB30*2</f>
        <v>12.6</v>
      </c>
      <c r="AD30" s="252"/>
      <c r="AE30" s="252">
        <f>AB30*15</f>
        <v>94.5</v>
      </c>
      <c r="AF30" s="252">
        <f>AC30*4+AE30*4</f>
        <v>428.4</v>
      </c>
    </row>
    <row r="31" spans="2:32" ht="27.95" customHeight="1">
      <c r="B31" s="42"/>
      <c r="C31" s="964"/>
      <c r="D31" s="2"/>
      <c r="E31" s="2"/>
      <c r="F31" s="2"/>
      <c r="G31" s="2"/>
      <c r="H31" s="2"/>
      <c r="I31" s="2"/>
      <c r="J31" s="3"/>
      <c r="K31" s="3"/>
      <c r="L31" s="3"/>
      <c r="M31" s="2"/>
      <c r="N31" s="2"/>
      <c r="O31" s="2"/>
      <c r="P31" s="2"/>
      <c r="Q31" s="2"/>
      <c r="R31" s="2"/>
      <c r="S31" s="2"/>
      <c r="T31" s="2"/>
      <c r="U31" s="2"/>
      <c r="V31" s="966"/>
      <c r="W31" s="47" t="s">
        <v>9</v>
      </c>
      <c r="X31" s="48" t="s">
        <v>527</v>
      </c>
      <c r="Y31" s="44"/>
      <c r="Z31" s="251"/>
      <c r="AA31" s="267" t="s">
        <v>526</v>
      </c>
      <c r="AB31" s="252">
        <v>2</v>
      </c>
      <c r="AC31" s="266">
        <f>AB31*7</f>
        <v>14</v>
      </c>
      <c r="AD31" s="252">
        <f>AB31*5</f>
        <v>10</v>
      </c>
      <c r="AE31" s="252" t="s">
        <v>520</v>
      </c>
      <c r="AF31" s="265">
        <f>AC31*4+AD31*9</f>
        <v>146</v>
      </c>
    </row>
    <row r="32" spans="2:32" ht="27.95" customHeight="1">
      <c r="B32" s="42" t="s">
        <v>10</v>
      </c>
      <c r="C32" s="964"/>
      <c r="D32" s="2"/>
      <c r="E32" s="52"/>
      <c r="F32" s="2"/>
      <c r="G32" s="2"/>
      <c r="H32" s="52"/>
      <c r="I32" s="2"/>
      <c r="J32" s="3"/>
      <c r="K32" s="3"/>
      <c r="L32" s="3"/>
      <c r="M32" s="2"/>
      <c r="N32" s="52"/>
      <c r="O32" s="2"/>
      <c r="P32" s="2"/>
      <c r="Q32" s="52"/>
      <c r="R32" s="2"/>
      <c r="S32" s="3"/>
      <c r="T32" s="52"/>
      <c r="U32" s="2"/>
      <c r="V32" s="966"/>
      <c r="W32" s="261" t="s">
        <v>519</v>
      </c>
      <c r="X32" s="48" t="s">
        <v>525</v>
      </c>
      <c r="Y32" s="44"/>
      <c r="Z32" s="260"/>
      <c r="AA32" s="251" t="s">
        <v>524</v>
      </c>
      <c r="AB32" s="252">
        <v>1.7</v>
      </c>
      <c r="AC32" s="252">
        <f>AB32*1</f>
        <v>1.7</v>
      </c>
      <c r="AD32" s="252" t="s">
        <v>520</v>
      </c>
      <c r="AE32" s="252">
        <f>AB32*5</f>
        <v>8.5</v>
      </c>
      <c r="AF32" s="252">
        <f>AC32*4+AE32*4</f>
        <v>40.799999999999997</v>
      </c>
    </row>
    <row r="33" spans="2:32" ht="27.95" customHeight="1">
      <c r="B33" s="968" t="s">
        <v>535</v>
      </c>
      <c r="C33" s="964"/>
      <c r="D33" s="137"/>
      <c r="E33" s="138"/>
      <c r="F33" s="137"/>
      <c r="G33" s="2"/>
      <c r="H33" s="52"/>
      <c r="I33" s="2"/>
      <c r="J33" s="3"/>
      <c r="K33" s="3"/>
      <c r="L33" s="3"/>
      <c r="M33" s="2"/>
      <c r="N33" s="52"/>
      <c r="O33" s="2"/>
      <c r="P33" s="2"/>
      <c r="Q33" s="52"/>
      <c r="R33" s="2"/>
      <c r="S33" s="3"/>
      <c r="T33" s="52"/>
      <c r="U33" s="2"/>
      <c r="V33" s="966"/>
      <c r="W33" s="47" t="s">
        <v>11</v>
      </c>
      <c r="X33" s="48" t="s">
        <v>522</v>
      </c>
      <c r="Y33" s="44"/>
      <c r="Z33" s="251"/>
      <c r="AA33" s="251" t="s">
        <v>521</v>
      </c>
      <c r="AB33" s="252">
        <v>2.5</v>
      </c>
      <c r="AC33" s="252"/>
      <c r="AD33" s="252">
        <f>AB33*5</f>
        <v>12.5</v>
      </c>
      <c r="AE33" s="252" t="s">
        <v>520</v>
      </c>
      <c r="AF33" s="252">
        <f>AD33*9</f>
        <v>112.5</v>
      </c>
    </row>
    <row r="34" spans="2:32" ht="27.95" customHeight="1">
      <c r="B34" s="968"/>
      <c r="C34" s="964"/>
      <c r="D34" s="138"/>
      <c r="E34" s="138"/>
      <c r="F34" s="137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966"/>
      <c r="W34" s="261" t="s">
        <v>519</v>
      </c>
      <c r="X34" s="97" t="s">
        <v>518</v>
      </c>
      <c r="Y34" s="44"/>
      <c r="Z34" s="260"/>
      <c r="AA34" s="251" t="s">
        <v>517</v>
      </c>
      <c r="AB34" s="252">
        <v>1</v>
      </c>
      <c r="AE34" s="251">
        <f>AB34*15</f>
        <v>15</v>
      </c>
    </row>
    <row r="35" spans="2:32" ht="27.95" customHeight="1">
      <c r="B35" s="141" t="s">
        <v>516</v>
      </c>
      <c r="C35" s="264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966"/>
      <c r="W35" s="47" t="s">
        <v>12</v>
      </c>
      <c r="X35" s="56"/>
      <c r="Y35" s="44"/>
      <c r="Z35" s="251"/>
      <c r="AC35" s="251">
        <f>SUM(AC30:AC34)</f>
        <v>28.3</v>
      </c>
      <c r="AD35" s="251">
        <f>SUM(AD30:AD34)</f>
        <v>22.5</v>
      </c>
      <c r="AE35" s="251">
        <f>SUM(AE30:AE34)</f>
        <v>118</v>
      </c>
      <c r="AF35" s="251">
        <f>AC35*4+AD35*9+AE35*4</f>
        <v>787.7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261" t="s">
        <v>515</v>
      </c>
      <c r="X36" s="62"/>
      <c r="Y36" s="44"/>
      <c r="Z36" s="260"/>
      <c r="AC36" s="259">
        <f>AC35*4/AF35</f>
        <v>0.14370953408658119</v>
      </c>
      <c r="AD36" s="259">
        <f>AD35*9/AF35</f>
        <v>0.25707756760187889</v>
      </c>
      <c r="AE36" s="259">
        <f>AE35*4/AF35</f>
        <v>0.5992128983115399</v>
      </c>
    </row>
    <row r="37" spans="2:32" s="41" customFormat="1" ht="27.95" customHeight="1">
      <c r="B37" s="36"/>
      <c r="C37" s="964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965"/>
      <c r="W37" s="38" t="s">
        <v>7</v>
      </c>
      <c r="X37" s="39" t="s">
        <v>534</v>
      </c>
      <c r="Y37" s="40"/>
      <c r="Z37" s="251"/>
      <c r="AA37" s="251"/>
      <c r="AB37" s="252"/>
      <c r="AC37" s="251" t="s">
        <v>533</v>
      </c>
      <c r="AD37" s="251" t="s">
        <v>532</v>
      </c>
      <c r="AE37" s="251" t="s">
        <v>531</v>
      </c>
      <c r="AF37" s="251" t="s">
        <v>530</v>
      </c>
    </row>
    <row r="38" spans="2:32" ht="27.95" customHeight="1">
      <c r="B38" s="42" t="s">
        <v>8</v>
      </c>
      <c r="C38" s="964"/>
      <c r="D38" s="2"/>
      <c r="E38" s="271"/>
      <c r="F38" s="270"/>
      <c r="G38" s="2"/>
      <c r="H38" s="3"/>
      <c r="I38" s="2"/>
      <c r="J38" s="2"/>
      <c r="K38" s="2"/>
      <c r="L38" s="2"/>
      <c r="M38" s="2"/>
      <c r="N38" s="3"/>
      <c r="O38" s="2"/>
      <c r="P38" s="2"/>
      <c r="Q38" s="3"/>
      <c r="R38" s="2"/>
      <c r="S38" s="269"/>
      <c r="T38" s="2"/>
      <c r="U38" s="2"/>
      <c r="V38" s="966"/>
      <c r="W38" s="261" t="s">
        <v>519</v>
      </c>
      <c r="X38" s="43" t="s">
        <v>529</v>
      </c>
      <c r="Y38" s="44"/>
      <c r="Z38" s="260"/>
      <c r="AA38" s="268" t="s">
        <v>528</v>
      </c>
      <c r="AB38" s="252">
        <v>6</v>
      </c>
      <c r="AC38" s="252">
        <f>AB38*2</f>
        <v>12</v>
      </c>
      <c r="AD38" s="252"/>
      <c r="AE38" s="252">
        <f>AB38*15</f>
        <v>90</v>
      </c>
      <c r="AF38" s="252">
        <f>AC38*4+AE38*4</f>
        <v>408</v>
      </c>
    </row>
    <row r="39" spans="2:32" ht="27.95" customHeight="1">
      <c r="B39" s="42"/>
      <c r="C39" s="964"/>
      <c r="D39" s="2"/>
      <c r="E39" s="3"/>
      <c r="F39" s="3"/>
      <c r="G39" s="2"/>
      <c r="H39" s="3"/>
      <c r="I39" s="2"/>
      <c r="J39" s="2"/>
      <c r="K39" s="2"/>
      <c r="L39" s="2"/>
      <c r="M39" s="2"/>
      <c r="N39" s="3"/>
      <c r="O39" s="2"/>
      <c r="P39" s="2"/>
      <c r="Q39" s="52"/>
      <c r="R39" s="2"/>
      <c r="S39" s="2"/>
      <c r="T39" s="2"/>
      <c r="U39" s="2"/>
      <c r="V39" s="966"/>
      <c r="W39" s="47" t="s">
        <v>9</v>
      </c>
      <c r="X39" s="48" t="s">
        <v>527</v>
      </c>
      <c r="Y39" s="44"/>
      <c r="Z39" s="251"/>
      <c r="AA39" s="267" t="s">
        <v>526</v>
      </c>
      <c r="AB39" s="252">
        <v>2.2999999999999998</v>
      </c>
      <c r="AC39" s="266">
        <f>AB39*7</f>
        <v>16.099999999999998</v>
      </c>
      <c r="AD39" s="252">
        <f>AB39*5</f>
        <v>11.5</v>
      </c>
      <c r="AE39" s="252" t="s">
        <v>520</v>
      </c>
      <c r="AF39" s="265">
        <f>AC39*4+AD39*9</f>
        <v>167.89999999999998</v>
      </c>
    </row>
    <row r="40" spans="2:32" ht="27.95" customHeight="1">
      <c r="B40" s="42" t="s">
        <v>10</v>
      </c>
      <c r="C40" s="964"/>
      <c r="D40" s="3"/>
      <c r="E40" s="3"/>
      <c r="F40" s="3"/>
      <c r="G40" s="2"/>
      <c r="H40" s="3"/>
      <c r="I40" s="2"/>
      <c r="J40" s="3"/>
      <c r="K40" s="52"/>
      <c r="L40" s="2"/>
      <c r="M40" s="2"/>
      <c r="N40" s="3"/>
      <c r="O40" s="2"/>
      <c r="P40" s="2"/>
      <c r="Q40" s="52"/>
      <c r="R40" s="2"/>
      <c r="S40" s="3"/>
      <c r="T40" s="2"/>
      <c r="U40" s="2"/>
      <c r="V40" s="966"/>
      <c r="W40" s="261" t="s">
        <v>519</v>
      </c>
      <c r="X40" s="48" t="s">
        <v>525</v>
      </c>
      <c r="Y40" s="44"/>
      <c r="Z40" s="260"/>
      <c r="AA40" s="251" t="s">
        <v>524</v>
      </c>
      <c r="AB40" s="252">
        <v>1.5</v>
      </c>
      <c r="AC40" s="252">
        <f>AB40*1</f>
        <v>1.5</v>
      </c>
      <c r="AD40" s="252" t="s">
        <v>520</v>
      </c>
      <c r="AE40" s="252">
        <f>AB40*5</f>
        <v>7.5</v>
      </c>
      <c r="AF40" s="252">
        <f>AC40*4+AE40*4</f>
        <v>36</v>
      </c>
    </row>
    <row r="41" spans="2:32" ht="27.95" customHeight="1">
      <c r="B41" s="968" t="s">
        <v>523</v>
      </c>
      <c r="C41" s="964"/>
      <c r="D41" s="3"/>
      <c r="E41" s="3"/>
      <c r="F41" s="3"/>
      <c r="G41" s="2"/>
      <c r="H41" s="3"/>
      <c r="I41" s="2"/>
      <c r="J41" s="3"/>
      <c r="K41" s="52"/>
      <c r="L41" s="3"/>
      <c r="M41" s="2"/>
      <c r="N41" s="3"/>
      <c r="O41" s="2"/>
      <c r="P41" s="2"/>
      <c r="Q41" s="3"/>
      <c r="R41" s="2"/>
      <c r="S41" s="3"/>
      <c r="T41" s="2"/>
      <c r="U41" s="2"/>
      <c r="V41" s="966"/>
      <c r="W41" s="47" t="s">
        <v>11</v>
      </c>
      <c r="X41" s="48" t="s">
        <v>522</v>
      </c>
      <c r="Y41" s="44"/>
      <c r="Z41" s="251"/>
      <c r="AA41" s="251" t="s">
        <v>521</v>
      </c>
      <c r="AB41" s="252">
        <v>2.5</v>
      </c>
      <c r="AC41" s="252"/>
      <c r="AD41" s="252">
        <f>AB41*5</f>
        <v>12.5</v>
      </c>
      <c r="AE41" s="252" t="s">
        <v>520</v>
      </c>
      <c r="AF41" s="252">
        <f>AD41*9</f>
        <v>112.5</v>
      </c>
    </row>
    <row r="42" spans="2:32" ht="27.95" customHeight="1">
      <c r="B42" s="968"/>
      <c r="C42" s="964"/>
      <c r="D42" s="52"/>
      <c r="E42" s="52"/>
      <c r="F42" s="2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3"/>
      <c r="T42" s="52"/>
      <c r="U42" s="3"/>
      <c r="V42" s="966"/>
      <c r="W42" s="261" t="s">
        <v>519</v>
      </c>
      <c r="X42" s="97" t="s">
        <v>518</v>
      </c>
      <c r="Y42" s="44"/>
      <c r="Z42" s="260"/>
      <c r="AA42" s="251" t="s">
        <v>517</v>
      </c>
      <c r="AE42" s="251">
        <f>AB42*15</f>
        <v>0</v>
      </c>
    </row>
    <row r="43" spans="2:32" ht="27.95" customHeight="1">
      <c r="B43" s="141" t="s">
        <v>516</v>
      </c>
      <c r="C43" s="264"/>
      <c r="D43" s="52"/>
      <c r="E43" s="52"/>
      <c r="F43" s="2"/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966"/>
      <c r="W43" s="47" t="s">
        <v>12</v>
      </c>
      <c r="X43" s="56"/>
      <c r="Y43" s="44"/>
      <c r="Z43" s="251"/>
      <c r="AC43" s="251">
        <f>SUM(AC38:AC42)</f>
        <v>29.599999999999998</v>
      </c>
      <c r="AD43" s="251">
        <f>SUM(AD38:AD42)</f>
        <v>24</v>
      </c>
      <c r="AE43" s="251">
        <f>SUM(AE38:AE42)</f>
        <v>97.5</v>
      </c>
      <c r="AF43" s="251">
        <f>AC43*4+AD43*9+AE43*4</f>
        <v>724.4</v>
      </c>
    </row>
    <row r="44" spans="2:32" ht="27.95" customHeight="1" thickBot="1">
      <c r="B44" s="263"/>
      <c r="C44" s="262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261" t="s">
        <v>515</v>
      </c>
      <c r="X44" s="62"/>
      <c r="Y44" s="44"/>
      <c r="Z44" s="260"/>
      <c r="AC44" s="259">
        <f>AC43*4/AF43</f>
        <v>0.16344561016013251</v>
      </c>
      <c r="AD44" s="259">
        <f>AD43*9/AF43</f>
        <v>0.29817780231916069</v>
      </c>
      <c r="AE44" s="259">
        <f>AE43*4/AF43</f>
        <v>0.53837658752070683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8:25">
      <c r="Y49" s="93"/>
    </row>
    <row r="50" spans="8:25">
      <c r="Y50" s="93"/>
    </row>
    <row r="51" spans="8:25">
      <c r="H51" s="251"/>
      <c r="I51" s="251"/>
      <c r="Y51" s="93"/>
    </row>
    <row r="52" spans="8:25">
      <c r="Y52" s="93"/>
    </row>
  </sheetData>
  <mergeCells count="19">
    <mergeCell ref="B41:B42"/>
    <mergeCell ref="C13:C18"/>
    <mergeCell ref="V13:V20"/>
    <mergeCell ref="B17:B18"/>
    <mergeCell ref="B25:B26"/>
    <mergeCell ref="B33:B34"/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</mergeCells>
  <phoneticPr fontId="20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abSelected="1" topLeftCell="A19" zoomScale="60" workbookViewId="0">
      <selection activeCell="AG31" sqref="AG31"/>
    </sheetView>
  </sheetViews>
  <sheetFormatPr defaultRowHeight="20.25"/>
  <cols>
    <col min="1" max="1" width="1.875" style="250" customWidth="1"/>
    <col min="2" max="2" width="4.875" style="255" customWidth="1"/>
    <col min="3" max="3" width="0" style="250" hidden="1" customWidth="1"/>
    <col min="4" max="4" width="22.625" style="250" customWidth="1"/>
    <col min="5" max="5" width="5.625" style="254" customWidth="1"/>
    <col min="6" max="6" width="9.625" style="250" customWidth="1"/>
    <col min="7" max="7" width="22.625" style="250" customWidth="1"/>
    <col min="8" max="8" width="5.625" style="254" customWidth="1"/>
    <col min="9" max="9" width="9.625" style="250" customWidth="1"/>
    <col min="10" max="10" width="22.625" style="250" customWidth="1"/>
    <col min="11" max="11" width="5.625" style="254" customWidth="1"/>
    <col min="12" max="12" width="9.625" style="250" customWidth="1"/>
    <col min="13" max="13" width="22.625" style="250" customWidth="1"/>
    <col min="14" max="14" width="5.625" style="254" customWidth="1"/>
    <col min="15" max="15" width="9.625" style="250" customWidth="1"/>
    <col min="16" max="16" width="22.625" style="250" customWidth="1"/>
    <col min="17" max="17" width="5.625" style="254" customWidth="1"/>
    <col min="18" max="18" width="9.625" style="250" customWidth="1"/>
    <col min="19" max="19" width="22.625" style="250" customWidth="1"/>
    <col min="20" max="20" width="5.625" style="254" customWidth="1"/>
    <col min="21" max="21" width="9.625" style="250" customWidth="1"/>
    <col min="22" max="22" width="5.25" style="253" customWidth="1"/>
    <col min="23" max="23" width="11.75" style="91" customWidth="1"/>
    <col min="24" max="24" width="11.25" style="92" customWidth="1"/>
    <col min="25" max="25" width="6.625" style="95" customWidth="1"/>
    <col min="26" max="26" width="6.625" style="250" customWidth="1"/>
    <col min="27" max="27" width="6" style="251" hidden="1" customWidth="1"/>
    <col min="28" max="28" width="5.5" style="252" hidden="1" customWidth="1"/>
    <col min="29" max="29" width="7.75" style="251" hidden="1" customWidth="1"/>
    <col min="30" max="30" width="8" style="251" hidden="1" customWidth="1"/>
    <col min="31" max="31" width="7.875" style="251" hidden="1" customWidth="1"/>
    <col min="32" max="32" width="7.5" style="251" hidden="1" customWidth="1"/>
    <col min="33" max="16384" width="9" style="250"/>
  </cols>
  <sheetData>
    <row r="1" spans="2:32" s="251" customFormat="1" ht="38.25">
      <c r="B1" s="970" t="s">
        <v>658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6"/>
      <c r="AB1" s="252"/>
    </row>
    <row r="2" spans="2:32" s="251" customFormat="1" ht="9.75" customHeight="1">
      <c r="B2" s="971"/>
      <c r="C2" s="972"/>
      <c r="D2" s="972"/>
      <c r="E2" s="972"/>
      <c r="F2" s="972"/>
      <c r="G2" s="972"/>
      <c r="H2" s="216"/>
      <c r="I2" s="6"/>
      <c r="J2" s="6"/>
      <c r="K2" s="216"/>
      <c r="L2" s="6"/>
      <c r="M2" s="6"/>
      <c r="N2" s="216"/>
      <c r="O2" s="6"/>
      <c r="P2" s="6"/>
      <c r="Q2" s="216"/>
      <c r="R2" s="6"/>
      <c r="S2" s="6"/>
      <c r="T2" s="216"/>
      <c r="U2" s="6"/>
      <c r="V2" s="10"/>
      <c r="W2" s="11"/>
      <c r="X2" s="12"/>
      <c r="Y2" s="11"/>
      <c r="Z2" s="6"/>
      <c r="AB2" s="252"/>
    </row>
    <row r="3" spans="2:32" s="251" customFormat="1" ht="31.5" customHeight="1" thickBot="1">
      <c r="B3" s="98" t="s">
        <v>657</v>
      </c>
      <c r="C3" s="310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T3" s="296"/>
      <c r="U3" s="296"/>
      <c r="V3" s="295"/>
      <c r="W3" s="16"/>
      <c r="X3" s="17"/>
      <c r="Y3" s="18"/>
      <c r="Z3" s="260"/>
      <c r="AB3" s="252"/>
    </row>
    <row r="4" spans="2:32" s="35" customFormat="1" ht="99">
      <c r="B4" s="22" t="s">
        <v>0</v>
      </c>
      <c r="C4" s="23" t="s">
        <v>1</v>
      </c>
      <c r="D4" s="24" t="s">
        <v>2</v>
      </c>
      <c r="E4" s="25" t="s">
        <v>656</v>
      </c>
      <c r="F4" s="24"/>
      <c r="G4" s="24" t="s">
        <v>3</v>
      </c>
      <c r="H4" s="25" t="s">
        <v>656</v>
      </c>
      <c r="I4" s="24"/>
      <c r="J4" s="24" t="s">
        <v>4</v>
      </c>
      <c r="K4" s="25" t="s">
        <v>656</v>
      </c>
      <c r="L4" s="26"/>
      <c r="M4" s="24" t="s">
        <v>4</v>
      </c>
      <c r="N4" s="25" t="s">
        <v>656</v>
      </c>
      <c r="O4" s="24"/>
      <c r="P4" s="24" t="s">
        <v>4</v>
      </c>
      <c r="Q4" s="25" t="s">
        <v>656</v>
      </c>
      <c r="R4" s="24"/>
      <c r="S4" s="27" t="s">
        <v>5</v>
      </c>
      <c r="T4" s="25" t="s">
        <v>656</v>
      </c>
      <c r="U4" s="24"/>
      <c r="V4" s="101" t="s">
        <v>655</v>
      </c>
      <c r="W4" s="28" t="s">
        <v>6</v>
      </c>
      <c r="X4" s="29" t="s">
        <v>654</v>
      </c>
      <c r="Y4" s="30" t="s">
        <v>653</v>
      </c>
      <c r="Z4" s="31"/>
      <c r="AA4" s="268"/>
      <c r="AB4" s="252"/>
      <c r="AC4" s="251"/>
      <c r="AD4" s="251"/>
      <c r="AE4" s="251"/>
      <c r="AF4" s="251"/>
    </row>
    <row r="5" spans="2:32" s="41" customFormat="1" ht="65.099999999999994" customHeight="1">
      <c r="B5" s="36">
        <v>4</v>
      </c>
      <c r="C5" s="964"/>
      <c r="D5" s="37" t="str">
        <f>王子4月菜單!A12</f>
        <v>香Q白飯</v>
      </c>
      <c r="E5" s="37" t="s">
        <v>640</v>
      </c>
      <c r="F5" s="1"/>
      <c r="G5" s="37" t="str">
        <f>王子4月菜單!A13</f>
        <v>蔥爆豬肉片</v>
      </c>
      <c r="H5" s="37" t="s">
        <v>597</v>
      </c>
      <c r="I5" s="1"/>
      <c r="J5" s="37" t="str">
        <f>王子4月菜單!A14</f>
        <v>白醬青花雞柳</v>
      </c>
      <c r="K5" s="37" t="s">
        <v>638</v>
      </c>
      <c r="L5" s="1"/>
      <c r="M5" s="37" t="str">
        <f>王子4月菜單!A15</f>
        <v>茶碗蒸</v>
      </c>
      <c r="N5" s="37" t="s">
        <v>602</v>
      </c>
      <c r="O5" s="1"/>
      <c r="P5" s="37" t="str">
        <f>王子4月菜單!A16</f>
        <v>深色青菜</v>
      </c>
      <c r="Q5" s="37" t="s">
        <v>639</v>
      </c>
      <c r="R5" s="1"/>
      <c r="S5" s="37" t="str">
        <f>王子4月菜單!A17</f>
        <v>冬菜冬粉湯(醃)</v>
      </c>
      <c r="T5" s="37" t="s">
        <v>638</v>
      </c>
      <c r="U5" s="1"/>
      <c r="V5" s="965"/>
      <c r="W5" s="287" t="s">
        <v>7</v>
      </c>
      <c r="X5" s="305" t="s">
        <v>534</v>
      </c>
      <c r="Y5" s="304">
        <v>5.3</v>
      </c>
      <c r="Z5" s="251"/>
      <c r="AA5" s="251"/>
      <c r="AB5" s="252"/>
      <c r="AC5" s="251" t="s">
        <v>583</v>
      </c>
      <c r="AD5" s="251" t="s">
        <v>582</v>
      </c>
      <c r="AE5" s="251" t="s">
        <v>581</v>
      </c>
      <c r="AF5" s="251" t="s">
        <v>580</v>
      </c>
    </row>
    <row r="6" spans="2:32" ht="27.95" customHeight="1">
      <c r="B6" s="42" t="s">
        <v>8</v>
      </c>
      <c r="C6" s="964"/>
      <c r="D6" s="2" t="s">
        <v>551</v>
      </c>
      <c r="E6" s="3"/>
      <c r="F6" s="2">
        <v>110</v>
      </c>
      <c r="G6" s="2" t="s">
        <v>652</v>
      </c>
      <c r="H6" s="3"/>
      <c r="I6" s="2">
        <v>50</v>
      </c>
      <c r="J6" s="2" t="s">
        <v>651</v>
      </c>
      <c r="K6" s="2"/>
      <c r="L6" s="2">
        <v>55</v>
      </c>
      <c r="M6" s="2" t="s">
        <v>650</v>
      </c>
      <c r="N6" s="2"/>
      <c r="O6" s="2">
        <v>45</v>
      </c>
      <c r="P6" s="2" t="s">
        <v>620</v>
      </c>
      <c r="Q6" s="2"/>
      <c r="R6" s="2">
        <v>100</v>
      </c>
      <c r="S6" s="3" t="s">
        <v>649</v>
      </c>
      <c r="T6" s="2"/>
      <c r="U6" s="2">
        <v>2</v>
      </c>
      <c r="V6" s="966"/>
      <c r="W6" s="275" t="s">
        <v>648</v>
      </c>
      <c r="X6" s="303" t="s">
        <v>529</v>
      </c>
      <c r="Y6" s="297">
        <v>2.2000000000000002</v>
      </c>
      <c r="Z6" s="260"/>
      <c r="AA6" s="268" t="s">
        <v>590</v>
      </c>
      <c r="AB6" s="252">
        <v>6</v>
      </c>
      <c r="AC6" s="252">
        <f>AB6*2</f>
        <v>12</v>
      </c>
      <c r="AD6" s="252"/>
      <c r="AE6" s="252">
        <f>AB6*15</f>
        <v>90</v>
      </c>
      <c r="AF6" s="252">
        <f>AC6*4+AE6*4</f>
        <v>408</v>
      </c>
    </row>
    <row r="7" spans="2:32" ht="27.95" customHeight="1">
      <c r="B7" s="42">
        <v>6</v>
      </c>
      <c r="C7" s="964"/>
      <c r="D7" s="2"/>
      <c r="E7" s="3"/>
      <c r="F7" s="3"/>
      <c r="G7" s="2" t="s">
        <v>647</v>
      </c>
      <c r="H7" s="3"/>
      <c r="I7" s="2">
        <v>5</v>
      </c>
      <c r="J7" s="2" t="s">
        <v>646</v>
      </c>
      <c r="K7" s="2"/>
      <c r="L7" s="2">
        <v>10</v>
      </c>
      <c r="M7" s="2"/>
      <c r="N7" s="2"/>
      <c r="O7" s="2"/>
      <c r="P7" s="2"/>
      <c r="Q7" s="2"/>
      <c r="R7" s="2"/>
      <c r="S7" s="3" t="s">
        <v>645</v>
      </c>
      <c r="T7" s="2"/>
      <c r="U7" s="2">
        <v>8</v>
      </c>
      <c r="V7" s="966"/>
      <c r="W7" s="279" t="s">
        <v>9</v>
      </c>
      <c r="X7" s="302" t="s">
        <v>527</v>
      </c>
      <c r="Y7" s="297">
        <v>1.7</v>
      </c>
      <c r="Z7" s="251"/>
      <c r="AA7" s="267" t="s">
        <v>614</v>
      </c>
      <c r="AB7" s="252">
        <v>2</v>
      </c>
      <c r="AC7" s="266">
        <f>AB7*7</f>
        <v>14</v>
      </c>
      <c r="AD7" s="252">
        <f>AB7*5</f>
        <v>10</v>
      </c>
      <c r="AE7" s="252" t="s">
        <v>607</v>
      </c>
      <c r="AF7" s="265">
        <f>AC7*4+AD7*9</f>
        <v>146</v>
      </c>
    </row>
    <row r="8" spans="2:32" ht="27.95" customHeight="1">
      <c r="B8" s="42" t="s">
        <v>10</v>
      </c>
      <c r="C8" s="964"/>
      <c r="D8" s="3"/>
      <c r="E8" s="3"/>
      <c r="F8" s="3"/>
      <c r="G8" s="2" t="s">
        <v>622</v>
      </c>
      <c r="H8" s="52"/>
      <c r="I8" s="2">
        <v>5</v>
      </c>
      <c r="J8" s="2" t="s">
        <v>613</v>
      </c>
      <c r="K8" s="52"/>
      <c r="L8" s="2">
        <v>5</v>
      </c>
      <c r="M8" s="2"/>
      <c r="N8" s="52"/>
      <c r="O8" s="2"/>
      <c r="P8" s="2"/>
      <c r="Q8" s="52"/>
      <c r="R8" s="2"/>
      <c r="S8" s="3"/>
      <c r="T8" s="52"/>
      <c r="U8" s="2"/>
      <c r="V8" s="966"/>
      <c r="W8" s="275" t="s">
        <v>644</v>
      </c>
      <c r="X8" s="302" t="s">
        <v>525</v>
      </c>
      <c r="Y8" s="297">
        <v>2.2999999999999998</v>
      </c>
      <c r="Z8" s="260"/>
      <c r="AA8" s="251" t="s">
        <v>611</v>
      </c>
      <c r="AB8" s="252">
        <v>1.7</v>
      </c>
      <c r="AC8" s="252">
        <f>AB8*1</f>
        <v>1.7</v>
      </c>
      <c r="AD8" s="252" t="s">
        <v>607</v>
      </c>
      <c r="AE8" s="252">
        <f>AB8*5</f>
        <v>8.5</v>
      </c>
      <c r="AF8" s="252">
        <f>AC8*4+AE8*4</f>
        <v>40.799999999999997</v>
      </c>
    </row>
    <row r="9" spans="2:32" ht="27.95" customHeight="1">
      <c r="B9" s="968" t="s">
        <v>643</v>
      </c>
      <c r="C9" s="964"/>
      <c r="D9" s="3"/>
      <c r="E9" s="3"/>
      <c r="F9" s="3"/>
      <c r="G9" s="2"/>
      <c r="H9" s="52"/>
      <c r="I9" s="2"/>
      <c r="J9" s="2"/>
      <c r="K9" s="52"/>
      <c r="L9" s="2"/>
      <c r="M9" s="2"/>
      <c r="N9" s="52"/>
      <c r="O9" s="2"/>
      <c r="P9" s="2"/>
      <c r="Q9" s="52"/>
      <c r="R9" s="2"/>
      <c r="S9" s="3"/>
      <c r="T9" s="52"/>
      <c r="U9" s="2"/>
      <c r="V9" s="966"/>
      <c r="W9" s="279" t="s">
        <v>11</v>
      </c>
      <c r="X9" s="302" t="s">
        <v>522</v>
      </c>
      <c r="Y9" s="297">
        <v>0</v>
      </c>
      <c r="Z9" s="251"/>
      <c r="AA9" s="251" t="s">
        <v>608</v>
      </c>
      <c r="AB9" s="252">
        <v>2.5</v>
      </c>
      <c r="AC9" s="252"/>
      <c r="AD9" s="252">
        <f>AB9*5</f>
        <v>12.5</v>
      </c>
      <c r="AE9" s="252" t="s">
        <v>607</v>
      </c>
      <c r="AF9" s="252">
        <f>AD9*9</f>
        <v>112.5</v>
      </c>
    </row>
    <row r="10" spans="2:32" ht="27.95" customHeight="1">
      <c r="B10" s="968"/>
      <c r="C10" s="964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966"/>
      <c r="W10" s="275" t="s">
        <v>642</v>
      </c>
      <c r="X10" s="300" t="s">
        <v>518</v>
      </c>
      <c r="Y10" s="297">
        <v>0</v>
      </c>
      <c r="Z10" s="260"/>
      <c r="AA10" s="251" t="s">
        <v>605</v>
      </c>
      <c r="AE10" s="251">
        <f>AB10*15</f>
        <v>0</v>
      </c>
    </row>
    <row r="11" spans="2:32" ht="27.95" customHeight="1">
      <c r="B11" s="141" t="s">
        <v>604</v>
      </c>
      <c r="C11" s="264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966"/>
      <c r="W11" s="279" t="s">
        <v>12</v>
      </c>
      <c r="X11" s="299"/>
      <c r="Y11" s="297"/>
      <c r="Z11" s="251"/>
      <c r="AC11" s="251">
        <f>SUM(AC6:AC10)</f>
        <v>27.7</v>
      </c>
      <c r="AD11" s="251">
        <f>SUM(AD6:AD10)</f>
        <v>22.5</v>
      </c>
      <c r="AE11" s="251">
        <f>SUM(AE6:AE10)</f>
        <v>98.5</v>
      </c>
      <c r="AF11" s="251">
        <f>AC11*4+AD11*9+AE11*4</f>
        <v>707.3</v>
      </c>
    </row>
    <row r="12" spans="2:32" ht="27.95" customHeight="1">
      <c r="B12" s="272"/>
      <c r="C12" s="262"/>
      <c r="D12" s="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967"/>
      <c r="W12" s="275" t="s">
        <v>641</v>
      </c>
      <c r="X12" s="298"/>
      <c r="Y12" s="297"/>
      <c r="Z12" s="260"/>
      <c r="AC12" s="259">
        <f>AC11*4/AF11</f>
        <v>0.1566520571186201</v>
      </c>
      <c r="AD12" s="259">
        <f>AD11*9/AF11</f>
        <v>0.28630001413827233</v>
      </c>
      <c r="AE12" s="259">
        <f>AE11*4/AF11</f>
        <v>0.5570479287431076</v>
      </c>
    </row>
    <row r="13" spans="2:32" s="41" customFormat="1" ht="27.95" customHeight="1">
      <c r="B13" s="36">
        <v>4</v>
      </c>
      <c r="C13" s="964"/>
      <c r="D13" s="37" t="str">
        <f>王子4月菜單!E12</f>
        <v>五穀飯</v>
      </c>
      <c r="E13" s="37" t="s">
        <v>640</v>
      </c>
      <c r="F13" s="37"/>
      <c r="G13" s="37" t="str">
        <f>王子4月菜單!E13</f>
        <v>五香雞腿</v>
      </c>
      <c r="H13" s="37" t="s">
        <v>601</v>
      </c>
      <c r="I13" s="37"/>
      <c r="J13" s="37" t="str">
        <f>王子4月菜單!E14</f>
        <v>紅燒肉丁</v>
      </c>
      <c r="K13" s="37" t="s">
        <v>597</v>
      </c>
      <c r="L13" s="37"/>
      <c r="M13" s="37" t="str">
        <f>王子4月菜單!E15</f>
        <v>刺瓜燴菇</v>
      </c>
      <c r="N13" s="37" t="s">
        <v>597</v>
      </c>
      <c r="O13" s="37"/>
      <c r="P13" s="37" t="str">
        <f>王子4月菜單!E16</f>
        <v>淺色青菜</v>
      </c>
      <c r="Q13" s="37" t="s">
        <v>639</v>
      </c>
      <c r="R13" s="37"/>
      <c r="S13" s="37" t="str">
        <f>王子4月菜單!E17</f>
        <v>紫菜玉米湯</v>
      </c>
      <c r="T13" s="37" t="s">
        <v>638</v>
      </c>
      <c r="U13" s="37"/>
      <c r="V13" s="965"/>
      <c r="W13" s="287" t="s">
        <v>7</v>
      </c>
      <c r="X13" s="305" t="s">
        <v>534</v>
      </c>
      <c r="Y13" s="304">
        <v>5.2</v>
      </c>
      <c r="Z13" s="251"/>
      <c r="AA13" s="251"/>
      <c r="AB13" s="252"/>
      <c r="AC13" s="251" t="s">
        <v>583</v>
      </c>
      <c r="AD13" s="251" t="s">
        <v>582</v>
      </c>
      <c r="AE13" s="251" t="s">
        <v>581</v>
      </c>
      <c r="AF13" s="251" t="s">
        <v>580</v>
      </c>
    </row>
    <row r="14" spans="2:32" ht="27.95" customHeight="1">
      <c r="B14" s="42" t="s">
        <v>8</v>
      </c>
      <c r="C14" s="964"/>
      <c r="D14" s="3" t="s">
        <v>551</v>
      </c>
      <c r="E14" s="3"/>
      <c r="F14" s="3">
        <v>70</v>
      </c>
      <c r="G14" s="2" t="s">
        <v>637</v>
      </c>
      <c r="H14" s="3"/>
      <c r="I14" s="2">
        <v>50</v>
      </c>
      <c r="J14" s="2" t="s">
        <v>636</v>
      </c>
      <c r="K14" s="2"/>
      <c r="L14" s="2">
        <v>35</v>
      </c>
      <c r="M14" s="3" t="s">
        <v>635</v>
      </c>
      <c r="N14" s="2"/>
      <c r="O14" s="2">
        <v>35</v>
      </c>
      <c r="P14" s="2" t="s">
        <v>593</v>
      </c>
      <c r="Q14" s="2"/>
      <c r="R14" s="2">
        <v>100</v>
      </c>
      <c r="S14" s="3" t="s">
        <v>634</v>
      </c>
      <c r="T14" s="2"/>
      <c r="U14" s="2">
        <v>2</v>
      </c>
      <c r="V14" s="966"/>
      <c r="W14" s="275" t="s">
        <v>633</v>
      </c>
      <c r="X14" s="303" t="s">
        <v>529</v>
      </c>
      <c r="Y14" s="297">
        <v>2</v>
      </c>
      <c r="Z14" s="260"/>
      <c r="AA14" s="268" t="s">
        <v>590</v>
      </c>
      <c r="AB14" s="252">
        <v>6.2</v>
      </c>
      <c r="AC14" s="252">
        <f>AB14*2</f>
        <v>12.4</v>
      </c>
      <c r="AD14" s="252"/>
      <c r="AE14" s="252">
        <f>AB14*15</f>
        <v>93</v>
      </c>
      <c r="AF14" s="252">
        <f>AC14*4+AE14*4</f>
        <v>421.6</v>
      </c>
    </row>
    <row r="15" spans="2:32" ht="27.95" customHeight="1">
      <c r="B15" s="42">
        <v>7</v>
      </c>
      <c r="C15" s="964"/>
      <c r="D15" s="3" t="s">
        <v>632</v>
      </c>
      <c r="E15" s="3"/>
      <c r="F15" s="3">
        <v>40</v>
      </c>
      <c r="G15" s="2"/>
      <c r="H15" s="3"/>
      <c r="I15" s="2"/>
      <c r="J15" s="2" t="s">
        <v>631</v>
      </c>
      <c r="K15" s="2"/>
      <c r="L15" s="2">
        <v>20</v>
      </c>
      <c r="M15" s="2" t="s">
        <v>630</v>
      </c>
      <c r="N15" s="2"/>
      <c r="O15" s="2">
        <v>15</v>
      </c>
      <c r="P15" s="2"/>
      <c r="Q15" s="2"/>
      <c r="R15" s="2"/>
      <c r="S15" s="3" t="s">
        <v>629</v>
      </c>
      <c r="T15" s="2"/>
      <c r="U15" s="2">
        <v>8</v>
      </c>
      <c r="V15" s="966"/>
      <c r="W15" s="279" t="s">
        <v>9</v>
      </c>
      <c r="X15" s="302" t="s">
        <v>527</v>
      </c>
      <c r="Y15" s="297">
        <v>1.9</v>
      </c>
      <c r="Z15" s="251"/>
      <c r="AA15" s="267" t="s">
        <v>614</v>
      </c>
      <c r="AB15" s="252">
        <v>2.1</v>
      </c>
      <c r="AC15" s="266">
        <f>AB15*7</f>
        <v>14.700000000000001</v>
      </c>
      <c r="AD15" s="252">
        <f>AB15*5</f>
        <v>10.5</v>
      </c>
      <c r="AE15" s="252" t="s">
        <v>607</v>
      </c>
      <c r="AF15" s="265">
        <f>AC15*4+AD15*9</f>
        <v>153.30000000000001</v>
      </c>
    </row>
    <row r="16" spans="2:32" ht="27.95" customHeight="1">
      <c r="B16" s="42" t="s">
        <v>10</v>
      </c>
      <c r="C16" s="964"/>
      <c r="D16" s="52"/>
      <c r="E16" s="52"/>
      <c r="F16" s="2"/>
      <c r="G16" s="2"/>
      <c r="H16" s="52"/>
      <c r="I16" s="2"/>
      <c r="J16" s="2"/>
      <c r="K16" s="52"/>
      <c r="L16" s="2"/>
      <c r="M16" s="2" t="s">
        <v>628</v>
      </c>
      <c r="N16" s="52"/>
      <c r="O16" s="2">
        <v>2</v>
      </c>
      <c r="P16" s="2"/>
      <c r="Q16" s="52"/>
      <c r="R16" s="2"/>
      <c r="S16" s="3"/>
      <c r="T16" s="52"/>
      <c r="U16" s="2"/>
      <c r="V16" s="966"/>
      <c r="W16" s="275" t="s">
        <v>627</v>
      </c>
      <c r="X16" s="302" t="s">
        <v>525</v>
      </c>
      <c r="Y16" s="297">
        <v>2.2999999999999998</v>
      </c>
      <c r="Z16" s="260"/>
      <c r="AA16" s="251" t="s">
        <v>611</v>
      </c>
      <c r="AB16" s="252">
        <v>1.8</v>
      </c>
      <c r="AC16" s="252">
        <f>AB16*1</f>
        <v>1.8</v>
      </c>
      <c r="AD16" s="252" t="s">
        <v>607</v>
      </c>
      <c r="AE16" s="252">
        <f>AB16*5</f>
        <v>9</v>
      </c>
      <c r="AF16" s="252">
        <f>AC16*4+AE16*4</f>
        <v>43.2</v>
      </c>
    </row>
    <row r="17" spans="2:32" ht="27.95" customHeight="1">
      <c r="B17" s="968" t="s">
        <v>626</v>
      </c>
      <c r="C17" s="964"/>
      <c r="D17" s="139"/>
      <c r="E17" s="139"/>
      <c r="F17" s="139"/>
      <c r="G17" s="2"/>
      <c r="H17" s="52"/>
      <c r="I17" s="2"/>
      <c r="J17" s="2"/>
      <c r="K17" s="52"/>
      <c r="L17" s="2"/>
      <c r="M17" s="3"/>
      <c r="N17" s="52"/>
      <c r="O17" s="2"/>
      <c r="P17" s="2"/>
      <c r="Q17" s="52"/>
      <c r="R17" s="2"/>
      <c r="S17" s="3"/>
      <c r="T17" s="52"/>
      <c r="U17" s="2"/>
      <c r="V17" s="966"/>
      <c r="W17" s="279" t="s">
        <v>11</v>
      </c>
      <c r="X17" s="302" t="s">
        <v>522</v>
      </c>
      <c r="Y17" s="297">
        <v>0</v>
      </c>
      <c r="Z17" s="251"/>
      <c r="AA17" s="251" t="s">
        <v>608</v>
      </c>
      <c r="AB17" s="252">
        <v>2.5</v>
      </c>
      <c r="AC17" s="252"/>
      <c r="AD17" s="252">
        <f>AB17*5</f>
        <v>12.5</v>
      </c>
      <c r="AE17" s="252" t="s">
        <v>607</v>
      </c>
      <c r="AF17" s="252">
        <f>AD17*9</f>
        <v>112.5</v>
      </c>
    </row>
    <row r="18" spans="2:32" ht="27.95" customHeight="1">
      <c r="B18" s="968"/>
      <c r="C18" s="964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966"/>
      <c r="W18" s="275" t="s">
        <v>606</v>
      </c>
      <c r="X18" s="300" t="s">
        <v>518</v>
      </c>
      <c r="Y18" s="297">
        <v>0</v>
      </c>
      <c r="Z18" s="260"/>
      <c r="AA18" s="251" t="s">
        <v>605</v>
      </c>
      <c r="AB18" s="252">
        <v>1</v>
      </c>
      <c r="AE18" s="251">
        <f>AB18*15</f>
        <v>15</v>
      </c>
    </row>
    <row r="19" spans="2:32" ht="27.95" customHeight="1">
      <c r="B19" s="141" t="s">
        <v>604</v>
      </c>
      <c r="C19" s="264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966"/>
      <c r="W19" s="279" t="s">
        <v>12</v>
      </c>
      <c r="X19" s="299"/>
      <c r="Y19" s="297"/>
      <c r="Z19" s="251"/>
      <c r="AC19" s="251">
        <f>SUM(AC14:AC18)</f>
        <v>28.900000000000002</v>
      </c>
      <c r="AD19" s="251">
        <f>SUM(AD14:AD18)</f>
        <v>23</v>
      </c>
      <c r="AE19" s="251">
        <f>SUM(AE14:AE18)</f>
        <v>117</v>
      </c>
      <c r="AF19" s="251">
        <f>AC19*4+AD19*9+AE19*4</f>
        <v>790.6</v>
      </c>
    </row>
    <row r="20" spans="2:32" ht="27.95" customHeight="1">
      <c r="B20" s="272"/>
      <c r="C20" s="262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967"/>
      <c r="W20" s="275" t="s">
        <v>625</v>
      </c>
      <c r="X20" s="307"/>
      <c r="Y20" s="297"/>
      <c r="Z20" s="260"/>
      <c r="AC20" s="259">
        <f>AC19*4/AF19</f>
        <v>0.14621806223121681</v>
      </c>
      <c r="AD20" s="259">
        <f>AD19*9/AF19</f>
        <v>0.26182646091576017</v>
      </c>
      <c r="AE20" s="259">
        <f>AE19*4/AF19</f>
        <v>0.59195547685302297</v>
      </c>
    </row>
    <row r="21" spans="2:32" s="41" customFormat="1" ht="27.95" customHeight="1">
      <c r="B21" s="64">
        <v>4</v>
      </c>
      <c r="C21" s="964"/>
      <c r="D21" s="37" t="str">
        <f>王子4月菜單!I12</f>
        <v>香Q白飯</v>
      </c>
      <c r="E21" s="136" t="s">
        <v>602</v>
      </c>
      <c r="F21" s="37"/>
      <c r="G21" s="37" t="str">
        <f>王子4月菜單!I13</f>
        <v>三杯雞</v>
      </c>
      <c r="H21" s="37" t="s">
        <v>597</v>
      </c>
      <c r="I21" s="37"/>
      <c r="J21" s="37" t="str">
        <f>王子4月菜單!I14</f>
        <v>蒜香洋蔥豬柳</v>
      </c>
      <c r="K21" s="37" t="s">
        <v>597</v>
      </c>
      <c r="L21" s="37"/>
      <c r="M21" s="37" t="str">
        <f>王子4月菜單!I15</f>
        <v>芹香甜不辣(炸)(加)</v>
      </c>
      <c r="N21" s="37" t="s">
        <v>624</v>
      </c>
      <c r="O21" s="37"/>
      <c r="P21" s="37" t="str">
        <f>王子4月菜單!I16</f>
        <v>深色青菜</v>
      </c>
      <c r="Q21" s="37" t="s">
        <v>598</v>
      </c>
      <c r="R21" s="37"/>
      <c r="S21" s="37" t="str">
        <f>王子4月菜單!I17</f>
        <v>味噌豆腐湯(豆)</v>
      </c>
      <c r="T21" s="37" t="s">
        <v>597</v>
      </c>
      <c r="U21" s="37"/>
      <c r="V21" s="965"/>
      <c r="W21" s="287" t="s">
        <v>7</v>
      </c>
      <c r="X21" s="305" t="s">
        <v>534</v>
      </c>
      <c r="Y21" s="304">
        <v>5.3</v>
      </c>
      <c r="Z21" s="251"/>
      <c r="AA21" s="251"/>
      <c r="AB21" s="252"/>
      <c r="AC21" s="251" t="s">
        <v>583</v>
      </c>
      <c r="AD21" s="251" t="s">
        <v>582</v>
      </c>
      <c r="AE21" s="251" t="s">
        <v>581</v>
      </c>
      <c r="AF21" s="251" t="s">
        <v>580</v>
      </c>
    </row>
    <row r="22" spans="2:32" s="69" customFormat="1" ht="27.75" customHeight="1">
      <c r="B22" s="65" t="s">
        <v>8</v>
      </c>
      <c r="C22" s="964"/>
      <c r="D22" s="2" t="s">
        <v>551</v>
      </c>
      <c r="E22" s="3"/>
      <c r="F22" s="2">
        <v>110</v>
      </c>
      <c r="G22" s="2" t="s">
        <v>623</v>
      </c>
      <c r="H22" s="2"/>
      <c r="I22" s="2">
        <v>50</v>
      </c>
      <c r="J22" s="2" t="s">
        <v>622</v>
      </c>
      <c r="K22" s="2"/>
      <c r="L22" s="2">
        <v>50</v>
      </c>
      <c r="M22" s="3" t="s">
        <v>621</v>
      </c>
      <c r="N22" s="3"/>
      <c r="O22" s="3">
        <v>40</v>
      </c>
      <c r="P22" s="2" t="s">
        <v>620</v>
      </c>
      <c r="Q22" s="2"/>
      <c r="R22" s="2">
        <v>100</v>
      </c>
      <c r="S22" s="271" t="s">
        <v>619</v>
      </c>
      <c r="T22" s="152"/>
      <c r="U22" s="150">
        <v>20</v>
      </c>
      <c r="V22" s="966"/>
      <c r="W22" s="275" t="s">
        <v>618</v>
      </c>
      <c r="X22" s="303" t="s">
        <v>529</v>
      </c>
      <c r="Y22" s="297">
        <v>2</v>
      </c>
      <c r="Z22" s="66"/>
      <c r="AA22" s="268" t="s">
        <v>590</v>
      </c>
      <c r="AB22" s="252">
        <v>6.2</v>
      </c>
      <c r="AC22" s="252">
        <f>AB22*2</f>
        <v>12.4</v>
      </c>
      <c r="AD22" s="252"/>
      <c r="AE22" s="252">
        <f>AB22*15</f>
        <v>93</v>
      </c>
      <c r="AF22" s="252">
        <f>AC22*4+AE22*4</f>
        <v>421.6</v>
      </c>
    </row>
    <row r="23" spans="2:32" s="69" customFormat="1" ht="27.95" customHeight="1">
      <c r="B23" s="65">
        <v>8</v>
      </c>
      <c r="C23" s="964"/>
      <c r="D23" s="2"/>
      <c r="E23" s="3"/>
      <c r="F23" s="3"/>
      <c r="G23" s="2" t="s">
        <v>206</v>
      </c>
      <c r="H23" s="2"/>
      <c r="I23" s="2">
        <v>5</v>
      </c>
      <c r="J23" s="2" t="s">
        <v>617</v>
      </c>
      <c r="K23" s="2"/>
      <c r="L23" s="2">
        <v>20</v>
      </c>
      <c r="M23" s="2" t="s">
        <v>616</v>
      </c>
      <c r="N23" s="2"/>
      <c r="O23" s="2">
        <v>10</v>
      </c>
      <c r="P23" s="2"/>
      <c r="Q23" s="2"/>
      <c r="R23" s="2"/>
      <c r="S23" s="271" t="s">
        <v>615</v>
      </c>
      <c r="T23" s="152"/>
      <c r="U23" s="150">
        <v>2</v>
      </c>
      <c r="V23" s="966"/>
      <c r="W23" s="279" t="s">
        <v>9</v>
      </c>
      <c r="X23" s="302" t="s">
        <v>527</v>
      </c>
      <c r="Y23" s="297">
        <v>1.7</v>
      </c>
      <c r="Z23" s="70"/>
      <c r="AA23" s="267" t="s">
        <v>614</v>
      </c>
      <c r="AB23" s="252">
        <v>2.2000000000000002</v>
      </c>
      <c r="AC23" s="266">
        <f>AB23*7</f>
        <v>15.400000000000002</v>
      </c>
      <c r="AD23" s="252">
        <f>AB23*5</f>
        <v>11</v>
      </c>
      <c r="AE23" s="252" t="s">
        <v>607</v>
      </c>
      <c r="AF23" s="265">
        <f>AC23*4+AD23*9</f>
        <v>160.60000000000002</v>
      </c>
    </row>
    <row r="24" spans="2:32" s="69" customFormat="1" ht="27.95" customHeight="1">
      <c r="B24" s="65" t="s">
        <v>10</v>
      </c>
      <c r="C24" s="964"/>
      <c r="D24" s="3"/>
      <c r="E24" s="3"/>
      <c r="F24" s="3"/>
      <c r="G24" s="2"/>
      <c r="H24" s="52"/>
      <c r="I24" s="2"/>
      <c r="J24" s="289" t="s">
        <v>613</v>
      </c>
      <c r="K24" s="52"/>
      <c r="L24" s="2">
        <v>5</v>
      </c>
      <c r="M24" s="2"/>
      <c r="N24" s="52"/>
      <c r="O24" s="2"/>
      <c r="P24" s="2"/>
      <c r="Q24" s="52"/>
      <c r="R24" s="2"/>
      <c r="S24" s="271"/>
      <c r="T24" s="152"/>
      <c r="U24" s="150"/>
      <c r="V24" s="966"/>
      <c r="W24" s="275" t="s">
        <v>612</v>
      </c>
      <c r="X24" s="302" t="s">
        <v>525</v>
      </c>
      <c r="Y24" s="297">
        <v>2.5</v>
      </c>
      <c r="Z24" s="66"/>
      <c r="AA24" s="251" t="s">
        <v>611</v>
      </c>
      <c r="AB24" s="252">
        <v>1.6</v>
      </c>
      <c r="AC24" s="252">
        <f>AB24*1</f>
        <v>1.6</v>
      </c>
      <c r="AD24" s="252" t="s">
        <v>607</v>
      </c>
      <c r="AE24" s="252">
        <f>AB24*5</f>
        <v>8</v>
      </c>
      <c r="AF24" s="252">
        <f>AC24*4+AE24*4</f>
        <v>38.4</v>
      </c>
    </row>
    <row r="25" spans="2:32" s="69" customFormat="1" ht="27.95" customHeight="1">
      <c r="B25" s="969" t="s">
        <v>610</v>
      </c>
      <c r="C25" s="964"/>
      <c r="D25" s="3"/>
      <c r="E25" s="3"/>
      <c r="F25" s="3"/>
      <c r="G25" s="2"/>
      <c r="H25" s="52"/>
      <c r="I25" s="2"/>
      <c r="J25" s="2" t="s">
        <v>609</v>
      </c>
      <c r="K25" s="52"/>
      <c r="L25" s="2">
        <v>2</v>
      </c>
      <c r="M25" s="2"/>
      <c r="N25" s="52"/>
      <c r="O25" s="2"/>
      <c r="P25" s="2"/>
      <c r="Q25" s="52"/>
      <c r="R25" s="2"/>
      <c r="S25" s="149"/>
      <c r="T25" s="309"/>
      <c r="U25" s="150"/>
      <c r="V25" s="966"/>
      <c r="W25" s="279" t="s">
        <v>11</v>
      </c>
      <c r="X25" s="302" t="s">
        <v>522</v>
      </c>
      <c r="Y25" s="297">
        <v>0</v>
      </c>
      <c r="Z25" s="70"/>
      <c r="AA25" s="251" t="s">
        <v>608</v>
      </c>
      <c r="AB25" s="252">
        <v>2.5</v>
      </c>
      <c r="AC25" s="252"/>
      <c r="AD25" s="252">
        <f>AB25*5</f>
        <v>12.5</v>
      </c>
      <c r="AE25" s="252" t="s">
        <v>607</v>
      </c>
      <c r="AF25" s="252">
        <f>AD25*9</f>
        <v>112.5</v>
      </c>
    </row>
    <row r="26" spans="2:32" s="69" customFormat="1" ht="27.95" customHeight="1">
      <c r="B26" s="969"/>
      <c r="C26" s="964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71"/>
      <c r="T26" s="301"/>
      <c r="U26" s="150"/>
      <c r="V26" s="966"/>
      <c r="W26" s="275" t="s">
        <v>606</v>
      </c>
      <c r="X26" s="300" t="s">
        <v>518</v>
      </c>
      <c r="Y26" s="306">
        <v>0</v>
      </c>
      <c r="Z26" s="66"/>
      <c r="AA26" s="251" t="s">
        <v>605</v>
      </c>
      <c r="AB26" s="252"/>
      <c r="AC26" s="251"/>
      <c r="AD26" s="251"/>
      <c r="AE26" s="251">
        <f>AB26*15</f>
        <v>0</v>
      </c>
      <c r="AF26" s="251"/>
    </row>
    <row r="27" spans="2:32" s="69" customFormat="1" ht="27.95" customHeight="1">
      <c r="B27" s="141" t="s">
        <v>604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137"/>
      <c r="T27" s="138"/>
      <c r="U27" s="137"/>
      <c r="V27" s="966"/>
      <c r="W27" s="279" t="s">
        <v>12</v>
      </c>
      <c r="X27" s="299"/>
      <c r="Y27" s="297"/>
      <c r="Z27" s="70"/>
      <c r="AA27" s="251"/>
      <c r="AB27" s="252"/>
      <c r="AC27" s="251">
        <f>SUM(AC22:AC26)</f>
        <v>29.400000000000006</v>
      </c>
      <c r="AD27" s="251">
        <f>SUM(AD22:AD26)</f>
        <v>23.5</v>
      </c>
      <c r="AE27" s="251">
        <f>SUM(AE22:AE26)</f>
        <v>101</v>
      </c>
      <c r="AF27" s="251">
        <f>AC27*4+AD27*9+AE27*4</f>
        <v>733.1</v>
      </c>
    </row>
    <row r="28" spans="2:32" s="69" customFormat="1" ht="27.95" customHeight="1" thickBot="1">
      <c r="B28" s="27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967"/>
      <c r="W28" s="275" t="s">
        <v>603</v>
      </c>
      <c r="X28" s="298"/>
      <c r="Y28" s="306"/>
      <c r="Z28" s="66"/>
      <c r="AA28" s="70"/>
      <c r="AB28" s="80"/>
      <c r="AC28" s="259">
        <f>AC27*4/AF27</f>
        <v>0.16041467739735374</v>
      </c>
      <c r="AD28" s="259">
        <f>AD27*9/AF27</f>
        <v>0.28850088664575091</v>
      </c>
      <c r="AE28" s="259">
        <f>AE27*4/AF27</f>
        <v>0.55108443595689538</v>
      </c>
      <c r="AF28" s="70"/>
    </row>
    <row r="29" spans="2:32" s="41" customFormat="1" ht="27.95" customHeight="1">
      <c r="B29" s="36">
        <v>4</v>
      </c>
      <c r="C29" s="964"/>
      <c r="D29" s="37" t="str">
        <f>王子4月菜單!M12</f>
        <v>地瓜飯</v>
      </c>
      <c r="E29" s="37" t="s">
        <v>602</v>
      </c>
      <c r="F29" s="37"/>
      <c r="G29" s="37" t="str">
        <f>王子4月菜單!M13</f>
        <v>香滷里肌排</v>
      </c>
      <c r="H29" s="37" t="s">
        <v>601</v>
      </c>
      <c r="I29" s="37"/>
      <c r="J29" s="37" t="str">
        <f>王子4月菜單!M14</f>
        <v>番茄炒蛋</v>
      </c>
      <c r="K29" s="37" t="s">
        <v>600</v>
      </c>
      <c r="L29" s="37"/>
      <c r="M29" s="37" t="str">
        <f>王子4月菜單!M15</f>
        <v>香烤翅小腿</v>
      </c>
      <c r="N29" s="37" t="s">
        <v>599</v>
      </c>
      <c r="O29" s="37"/>
      <c r="P29" s="37" t="str">
        <f>王子4月菜單!M16</f>
        <v>淺色青菜</v>
      </c>
      <c r="Q29" s="37" t="s">
        <v>598</v>
      </c>
      <c r="R29" s="37"/>
      <c r="S29" s="37" t="str">
        <f>王子4月菜單!M17</f>
        <v>筍絲肉絲湯</v>
      </c>
      <c r="T29" s="37" t="s">
        <v>597</v>
      </c>
      <c r="U29" s="37"/>
      <c r="V29" s="965"/>
      <c r="W29" s="287" t="s">
        <v>7</v>
      </c>
      <c r="X29" s="305" t="s">
        <v>534</v>
      </c>
      <c r="Y29" s="304">
        <v>5.2</v>
      </c>
      <c r="Z29" s="251"/>
      <c r="AA29" s="251"/>
      <c r="AB29" s="252"/>
      <c r="AC29" s="251" t="s">
        <v>583</v>
      </c>
      <c r="AD29" s="251" t="s">
        <v>582</v>
      </c>
      <c r="AE29" s="251" t="s">
        <v>581</v>
      </c>
      <c r="AF29" s="251" t="s">
        <v>580</v>
      </c>
    </row>
    <row r="30" spans="2:32" ht="27.95" customHeight="1">
      <c r="B30" s="42" t="s">
        <v>8</v>
      </c>
      <c r="C30" s="964"/>
      <c r="D30" s="2" t="s">
        <v>551</v>
      </c>
      <c r="E30" s="2"/>
      <c r="F30" s="2">
        <v>80</v>
      </c>
      <c r="G30" s="2" t="s">
        <v>596</v>
      </c>
      <c r="H30" s="2"/>
      <c r="I30" s="2">
        <v>50</v>
      </c>
      <c r="J30" s="139" t="s">
        <v>595</v>
      </c>
      <c r="K30" s="137"/>
      <c r="L30" s="139">
        <v>50</v>
      </c>
      <c r="M30" s="139" t="s">
        <v>594</v>
      </c>
      <c r="N30" s="308"/>
      <c r="O30" s="139">
        <v>20</v>
      </c>
      <c r="P30" s="2" t="s">
        <v>593</v>
      </c>
      <c r="Q30" s="2"/>
      <c r="R30" s="2">
        <v>100</v>
      </c>
      <c r="S30" s="269" t="s">
        <v>592</v>
      </c>
      <c r="T30" s="2"/>
      <c r="U30" s="2">
        <v>20</v>
      </c>
      <c r="V30" s="966"/>
      <c r="W30" s="275" t="s">
        <v>591</v>
      </c>
      <c r="X30" s="303" t="s">
        <v>529</v>
      </c>
      <c r="Y30" s="297">
        <v>2.5</v>
      </c>
      <c r="Z30" s="260"/>
      <c r="AA30" s="268" t="s">
        <v>590</v>
      </c>
      <c r="AB30" s="252">
        <v>6.2</v>
      </c>
      <c r="AC30" s="252">
        <f>AB30*2</f>
        <v>12.4</v>
      </c>
      <c r="AD30" s="252"/>
      <c r="AE30" s="252">
        <f>AB30*15</f>
        <v>93</v>
      </c>
      <c r="AF30" s="252">
        <f>AC30*4+AE30*4</f>
        <v>421.6</v>
      </c>
    </row>
    <row r="31" spans="2:32" ht="27.95" customHeight="1">
      <c r="B31" s="42">
        <v>9</v>
      </c>
      <c r="C31" s="964"/>
      <c r="D31" s="2" t="s">
        <v>589</v>
      </c>
      <c r="E31" s="2"/>
      <c r="F31" s="2">
        <v>55</v>
      </c>
      <c r="G31" s="2"/>
      <c r="H31" s="2"/>
      <c r="I31" s="2"/>
      <c r="J31" s="139" t="s">
        <v>543</v>
      </c>
      <c r="K31" s="138"/>
      <c r="L31" s="139">
        <v>20</v>
      </c>
      <c r="M31" s="139"/>
      <c r="N31" s="139"/>
      <c r="O31" s="139"/>
      <c r="P31" s="2"/>
      <c r="Q31" s="2"/>
      <c r="R31" s="2"/>
      <c r="S31" s="2" t="s">
        <v>588</v>
      </c>
      <c r="T31" s="2"/>
      <c r="U31" s="2">
        <v>2</v>
      </c>
      <c r="V31" s="966"/>
      <c r="W31" s="279" t="s">
        <v>9</v>
      </c>
      <c r="X31" s="302" t="s">
        <v>527</v>
      </c>
      <c r="Y31" s="297">
        <v>1.7</v>
      </c>
      <c r="Z31" s="251"/>
      <c r="AA31" s="267" t="s">
        <v>526</v>
      </c>
      <c r="AB31" s="252">
        <v>2.1</v>
      </c>
      <c r="AC31" s="266">
        <f>AB31*7</f>
        <v>14.700000000000001</v>
      </c>
      <c r="AD31" s="252">
        <f>AB31*5</f>
        <v>10.5</v>
      </c>
      <c r="AE31" s="252" t="s">
        <v>520</v>
      </c>
      <c r="AF31" s="265">
        <f>AC31*4+AD31*9</f>
        <v>153.30000000000001</v>
      </c>
    </row>
    <row r="32" spans="2:32" ht="27.95" customHeight="1">
      <c r="B32" s="42" t="s">
        <v>10</v>
      </c>
      <c r="C32" s="964"/>
      <c r="D32" s="2"/>
      <c r="E32" s="52"/>
      <c r="F32" s="2"/>
      <c r="G32" s="2"/>
      <c r="H32" s="52"/>
      <c r="I32" s="2"/>
      <c r="J32" s="139"/>
      <c r="K32" s="137"/>
      <c r="L32" s="139"/>
      <c r="M32" s="2"/>
      <c r="N32" s="138"/>
      <c r="O32" s="2"/>
      <c r="P32" s="2"/>
      <c r="Q32" s="52"/>
      <c r="R32" s="2"/>
      <c r="S32" s="3"/>
      <c r="T32" s="2"/>
      <c r="U32" s="2"/>
      <c r="V32" s="966"/>
      <c r="W32" s="275" t="s">
        <v>567</v>
      </c>
      <c r="X32" s="302" t="s">
        <v>525</v>
      </c>
      <c r="Y32" s="297">
        <v>2.2000000000000002</v>
      </c>
      <c r="Z32" s="260"/>
      <c r="AA32" s="251" t="s">
        <v>524</v>
      </c>
      <c r="AB32" s="252">
        <v>1.5</v>
      </c>
      <c r="AC32" s="252">
        <f>AB32*1</f>
        <v>1.5</v>
      </c>
      <c r="AD32" s="252" t="s">
        <v>520</v>
      </c>
      <c r="AE32" s="252">
        <f>AB32*5</f>
        <v>7.5</v>
      </c>
      <c r="AF32" s="252">
        <f>AC32*4+AE32*4</f>
        <v>36</v>
      </c>
    </row>
    <row r="33" spans="2:32" ht="27.95" customHeight="1">
      <c r="B33" s="968" t="s">
        <v>535</v>
      </c>
      <c r="C33" s="964"/>
      <c r="D33" s="137"/>
      <c r="E33" s="138"/>
      <c r="F33" s="137"/>
      <c r="G33" s="2"/>
      <c r="H33" s="52"/>
      <c r="I33" s="2"/>
      <c r="J33" s="139"/>
      <c r="K33" s="137"/>
      <c r="L33" s="139"/>
      <c r="M33" s="139"/>
      <c r="N33" s="139"/>
      <c r="O33" s="139"/>
      <c r="P33" s="2"/>
      <c r="Q33" s="52"/>
      <c r="R33" s="2"/>
      <c r="S33" s="3"/>
      <c r="T33" s="2"/>
      <c r="U33" s="2"/>
      <c r="V33" s="966"/>
      <c r="W33" s="279" t="s">
        <v>11</v>
      </c>
      <c r="X33" s="302" t="s">
        <v>522</v>
      </c>
      <c r="Y33" s="297">
        <v>0</v>
      </c>
      <c r="Z33" s="251"/>
      <c r="AA33" s="251" t="s">
        <v>521</v>
      </c>
      <c r="AB33" s="252">
        <v>2.5</v>
      </c>
      <c r="AC33" s="252"/>
      <c r="AD33" s="252">
        <f>AB33*5</f>
        <v>12.5</v>
      </c>
      <c r="AE33" s="252" t="s">
        <v>520</v>
      </c>
      <c r="AF33" s="252">
        <f>AD33*9</f>
        <v>112.5</v>
      </c>
    </row>
    <row r="34" spans="2:32" ht="27.95" customHeight="1">
      <c r="B34" s="968"/>
      <c r="C34" s="964"/>
      <c r="D34" s="138"/>
      <c r="E34" s="138"/>
      <c r="F34" s="137"/>
      <c r="G34" s="2"/>
      <c r="H34" s="52"/>
      <c r="I34" s="2"/>
      <c r="J34" s="139"/>
      <c r="K34" s="52"/>
      <c r="L34" s="3"/>
      <c r="M34" s="3"/>
      <c r="N34" s="52"/>
      <c r="O34" s="3"/>
      <c r="P34" s="2"/>
      <c r="Q34" s="52"/>
      <c r="R34" s="2"/>
      <c r="S34" s="3"/>
      <c r="T34" s="52"/>
      <c r="U34" s="2"/>
      <c r="V34" s="966"/>
      <c r="W34" s="275" t="s">
        <v>587</v>
      </c>
      <c r="X34" s="300" t="s">
        <v>518</v>
      </c>
      <c r="Y34" s="306">
        <v>0</v>
      </c>
      <c r="Z34" s="260"/>
      <c r="AA34" s="251" t="s">
        <v>517</v>
      </c>
      <c r="AB34" s="252">
        <v>1</v>
      </c>
      <c r="AE34" s="251">
        <f>AB34*15</f>
        <v>15</v>
      </c>
    </row>
    <row r="35" spans="2:32" ht="27.95" customHeight="1">
      <c r="B35" s="141" t="s">
        <v>516</v>
      </c>
      <c r="C35" s="264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966"/>
      <c r="W35" s="279" t="s">
        <v>12</v>
      </c>
      <c r="X35" s="299"/>
      <c r="Y35" s="297"/>
      <c r="Z35" s="251"/>
      <c r="AC35" s="251">
        <f>SUM(AC30:AC34)</f>
        <v>28.6</v>
      </c>
      <c r="AD35" s="251">
        <f>SUM(AD30:AD34)</f>
        <v>23</v>
      </c>
      <c r="AE35" s="251">
        <f>SUM(AE30:AE34)</f>
        <v>115.5</v>
      </c>
      <c r="AF35" s="251">
        <f>AC35*4+AD35*9+AE35*4</f>
        <v>783.4</v>
      </c>
    </row>
    <row r="36" spans="2:32" ht="27.95" customHeight="1">
      <c r="B36" s="272"/>
      <c r="C36" s="262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967"/>
      <c r="W36" s="275" t="s">
        <v>586</v>
      </c>
      <c r="X36" s="307"/>
      <c r="Y36" s="306"/>
      <c r="Z36" s="260"/>
      <c r="AC36" s="259">
        <f>AC35*4/AF35</f>
        <v>0.14603012509573654</v>
      </c>
      <c r="AD36" s="259">
        <f>AD35*9/AF35</f>
        <v>0.26423283124840441</v>
      </c>
      <c r="AE36" s="259">
        <f>AE35*4/AF35</f>
        <v>0.58973704365585911</v>
      </c>
    </row>
    <row r="37" spans="2:32" s="41" customFormat="1" ht="27.95" customHeight="1">
      <c r="B37" s="36">
        <v>4</v>
      </c>
      <c r="C37" s="964"/>
      <c r="D37" s="37" t="str">
        <f>王子4月菜單!Q12</f>
        <v>蘑菇肉醬麵</v>
      </c>
      <c r="E37" s="37" t="s">
        <v>552</v>
      </c>
      <c r="F37" s="37"/>
      <c r="G37" s="37" t="str">
        <f>王子4月菜單!Q13</f>
        <v>麥脆雞丁(炸)</v>
      </c>
      <c r="H37" s="37" t="s">
        <v>585</v>
      </c>
      <c r="I37" s="37"/>
      <c r="J37" s="37" t="str">
        <f>王子4月菜單!Q14</f>
        <v>丁香豆干(豆)(海)</v>
      </c>
      <c r="K37" s="37" t="s">
        <v>584</v>
      </c>
      <c r="L37" s="37"/>
      <c r="M37" s="37" t="str">
        <f>王子4月菜單!Q15</f>
        <v>港式燒賣(加)</v>
      </c>
      <c r="N37" s="37" t="s">
        <v>555</v>
      </c>
      <c r="O37" s="37"/>
      <c r="P37" s="37" t="str">
        <f>王子4月菜單!Q16</f>
        <v>深色青菜</v>
      </c>
      <c r="Q37" s="37" t="s">
        <v>553</v>
      </c>
      <c r="R37" s="37"/>
      <c r="S37" s="37" t="str">
        <f>王子4月菜單!Q17</f>
        <v>蘿蔔排骨湯</v>
      </c>
      <c r="T37" s="37" t="s">
        <v>552</v>
      </c>
      <c r="U37" s="37"/>
      <c r="V37" s="965"/>
      <c r="W37" s="287" t="s">
        <v>7</v>
      </c>
      <c r="X37" s="305" t="s">
        <v>534</v>
      </c>
      <c r="Y37" s="304">
        <v>5.3</v>
      </c>
      <c r="Z37" s="251"/>
      <c r="AA37" s="251"/>
      <c r="AB37" s="252"/>
      <c r="AC37" s="251" t="s">
        <v>583</v>
      </c>
      <c r="AD37" s="251" t="s">
        <v>582</v>
      </c>
      <c r="AE37" s="251" t="s">
        <v>581</v>
      </c>
      <c r="AF37" s="251" t="s">
        <v>580</v>
      </c>
    </row>
    <row r="38" spans="2:32" ht="27.95" customHeight="1">
      <c r="B38" s="42" t="s">
        <v>8</v>
      </c>
      <c r="C38" s="964"/>
      <c r="D38" s="2" t="s">
        <v>579</v>
      </c>
      <c r="E38" s="3"/>
      <c r="F38" s="2">
        <v>150</v>
      </c>
      <c r="G38" s="2" t="s">
        <v>578</v>
      </c>
      <c r="H38" s="3"/>
      <c r="I38" s="2">
        <v>50</v>
      </c>
      <c r="J38" s="2" t="s">
        <v>577</v>
      </c>
      <c r="K38" s="3"/>
      <c r="L38" s="2">
        <v>40</v>
      </c>
      <c r="M38" s="2" t="s">
        <v>576</v>
      </c>
      <c r="N38" s="3"/>
      <c r="O38" s="2">
        <v>35</v>
      </c>
      <c r="P38" s="2" t="s">
        <v>547</v>
      </c>
      <c r="Q38" s="3"/>
      <c r="R38" s="2">
        <v>110</v>
      </c>
      <c r="S38" s="3" t="s">
        <v>575</v>
      </c>
      <c r="T38" s="2"/>
      <c r="U38" s="2">
        <v>30</v>
      </c>
      <c r="V38" s="966"/>
      <c r="W38" s="275" t="s">
        <v>574</v>
      </c>
      <c r="X38" s="303" t="s">
        <v>529</v>
      </c>
      <c r="Y38" s="297">
        <v>2.2000000000000002</v>
      </c>
      <c r="Z38" s="260"/>
      <c r="AA38" s="268" t="s">
        <v>528</v>
      </c>
      <c r="AB38" s="252">
        <v>6</v>
      </c>
      <c r="AC38" s="252">
        <f>AB38*2</f>
        <v>12</v>
      </c>
      <c r="AD38" s="252"/>
      <c r="AE38" s="252">
        <f>AB38*15</f>
        <v>90</v>
      </c>
      <c r="AF38" s="252">
        <f>AC38*4+AE38*4</f>
        <v>408</v>
      </c>
    </row>
    <row r="39" spans="2:32" ht="27.95" customHeight="1">
      <c r="B39" s="42">
        <v>10</v>
      </c>
      <c r="C39" s="964"/>
      <c r="D39" s="2" t="s">
        <v>573</v>
      </c>
      <c r="E39" s="138"/>
      <c r="F39" s="137">
        <v>5</v>
      </c>
      <c r="G39" s="2"/>
      <c r="H39" s="3"/>
      <c r="I39" s="2"/>
      <c r="J39" s="2" t="s">
        <v>572</v>
      </c>
      <c r="K39" s="3"/>
      <c r="L39" s="2">
        <v>10</v>
      </c>
      <c r="M39" s="2"/>
      <c r="N39" s="3"/>
      <c r="O39" s="2"/>
      <c r="P39" s="2"/>
      <c r="Q39" s="3"/>
      <c r="R39" s="2"/>
      <c r="S39" s="3" t="s">
        <v>571</v>
      </c>
      <c r="T39" s="2"/>
      <c r="U39" s="2">
        <v>2</v>
      </c>
      <c r="V39" s="966"/>
      <c r="W39" s="279" t="s">
        <v>9</v>
      </c>
      <c r="X39" s="302" t="s">
        <v>527</v>
      </c>
      <c r="Y39" s="297">
        <v>1.7</v>
      </c>
      <c r="Z39" s="251"/>
      <c r="AA39" s="267" t="s">
        <v>526</v>
      </c>
      <c r="AB39" s="252">
        <v>2.2000000000000002</v>
      </c>
      <c r="AC39" s="266">
        <f>AB39*7</f>
        <v>15.400000000000002</v>
      </c>
      <c r="AD39" s="252">
        <f>AB39*5</f>
        <v>11</v>
      </c>
      <c r="AE39" s="252" t="s">
        <v>520</v>
      </c>
      <c r="AF39" s="265">
        <f>AC39*4+AD39*9</f>
        <v>160.60000000000002</v>
      </c>
    </row>
    <row r="40" spans="2:32" ht="27.95" customHeight="1">
      <c r="B40" s="42" t="s">
        <v>10</v>
      </c>
      <c r="C40" s="964"/>
      <c r="D40" s="2" t="s">
        <v>570</v>
      </c>
      <c r="E40" s="138"/>
      <c r="F40" s="137">
        <v>20</v>
      </c>
      <c r="G40" s="2"/>
      <c r="H40" s="3"/>
      <c r="I40" s="2"/>
      <c r="J40" s="2" t="s">
        <v>569</v>
      </c>
      <c r="K40" s="3"/>
      <c r="L40" s="2">
        <v>3</v>
      </c>
      <c r="M40" s="2"/>
      <c r="N40" s="3"/>
      <c r="O40" s="2"/>
      <c r="P40" s="2"/>
      <c r="Q40" s="3"/>
      <c r="R40" s="2"/>
      <c r="S40" s="2" t="s">
        <v>568</v>
      </c>
      <c r="T40" s="3"/>
      <c r="U40" s="2">
        <v>2</v>
      </c>
      <c r="V40" s="966"/>
      <c r="W40" s="275" t="s">
        <v>567</v>
      </c>
      <c r="X40" s="302" t="s">
        <v>525</v>
      </c>
      <c r="Y40" s="297">
        <v>2.2999999999999998</v>
      </c>
      <c r="Z40" s="260"/>
      <c r="AA40" s="251" t="s">
        <v>524</v>
      </c>
      <c r="AB40" s="252">
        <v>1.7</v>
      </c>
      <c r="AC40" s="252">
        <f>AB40*1</f>
        <v>1.7</v>
      </c>
      <c r="AD40" s="252" t="s">
        <v>520</v>
      </c>
      <c r="AE40" s="252">
        <f>AB40*5</f>
        <v>8.5</v>
      </c>
      <c r="AF40" s="252">
        <f>AC40*4+AE40*4</f>
        <v>40.799999999999997</v>
      </c>
    </row>
    <row r="41" spans="2:32" ht="27.95" customHeight="1">
      <c r="B41" s="968" t="s">
        <v>523</v>
      </c>
      <c r="C41" s="964"/>
      <c r="D41" s="2"/>
      <c r="E41" s="138"/>
      <c r="F41" s="137"/>
      <c r="G41" s="2"/>
      <c r="H41" s="3"/>
      <c r="I41" s="2"/>
      <c r="J41" s="2" t="s">
        <v>566</v>
      </c>
      <c r="K41" s="3"/>
      <c r="L41" s="2">
        <v>10</v>
      </c>
      <c r="M41" s="2"/>
      <c r="N41" s="3"/>
      <c r="O41" s="2"/>
      <c r="P41" s="2"/>
      <c r="Q41" s="3"/>
      <c r="R41" s="2"/>
      <c r="S41" s="3"/>
      <c r="T41" s="52"/>
      <c r="U41" s="2"/>
      <c r="V41" s="966"/>
      <c r="W41" s="279" t="s">
        <v>11</v>
      </c>
      <c r="X41" s="302" t="s">
        <v>522</v>
      </c>
      <c r="Y41" s="297">
        <v>0</v>
      </c>
      <c r="Z41" s="251"/>
      <c r="AA41" s="251" t="s">
        <v>521</v>
      </c>
      <c r="AB41" s="252">
        <v>2.5</v>
      </c>
      <c r="AC41" s="252"/>
      <c r="AD41" s="252">
        <f>AB41*5</f>
        <v>12.5</v>
      </c>
      <c r="AE41" s="252" t="s">
        <v>520</v>
      </c>
      <c r="AF41" s="252">
        <f>AD41*9</f>
        <v>112.5</v>
      </c>
    </row>
    <row r="42" spans="2:32" ht="27.95" customHeight="1">
      <c r="B42" s="968"/>
      <c r="C42" s="964"/>
      <c r="D42" s="52"/>
      <c r="E42" s="52"/>
      <c r="F42" s="2"/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271"/>
      <c r="T42" s="301"/>
      <c r="U42" s="150"/>
      <c r="V42" s="966"/>
      <c r="W42" s="275" t="s">
        <v>565</v>
      </c>
      <c r="X42" s="300" t="s">
        <v>518</v>
      </c>
      <c r="Y42" s="297">
        <v>0</v>
      </c>
      <c r="Z42" s="260"/>
      <c r="AA42" s="251" t="s">
        <v>517</v>
      </c>
      <c r="AE42" s="251">
        <f>AB42*15</f>
        <v>0</v>
      </c>
    </row>
    <row r="43" spans="2:32" ht="27.95" customHeight="1">
      <c r="B43" s="141" t="s">
        <v>516</v>
      </c>
      <c r="C43" s="264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966"/>
      <c r="W43" s="279" t="s">
        <v>12</v>
      </c>
      <c r="X43" s="299"/>
      <c r="Y43" s="297"/>
      <c r="Z43" s="251"/>
      <c r="AC43" s="251">
        <f>SUM(AC38:AC42)</f>
        <v>29.1</v>
      </c>
      <c r="AD43" s="251">
        <f>SUM(AD38:AD42)</f>
        <v>23.5</v>
      </c>
      <c r="AE43" s="251">
        <f>SUM(AE38:AE42)</f>
        <v>98.5</v>
      </c>
      <c r="AF43" s="251">
        <f>AC43*4+AD43*9+AE43*4</f>
        <v>721.9</v>
      </c>
    </row>
    <row r="44" spans="2:32" ht="27.95" customHeight="1" thickBot="1">
      <c r="B44" s="263"/>
      <c r="C44" s="262"/>
      <c r="D44" s="83"/>
      <c r="E44" s="83"/>
      <c r="F44" s="84"/>
      <c r="G44" s="84"/>
      <c r="H44" s="83"/>
      <c r="I44" s="84"/>
      <c r="J44" s="84"/>
      <c r="K44" s="83"/>
      <c r="L44" s="84"/>
      <c r="M44" s="84"/>
      <c r="N44" s="83"/>
      <c r="O44" s="84"/>
      <c r="P44" s="84"/>
      <c r="Q44" s="83"/>
      <c r="R44" s="84"/>
      <c r="S44" s="84"/>
      <c r="T44" s="83"/>
      <c r="U44" s="84"/>
      <c r="V44" s="967"/>
      <c r="W44" s="275" t="s">
        <v>564</v>
      </c>
      <c r="X44" s="298"/>
      <c r="Y44" s="297"/>
      <c r="Z44" s="260"/>
      <c r="AC44" s="259">
        <f>AC43*4/AF43</f>
        <v>0.1612411691369996</v>
      </c>
      <c r="AD44" s="259">
        <f>AD43*9/AF43</f>
        <v>0.29297686660202243</v>
      </c>
      <c r="AE44" s="259">
        <f>AE43*4/AF43</f>
        <v>0.54578196426097803</v>
      </c>
    </row>
    <row r="45" spans="2:32" ht="21.75" customHeight="1">
      <c r="C45" s="251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258"/>
    </row>
    <row r="46" spans="2:32">
      <c r="B46" s="252"/>
      <c r="D46" s="973"/>
      <c r="E46" s="973"/>
      <c r="F46" s="1022"/>
      <c r="G46" s="1022"/>
      <c r="H46" s="257"/>
      <c r="I46" s="251"/>
      <c r="J46" s="251"/>
      <c r="K46" s="257"/>
      <c r="L46" s="251"/>
      <c r="N46" s="257"/>
      <c r="O46" s="251"/>
      <c r="Q46" s="257"/>
      <c r="R46" s="251"/>
      <c r="T46" s="257"/>
      <c r="U46" s="251"/>
      <c r="V46" s="256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J45:Y45"/>
    <mergeCell ref="D46:G46"/>
    <mergeCell ref="C29:C34"/>
    <mergeCell ref="V29:V36"/>
    <mergeCell ref="B33:B34"/>
    <mergeCell ref="C37:C42"/>
    <mergeCell ref="V37:V44"/>
    <mergeCell ref="B41:B42"/>
    <mergeCell ref="B25:B26"/>
    <mergeCell ref="V21:V28"/>
    <mergeCell ref="C13:C18"/>
    <mergeCell ref="V13:V20"/>
    <mergeCell ref="B17:B18"/>
    <mergeCell ref="C21:C26"/>
    <mergeCell ref="B1:Y1"/>
    <mergeCell ref="B2:G2"/>
    <mergeCell ref="C5:C10"/>
    <mergeCell ref="V5:V12"/>
    <mergeCell ref="B9:B10"/>
  </mergeCells>
  <phoneticPr fontId="20" type="noConversion"/>
  <pageMargins left="0.97" right="0.17" top="0.18" bottom="0.17" header="0.5" footer="0.23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36</vt:i4>
      </vt:variant>
      <vt:variant>
        <vt:lpstr>已命名的範圍</vt:lpstr>
      </vt:variant>
      <vt:variant>
        <vt:i4>8</vt:i4>
      </vt:variant>
    </vt:vector>
  </HeadingPairs>
  <TitlesOfParts>
    <vt:vector size="44" baseType="lpstr">
      <vt:lpstr>承富.4月菜單</vt:lpstr>
      <vt:lpstr>承富第一週明細</vt:lpstr>
      <vt:lpstr>承富第二週明細</vt:lpstr>
      <vt:lpstr>承富第三週明細</vt:lpstr>
      <vt:lpstr>承富第四週明細</vt:lpstr>
      <vt:lpstr>承富第五週明細 </vt:lpstr>
      <vt:lpstr>王子4月菜單</vt:lpstr>
      <vt:lpstr>王子第一週明細)</vt:lpstr>
      <vt:lpstr>王子第二週明細</vt:lpstr>
      <vt:lpstr>王子第三週明細</vt:lpstr>
      <vt:lpstr>王子第四周明細</vt:lpstr>
      <vt:lpstr>王子第五周明細</vt:lpstr>
      <vt:lpstr>正惠心4月菜單</vt:lpstr>
      <vt:lpstr>正惠心第一週明細</vt:lpstr>
      <vt:lpstr>正惠心第二週明細</vt:lpstr>
      <vt:lpstr>正惠心第三週明細</vt:lpstr>
      <vt:lpstr>正惠心第四週明細</vt:lpstr>
      <vt:lpstr>正惠心第五週明細</vt:lpstr>
      <vt:lpstr>家嘉4月菜單</vt:lpstr>
      <vt:lpstr>家嘉第一週明細</vt:lpstr>
      <vt:lpstr>家嘉第二週明細</vt:lpstr>
      <vt:lpstr>家嘉第三週明細</vt:lpstr>
      <vt:lpstr>家嘉第四週明細</vt:lpstr>
      <vt:lpstr>家嘉第五週明細</vt:lpstr>
      <vt:lpstr>豐成4月菜單</vt:lpstr>
      <vt:lpstr>豐成第一週明細</vt:lpstr>
      <vt:lpstr>豐成第二週明細</vt:lpstr>
      <vt:lpstr>豐成第三週明細</vt:lpstr>
      <vt:lpstr>豐成第四週明細</vt:lpstr>
      <vt:lpstr>豐成第五週明細</vt:lpstr>
      <vt:lpstr>冠成4月菜單</vt:lpstr>
      <vt:lpstr>冠成第一週明細 </vt:lpstr>
      <vt:lpstr>冠成第二週明細 </vt:lpstr>
      <vt:lpstr>冠成第三週明細 </vt:lpstr>
      <vt:lpstr>冠成第四週明細 </vt:lpstr>
      <vt:lpstr>冠成第五週明細 </vt:lpstr>
      <vt:lpstr>正惠心4月菜單!Print_Area</vt:lpstr>
      <vt:lpstr>冠成4月菜單!Print_Area</vt:lpstr>
      <vt:lpstr>'冠成第一週明細 '!Print_Area</vt:lpstr>
      <vt:lpstr>'冠成第二週明細 '!Print_Area</vt:lpstr>
      <vt:lpstr>'冠成第三週明細 '!Print_Area</vt:lpstr>
      <vt:lpstr>'冠成第五週明細 '!Print_Area</vt:lpstr>
      <vt:lpstr>'冠成第四週明細 '!Print_Area</vt:lpstr>
      <vt:lpstr>豐成第二週明細!Print_Area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2020-03-02T03:30:05Z</cp:lastPrinted>
  <dcterms:created xsi:type="dcterms:W3CDTF">2013-10-17T10:44:48Z</dcterms:created>
  <dcterms:modified xsi:type="dcterms:W3CDTF">2020-03-24T00:58:29Z</dcterms:modified>
</cp:coreProperties>
</file>