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15" windowWidth="19200" windowHeight="11640"/>
  </bookViews>
  <sheets>
    <sheet name="月菜單" sheetId="1" r:id="rId1"/>
    <sheet name="第一週明細" sheetId="4" r:id="rId2"/>
    <sheet name="第二週明細" sheetId="5" r:id="rId3"/>
    <sheet name="第三週明細" sheetId="6" r:id="rId4"/>
    <sheet name="第四週明細" sheetId="7" r:id="rId5"/>
    <sheet name="第五週明細" sheetId="8" r:id="rId6"/>
  </sheets>
  <definedNames>
    <definedName name="_xlnm.Print_Area" localSheetId="0">月菜單!$A$2:$E$47</definedName>
    <definedName name="_xlnm.Print_Area" localSheetId="2">第二週明細!$B$1:$Y$43</definedName>
  </definedNames>
  <calcPr calcId="145621"/>
</workbook>
</file>

<file path=xl/calcChain.xml><?xml version="1.0" encoding="utf-8"?>
<calcChain xmlns="http://schemas.openxmlformats.org/spreadsheetml/2006/main">
  <c r="S5" i="6" l="1"/>
  <c r="P5" i="6"/>
  <c r="P6" i="6" s="1"/>
  <c r="M5" i="6"/>
  <c r="J5" i="6"/>
  <c r="G5" i="6"/>
  <c r="D5" i="6"/>
  <c r="G21" i="4" l="1"/>
  <c r="J21" i="4"/>
  <c r="S36" i="5" l="1"/>
  <c r="P36" i="5"/>
  <c r="P37" i="5" s="1"/>
  <c r="M36" i="5"/>
  <c r="J36" i="5"/>
  <c r="G36" i="5"/>
  <c r="S28" i="5"/>
  <c r="P28" i="5"/>
  <c r="P29" i="5" s="1"/>
  <c r="M28" i="5"/>
  <c r="J28" i="5"/>
  <c r="G28" i="5"/>
  <c r="S20" i="5"/>
  <c r="P20" i="5"/>
  <c r="P21" i="5" s="1"/>
  <c r="M20" i="5"/>
  <c r="J20" i="5"/>
  <c r="G20" i="5"/>
  <c r="S12" i="5"/>
  <c r="P12" i="5"/>
  <c r="P13" i="5" s="1"/>
  <c r="M12" i="5"/>
  <c r="J12" i="5"/>
  <c r="G12" i="5"/>
  <c r="S4" i="5"/>
  <c r="P4" i="5"/>
  <c r="P5" i="5" s="1"/>
  <c r="M4" i="5"/>
  <c r="J4" i="5"/>
  <c r="G4" i="5"/>
  <c r="S37" i="6"/>
  <c r="P37" i="6"/>
  <c r="P38" i="6" s="1"/>
  <c r="M37" i="6"/>
  <c r="J37" i="6"/>
  <c r="G37" i="6"/>
  <c r="S29" i="6"/>
  <c r="P29" i="6"/>
  <c r="P30" i="6" s="1"/>
  <c r="M29" i="6"/>
  <c r="J29" i="6"/>
  <c r="G29" i="6"/>
  <c r="S21" i="6"/>
  <c r="P21" i="6"/>
  <c r="P22" i="6" s="1"/>
  <c r="M21" i="6"/>
  <c r="J21" i="6"/>
  <c r="S13" i="6"/>
  <c r="P13" i="6"/>
  <c r="P14" i="6" s="1"/>
  <c r="M13" i="6"/>
  <c r="J13" i="6"/>
  <c r="G13" i="6"/>
  <c r="G21" i="6"/>
  <c r="S37" i="7"/>
  <c r="P37" i="7"/>
  <c r="P38" i="7" s="1"/>
  <c r="M37" i="7"/>
  <c r="J37" i="7"/>
  <c r="G37" i="7"/>
  <c r="S29" i="7"/>
  <c r="P29" i="7"/>
  <c r="P30" i="7" s="1"/>
  <c r="M29" i="7"/>
  <c r="J29" i="7"/>
  <c r="G29" i="7"/>
  <c r="S21" i="7"/>
  <c r="P21" i="7"/>
  <c r="P22" i="7" s="1"/>
  <c r="M21" i="7"/>
  <c r="J21" i="7"/>
  <c r="G21" i="7"/>
  <c r="S13" i="7"/>
  <c r="P13" i="7"/>
  <c r="P14" i="7" s="1"/>
  <c r="M13" i="7"/>
  <c r="J13" i="7"/>
  <c r="G13" i="7"/>
  <c r="S5" i="7"/>
  <c r="P5" i="7"/>
  <c r="P6" i="7" s="1"/>
  <c r="M5" i="7"/>
  <c r="J5" i="7"/>
  <c r="G5" i="7"/>
  <c r="S13" i="8"/>
  <c r="P13" i="8"/>
  <c r="P14" i="8" s="1"/>
  <c r="M13" i="8"/>
  <c r="J13" i="8"/>
  <c r="G13" i="8"/>
  <c r="S5" i="8"/>
  <c r="P5" i="8"/>
  <c r="P6" i="8" s="1"/>
  <c r="M5" i="8"/>
  <c r="J5" i="8"/>
  <c r="G5" i="8"/>
  <c r="D13" i="8"/>
  <c r="D5" i="8"/>
  <c r="D37" i="7"/>
  <c r="D29" i="7"/>
  <c r="D21" i="7"/>
  <c r="D13" i="7"/>
  <c r="D5" i="7"/>
  <c r="D37" i="6"/>
  <c r="D29" i="6"/>
  <c r="D21" i="6"/>
  <c r="D13" i="6"/>
  <c r="D36" i="5"/>
  <c r="D28" i="5"/>
  <c r="D20" i="5"/>
  <c r="D12" i="5"/>
  <c r="D4" i="5"/>
  <c r="S21" i="4"/>
  <c r="P21" i="4"/>
  <c r="P22" i="4" s="1"/>
  <c r="M21" i="4"/>
  <c r="S13" i="4"/>
  <c r="P13" i="4"/>
  <c r="P14" i="4" s="1"/>
  <c r="M13" i="4"/>
  <c r="J13" i="4"/>
  <c r="S29" i="4"/>
  <c r="P29" i="4"/>
  <c r="P30" i="4" s="1"/>
  <c r="M29" i="4"/>
  <c r="J29" i="4"/>
  <c r="G29" i="4"/>
  <c r="S37" i="4"/>
  <c r="P37" i="4"/>
  <c r="P38" i="4" s="1"/>
  <c r="M37" i="4"/>
  <c r="J37" i="4"/>
  <c r="G37" i="4"/>
  <c r="D37" i="4"/>
  <c r="D29" i="4"/>
  <c r="D21" i="4"/>
  <c r="G13" i="4"/>
  <c r="D13" i="4"/>
  <c r="S5" i="4"/>
  <c r="P5" i="4"/>
  <c r="P6" i="4" s="1"/>
  <c r="M5" i="4"/>
  <c r="J5" i="4"/>
  <c r="G5" i="4"/>
  <c r="D5" i="4"/>
  <c r="W42" i="4"/>
  <c r="W40" i="4"/>
  <c r="W38" i="4"/>
  <c r="W44" i="4" s="1"/>
  <c r="AE42" i="8" l="1"/>
  <c r="W42" i="8"/>
  <c r="AD41" i="8"/>
  <c r="AF41" i="8" s="1"/>
  <c r="AE40" i="8"/>
  <c r="AC40" i="8"/>
  <c r="AF40" i="8" s="1"/>
  <c r="W40" i="8"/>
  <c r="AD39" i="8"/>
  <c r="AD43" i="8" s="1"/>
  <c r="AC39" i="8"/>
  <c r="AE38" i="8"/>
  <c r="AE43" i="8" s="1"/>
  <c r="AC38" i="8"/>
  <c r="AC43" i="8" s="1"/>
  <c r="W38" i="8"/>
  <c r="W44" i="8" s="1"/>
  <c r="AE34" i="8"/>
  <c r="W34" i="8"/>
  <c r="AD33" i="8"/>
  <c r="AF33" i="8" s="1"/>
  <c r="AE32" i="8"/>
  <c r="AC32" i="8"/>
  <c r="W32" i="8"/>
  <c r="AD31" i="8"/>
  <c r="AD35" i="8" s="1"/>
  <c r="AC31" i="8"/>
  <c r="AF31" i="8" s="1"/>
  <c r="AE30" i="8"/>
  <c r="AC30" i="8"/>
  <c r="W30" i="8"/>
  <c r="AE26" i="8"/>
  <c r="W26" i="8"/>
  <c r="AD25" i="8"/>
  <c r="AF25" i="8" s="1"/>
  <c r="AE24" i="8"/>
  <c r="AC24" i="8"/>
  <c r="AF24" i="8" s="1"/>
  <c r="W24" i="8"/>
  <c r="AD23" i="8"/>
  <c r="AD27" i="8" s="1"/>
  <c r="AC23" i="8"/>
  <c r="AE22" i="8"/>
  <c r="AE27" i="8" s="1"/>
  <c r="AC22" i="8"/>
  <c r="W22" i="8"/>
  <c r="AE18" i="8"/>
  <c r="W18" i="8"/>
  <c r="AD17" i="8"/>
  <c r="AF17" i="8" s="1"/>
  <c r="AE16" i="8"/>
  <c r="AC16" i="8"/>
  <c r="W16" i="8"/>
  <c r="AD15" i="8"/>
  <c r="AD19" i="8" s="1"/>
  <c r="AC15" i="8"/>
  <c r="AF15" i="8" s="1"/>
  <c r="AE14" i="8"/>
  <c r="AC14" i="8"/>
  <c r="AC19" i="8" s="1"/>
  <c r="W14" i="8"/>
  <c r="AE10" i="8"/>
  <c r="W10" i="8"/>
  <c r="AD9" i="8"/>
  <c r="AF9" i="8" s="1"/>
  <c r="AE8" i="8"/>
  <c r="AC8" i="8"/>
  <c r="AF8" i="8" s="1"/>
  <c r="W8" i="8"/>
  <c r="AD7" i="8"/>
  <c r="AD11" i="8" s="1"/>
  <c r="AC7" i="8"/>
  <c r="AE6" i="8"/>
  <c r="AE11" i="8" s="1"/>
  <c r="AC6" i="8"/>
  <c r="AC11" i="8" s="1"/>
  <c r="W6" i="8"/>
  <c r="AE42" i="7"/>
  <c r="W42" i="7"/>
  <c r="AD41" i="7"/>
  <c r="AF41" i="7" s="1"/>
  <c r="AE40" i="7"/>
  <c r="AC40" i="7"/>
  <c r="W40" i="7"/>
  <c r="AD39" i="7"/>
  <c r="AD43" i="7" s="1"/>
  <c r="AC39" i="7"/>
  <c r="AF39" i="7" s="1"/>
  <c r="AE38" i="7"/>
  <c r="AE43" i="7" s="1"/>
  <c r="AC38" i="7"/>
  <c r="AC43" i="7" s="1"/>
  <c r="W38" i="7"/>
  <c r="AE34" i="7"/>
  <c r="W34" i="7"/>
  <c r="AD33" i="7"/>
  <c r="AF33" i="7" s="1"/>
  <c r="AE32" i="7"/>
  <c r="AC32" i="7"/>
  <c r="W32" i="7"/>
  <c r="AD31" i="7"/>
  <c r="AD35" i="7" s="1"/>
  <c r="AC31" i="7"/>
  <c r="AF31" i="7" s="1"/>
  <c r="AE30" i="7"/>
  <c r="AE35" i="7" s="1"/>
  <c r="AC30" i="7"/>
  <c r="AC35" i="7" s="1"/>
  <c r="W30" i="7"/>
  <c r="AE26" i="7"/>
  <c r="W26" i="7"/>
  <c r="AD25" i="7"/>
  <c r="AF25" i="7" s="1"/>
  <c r="AE24" i="7"/>
  <c r="AC24" i="7"/>
  <c r="AF24" i="7" s="1"/>
  <c r="W24" i="7"/>
  <c r="AD23" i="7"/>
  <c r="AD27" i="7" s="1"/>
  <c r="AC23" i="7"/>
  <c r="AF23" i="7" s="1"/>
  <c r="AE22" i="7"/>
  <c r="AE27" i="7" s="1"/>
  <c r="AC22" i="7"/>
  <c r="AC27" i="7" s="1"/>
  <c r="W22" i="7"/>
  <c r="AE18" i="7"/>
  <c r="W18" i="7"/>
  <c r="AD17" i="7"/>
  <c r="AF17" i="7" s="1"/>
  <c r="AE16" i="7"/>
  <c r="AC16" i="7"/>
  <c r="AF16" i="7" s="1"/>
  <c r="W16" i="7"/>
  <c r="AD15" i="7"/>
  <c r="AD19" i="7" s="1"/>
  <c r="AC15" i="7"/>
  <c r="AF15" i="7" s="1"/>
  <c r="AE14" i="7"/>
  <c r="AE19" i="7" s="1"/>
  <c r="AC14" i="7"/>
  <c r="AC19" i="7" s="1"/>
  <c r="W14" i="7"/>
  <c r="W20" i="7" s="1"/>
  <c r="AE10" i="7"/>
  <c r="W10" i="7"/>
  <c r="AD9" i="7"/>
  <c r="AF9" i="7" s="1"/>
  <c r="AE8" i="7"/>
  <c r="AC8" i="7"/>
  <c r="AF8" i="7" s="1"/>
  <c r="W8" i="7"/>
  <c r="AD7" i="7"/>
  <c r="AD11" i="7" s="1"/>
  <c r="AC7" i="7"/>
  <c r="AF7" i="7" s="1"/>
  <c r="AE6" i="7"/>
  <c r="AE11" i="7" s="1"/>
  <c r="AC6" i="7"/>
  <c r="AC11" i="7" s="1"/>
  <c r="W6" i="7"/>
  <c r="AE42" i="6"/>
  <c r="W42" i="6"/>
  <c r="AD41" i="6"/>
  <c r="AF41" i="6" s="1"/>
  <c r="AE40" i="6"/>
  <c r="AC40" i="6"/>
  <c r="AF40" i="6" s="1"/>
  <c r="W40" i="6"/>
  <c r="AD39" i="6"/>
  <c r="AD43" i="6" s="1"/>
  <c r="AC39" i="6"/>
  <c r="AF39" i="6" s="1"/>
  <c r="AE38" i="6"/>
  <c r="AE43" i="6" s="1"/>
  <c r="AC38" i="6"/>
  <c r="AC43" i="6" s="1"/>
  <c r="W38" i="6"/>
  <c r="AE34" i="6"/>
  <c r="W34" i="6"/>
  <c r="AD33" i="6"/>
  <c r="AF33" i="6" s="1"/>
  <c r="AE32" i="6"/>
  <c r="AC32" i="6"/>
  <c r="AF32" i="6" s="1"/>
  <c r="W32" i="6"/>
  <c r="AD31" i="6"/>
  <c r="AD35" i="6" s="1"/>
  <c r="AC31" i="6"/>
  <c r="AF31" i="6" s="1"/>
  <c r="AE30" i="6"/>
  <c r="AE35" i="6" s="1"/>
  <c r="AC30" i="6"/>
  <c r="AC35" i="6" s="1"/>
  <c r="W30" i="6"/>
  <c r="AE26" i="6"/>
  <c r="W26" i="6"/>
  <c r="AD25" i="6"/>
  <c r="AF25" i="6" s="1"/>
  <c r="AE24" i="6"/>
  <c r="AC24" i="6"/>
  <c r="W24" i="6"/>
  <c r="AD23" i="6"/>
  <c r="AD27" i="6" s="1"/>
  <c r="AC23" i="6"/>
  <c r="AF23" i="6" s="1"/>
  <c r="AE22" i="6"/>
  <c r="AE27" i="6" s="1"/>
  <c r="AC22" i="6"/>
  <c r="AC27" i="6" s="1"/>
  <c r="W22" i="6"/>
  <c r="AE18" i="6"/>
  <c r="W18" i="6"/>
  <c r="AD17" i="6"/>
  <c r="AF17" i="6" s="1"/>
  <c r="AE16" i="6"/>
  <c r="AC16" i="6"/>
  <c r="AF16" i="6" s="1"/>
  <c r="W16" i="6"/>
  <c r="AD15" i="6"/>
  <c r="AD19" i="6" s="1"/>
  <c r="AC15" i="6"/>
  <c r="AE14" i="6"/>
  <c r="AE19" i="6" s="1"/>
  <c r="AC14" i="6"/>
  <c r="AC19" i="6" s="1"/>
  <c r="W14" i="6"/>
  <c r="AE10" i="6"/>
  <c r="W10" i="6"/>
  <c r="AD9" i="6"/>
  <c r="AF9" i="6" s="1"/>
  <c r="AE8" i="6"/>
  <c r="AC8" i="6"/>
  <c r="W8" i="6"/>
  <c r="AD7" i="6"/>
  <c r="AD11" i="6" s="1"/>
  <c r="AC7" i="6"/>
  <c r="AF7" i="6" s="1"/>
  <c r="AE6" i="6"/>
  <c r="AC6" i="6"/>
  <c r="AC11" i="6" s="1"/>
  <c r="W6" i="6"/>
  <c r="AE41" i="5"/>
  <c r="W41" i="5"/>
  <c r="AD40" i="5"/>
  <c r="AF40" i="5" s="1"/>
  <c r="AE39" i="5"/>
  <c r="AC39" i="5"/>
  <c r="W39" i="5"/>
  <c r="AD38" i="5"/>
  <c r="AD42" i="5" s="1"/>
  <c r="AC38" i="5"/>
  <c r="AE37" i="5"/>
  <c r="AE42" i="5" s="1"/>
  <c r="AC37" i="5"/>
  <c r="AC42" i="5" s="1"/>
  <c r="W37" i="5"/>
  <c r="W43" i="5" s="1"/>
  <c r="AE33" i="5"/>
  <c r="W33" i="5"/>
  <c r="AD32" i="5"/>
  <c r="AF32" i="5" s="1"/>
  <c r="AE31" i="5"/>
  <c r="AC31" i="5"/>
  <c r="W31" i="5"/>
  <c r="AD30" i="5"/>
  <c r="AD34" i="5" s="1"/>
  <c r="AC30" i="5"/>
  <c r="AF30" i="5" s="1"/>
  <c r="AE29" i="5"/>
  <c r="AC29" i="5"/>
  <c r="AC34" i="5" s="1"/>
  <c r="W29" i="5"/>
  <c r="AE25" i="5"/>
  <c r="W25" i="5"/>
  <c r="AD24" i="5"/>
  <c r="AF24" i="5" s="1"/>
  <c r="AE23" i="5"/>
  <c r="AC23" i="5"/>
  <c r="W23" i="5"/>
  <c r="AD22" i="5"/>
  <c r="AD26" i="5" s="1"/>
  <c r="AC22" i="5"/>
  <c r="AE21" i="5"/>
  <c r="AE26" i="5" s="1"/>
  <c r="AC21" i="5"/>
  <c r="W21" i="5"/>
  <c r="AE17" i="5"/>
  <c r="W17" i="5"/>
  <c r="AD16" i="5"/>
  <c r="AF16" i="5" s="1"/>
  <c r="AE15" i="5"/>
  <c r="AC15" i="5"/>
  <c r="W15" i="5"/>
  <c r="AD14" i="5"/>
  <c r="AD18" i="5" s="1"/>
  <c r="AC14" i="5"/>
  <c r="AF14" i="5" s="1"/>
  <c r="AE13" i="5"/>
  <c r="AC13" i="5"/>
  <c r="AC18" i="5" s="1"/>
  <c r="W13" i="5"/>
  <c r="AE9" i="5"/>
  <c r="W9" i="5"/>
  <c r="AD8" i="5"/>
  <c r="AF8" i="5" s="1"/>
  <c r="AE7" i="5"/>
  <c r="AC7" i="5"/>
  <c r="W7" i="5"/>
  <c r="AD6" i="5"/>
  <c r="AD10" i="5" s="1"/>
  <c r="AC6" i="5"/>
  <c r="AE5" i="5"/>
  <c r="AE10" i="5" s="1"/>
  <c r="AC5" i="5"/>
  <c r="W5" i="5"/>
  <c r="W11" i="5" s="1"/>
  <c r="AE42" i="4"/>
  <c r="AD41" i="4"/>
  <c r="AF41" i="4" s="1"/>
  <c r="AE40" i="4"/>
  <c r="AC40" i="4"/>
  <c r="AF40" i="4" s="1"/>
  <c r="AD39" i="4"/>
  <c r="AC39" i="4"/>
  <c r="AF39" i="4" s="1"/>
  <c r="AE38" i="4"/>
  <c r="AE43" i="4" s="1"/>
  <c r="AC38" i="4"/>
  <c r="AC43" i="4" s="1"/>
  <c r="AE34" i="4"/>
  <c r="W34" i="4"/>
  <c r="AD33" i="4"/>
  <c r="AF33" i="4" s="1"/>
  <c r="AE32" i="4"/>
  <c r="AC32" i="4"/>
  <c r="W32" i="4"/>
  <c r="AD31" i="4"/>
  <c r="AD35" i="4" s="1"/>
  <c r="AC31" i="4"/>
  <c r="AF31" i="4" s="1"/>
  <c r="AE30" i="4"/>
  <c r="AC30" i="4"/>
  <c r="AC35" i="4" s="1"/>
  <c r="W30" i="4"/>
  <c r="AE26" i="4"/>
  <c r="W26" i="4"/>
  <c r="AD25" i="4"/>
  <c r="AF25" i="4" s="1"/>
  <c r="AE24" i="4"/>
  <c r="AC24" i="4"/>
  <c r="AF24" i="4" s="1"/>
  <c r="W24" i="4"/>
  <c r="AD23" i="4"/>
  <c r="AD27" i="4" s="1"/>
  <c r="AC23" i="4"/>
  <c r="AE22" i="4"/>
  <c r="AE27" i="4" s="1"/>
  <c r="AC22" i="4"/>
  <c r="W22" i="4"/>
  <c r="AE18" i="4"/>
  <c r="W18" i="4"/>
  <c r="AD17" i="4"/>
  <c r="AF17" i="4" s="1"/>
  <c r="AE16" i="4"/>
  <c r="AC16" i="4"/>
  <c r="W16" i="4"/>
  <c r="AD15" i="4"/>
  <c r="AD19" i="4" s="1"/>
  <c r="AC15" i="4"/>
  <c r="AF15" i="4" s="1"/>
  <c r="AE14" i="4"/>
  <c r="AC14" i="4"/>
  <c r="AC19" i="4" s="1"/>
  <c r="W14" i="4"/>
  <c r="AE10" i="4"/>
  <c r="W10" i="4"/>
  <c r="AD9" i="4"/>
  <c r="AF9" i="4" s="1"/>
  <c r="AE8" i="4"/>
  <c r="AC8" i="4"/>
  <c r="AF8" i="4" s="1"/>
  <c r="W8" i="4"/>
  <c r="AD7" i="4"/>
  <c r="AD11" i="4" s="1"/>
  <c r="AC7" i="4"/>
  <c r="AE6" i="4"/>
  <c r="AE11" i="4" s="1"/>
  <c r="AC6" i="4"/>
  <c r="W6" i="4"/>
  <c r="W12" i="4" s="1"/>
  <c r="AC11" i="4" l="1"/>
  <c r="AE19" i="4"/>
  <c r="AF16" i="4"/>
  <c r="AF23" i="4"/>
  <c r="AC10" i="5"/>
  <c r="AE11" i="6"/>
  <c r="AF8" i="6"/>
  <c r="AF15" i="6"/>
  <c r="AF32" i="7"/>
  <c r="AE19" i="8"/>
  <c r="AF16" i="8"/>
  <c r="AF23" i="8"/>
  <c r="AF7" i="4"/>
  <c r="AC27" i="4"/>
  <c r="AE35" i="4"/>
  <c r="AF32" i="4"/>
  <c r="AD43" i="4"/>
  <c r="AC26" i="5"/>
  <c r="AF38" i="5"/>
  <c r="AF24" i="6"/>
  <c r="AC35" i="8"/>
  <c r="AF40" i="7"/>
  <c r="AF7" i="8"/>
  <c r="AC27" i="8"/>
  <c r="AE35" i="8"/>
  <c r="AF32" i="8"/>
  <c r="AF39" i="8"/>
  <c r="AF23" i="5"/>
  <c r="AF6" i="5"/>
  <c r="AE18" i="5"/>
  <c r="AE34" i="5"/>
  <c r="AF39" i="5"/>
  <c r="AF22" i="5"/>
  <c r="W20" i="8"/>
  <c r="W12" i="8"/>
  <c r="W12" i="7"/>
  <c r="W28" i="7"/>
  <c r="W44" i="7"/>
  <c r="W36" i="7"/>
  <c r="W20" i="6"/>
  <c r="W36" i="6"/>
  <c r="W28" i="6"/>
  <c r="W44" i="6"/>
  <c r="W27" i="5"/>
  <c r="W19" i="5"/>
  <c r="W35" i="5"/>
  <c r="W20" i="4"/>
  <c r="W36" i="4"/>
  <c r="W28" i="4"/>
  <c r="W12" i="6"/>
  <c r="AF7" i="5"/>
  <c r="AF15" i="5"/>
  <c r="AF31" i="5"/>
  <c r="W36" i="8"/>
  <c r="W28" i="8"/>
  <c r="AF11" i="4"/>
  <c r="AC12" i="4" s="1"/>
  <c r="AF27" i="4"/>
  <c r="AC28" i="4" s="1"/>
  <c r="AF43" i="4"/>
  <c r="AC44" i="4" s="1"/>
  <c r="AF18" i="5"/>
  <c r="AC19" i="5" s="1"/>
  <c r="AF34" i="5"/>
  <c r="AC35" i="5" s="1"/>
  <c r="AF11" i="6"/>
  <c r="AC12" i="6" s="1"/>
  <c r="AF27" i="6"/>
  <c r="AC28" i="6" s="1"/>
  <c r="AF43" i="6"/>
  <c r="AC44" i="6" s="1"/>
  <c r="AF19" i="7"/>
  <c r="AC20" i="7" s="1"/>
  <c r="AF35" i="7"/>
  <c r="AC36" i="7" s="1"/>
  <c r="AF11" i="8"/>
  <c r="AC12" i="8" s="1"/>
  <c r="AF27" i="8"/>
  <c r="AC28" i="8" s="1"/>
  <c r="AF43" i="8"/>
  <c r="AC44" i="8" s="1"/>
  <c r="AF19" i="4"/>
  <c r="AE20" i="4" s="1"/>
  <c r="AC36" i="4"/>
  <c r="AF35" i="4"/>
  <c r="AE36" i="4" s="1"/>
  <c r="AF10" i="5"/>
  <c r="AE11" i="5" s="1"/>
  <c r="AF26" i="5"/>
  <c r="AE27" i="5" s="1"/>
  <c r="AF42" i="5"/>
  <c r="AE43" i="5" s="1"/>
  <c r="AF19" i="6"/>
  <c r="AE20" i="6" s="1"/>
  <c r="AF35" i="6"/>
  <c r="AE36" i="6" s="1"/>
  <c r="AF11" i="7"/>
  <c r="AE12" i="7" s="1"/>
  <c r="AF27" i="7"/>
  <c r="AE28" i="7" s="1"/>
  <c r="AF43" i="7"/>
  <c r="AE44" i="7" s="1"/>
  <c r="AF19" i="8"/>
  <c r="AE20" i="8" s="1"/>
  <c r="AF35" i="8"/>
  <c r="AE36" i="8" s="1"/>
  <c r="AD12" i="4"/>
  <c r="AE28" i="4"/>
  <c r="AD28" i="4"/>
  <c r="AE44" i="4"/>
  <c r="AD44" i="4"/>
  <c r="AE19" i="5"/>
  <c r="AD19" i="5"/>
  <c r="AE35" i="5"/>
  <c r="AD35" i="5"/>
  <c r="AE12" i="6"/>
  <c r="AD12" i="6"/>
  <c r="AE28" i="6"/>
  <c r="AD28" i="6"/>
  <c r="AE44" i="6"/>
  <c r="AD44" i="6"/>
  <c r="AE20" i="7"/>
  <c r="AD20" i="7"/>
  <c r="AE36" i="7"/>
  <c r="AD36" i="7"/>
  <c r="AE12" i="8"/>
  <c r="AD12" i="8"/>
  <c r="AE28" i="8"/>
  <c r="AD28" i="8"/>
  <c r="AE44" i="8"/>
  <c r="AD44" i="8"/>
  <c r="AF14" i="4"/>
  <c r="AF30" i="4"/>
  <c r="AF38" i="4"/>
  <c r="AF5" i="5"/>
  <c r="AF13" i="5"/>
  <c r="AF21" i="5"/>
  <c r="AF29" i="5"/>
  <c r="AF6" i="4"/>
  <c r="AF22" i="4"/>
  <c r="AF37" i="5"/>
  <c r="AF6" i="6"/>
  <c r="AF14" i="6"/>
  <c r="AF22" i="6"/>
  <c r="AF30" i="6"/>
  <c r="AF38" i="6"/>
  <c r="AF6" i="7"/>
  <c r="AF14" i="7"/>
  <c r="AF22" i="7"/>
  <c r="AF30" i="7"/>
  <c r="AF38" i="7"/>
  <c r="AF6" i="8"/>
  <c r="AF14" i="8"/>
  <c r="AF22" i="8"/>
  <c r="AF30" i="8"/>
  <c r="AF38" i="8"/>
  <c r="AC20" i="8" l="1"/>
  <c r="AC28" i="7"/>
  <c r="AC36" i="6"/>
  <c r="AC20" i="4"/>
  <c r="AC36" i="8"/>
  <c r="AC44" i="7"/>
  <c r="AC12" i="7"/>
  <c r="AC20" i="6"/>
  <c r="AE12" i="4"/>
  <c r="AC43" i="5"/>
  <c r="AC27" i="5"/>
  <c r="AC11" i="5"/>
  <c r="AD36" i="8"/>
  <c r="AD20" i="8"/>
  <c r="AD44" i="7"/>
  <c r="AD28" i="7"/>
  <c r="AD12" i="7"/>
  <c r="AD36" i="6"/>
  <c r="AD20" i="6"/>
  <c r="AD43" i="5"/>
  <c r="AD27" i="5"/>
  <c r="AD11" i="5"/>
  <c r="AD36" i="4"/>
  <c r="AD20" i="4"/>
</calcChain>
</file>

<file path=xl/sharedStrings.xml><?xml version="1.0" encoding="utf-8"?>
<sst xmlns="http://schemas.openxmlformats.org/spreadsheetml/2006/main" count="1525" uniqueCount="383">
  <si>
    <t>歡迎同學踴躍訂購</t>
    <phoneticPr fontId="4" type="noConversion"/>
  </si>
  <si>
    <t>營養師:江宗烺</t>
    <phoneticPr fontId="4" type="noConversion"/>
  </si>
  <si>
    <t>寶島白飯</t>
  </si>
  <si>
    <t>深色蔬菜</t>
  </si>
  <si>
    <t>地瓜飯</t>
  </si>
  <si>
    <t>淺色蔬菜</t>
  </si>
  <si>
    <t>若飯菜不足　請洽現場服務人員服務　歡迎踴躍訂購　豐成　04-8613339</t>
  </si>
  <si>
    <t>食材以可食量標示</t>
    <phoneticPr fontId="4" type="noConversion"/>
  </si>
  <si>
    <t>日期</t>
  </si>
  <si>
    <t>星期</t>
  </si>
  <si>
    <t>主食</t>
  </si>
  <si>
    <t>備註</t>
    <phoneticPr fontId="4" type="noConversion"/>
  </si>
  <si>
    <t>主菜</t>
  </si>
  <si>
    <t xml:space="preserve"> </t>
    <phoneticPr fontId="4" type="noConversion"/>
  </si>
  <si>
    <t>副菜</t>
  </si>
  <si>
    <t>湯</t>
  </si>
  <si>
    <t>水果/乳品</t>
    <phoneticPr fontId="4" type="noConversion"/>
  </si>
  <si>
    <t>營養分析</t>
  </si>
  <si>
    <t>食物類別</t>
    <phoneticPr fontId="4" type="noConversion"/>
  </si>
  <si>
    <t>份數</t>
    <phoneticPr fontId="4" type="noConversion"/>
  </si>
  <si>
    <t>個人量(克)</t>
    <phoneticPr fontId="4" type="noConversion"/>
  </si>
  <si>
    <t>醣類：</t>
  </si>
  <si>
    <t>主食類</t>
    <phoneticPr fontId="4" type="noConversion"/>
  </si>
  <si>
    <t>蛋白質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</si>
  <si>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</si>
  <si>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</si>
  <si>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</si>
  <si>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月</t>
  </si>
  <si>
    <t>豆魚肉蛋類</t>
    <phoneticPr fontId="4" type="noConversion"/>
  </si>
  <si>
    <t>主食</t>
    <phoneticPr fontId="4" type="noConversion"/>
  </si>
  <si>
    <t>脂肪：</t>
  </si>
  <si>
    <t>蔬菜類</t>
    <phoneticPr fontId="4" type="noConversion"/>
  </si>
  <si>
    <t>肉</t>
    <phoneticPr fontId="4" type="noConversion"/>
  </si>
  <si>
    <t>日</t>
  </si>
  <si>
    <t>油脂類</t>
    <phoneticPr fontId="4" type="noConversion"/>
  </si>
  <si>
    <t>菜</t>
    <phoneticPr fontId="4" type="noConversion"/>
  </si>
  <si>
    <t>星期一</t>
    <phoneticPr fontId="4" type="noConversion"/>
  </si>
  <si>
    <t>蛋白質：</t>
  </si>
  <si>
    <t>水果類</t>
    <phoneticPr fontId="4" type="noConversion"/>
  </si>
  <si>
    <t>油</t>
    <phoneticPr fontId="4" type="noConversion"/>
  </si>
  <si>
    <t>奶類</t>
    <phoneticPr fontId="4" type="noConversion"/>
  </si>
  <si>
    <t>水果</t>
    <phoneticPr fontId="4" type="noConversion"/>
  </si>
  <si>
    <t>餐數</t>
    <phoneticPr fontId="4" type="noConversion"/>
  </si>
  <si>
    <t>熱量：</t>
    <phoneticPr fontId="4" type="noConversion"/>
  </si>
  <si>
    <t>日</t>
    <phoneticPr fontId="4" type="noConversion"/>
  </si>
  <si>
    <t>星期二</t>
    <phoneticPr fontId="4" type="noConversion"/>
  </si>
  <si>
    <t>星期三</t>
    <phoneticPr fontId="4" type="noConversion"/>
  </si>
  <si>
    <t>星期四</t>
    <phoneticPr fontId="4" type="noConversion"/>
  </si>
  <si>
    <t>蒸</t>
    <phoneticPr fontId="4" type="noConversion"/>
  </si>
  <si>
    <t>烤</t>
    <phoneticPr fontId="4" type="noConversion"/>
  </si>
  <si>
    <t>炒</t>
    <phoneticPr fontId="4" type="noConversion"/>
  </si>
  <si>
    <t>個人量(克)</t>
    <phoneticPr fontId="4" type="noConversion"/>
  </si>
  <si>
    <t>川燙</t>
    <phoneticPr fontId="4" type="noConversion"/>
  </si>
  <si>
    <t>煮</t>
    <phoneticPr fontId="4" type="noConversion"/>
  </si>
  <si>
    <t>蛋白質</t>
    <phoneticPr fontId="4" type="noConversion"/>
  </si>
  <si>
    <t>脂肪</t>
    <phoneticPr fontId="4" type="noConversion"/>
  </si>
  <si>
    <t>醣類</t>
    <phoneticPr fontId="4" type="noConversion"/>
  </si>
  <si>
    <t>熱量</t>
    <phoneticPr fontId="4" type="noConversion"/>
  </si>
  <si>
    <t>主食</t>
    <phoneticPr fontId="4" type="noConversion"/>
  </si>
  <si>
    <t>肉</t>
    <phoneticPr fontId="4" type="noConversion"/>
  </si>
  <si>
    <t xml:space="preserve"> </t>
    <phoneticPr fontId="4" type="noConversion"/>
  </si>
  <si>
    <t>菜</t>
    <phoneticPr fontId="4" type="noConversion"/>
  </si>
  <si>
    <t>星期五</t>
    <phoneticPr fontId="4" type="noConversion"/>
  </si>
  <si>
    <t>油</t>
    <phoneticPr fontId="4" type="noConversion"/>
  </si>
  <si>
    <t>水果</t>
    <phoneticPr fontId="4" type="noConversion"/>
  </si>
  <si>
    <t>餐數</t>
    <phoneticPr fontId="4" type="noConversion"/>
  </si>
  <si>
    <t>食材以可食量標示</t>
    <phoneticPr fontId="4" type="noConversion"/>
  </si>
  <si>
    <t>備註</t>
    <phoneticPr fontId="4" type="noConversion"/>
  </si>
  <si>
    <t>水果/乳品</t>
    <phoneticPr fontId="4" type="noConversion"/>
  </si>
  <si>
    <t>食物類別</t>
    <phoneticPr fontId="4" type="noConversion"/>
  </si>
  <si>
    <t>份數</t>
    <phoneticPr fontId="4" type="noConversion"/>
  </si>
  <si>
    <t>炸</t>
    <phoneticPr fontId="4" type="noConversion"/>
  </si>
  <si>
    <t>煮</t>
    <phoneticPr fontId="4" type="noConversion"/>
  </si>
  <si>
    <t>炒</t>
    <phoneticPr fontId="4" type="noConversion"/>
  </si>
  <si>
    <t>川燙</t>
    <phoneticPr fontId="4" type="noConversion"/>
  </si>
  <si>
    <t>木耳</t>
  </si>
  <si>
    <t>紅蘿蔔</t>
  </si>
  <si>
    <t>熱量：</t>
  </si>
  <si>
    <t>個人量(克)</t>
  </si>
  <si>
    <t>滷</t>
    <phoneticPr fontId="4" type="noConversion"/>
  </si>
  <si>
    <t>川燙</t>
  </si>
  <si>
    <t>煮</t>
  </si>
  <si>
    <t>白米</t>
  </si>
  <si>
    <t>星期五</t>
    <phoneticPr fontId="4" type="noConversion"/>
  </si>
  <si>
    <t>米血</t>
  </si>
  <si>
    <t>豆</t>
  </si>
  <si>
    <t>三色丁</t>
  </si>
  <si>
    <t>炒</t>
    <phoneticPr fontId="4" type="noConversion"/>
  </si>
  <si>
    <t>高麗菜</t>
  </si>
  <si>
    <t>新鮮豬肉</t>
  </si>
  <si>
    <t>炒</t>
    <phoneticPr fontId="4" type="noConversion"/>
  </si>
  <si>
    <t>主食類</t>
    <phoneticPr fontId="4" type="noConversion"/>
  </si>
  <si>
    <t>豆魚肉蛋類</t>
    <phoneticPr fontId="4" type="noConversion"/>
  </si>
  <si>
    <t>蔬菜類</t>
    <phoneticPr fontId="4" type="noConversion"/>
  </si>
  <si>
    <t>油脂類</t>
    <phoneticPr fontId="4" type="noConversion"/>
  </si>
  <si>
    <t>水果類</t>
    <phoneticPr fontId="4" type="noConversion"/>
  </si>
  <si>
    <t>奶類</t>
    <phoneticPr fontId="4" type="noConversion"/>
  </si>
  <si>
    <t>熱量：</t>
    <phoneticPr fontId="4" type="noConversion"/>
  </si>
  <si>
    <t>新鮮豬肉</t>
    <phoneticPr fontId="4" type="noConversion"/>
  </si>
  <si>
    <t>麵</t>
    <phoneticPr fontId="4" type="noConversion"/>
  </si>
  <si>
    <t>蒸</t>
    <phoneticPr fontId="4" type="noConversion"/>
  </si>
  <si>
    <t>蒸</t>
    <phoneticPr fontId="4" type="noConversion"/>
  </si>
  <si>
    <t>煮</t>
    <phoneticPr fontId="4" type="noConversion"/>
  </si>
  <si>
    <t>炒</t>
    <phoneticPr fontId="1" type="noConversion"/>
  </si>
  <si>
    <t>薑絲海芽湯</t>
    <phoneticPr fontId="4" type="noConversion"/>
  </si>
  <si>
    <t>日式豚骨湯</t>
    <phoneticPr fontId="4" type="noConversion"/>
  </si>
  <si>
    <t>番茄炒蛋(豆)</t>
    <phoneticPr fontId="4" type="noConversion"/>
  </si>
  <si>
    <t>脆皮雞米花(炸)</t>
    <phoneticPr fontId="4" type="noConversion"/>
  </si>
  <si>
    <t>日式照燒豬排</t>
    <phoneticPr fontId="4" type="noConversion"/>
  </si>
  <si>
    <t>印度咖哩雞</t>
    <phoneticPr fontId="4" type="noConversion"/>
  </si>
  <si>
    <t>麻婆豆腐(豆)</t>
    <phoneticPr fontId="4" type="noConversion"/>
  </si>
  <si>
    <t>海苔風味炒飯</t>
    <phoneticPr fontId="4" type="noConversion"/>
  </si>
  <si>
    <t>普羅旺斯雞腿</t>
    <phoneticPr fontId="4" type="noConversion"/>
  </si>
  <si>
    <t>玉米蛋花湯</t>
    <phoneticPr fontId="4" type="noConversion"/>
  </si>
  <si>
    <t>香菇嫩雞</t>
    <phoneticPr fontId="4" type="noConversion"/>
  </si>
  <si>
    <t>洋蔥鹹豬肉(醃)</t>
    <phoneticPr fontId="4" type="noConversion"/>
  </si>
  <si>
    <t>吉野家燒肉</t>
    <phoneticPr fontId="4" type="noConversion"/>
  </si>
  <si>
    <t>古味滷蛋</t>
    <phoneticPr fontId="4" type="noConversion"/>
  </si>
  <si>
    <t>黑胡椒雞丁</t>
    <phoneticPr fontId="4" type="noConversion"/>
  </si>
  <si>
    <t>鳳梨豬柳條</t>
    <phoneticPr fontId="4" type="noConversion"/>
  </si>
  <si>
    <t>炒</t>
    <phoneticPr fontId="1" type="noConversion"/>
  </si>
  <si>
    <t>海</t>
  </si>
  <si>
    <t>滷</t>
    <phoneticPr fontId="1" type="noConversion"/>
  </si>
  <si>
    <t>菇類</t>
    <phoneticPr fontId="4" type="noConversion"/>
  </si>
  <si>
    <t>川燙</t>
    <phoneticPr fontId="1" type="noConversion"/>
  </si>
  <si>
    <t>煮</t>
    <phoneticPr fontId="1" type="noConversion"/>
  </si>
  <si>
    <t>烤</t>
    <phoneticPr fontId="1" type="noConversion"/>
  </si>
  <si>
    <t>金針菇</t>
  </si>
  <si>
    <t>新鮮筍絲</t>
  </si>
  <si>
    <t>蒸</t>
    <phoneticPr fontId="1" type="noConversion"/>
  </si>
  <si>
    <t>炒</t>
    <phoneticPr fontId="4" type="noConversion"/>
  </si>
  <si>
    <t>烤</t>
    <phoneticPr fontId="4" type="noConversion"/>
  </si>
  <si>
    <t>冬粉</t>
  </si>
  <si>
    <t>米粉</t>
  </si>
  <si>
    <t>醃</t>
  </si>
  <si>
    <t>豆腐</t>
  </si>
  <si>
    <t>味噌</t>
  </si>
  <si>
    <t>海帶芽</t>
  </si>
  <si>
    <t>小魚干</t>
  </si>
  <si>
    <t>滷</t>
    <phoneticPr fontId="4" type="noConversion"/>
  </si>
  <si>
    <t>海帶結</t>
  </si>
  <si>
    <t>酸菜</t>
  </si>
  <si>
    <t>鵪鶉蛋</t>
  </si>
  <si>
    <t xml:space="preserve"> </t>
  </si>
  <si>
    <t>煮</t>
    <phoneticPr fontId="4" type="noConversion"/>
  </si>
  <si>
    <t>蜜汁雞排</t>
    <phoneticPr fontId="4" type="noConversion"/>
  </si>
  <si>
    <t>燒烤翅小腿</t>
    <phoneticPr fontId="4" type="noConversion"/>
  </si>
  <si>
    <t>法式風味豬排</t>
    <phoneticPr fontId="4" type="noConversion"/>
  </si>
  <si>
    <t>轟炸香雞腿(炸)</t>
    <phoneticPr fontId="4" type="noConversion"/>
  </si>
  <si>
    <t>黑胡椒豬柳</t>
    <phoneticPr fontId="4" type="noConversion"/>
  </si>
  <si>
    <t>紹興燒雞丁</t>
    <phoneticPr fontId="4" type="noConversion"/>
  </si>
  <si>
    <t>青菜豆腐湯(豆)</t>
    <phoneticPr fontId="4" type="noConversion"/>
  </si>
  <si>
    <t>板烤雞腿排</t>
    <phoneticPr fontId="4" type="noConversion"/>
  </si>
  <si>
    <t>螞蟻上樹</t>
    <phoneticPr fontId="4" type="noConversion"/>
  </si>
  <si>
    <t>刺瓜湯</t>
    <phoneticPr fontId="4" type="noConversion"/>
  </si>
  <si>
    <t>墨西哥雞排</t>
    <phoneticPr fontId="4" type="noConversion"/>
  </si>
  <si>
    <t>塔香三杯雞</t>
    <phoneticPr fontId="4" type="noConversion"/>
  </si>
  <si>
    <t>京醬肉絲</t>
    <phoneticPr fontId="4" type="noConversion"/>
  </si>
  <si>
    <t>鮮蔬炒蛋</t>
    <phoneticPr fontId="4" type="noConversion"/>
  </si>
  <si>
    <t>和風照燒豬排</t>
    <phoneticPr fontId="4" type="noConversion"/>
  </si>
  <si>
    <t>芹香甜不辣(加)</t>
    <phoneticPr fontId="4" type="noConversion"/>
  </si>
  <si>
    <t>沙茶鮮蔬湯</t>
    <phoneticPr fontId="4" type="noConversion"/>
  </si>
  <si>
    <t>芝香雞翅</t>
    <phoneticPr fontId="4" type="noConversion"/>
  </si>
  <si>
    <t>筍乾扣肉(醃)</t>
    <phoneticPr fontId="4" type="noConversion"/>
  </si>
  <si>
    <t>薑絲冬瓜湯</t>
    <phoneticPr fontId="4" type="noConversion"/>
  </si>
  <si>
    <t>3/3(二)</t>
    <phoneticPr fontId="4" type="noConversion"/>
  </si>
  <si>
    <t>3/4(三)</t>
    <phoneticPr fontId="4" type="noConversion"/>
  </si>
  <si>
    <t>3/6(五)</t>
    <phoneticPr fontId="4" type="noConversion"/>
  </si>
  <si>
    <t>3/9(一)</t>
    <phoneticPr fontId="4" type="noConversion"/>
  </si>
  <si>
    <t>3/10(二)</t>
    <phoneticPr fontId="4" type="noConversion"/>
  </si>
  <si>
    <t>3/11(三)</t>
    <phoneticPr fontId="4" type="noConversion"/>
  </si>
  <si>
    <t>3/12(四)</t>
    <phoneticPr fontId="4" type="noConversion"/>
  </si>
  <si>
    <t>3/13(五)</t>
    <phoneticPr fontId="4" type="noConversion"/>
  </si>
  <si>
    <t>3/16(一)</t>
    <phoneticPr fontId="4" type="noConversion"/>
  </si>
  <si>
    <t>3/17(二)</t>
    <phoneticPr fontId="4" type="noConversion"/>
  </si>
  <si>
    <t>3/19(四)</t>
    <phoneticPr fontId="4" type="noConversion"/>
  </si>
  <si>
    <t>3/20(五)</t>
    <phoneticPr fontId="4" type="noConversion"/>
  </si>
  <si>
    <t>3/23(一)</t>
    <phoneticPr fontId="4" type="noConversion"/>
  </si>
  <si>
    <t>3/24(二)</t>
    <phoneticPr fontId="4" type="noConversion"/>
  </si>
  <si>
    <t>3/25(三)</t>
    <phoneticPr fontId="4" type="noConversion"/>
  </si>
  <si>
    <t>3/26(四)</t>
    <phoneticPr fontId="4" type="noConversion"/>
  </si>
  <si>
    <t>3/27(五)</t>
    <phoneticPr fontId="4" type="noConversion"/>
  </si>
  <si>
    <t>3/30(一)</t>
    <phoneticPr fontId="4" type="noConversion"/>
  </si>
  <si>
    <t>3/31(二)</t>
    <phoneticPr fontId="4" type="noConversion"/>
  </si>
  <si>
    <t>紫米飯</t>
    <phoneticPr fontId="4" type="noConversion"/>
  </si>
  <si>
    <t>醬香滷豬排</t>
    <phoneticPr fontId="4" type="noConversion"/>
  </si>
  <si>
    <t>台式滷味(豆)</t>
    <phoneticPr fontId="4" type="noConversion"/>
  </si>
  <si>
    <t>四季豆炒菇(海)</t>
    <phoneticPr fontId="4" type="noConversion"/>
  </si>
  <si>
    <t>鴿蛋肉燥(醃)</t>
    <phoneticPr fontId="4" type="noConversion"/>
  </si>
  <si>
    <t>冬瓜湯</t>
    <phoneticPr fontId="4" type="noConversion"/>
  </si>
  <si>
    <t>竹筍大骨湯</t>
    <phoneticPr fontId="4" type="noConversion"/>
  </si>
  <si>
    <t>茄汁燒肉蓋飯</t>
    <phoneticPr fontId="4" type="noConversion"/>
  </si>
  <si>
    <t>吻魚玉米蛋(海)</t>
    <phoneticPr fontId="4" type="noConversion"/>
  </si>
  <si>
    <t>極品佛跳牆</t>
    <phoneticPr fontId="4" type="noConversion"/>
  </si>
  <si>
    <t>藥膳鴨堡鍋</t>
    <phoneticPr fontId="4" type="noConversion"/>
  </si>
  <si>
    <t>金絲蛋花湯</t>
    <phoneticPr fontId="4" type="noConversion"/>
  </si>
  <si>
    <t>柴魚豆腐湯(海豆)</t>
    <phoneticPr fontId="4" type="noConversion"/>
  </si>
  <si>
    <t>蘑菇鐵板麵</t>
    <phoneticPr fontId="4" type="noConversion"/>
  </si>
  <si>
    <t>刺瓜大骨湯</t>
    <phoneticPr fontId="4" type="noConversion"/>
  </si>
  <si>
    <t>日式黃金豬(炸)</t>
    <phoneticPr fontId="4" type="noConversion"/>
  </si>
  <si>
    <t>冬瓜燒鴨</t>
    <phoneticPr fontId="4" type="noConversion"/>
  </si>
  <si>
    <t>酸辣湯(豆芡)</t>
    <phoneticPr fontId="4" type="noConversion"/>
  </si>
  <si>
    <t>沙嗲什錦炒菇(加)</t>
    <phoneticPr fontId="4" type="noConversion"/>
  </si>
  <si>
    <t>金菇肉絲湯</t>
    <phoneticPr fontId="4" type="noConversion"/>
  </si>
  <si>
    <t>煙燻雞翅</t>
    <phoneticPr fontId="4" type="noConversion"/>
  </si>
  <si>
    <t>紅絲炒蛋</t>
    <phoneticPr fontId="4" type="noConversion"/>
  </si>
  <si>
    <t>蒲瓜鮮燴(海)</t>
    <phoneticPr fontId="4" type="noConversion"/>
  </si>
  <si>
    <t>客家小炒(海豆)</t>
    <phoneticPr fontId="4" type="noConversion"/>
  </si>
  <si>
    <t>泰式打拋豬(醃)</t>
    <phoneticPr fontId="4" type="noConversion"/>
  </si>
  <si>
    <t>日式味噌湯(海豆)</t>
    <phoneticPr fontId="4" type="noConversion"/>
  </si>
  <si>
    <t>日式咖哩烏龍</t>
    <phoneticPr fontId="4" type="noConversion"/>
  </si>
  <si>
    <t>廟口麵線湯</t>
    <phoneticPr fontId="4" type="noConversion"/>
  </si>
  <si>
    <t>轟炸大雞腿(炸)</t>
    <phoneticPr fontId="4" type="noConversion"/>
  </si>
  <si>
    <t>筍絲湯</t>
    <phoneticPr fontId="4" type="noConversion"/>
  </si>
  <si>
    <t>櫥窗滷味(豆醃)</t>
    <phoneticPr fontId="4" type="noConversion"/>
  </si>
  <si>
    <t>鮮蔬炒蛋</t>
    <phoneticPr fontId="4" type="noConversion"/>
  </si>
  <si>
    <t>起司肉腸(加)</t>
    <phoneticPr fontId="4" type="noConversion"/>
  </si>
  <si>
    <t>日式豚肉燒</t>
    <phoneticPr fontId="4" type="noConversion"/>
  </si>
  <si>
    <t>麻油鮮蔬豬肉鍋</t>
    <phoneticPr fontId="4" type="noConversion"/>
  </si>
  <si>
    <t>白米</t>
    <phoneticPr fontId="4" type="noConversion"/>
  </si>
  <si>
    <t>新鮮豬排</t>
    <phoneticPr fontId="4" type="noConversion"/>
  </si>
  <si>
    <t>豆角皮</t>
    <phoneticPr fontId="4" type="noConversion"/>
  </si>
  <si>
    <t>豆</t>
    <phoneticPr fontId="4" type="noConversion"/>
  </si>
  <si>
    <t>新鮮雞蛋</t>
    <phoneticPr fontId="4" type="noConversion"/>
  </si>
  <si>
    <t>海帶芽</t>
    <phoneticPr fontId="4" type="noConversion"/>
  </si>
  <si>
    <t>新鮮豬肉</t>
    <phoneticPr fontId="4" type="noConversion"/>
  </si>
  <si>
    <t>薑絲</t>
    <phoneticPr fontId="4" type="noConversion"/>
  </si>
  <si>
    <t>豬血</t>
    <phoneticPr fontId="4" type="noConversion"/>
  </si>
  <si>
    <t>米血</t>
    <phoneticPr fontId="4" type="noConversion"/>
  </si>
  <si>
    <t>新鮮筍片</t>
    <phoneticPr fontId="4" type="noConversion"/>
  </si>
  <si>
    <t>新鮮雞排</t>
    <phoneticPr fontId="4" type="noConversion"/>
  </si>
  <si>
    <t>四季豆</t>
    <phoneticPr fontId="4" type="noConversion"/>
  </si>
  <si>
    <t>冬瓜</t>
    <phoneticPr fontId="4" type="noConversion"/>
  </si>
  <si>
    <t>地瓜</t>
    <phoneticPr fontId="4" type="noConversion"/>
  </si>
  <si>
    <t>洋蔥</t>
    <phoneticPr fontId="4" type="noConversion"/>
  </si>
  <si>
    <t>紅蘿蔔</t>
    <phoneticPr fontId="4" type="noConversion"/>
  </si>
  <si>
    <t>木耳</t>
    <phoneticPr fontId="4" type="noConversion"/>
  </si>
  <si>
    <t>洋芋</t>
    <phoneticPr fontId="4" type="noConversion"/>
  </si>
  <si>
    <t>菇類</t>
    <phoneticPr fontId="4" type="noConversion"/>
  </si>
  <si>
    <t>蝦米</t>
    <phoneticPr fontId="4" type="noConversion"/>
  </si>
  <si>
    <t>海</t>
    <phoneticPr fontId="4" type="noConversion"/>
  </si>
  <si>
    <t>新鮮雞肉</t>
    <phoneticPr fontId="4" type="noConversion"/>
  </si>
  <si>
    <t>刺瓜</t>
    <phoneticPr fontId="4" type="noConversion"/>
  </si>
  <si>
    <t>新鮮竹筍</t>
    <phoneticPr fontId="4" type="noConversion"/>
  </si>
  <si>
    <t>紫米</t>
    <phoneticPr fontId="4" type="noConversion"/>
  </si>
  <si>
    <t>新鮮豬大骨</t>
    <phoneticPr fontId="4" type="noConversion"/>
  </si>
  <si>
    <t>金針菇</t>
    <phoneticPr fontId="4" type="noConversion"/>
  </si>
  <si>
    <t>新鮮雞腿</t>
    <phoneticPr fontId="4" type="noConversion"/>
  </si>
  <si>
    <t>吻仔魚</t>
    <phoneticPr fontId="4" type="noConversion"/>
  </si>
  <si>
    <t>豆腐</t>
    <phoneticPr fontId="4" type="noConversion"/>
  </si>
  <si>
    <t>高麗菜</t>
    <phoneticPr fontId="4" type="noConversion"/>
  </si>
  <si>
    <t>玉米粒</t>
    <phoneticPr fontId="4" type="noConversion"/>
  </si>
  <si>
    <t>小黃瓜</t>
    <phoneticPr fontId="4" type="noConversion"/>
  </si>
  <si>
    <t>新鮮雞蛋</t>
  </si>
  <si>
    <t>三色豆</t>
    <phoneticPr fontId="4" type="noConversion"/>
  </si>
  <si>
    <t>新鮮雞翅</t>
    <phoneticPr fontId="4" type="noConversion"/>
  </si>
  <si>
    <t>大白菜</t>
    <phoneticPr fontId="4" type="noConversion"/>
  </si>
  <si>
    <t>白蘿蔔</t>
    <phoneticPr fontId="4" type="noConversion"/>
  </si>
  <si>
    <t>番茄</t>
    <phoneticPr fontId="4" type="noConversion"/>
  </si>
  <si>
    <t>玉米</t>
    <phoneticPr fontId="4" type="noConversion"/>
  </si>
  <si>
    <t>新鮮筍絲</t>
    <phoneticPr fontId="4" type="noConversion"/>
  </si>
  <si>
    <t>芋頭</t>
    <phoneticPr fontId="4" type="noConversion"/>
  </si>
  <si>
    <t>新鮮鴨肉</t>
    <phoneticPr fontId="4" type="noConversion"/>
  </si>
  <si>
    <t>鳳梨</t>
    <phoneticPr fontId="4" type="noConversion"/>
  </si>
  <si>
    <t>甜椒</t>
    <phoneticPr fontId="4" type="noConversion"/>
  </si>
  <si>
    <t>薑片</t>
    <phoneticPr fontId="4" type="noConversion"/>
  </si>
  <si>
    <t>脆瓜</t>
    <phoneticPr fontId="4" type="noConversion"/>
  </si>
  <si>
    <t>醃</t>
    <phoneticPr fontId="4" type="noConversion"/>
  </si>
  <si>
    <t>豆干</t>
    <phoneticPr fontId="4" type="noConversion"/>
  </si>
  <si>
    <t>加</t>
    <phoneticPr fontId="4" type="noConversion"/>
  </si>
  <si>
    <t>柴魚</t>
    <phoneticPr fontId="4" type="noConversion"/>
  </si>
  <si>
    <t>小魚乾</t>
    <phoneticPr fontId="4" type="noConversion"/>
  </si>
  <si>
    <t>新鮮雞腿排</t>
    <phoneticPr fontId="4" type="noConversion"/>
  </si>
  <si>
    <t>青蔥</t>
    <phoneticPr fontId="4" type="noConversion"/>
  </si>
  <si>
    <t>薑片</t>
  </si>
  <si>
    <t>豬血</t>
  </si>
  <si>
    <t>新鮮豬排骨</t>
    <phoneticPr fontId="4" type="noConversion"/>
  </si>
  <si>
    <t>貢丸片</t>
    <phoneticPr fontId="4" type="noConversion"/>
  </si>
  <si>
    <t>蒸</t>
    <phoneticPr fontId="1" type="noConversion"/>
  </si>
  <si>
    <t>炸</t>
    <phoneticPr fontId="1" type="noConversion"/>
  </si>
  <si>
    <t>煮</t>
    <phoneticPr fontId="1" type="noConversion"/>
  </si>
  <si>
    <t>川燙</t>
    <phoneticPr fontId="1" type="noConversion"/>
  </si>
  <si>
    <t>九層塔</t>
    <phoneticPr fontId="4" type="noConversion"/>
  </si>
  <si>
    <t>新鮮翅小腿</t>
    <phoneticPr fontId="4" type="noConversion"/>
  </si>
  <si>
    <t>海苔</t>
    <phoneticPr fontId="4" type="noConversion"/>
  </si>
  <si>
    <t>蒲瓜</t>
    <phoneticPr fontId="4" type="noConversion"/>
  </si>
  <si>
    <t>芹菜</t>
    <phoneticPr fontId="4" type="noConversion"/>
  </si>
  <si>
    <t>味噌</t>
    <phoneticPr fontId="4" type="noConversion"/>
  </si>
  <si>
    <t>甜不辣</t>
    <phoneticPr fontId="4" type="noConversion"/>
  </si>
  <si>
    <t>麵線</t>
    <phoneticPr fontId="4" type="noConversion"/>
  </si>
  <si>
    <t>筍干</t>
    <phoneticPr fontId="4" type="noConversion"/>
  </si>
  <si>
    <t>洋蔥</t>
    <phoneticPr fontId="1" type="noConversion"/>
  </si>
  <si>
    <t>三色豆</t>
    <phoneticPr fontId="1" type="noConversion"/>
  </si>
  <si>
    <t>青菜</t>
    <phoneticPr fontId="4" type="noConversion"/>
  </si>
  <si>
    <t>鴿蛋</t>
    <phoneticPr fontId="4" type="noConversion"/>
  </si>
  <si>
    <t>加</t>
    <phoneticPr fontId="1" type="noConversion"/>
  </si>
  <si>
    <t>起司肉腸</t>
    <phoneticPr fontId="1" type="noConversion"/>
  </si>
  <si>
    <t>鹹豬肉</t>
    <phoneticPr fontId="4" type="noConversion"/>
  </si>
  <si>
    <t>醃</t>
    <phoneticPr fontId="4" type="noConversion"/>
  </si>
  <si>
    <t>洋蔥</t>
    <phoneticPr fontId="4" type="noConversion"/>
  </si>
  <si>
    <t>青蔥</t>
    <phoneticPr fontId="4" type="noConversion"/>
  </si>
  <si>
    <t>木耳</t>
    <phoneticPr fontId="1" type="noConversion"/>
  </si>
  <si>
    <t>紅蘿蔔</t>
    <phoneticPr fontId="1" type="noConversion"/>
  </si>
  <si>
    <t>菇類</t>
    <phoneticPr fontId="1" type="noConversion"/>
  </si>
  <si>
    <t>小魚乾</t>
    <phoneticPr fontId="1" type="noConversion"/>
  </si>
  <si>
    <t>海</t>
    <phoneticPr fontId="1" type="noConversion"/>
  </si>
  <si>
    <t>烏龍麵</t>
    <phoneticPr fontId="1" type="noConversion"/>
  </si>
  <si>
    <t>高麗菜</t>
    <phoneticPr fontId="1" type="noConversion"/>
  </si>
  <si>
    <t>新鮮豬肉</t>
    <phoneticPr fontId="1" type="noConversion"/>
  </si>
  <si>
    <t>刺瓜什錦</t>
    <phoneticPr fontId="4" type="noConversion"/>
  </si>
  <si>
    <t>3/5(四)</t>
    <phoneticPr fontId="4" type="noConversion"/>
  </si>
  <si>
    <t>紅蘿蔔</t>
    <phoneticPr fontId="1" type="noConversion"/>
  </si>
  <si>
    <t>3/18(三)</t>
    <phoneticPr fontId="4" type="noConversion"/>
  </si>
  <si>
    <t>碳烤香雞腿</t>
    <phoneticPr fontId="4" type="noConversion"/>
  </si>
  <si>
    <t>深色蔬菜</t>
    <phoneticPr fontId="4" type="noConversion"/>
  </si>
  <si>
    <t>豆干</t>
    <phoneticPr fontId="1" type="noConversion"/>
  </si>
  <si>
    <t>豉汁燴竹筍</t>
    <phoneticPr fontId="4" type="noConversion"/>
  </si>
  <si>
    <t>新鮮竹筍</t>
    <phoneticPr fontId="1" type="noConversion"/>
  </si>
  <si>
    <t>木耳</t>
    <phoneticPr fontId="1" type="noConversion"/>
  </si>
  <si>
    <t>豆豉</t>
    <phoneticPr fontId="1" type="noConversion"/>
  </si>
  <si>
    <t>鮪魚聰明蛋(海)</t>
    <phoneticPr fontId="4" type="noConversion"/>
  </si>
  <si>
    <t>新鮮雞蛋</t>
    <phoneticPr fontId="1" type="noConversion"/>
  </si>
  <si>
    <t>洋蔥</t>
    <phoneticPr fontId="1" type="noConversion"/>
  </si>
  <si>
    <t>玉米粒</t>
    <phoneticPr fontId="1" type="noConversion"/>
  </si>
  <si>
    <t>鮪魚</t>
    <phoneticPr fontId="1" type="noConversion"/>
  </si>
  <si>
    <t>海</t>
    <phoneticPr fontId="1" type="noConversion"/>
  </si>
  <si>
    <t>三色豆</t>
    <phoneticPr fontId="1" type="noConversion"/>
  </si>
  <si>
    <t>甜不辣</t>
    <phoneticPr fontId="1" type="noConversion"/>
  </si>
  <si>
    <t>芹菜</t>
    <phoneticPr fontId="1" type="noConversion"/>
  </si>
  <si>
    <t>紅蘿蔔</t>
    <phoneticPr fontId="1" type="noConversion"/>
  </si>
  <si>
    <t>木耳</t>
    <phoneticPr fontId="1" type="noConversion"/>
  </si>
  <si>
    <r>
      <rPr>
        <sz val="180"/>
        <color rgb="FF0000FF"/>
        <rFont val="文鼎中特廣告體"/>
        <family val="2"/>
        <charset val="136"/>
      </rPr>
      <t>永靖國小 109年3月菜單</t>
    </r>
    <r>
      <rPr>
        <sz val="180"/>
        <color theme="1"/>
        <rFont val="文鼎中特廣告體"/>
        <family val="2"/>
        <charset val="136"/>
      </rPr>
      <t xml:space="preserve">   </t>
    </r>
    <r>
      <rPr>
        <sz val="180"/>
        <color rgb="FFFF0000"/>
        <rFont val="文鼎中特廣告體"/>
        <family val="2"/>
        <charset val="136"/>
      </rPr>
      <t>豐成食品工廠</t>
    </r>
    <phoneticPr fontId="4" type="noConversion"/>
  </si>
  <si>
    <t>衛管人員:陳沙莉</t>
    <phoneticPr fontId="4" type="noConversion"/>
  </si>
  <si>
    <t>3月第一週菜單明細(永靖國小-豐成食品工廠)</t>
    <phoneticPr fontId="4" type="noConversion"/>
  </si>
  <si>
    <t>3月第二週菜單明細(永靖國小-豐成食品工廠)</t>
    <phoneticPr fontId="4" type="noConversion"/>
  </si>
  <si>
    <t>3月第三週菜單明細(永靖國小-豐成食品工廠)</t>
    <phoneticPr fontId="4" type="noConversion"/>
  </si>
  <si>
    <t>3月第四週菜單明細(永靖國小-豐成食品工廠)</t>
    <phoneticPr fontId="4" type="noConversion"/>
  </si>
  <si>
    <t>3月第五週菜單明細(永靖國小-豐成食品工廠)</t>
    <phoneticPr fontId="4" type="noConversion"/>
  </si>
  <si>
    <t>3/2(一)</t>
    <phoneticPr fontId="4" type="noConversion"/>
  </si>
  <si>
    <t>玉米濃湯(芡)</t>
    <phoneticPr fontId="4" type="noConversion"/>
  </si>
  <si>
    <t>薑絲冬瓜湯</t>
    <phoneticPr fontId="4" type="noConversion"/>
  </si>
  <si>
    <t>廟口麵線湯</t>
    <phoneticPr fontId="4" type="noConversion"/>
  </si>
  <si>
    <t>海結滷蛋</t>
    <phoneticPr fontId="4" type="noConversion"/>
  </si>
  <si>
    <t>手工蒸肉丸子</t>
    <phoneticPr fontId="4" type="noConversion"/>
  </si>
  <si>
    <t>香烤地瓜條</t>
    <phoneticPr fontId="4" type="noConversion"/>
  </si>
  <si>
    <t>手工蒸餃*2(冷)</t>
    <phoneticPr fontId="4" type="noConversion"/>
  </si>
  <si>
    <t>香Q紫米捲(加炸)</t>
    <phoneticPr fontId="4" type="noConversion"/>
  </si>
  <si>
    <t>檸檬雞柳條(加)</t>
    <phoneticPr fontId="4" type="noConversion"/>
  </si>
  <si>
    <t>波浪脆薯(加炸)</t>
    <phoneticPr fontId="4" type="noConversion"/>
  </si>
  <si>
    <t>白玉上排湯</t>
    <phoneticPr fontId="4" type="noConversion"/>
  </si>
  <si>
    <t>味噌海芽湯(海豆)</t>
    <phoneticPr fontId="4" type="noConversion"/>
  </si>
  <si>
    <t>滷</t>
    <phoneticPr fontId="1" type="noConversion"/>
  </si>
  <si>
    <t>加</t>
    <phoneticPr fontId="1" type="noConversion"/>
  </si>
  <si>
    <t>柳葉魚</t>
    <phoneticPr fontId="1" type="noConversion"/>
  </si>
  <si>
    <t>海加</t>
    <phoneticPr fontId="1" type="noConversion"/>
  </si>
  <si>
    <t>香酥喜相逢(海加炸)</t>
    <phoneticPr fontId="4" type="noConversion"/>
  </si>
  <si>
    <t>新鮮豬排</t>
    <phoneticPr fontId="1" type="noConversion"/>
  </si>
  <si>
    <t>雞柳條</t>
    <phoneticPr fontId="1" type="noConversion"/>
  </si>
  <si>
    <t>滷</t>
    <phoneticPr fontId="1" type="noConversion"/>
  </si>
  <si>
    <t>海帶結</t>
    <phoneticPr fontId="1" type="noConversion"/>
  </si>
  <si>
    <t>新鮮雞蛋</t>
    <phoneticPr fontId="1" type="noConversion"/>
  </si>
  <si>
    <t>蒸</t>
    <phoneticPr fontId="1" type="noConversion"/>
  </si>
  <si>
    <t>新鮮豬肉</t>
    <phoneticPr fontId="1" type="noConversion"/>
  </si>
  <si>
    <t>青蔥</t>
    <phoneticPr fontId="1" type="noConversion"/>
  </si>
  <si>
    <t>蒸餃</t>
    <phoneticPr fontId="1" type="noConversion"/>
  </si>
  <si>
    <t>蒸</t>
    <phoneticPr fontId="1" type="noConversion"/>
  </si>
  <si>
    <t>冷</t>
    <phoneticPr fontId="1" type="noConversion"/>
  </si>
  <si>
    <t>米血</t>
    <phoneticPr fontId="1" type="noConversion"/>
  </si>
  <si>
    <t>冬瓜</t>
    <phoneticPr fontId="1" type="noConversion"/>
  </si>
  <si>
    <t>薑絲</t>
    <phoneticPr fontId="1" type="noConversion"/>
  </si>
  <si>
    <t>豆</t>
    <phoneticPr fontId="1" type="noConversion"/>
  </si>
  <si>
    <t>紫米捲</t>
    <phoneticPr fontId="1" type="noConversion"/>
  </si>
  <si>
    <t>脆薯</t>
    <phoneticPr fontId="1" type="noConversion"/>
  </si>
  <si>
    <t>加</t>
    <phoneticPr fontId="1" type="noConversion"/>
  </si>
  <si>
    <t>炸</t>
    <phoneticPr fontId="4" type="noConversion"/>
  </si>
  <si>
    <t>烤</t>
    <phoneticPr fontId="4" type="noConversion"/>
  </si>
  <si>
    <t>地瓜條</t>
    <phoneticPr fontId="1" type="noConversion"/>
  </si>
  <si>
    <t>玉米粒</t>
    <phoneticPr fontId="1" type="noConversion"/>
  </si>
  <si>
    <t>新鮮雞蛋</t>
    <phoneticPr fontId="1" type="noConversion"/>
  </si>
  <si>
    <t>洋芋</t>
    <phoneticPr fontId="1" type="noConversion"/>
  </si>
  <si>
    <t>洋蔥</t>
    <phoneticPr fontId="1" type="noConversion"/>
  </si>
  <si>
    <t>三色豆</t>
    <phoneticPr fontId="1" type="noConversion"/>
  </si>
  <si>
    <t>滷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</si>
</sst>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.0&quot;g&quot;"/>
    <numFmt numFmtId="177" formatCode="0;_ "/>
    <numFmt numFmtId="178" formatCode="0;_쐀"/>
    <numFmt numFmtId="179" formatCode="0.0\K"/>
  </numFmts>
  <fonts count="52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rgb="FF9C6500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64"/>
      <name val="華康新特圓體"/>
      <family val="3"/>
      <charset val="136"/>
    </font>
    <font>
      <sz val="28"/>
      <name val="標楷體"/>
      <family val="4"/>
      <charset val="136"/>
    </font>
    <font>
      <sz val="24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6"/>
      <color indexed="8"/>
      <name val="標楷體"/>
      <family val="4"/>
      <charset val="136"/>
    </font>
    <font>
      <sz val="20"/>
      <color indexed="8"/>
      <name val="新細明體"/>
      <family val="1"/>
      <charset val="136"/>
    </font>
    <font>
      <sz val="24"/>
      <color rgb="FFFF0000"/>
      <name val="新細明體"/>
      <family val="1"/>
      <charset val="136"/>
    </font>
    <font>
      <sz val="12"/>
      <color rgb="FFFF0000"/>
      <name val="新細明體"/>
      <family val="1"/>
      <charset val="136"/>
    </font>
    <font>
      <b/>
      <sz val="18"/>
      <name val="新細明體"/>
      <family val="1"/>
      <charset val="136"/>
    </font>
    <font>
      <sz val="15"/>
      <color indexed="8"/>
      <name val="新細明體"/>
      <family val="1"/>
      <charset val="136"/>
    </font>
    <font>
      <sz val="16"/>
      <color indexed="8"/>
      <name val="新細明體"/>
      <family val="1"/>
      <charset val="136"/>
    </font>
    <font>
      <sz val="16"/>
      <name val="新細明體"/>
      <family val="1"/>
      <charset val="136"/>
    </font>
    <font>
      <sz val="14"/>
      <name val="標楷體"/>
      <family val="4"/>
      <charset val="136"/>
    </font>
    <font>
      <sz val="15"/>
      <name val="新細明體"/>
      <family val="1"/>
      <charset val="136"/>
    </font>
    <font>
      <sz val="14"/>
      <color indexed="8"/>
      <name val="新細明體"/>
      <family val="1"/>
      <charset val="136"/>
    </font>
    <font>
      <sz val="20"/>
      <name val="新細明體"/>
      <family val="1"/>
      <charset val="136"/>
    </font>
    <font>
      <sz val="20"/>
      <color rgb="FFFF0000"/>
      <name val="新細明體"/>
      <family val="1"/>
      <charset val="136"/>
    </font>
    <font>
      <sz val="11"/>
      <color rgb="FF6B7788"/>
      <name val="Arial"/>
      <family val="2"/>
    </font>
    <font>
      <b/>
      <sz val="20"/>
      <color rgb="FFFF0000"/>
      <name val="新細明體"/>
      <family val="1"/>
      <charset val="136"/>
    </font>
    <font>
      <b/>
      <sz val="26"/>
      <color rgb="FFFF0000"/>
      <name val="新細明體"/>
      <family val="1"/>
      <charset val="136"/>
    </font>
    <font>
      <sz val="150"/>
      <color theme="1"/>
      <name val="文鼎中特廣告體"/>
      <family val="2"/>
      <charset val="136"/>
    </font>
    <font>
      <sz val="60"/>
      <name val="新細明體"/>
      <family val="1"/>
      <charset val="136"/>
      <scheme val="minor"/>
    </font>
    <font>
      <b/>
      <sz val="80"/>
      <name val="華康雅藝體W6"/>
      <family val="5"/>
      <charset val="136"/>
    </font>
    <font>
      <b/>
      <sz val="64"/>
      <color theme="1"/>
      <name val="華康雅藝體W6"/>
      <family val="5"/>
      <charset val="136"/>
    </font>
    <font>
      <sz val="180"/>
      <color rgb="FF0000FF"/>
      <name val="文鼎中特廣告體"/>
      <family val="2"/>
      <charset val="136"/>
    </font>
    <font>
      <sz val="180"/>
      <color theme="1"/>
      <name val="文鼎中特廣告體"/>
      <family val="2"/>
      <charset val="136"/>
    </font>
    <font>
      <sz val="180"/>
      <color rgb="FFFF0000"/>
      <name val="文鼎中特廣告體"/>
      <family val="2"/>
      <charset val="136"/>
    </font>
    <font>
      <b/>
      <sz val="120"/>
      <color rgb="FF006600"/>
      <name val="微軟正黑體"/>
      <family val="2"/>
      <charset val="136"/>
    </font>
    <font>
      <b/>
      <sz val="120"/>
      <name val="華康寶風體W4"/>
      <family val="4"/>
      <charset val="136"/>
    </font>
    <font>
      <b/>
      <sz val="120"/>
      <color theme="1"/>
      <name val="微軟正黑體"/>
      <family val="2"/>
      <charset val="136"/>
    </font>
    <font>
      <b/>
      <sz val="120"/>
      <color theme="9" tint="-0.249977111117893"/>
      <name val="微軟正黑體"/>
      <family val="2"/>
      <charset val="136"/>
    </font>
    <font>
      <b/>
      <sz val="120"/>
      <color rgb="FF7030A0"/>
      <name val="微軟正黑體"/>
      <family val="2"/>
      <charset val="136"/>
    </font>
    <font>
      <b/>
      <sz val="120"/>
      <color rgb="FFFF0000"/>
      <name val="文鼎中特廣告體"/>
      <family val="2"/>
      <charset val="136"/>
    </font>
    <font>
      <b/>
      <sz val="20"/>
      <name val="新細明體"/>
      <family val="1"/>
      <charset val="136"/>
    </font>
    <font>
      <b/>
      <sz val="120"/>
      <color rgb="FF0070C0"/>
      <name val="王漢宗特黑體繁"/>
      <family val="3"/>
      <charset val="136"/>
    </font>
    <font>
      <b/>
      <sz val="120"/>
      <color theme="0"/>
      <name val="王漢宗特黑體繁"/>
      <family val="3"/>
      <charset val="136"/>
    </font>
    <font>
      <sz val="12"/>
      <color theme="1"/>
      <name val="王漢宗特黑體繁"/>
      <family val="3"/>
      <charset val="136"/>
    </font>
    <font>
      <b/>
      <sz val="120"/>
      <color rgb="FFFF3399"/>
      <name val="王漢宗特黑體繁"/>
      <family val="3"/>
      <charset val="136"/>
    </font>
    <font>
      <b/>
      <sz val="120"/>
      <color rgb="FF002060"/>
      <name val="王漢宗特黑體繁"/>
      <family val="3"/>
      <charset val="136"/>
    </font>
    <font>
      <b/>
      <sz val="120"/>
      <name val="王漢宗特黑體繁"/>
      <family val="3"/>
      <charset val="136"/>
    </font>
    <font>
      <b/>
      <sz val="120"/>
      <color theme="5" tint="-0.249977111117893"/>
      <name val="王漢宗特黑體繁"/>
      <family val="3"/>
      <charset val="136"/>
    </font>
    <font>
      <b/>
      <sz val="120"/>
      <color rgb="FF00B0F0"/>
      <name val="王漢宗特黑體繁"/>
      <family val="3"/>
      <charset val="136"/>
    </font>
    <font>
      <b/>
      <sz val="120"/>
      <color rgb="FFFF33CC"/>
      <name val="王漢宗特黑體繁"/>
      <family val="3"/>
      <charset val="136"/>
    </font>
    <font>
      <b/>
      <sz val="120"/>
      <color rgb="FF7030A0"/>
      <name val="王漢宗特黑體繁"/>
      <family val="3"/>
      <charset val="136"/>
    </font>
    <font>
      <b/>
      <sz val="120"/>
      <color theme="9" tint="-0.249977111117893"/>
      <name val="王漢宗特黑體繁"/>
      <family val="3"/>
      <charset val="136"/>
    </font>
    <font>
      <b/>
      <sz val="120"/>
      <color rgb="FFCC00CC"/>
      <name val="王漢宗特黑體繁"/>
      <family val="3"/>
      <charset val="136"/>
    </font>
    <font>
      <b/>
      <sz val="120"/>
      <name val="王漢宗特圓體繁"/>
      <family val="1"/>
      <charset val="136"/>
    </font>
  </fonts>
  <fills count="10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99CC"/>
        <bgColor indexed="29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/>
      <right style="medium">
        <color indexed="59"/>
      </right>
      <top style="thin">
        <color indexed="59"/>
      </top>
      <bottom/>
      <diagonal/>
    </border>
    <border>
      <left/>
      <right style="medium">
        <color indexed="59"/>
      </right>
      <top/>
      <bottom/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64"/>
      </right>
      <top/>
      <bottom/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/>
      <right style="medium">
        <color indexed="59"/>
      </right>
      <top/>
      <bottom style="medium">
        <color indexed="59"/>
      </bottom>
      <diagonal/>
    </border>
    <border>
      <left/>
      <right/>
      <top style="medium">
        <color indexed="59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medium">
        <color indexed="59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3" fillId="0" borderId="0"/>
    <xf numFmtId="0" fontId="3" fillId="0" borderId="0"/>
    <xf numFmtId="0" fontId="3" fillId="0" borderId="0">
      <alignment vertical="center"/>
    </xf>
    <xf numFmtId="0" fontId="3" fillId="0" borderId="0"/>
  </cellStyleXfs>
  <cellXfs count="268">
    <xf numFmtId="0" fontId="0" fillId="0" borderId="0" xfId="0">
      <alignment vertical="center"/>
    </xf>
    <xf numFmtId="0" fontId="7" fillId="3" borderId="0" xfId="4" applyFont="1" applyFill="1" applyBorder="1" applyAlignment="1">
      <alignment horizontal="center" shrinkToFit="1"/>
    </xf>
    <xf numFmtId="0" fontId="8" fillId="3" borderId="0" xfId="4" applyFont="1" applyFill="1" applyBorder="1">
      <alignment vertical="center"/>
    </xf>
    <xf numFmtId="0" fontId="8" fillId="3" borderId="0" xfId="4" applyFont="1" applyFill="1" applyBorder="1" applyAlignment="1">
      <alignment horizontal="center" vertical="center"/>
    </xf>
    <xf numFmtId="0" fontId="10" fillId="3" borderId="0" xfId="4" applyFont="1" applyFill="1" applyBorder="1" applyAlignment="1">
      <alignment horizontal="left" shrinkToFit="1"/>
    </xf>
    <xf numFmtId="0" fontId="13" fillId="3" borderId="0" xfId="4" applyFont="1" applyFill="1" applyBorder="1" applyAlignment="1">
      <alignment horizontal="left"/>
    </xf>
    <xf numFmtId="0" fontId="8" fillId="3" borderId="0" xfId="4" applyFont="1" applyFill="1" applyBorder="1" applyAlignment="1">
      <alignment horizontal="left"/>
    </xf>
    <xf numFmtId="0" fontId="8" fillId="3" borderId="0" xfId="4" applyFont="1" applyFill="1" applyBorder="1" applyAlignment="1">
      <alignment horizontal="center" shrinkToFit="1"/>
    </xf>
    <xf numFmtId="0" fontId="8" fillId="3" borderId="0" xfId="4" applyFont="1" applyFill="1" applyBorder="1" applyAlignment="1">
      <alignment horizontal="right"/>
    </xf>
    <xf numFmtId="0" fontId="14" fillId="3" borderId="19" xfId="4" applyFont="1" applyFill="1" applyBorder="1" applyAlignment="1">
      <alignment horizontal="center" vertical="center" textRotation="255"/>
    </xf>
    <xf numFmtId="0" fontId="15" fillId="3" borderId="20" xfId="4" applyFont="1" applyFill="1" applyBorder="1" applyAlignment="1">
      <alignment vertical="center" textRotation="255"/>
    </xf>
    <xf numFmtId="0" fontId="15" fillId="3" borderId="21" xfId="4" applyFont="1" applyFill="1" applyBorder="1" applyAlignment="1">
      <alignment horizontal="center" vertical="center"/>
    </xf>
    <xf numFmtId="0" fontId="16" fillId="3" borderId="21" xfId="4" applyFont="1" applyFill="1" applyBorder="1" applyAlignment="1">
      <alignment horizontal="center" vertical="center" shrinkToFit="1"/>
    </xf>
    <xf numFmtId="0" fontId="15" fillId="3" borderId="21" xfId="4" applyFont="1" applyFill="1" applyBorder="1" applyAlignment="1">
      <alignment horizontal="center" vertical="center" wrapText="1"/>
    </xf>
    <xf numFmtId="0" fontId="15" fillId="3" borderId="20" xfId="4" applyFont="1" applyFill="1" applyBorder="1" applyAlignment="1">
      <alignment horizontal="center" vertical="center"/>
    </xf>
    <xf numFmtId="0" fontId="17" fillId="3" borderId="20" xfId="4" applyFont="1" applyFill="1" applyBorder="1" applyAlignment="1">
      <alignment horizontal="center" vertical="center" textRotation="255"/>
    </xf>
    <xf numFmtId="0" fontId="14" fillId="3" borderId="22" xfId="4" applyFont="1" applyFill="1" applyBorder="1" applyAlignment="1">
      <alignment horizontal="center" vertical="center"/>
    </xf>
    <xf numFmtId="0" fontId="18" fillId="3" borderId="21" xfId="4" applyFont="1" applyFill="1" applyBorder="1" applyAlignment="1">
      <alignment horizontal="center" vertical="center"/>
    </xf>
    <xf numFmtId="0" fontId="14" fillId="3" borderId="23" xfId="4" applyFont="1" applyFill="1" applyBorder="1" applyAlignment="1">
      <alignment horizontal="center" vertical="center"/>
    </xf>
    <xf numFmtId="0" fontId="19" fillId="3" borderId="0" xfId="4" applyFont="1" applyFill="1" applyBorder="1" applyAlignment="1">
      <alignment horizontal="center" vertical="center"/>
    </xf>
    <xf numFmtId="0" fontId="15" fillId="3" borderId="0" xfId="4" applyFont="1" applyFill="1">
      <alignment vertical="center"/>
    </xf>
    <xf numFmtId="0" fontId="14" fillId="3" borderId="24" xfId="4" applyFont="1" applyFill="1" applyBorder="1" applyAlignment="1">
      <alignment horizontal="center"/>
    </xf>
    <xf numFmtId="0" fontId="10" fillId="9" borderId="25" xfId="4" applyFont="1" applyFill="1" applyBorder="1" applyAlignment="1">
      <alignment horizontal="center" vertical="center" shrinkToFit="1"/>
    </xf>
    <xf numFmtId="0" fontId="16" fillId="9" borderId="25" xfId="4" applyFont="1" applyFill="1" applyBorder="1" applyAlignment="1">
      <alignment horizontal="center" vertical="center" wrapText="1" shrinkToFit="1"/>
    </xf>
    <xf numFmtId="14" fontId="20" fillId="9" borderId="25" xfId="4" applyNumberFormat="1" applyFont="1" applyFill="1" applyBorder="1" applyAlignment="1">
      <alignment horizontal="center" vertical="center" shrinkToFit="1"/>
    </xf>
    <xf numFmtId="14" fontId="10" fillId="9" borderId="26" xfId="4" applyNumberFormat="1" applyFont="1" applyFill="1" applyBorder="1" applyAlignment="1">
      <alignment horizontal="center" vertical="center" shrinkToFit="1"/>
    </xf>
    <xf numFmtId="0" fontId="10" fillId="9" borderId="26" xfId="4" applyFont="1" applyFill="1" applyBorder="1" applyAlignment="1">
      <alignment horizontal="center" vertical="center" shrinkToFit="1"/>
    </xf>
    <xf numFmtId="0" fontId="20" fillId="9" borderId="25" xfId="4" applyFont="1" applyFill="1" applyBorder="1" applyAlignment="1">
      <alignment horizontal="center" vertical="center" shrinkToFit="1"/>
    </xf>
    <xf numFmtId="0" fontId="14" fillId="3" borderId="28" xfId="4" applyFont="1" applyFill="1" applyBorder="1">
      <alignment vertical="center"/>
    </xf>
    <xf numFmtId="0" fontId="18" fillId="3" borderId="27" xfId="4" applyFont="1" applyFill="1" applyBorder="1" applyAlignment="1">
      <alignment horizontal="center" vertical="center"/>
    </xf>
    <xf numFmtId="0" fontId="18" fillId="3" borderId="29" xfId="4" applyFont="1" applyFill="1" applyBorder="1" applyAlignment="1">
      <alignment horizontal="center" vertical="center"/>
    </xf>
    <xf numFmtId="0" fontId="19" fillId="3" borderId="0" xfId="4" applyFont="1" applyFill="1">
      <alignment vertical="center"/>
    </xf>
    <xf numFmtId="0" fontId="14" fillId="3" borderId="30" xfId="4" applyFont="1" applyFill="1" applyBorder="1" applyAlignment="1">
      <alignment horizontal="center"/>
    </xf>
    <xf numFmtId="0" fontId="10" fillId="3" borderId="31" xfId="4" applyFont="1" applyFill="1" applyBorder="1" applyAlignment="1">
      <alignment horizontal="left" vertical="center" shrinkToFit="1"/>
    </xf>
    <xf numFmtId="0" fontId="20" fillId="3" borderId="31" xfId="4" applyFont="1" applyFill="1" applyBorder="1" applyAlignment="1">
      <alignment horizontal="left" vertical="center" shrinkToFit="1"/>
    </xf>
    <xf numFmtId="176" fontId="14" fillId="3" borderId="32" xfId="4" applyNumberFormat="1" applyFont="1" applyFill="1" applyBorder="1" applyAlignment="1">
      <alignment horizontal="right"/>
    </xf>
    <xf numFmtId="0" fontId="18" fillId="3" borderId="31" xfId="4" applyFont="1" applyFill="1" applyBorder="1" applyAlignment="1">
      <alignment horizontal="center" vertical="center" shrinkToFit="1"/>
    </xf>
    <xf numFmtId="0" fontId="18" fillId="3" borderId="33" xfId="4" applyFont="1" applyFill="1" applyBorder="1" applyAlignment="1">
      <alignment horizontal="center" vertical="center"/>
    </xf>
    <xf numFmtId="0" fontId="8" fillId="3" borderId="0" xfId="4" applyFont="1" applyFill="1">
      <alignment vertical="center"/>
    </xf>
    <xf numFmtId="0" fontId="20" fillId="3" borderId="31" xfId="4" applyFont="1" applyFill="1" applyBorder="1" applyAlignment="1">
      <alignment vertical="center" shrinkToFit="1"/>
    </xf>
    <xf numFmtId="0" fontId="14" fillId="3" borderId="32" xfId="4" applyFont="1" applyFill="1" applyBorder="1">
      <alignment vertical="center"/>
    </xf>
    <xf numFmtId="0" fontId="18" fillId="3" borderId="31" xfId="4" applyFont="1" applyFill="1" applyBorder="1" applyAlignment="1">
      <alignment horizontal="center" vertical="center"/>
    </xf>
    <xf numFmtId="0" fontId="8" fillId="3" borderId="0" xfId="4" applyFont="1" applyFill="1" applyBorder="1" applyAlignment="1">
      <alignment horizontal="left" vertical="center" wrapText="1"/>
    </xf>
    <xf numFmtId="177" fontId="8" fillId="3" borderId="0" xfId="4" applyNumberFormat="1" applyFont="1" applyFill="1" applyBorder="1" applyAlignment="1">
      <alignment horizontal="center" vertical="center"/>
    </xf>
    <xf numFmtId="178" fontId="8" fillId="3" borderId="0" xfId="4" applyNumberFormat="1" applyFont="1" applyFill="1" applyBorder="1" applyAlignment="1">
      <alignment horizontal="center" vertical="center"/>
    </xf>
    <xf numFmtId="0" fontId="10" fillId="3" borderId="31" xfId="4" applyFont="1" applyFill="1" applyBorder="1" applyAlignment="1">
      <alignment vertical="center" textRotation="180" shrinkToFit="1"/>
    </xf>
    <xf numFmtId="0" fontId="20" fillId="3" borderId="31" xfId="4" applyFont="1" applyFill="1" applyBorder="1" applyAlignment="1">
      <alignment vertical="center" textRotation="180" shrinkToFit="1"/>
    </xf>
    <xf numFmtId="0" fontId="10" fillId="3" borderId="31" xfId="4" applyFont="1" applyFill="1" applyBorder="1" applyAlignment="1">
      <alignment vertical="center" shrinkToFit="1"/>
    </xf>
    <xf numFmtId="0" fontId="21" fillId="3" borderId="31" xfId="4" applyFont="1" applyFill="1" applyBorder="1" applyAlignment="1">
      <alignment horizontal="left" vertical="center" shrinkToFit="1"/>
    </xf>
    <xf numFmtId="0" fontId="18" fillId="3" borderId="31" xfId="4" applyFont="1" applyFill="1" applyBorder="1" applyAlignment="1">
      <alignment horizontal="center"/>
    </xf>
    <xf numFmtId="0" fontId="3" fillId="3" borderId="24" xfId="4" applyFont="1" applyFill="1" applyBorder="1" applyAlignment="1">
      <alignment horizontal="center" vertical="center" shrinkToFit="1"/>
    </xf>
    <xf numFmtId="0" fontId="8" fillId="3" borderId="34" xfId="4" applyFont="1" applyFill="1" applyBorder="1">
      <alignment vertical="center"/>
    </xf>
    <xf numFmtId="0" fontId="18" fillId="3" borderId="31" xfId="4" applyFont="1" applyFill="1" applyBorder="1" applyAlignment="1">
      <alignment horizontal="left" vertical="center"/>
    </xf>
    <xf numFmtId="0" fontId="8" fillId="3" borderId="30" xfId="4" applyFont="1" applyFill="1" applyBorder="1" applyAlignment="1">
      <alignment horizontal="center" vertical="center" shrinkToFit="1"/>
    </xf>
    <xf numFmtId="0" fontId="8" fillId="3" borderId="35" xfId="4" applyFont="1" applyFill="1" applyBorder="1" applyAlignment="1">
      <alignment horizontal="right"/>
    </xf>
    <xf numFmtId="179" fontId="14" fillId="3" borderId="32" xfId="4" applyNumberFormat="1" applyFont="1" applyFill="1" applyBorder="1" applyAlignment="1">
      <alignment horizontal="right"/>
    </xf>
    <xf numFmtId="0" fontId="18" fillId="3" borderId="36" xfId="4" applyFont="1" applyFill="1" applyBorder="1" applyAlignment="1">
      <alignment horizontal="left"/>
    </xf>
    <xf numFmtId="9" fontId="8" fillId="3" borderId="0" xfId="4" applyNumberFormat="1" applyFont="1" applyFill="1" applyBorder="1">
      <alignment vertical="center"/>
    </xf>
    <xf numFmtId="14" fontId="10" fillId="9" borderId="25" xfId="4" applyNumberFormat="1" applyFont="1" applyFill="1" applyBorder="1" applyAlignment="1">
      <alignment horizontal="center" vertical="center" shrinkToFit="1"/>
    </xf>
    <xf numFmtId="0" fontId="18" fillId="3" borderId="37" xfId="4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horizontal="left" vertical="center" shrinkToFit="1"/>
    </xf>
    <xf numFmtId="0" fontId="18" fillId="3" borderId="38" xfId="4" applyFont="1" applyFill="1" applyBorder="1" applyAlignment="1">
      <alignment horizontal="center" vertical="center"/>
    </xf>
    <xf numFmtId="0" fontId="20" fillId="3" borderId="0" xfId="4" applyFont="1" applyFill="1" applyBorder="1" applyAlignment="1">
      <alignment vertical="center" textRotation="180" shrinkToFit="1"/>
    </xf>
    <xf numFmtId="0" fontId="14" fillId="3" borderId="33" xfId="4" applyFont="1" applyFill="1" applyBorder="1" applyAlignment="1">
      <alignment horizontal="center" vertical="center"/>
    </xf>
    <xf numFmtId="0" fontId="18" fillId="3" borderId="31" xfId="4" applyFont="1" applyFill="1" applyBorder="1" applyAlignment="1">
      <alignment horizontal="left"/>
    </xf>
    <xf numFmtId="0" fontId="14" fillId="3" borderId="33" xfId="4" applyFont="1" applyFill="1" applyBorder="1" applyAlignment="1">
      <alignment horizontal="center"/>
    </xf>
    <xf numFmtId="0" fontId="10" fillId="3" borderId="0" xfId="4" applyFont="1" applyFill="1" applyBorder="1" applyAlignment="1">
      <alignment horizontal="right"/>
    </xf>
    <xf numFmtId="0" fontId="10" fillId="3" borderId="0" xfId="4" applyFont="1" applyFill="1">
      <alignment vertical="center"/>
    </xf>
    <xf numFmtId="0" fontId="10" fillId="3" borderId="0" xfId="4" applyFont="1" applyFill="1" applyBorder="1">
      <alignment vertical="center"/>
    </xf>
    <xf numFmtId="0" fontId="10" fillId="3" borderId="34" xfId="4" applyFont="1" applyFill="1" applyBorder="1">
      <alignment vertical="center"/>
    </xf>
    <xf numFmtId="0" fontId="8" fillId="3" borderId="39" xfId="4" applyFont="1" applyFill="1" applyBorder="1" applyAlignment="1">
      <alignment horizontal="center" vertical="center" shrinkToFit="1"/>
    </xf>
    <xf numFmtId="0" fontId="10" fillId="3" borderId="40" xfId="4" applyFont="1" applyFill="1" applyBorder="1">
      <alignment vertical="center"/>
    </xf>
    <xf numFmtId="0" fontId="10" fillId="3" borderId="0" xfId="4" applyFont="1" applyFill="1" applyBorder="1" applyAlignment="1">
      <alignment horizontal="center" vertical="center"/>
    </xf>
    <xf numFmtId="0" fontId="14" fillId="3" borderId="29" xfId="4" applyFont="1" applyFill="1" applyBorder="1" applyAlignment="1">
      <alignment horizontal="center" vertical="center"/>
    </xf>
    <xf numFmtId="0" fontId="14" fillId="3" borderId="38" xfId="4" applyFont="1" applyFill="1" applyBorder="1" applyAlignment="1">
      <alignment horizontal="center" vertical="center"/>
    </xf>
    <xf numFmtId="0" fontId="8" fillId="3" borderId="42" xfId="4" applyFont="1" applyFill="1" applyBorder="1" applyAlignment="1">
      <alignment horizontal="center" vertical="center" shrinkToFit="1"/>
    </xf>
    <xf numFmtId="0" fontId="10" fillId="3" borderId="43" xfId="4" applyFont="1" applyFill="1" applyBorder="1" applyAlignment="1">
      <alignment vertical="center" textRotation="180" shrinkToFit="1"/>
    </xf>
    <xf numFmtId="0" fontId="10" fillId="3" borderId="43" xfId="4" applyFont="1" applyFill="1" applyBorder="1" applyAlignment="1">
      <alignment horizontal="left" vertical="center" shrinkToFit="1"/>
    </xf>
    <xf numFmtId="0" fontId="18" fillId="3" borderId="43" xfId="4" applyFont="1" applyFill="1" applyBorder="1" applyAlignment="1">
      <alignment horizontal="left" vertical="center"/>
    </xf>
    <xf numFmtId="0" fontId="14" fillId="3" borderId="44" xfId="4" applyFont="1" applyFill="1" applyBorder="1" applyAlignment="1">
      <alignment horizontal="center" vertical="center"/>
    </xf>
    <xf numFmtId="0" fontId="8" fillId="3" borderId="0" xfId="4" applyFont="1" applyFill="1" applyAlignment="1">
      <alignment horizontal="center" vertical="center"/>
    </xf>
    <xf numFmtId="0" fontId="8" fillId="3" borderId="0" xfId="4" applyFont="1" applyFill="1" applyBorder="1" applyAlignment="1">
      <alignment horizontal="right" vertical="top"/>
    </xf>
    <xf numFmtId="0" fontId="8" fillId="3" borderId="0" xfId="4" applyFont="1" applyFill="1" applyBorder="1" applyAlignment="1">
      <alignment horizontal="left" vertical="center" shrinkToFit="1"/>
    </xf>
    <xf numFmtId="0" fontId="14" fillId="3" borderId="0" xfId="4" applyFont="1" applyFill="1">
      <alignment vertical="center"/>
    </xf>
    <xf numFmtId="0" fontId="18" fillId="3" borderId="0" xfId="4" applyFont="1" applyFill="1" applyAlignment="1">
      <alignment horizontal="left" vertical="center"/>
    </xf>
    <xf numFmtId="0" fontId="14" fillId="3" borderId="0" xfId="4" applyFont="1" applyFill="1" applyBorder="1" applyAlignment="1">
      <alignment horizontal="center" vertical="center"/>
    </xf>
    <xf numFmtId="0" fontId="8" fillId="3" borderId="0" xfId="4" applyFont="1" applyFill="1" applyAlignment="1">
      <alignment vertical="center" shrinkToFit="1"/>
    </xf>
    <xf numFmtId="0" fontId="14" fillId="3" borderId="0" xfId="4" applyFont="1" applyFill="1" applyAlignment="1">
      <alignment horizontal="center" vertical="center"/>
    </xf>
    <xf numFmtId="0" fontId="18" fillId="3" borderId="24" xfId="4" applyFont="1" applyFill="1" applyBorder="1" applyAlignment="1">
      <alignment horizontal="center"/>
    </xf>
    <xf numFmtId="0" fontId="18" fillId="3" borderId="30" xfId="4" applyFont="1" applyFill="1" applyBorder="1" applyAlignment="1">
      <alignment horizontal="center"/>
    </xf>
    <xf numFmtId="0" fontId="26" fillId="0" borderId="8" xfId="0" applyFont="1" applyFill="1" applyBorder="1" applyAlignment="1">
      <alignment vertical="center" wrapText="1"/>
    </xf>
    <xf numFmtId="57" fontId="27" fillId="5" borderId="3" xfId="2" applyNumberFormat="1" applyFont="1" applyFill="1" applyBorder="1" applyAlignment="1">
      <alignment horizontal="center" vertical="center" shrinkToFit="1"/>
    </xf>
    <xf numFmtId="57" fontId="27" fillId="5" borderId="12" xfId="2" applyNumberFormat="1" applyFont="1" applyFill="1" applyBorder="1" applyAlignment="1">
      <alignment horizontal="center" vertical="center" shrinkToFit="1"/>
    </xf>
    <xf numFmtId="57" fontId="27" fillId="7" borderId="3" xfId="2" applyNumberFormat="1" applyFont="1" applyFill="1" applyBorder="1" applyAlignment="1">
      <alignment horizontal="center" vertical="center" shrinkToFit="1"/>
    </xf>
    <xf numFmtId="57" fontId="27" fillId="7" borderId="12" xfId="2" applyNumberFormat="1" applyFont="1" applyFill="1" applyBorder="1" applyAlignment="1">
      <alignment horizontal="center" vertical="center" shrinkToFit="1"/>
    </xf>
    <xf numFmtId="57" fontId="27" fillId="8" borderId="11" xfId="1" applyNumberFormat="1" applyFont="1" applyFill="1" applyBorder="1" applyAlignment="1">
      <alignment horizontal="center" vertical="center" shrinkToFit="1"/>
    </xf>
    <xf numFmtId="57" fontId="27" fillId="8" borderId="3" xfId="2" applyNumberFormat="1" applyFont="1" applyFill="1" applyBorder="1" applyAlignment="1">
      <alignment horizontal="center" vertical="center" shrinkToFit="1"/>
    </xf>
    <xf numFmtId="57" fontId="27" fillId="8" borderId="12" xfId="2" applyNumberFormat="1" applyFont="1" applyFill="1" applyBorder="1" applyAlignment="1">
      <alignment horizontal="center" vertical="center" shrinkToFit="1"/>
    </xf>
    <xf numFmtId="0" fontId="10" fillId="3" borderId="31" xfId="0" applyFont="1" applyFill="1" applyBorder="1" applyAlignment="1">
      <alignment horizontal="left" vertical="center" shrinkToFit="1"/>
    </xf>
    <xf numFmtId="0" fontId="10" fillId="3" borderId="27" xfId="0" applyFont="1" applyFill="1" applyBorder="1" applyAlignment="1">
      <alignment horizontal="center" vertical="center" shrinkToFit="1"/>
    </xf>
    <xf numFmtId="0" fontId="20" fillId="3" borderId="31" xfId="0" applyFont="1" applyFill="1" applyBorder="1" applyAlignment="1">
      <alignment horizontal="left" vertical="center" shrinkToFit="1"/>
    </xf>
    <xf numFmtId="0" fontId="10" fillId="3" borderId="31" xfId="0" applyFont="1" applyFill="1" applyBorder="1" applyAlignment="1">
      <alignment vertical="center" shrinkToFit="1"/>
    </xf>
    <xf numFmtId="0" fontId="14" fillId="3" borderId="28" xfId="0" applyFont="1" applyFill="1" applyBorder="1">
      <alignment vertical="center"/>
    </xf>
    <xf numFmtId="0" fontId="18" fillId="3" borderId="27" xfId="0" applyFont="1" applyFill="1" applyBorder="1" applyAlignment="1">
      <alignment horizontal="center" vertical="center"/>
    </xf>
    <xf numFmtId="0" fontId="18" fillId="3" borderId="29" xfId="0" applyFont="1" applyFill="1" applyBorder="1" applyAlignment="1">
      <alignment horizontal="center" vertical="center"/>
    </xf>
    <xf numFmtId="176" fontId="14" fillId="3" borderId="32" xfId="0" applyNumberFormat="1" applyFont="1" applyFill="1" applyBorder="1" applyAlignment="1">
      <alignment horizontal="right"/>
    </xf>
    <xf numFmtId="0" fontId="18" fillId="3" borderId="31" xfId="0" applyFont="1" applyFill="1" applyBorder="1" applyAlignment="1">
      <alignment horizontal="center" vertical="center" shrinkToFit="1"/>
    </xf>
    <xf numFmtId="0" fontId="18" fillId="3" borderId="33" xfId="0" applyFont="1" applyFill="1" applyBorder="1" applyAlignment="1">
      <alignment horizontal="center" vertical="center"/>
    </xf>
    <xf numFmtId="0" fontId="14" fillId="3" borderId="32" xfId="0" applyFont="1" applyFill="1" applyBorder="1">
      <alignment vertical="center"/>
    </xf>
    <xf numFmtId="0" fontId="18" fillId="3" borderId="31" xfId="0" applyFont="1" applyFill="1" applyBorder="1" applyAlignment="1">
      <alignment horizontal="center" vertical="center"/>
    </xf>
    <xf numFmtId="0" fontId="18" fillId="3" borderId="31" xfId="0" applyFont="1" applyFill="1" applyBorder="1" applyAlignment="1">
      <alignment horizontal="center"/>
    </xf>
    <xf numFmtId="0" fontId="18" fillId="3" borderId="31" xfId="0" applyFont="1" applyFill="1" applyBorder="1" applyAlignment="1">
      <alignment horizontal="left" vertical="center"/>
    </xf>
    <xf numFmtId="0" fontId="14" fillId="3" borderId="38" xfId="0" applyFont="1" applyFill="1" applyBorder="1" applyAlignment="1">
      <alignment horizontal="center" vertical="center"/>
    </xf>
    <xf numFmtId="179" fontId="14" fillId="3" borderId="32" xfId="0" applyNumberFormat="1" applyFont="1" applyFill="1" applyBorder="1" applyAlignment="1">
      <alignment horizontal="right"/>
    </xf>
    <xf numFmtId="0" fontId="18" fillId="3" borderId="43" xfId="0" applyFont="1" applyFill="1" applyBorder="1" applyAlignment="1">
      <alignment horizontal="left" vertical="center"/>
    </xf>
    <xf numFmtId="0" fontId="14" fillId="3" borderId="44" xfId="0" applyFont="1" applyFill="1" applyBorder="1" applyAlignment="1">
      <alignment horizontal="center" vertical="center"/>
    </xf>
    <xf numFmtId="0" fontId="20" fillId="3" borderId="31" xfId="0" applyFont="1" applyFill="1" applyBorder="1" applyAlignment="1">
      <alignment vertical="center" shrinkToFit="1"/>
    </xf>
    <xf numFmtId="0" fontId="10" fillId="3" borderId="31" xfId="0" applyFont="1" applyFill="1" applyBorder="1" applyAlignment="1">
      <alignment vertical="center" textRotation="180" shrinkToFit="1"/>
    </xf>
    <xf numFmtId="0" fontId="20" fillId="3" borderId="31" xfId="0" applyFont="1" applyFill="1" applyBorder="1" applyAlignment="1">
      <alignment vertical="center" textRotation="180" shrinkToFit="1"/>
    </xf>
    <xf numFmtId="0" fontId="21" fillId="3" borderId="31" xfId="0" applyFont="1" applyFill="1" applyBorder="1" applyAlignment="1">
      <alignment horizontal="left" vertical="center" shrinkToFit="1"/>
    </xf>
    <xf numFmtId="0" fontId="23" fillId="3" borderId="31" xfId="0" applyFont="1" applyFill="1" applyBorder="1" applyAlignment="1">
      <alignment horizontal="left" vertical="center" shrinkToFit="1"/>
    </xf>
    <xf numFmtId="0" fontId="20" fillId="0" borderId="31" xfId="0" applyFont="1" applyFill="1" applyBorder="1" applyAlignment="1">
      <alignment horizontal="left" vertical="center" shrinkToFit="1"/>
    </xf>
    <xf numFmtId="0" fontId="10" fillId="3" borderId="31" xfId="0" applyFont="1" applyFill="1" applyBorder="1" applyAlignment="1">
      <alignment horizontal="left" vertical="center" wrapText="1" shrinkToFit="1"/>
    </xf>
    <xf numFmtId="0" fontId="22" fillId="3" borderId="0" xfId="0" applyFont="1" applyFill="1">
      <alignment vertical="center"/>
    </xf>
    <xf numFmtId="0" fontId="10" fillId="3" borderId="31" xfId="0" applyFont="1" applyFill="1" applyBorder="1" applyAlignment="1">
      <alignment horizontal="center" vertical="center" shrinkToFit="1"/>
    </xf>
    <xf numFmtId="0" fontId="20" fillId="3" borderId="41" xfId="0" applyFont="1" applyFill="1" applyBorder="1">
      <alignment vertical="center"/>
    </xf>
    <xf numFmtId="0" fontId="20" fillId="3" borderId="0" xfId="0" applyFont="1" applyFill="1">
      <alignment vertical="center"/>
    </xf>
    <xf numFmtId="0" fontId="20" fillId="3" borderId="5" xfId="0" applyFont="1" applyFill="1" applyBorder="1" applyAlignment="1">
      <alignment horizontal="left" vertical="center"/>
    </xf>
    <xf numFmtId="0" fontId="20" fillId="3" borderId="27" xfId="0" applyFont="1" applyFill="1" applyBorder="1" applyAlignment="1">
      <alignment horizontal="left" vertical="center" shrinkToFit="1"/>
    </xf>
    <xf numFmtId="0" fontId="20" fillId="3" borderId="32" xfId="0" applyFont="1" applyFill="1" applyBorder="1" applyAlignment="1">
      <alignment horizontal="left" vertical="center" shrinkToFit="1"/>
    </xf>
    <xf numFmtId="0" fontId="20" fillId="3" borderId="5" xfId="0" applyFont="1" applyFill="1" applyBorder="1" applyAlignment="1">
      <alignment vertical="center" textRotation="180" shrinkToFit="1"/>
    </xf>
    <xf numFmtId="0" fontId="20" fillId="3" borderId="35" xfId="0" applyFont="1" applyFill="1" applyBorder="1" applyAlignment="1">
      <alignment horizontal="left" vertical="center" shrinkToFit="1"/>
    </xf>
    <xf numFmtId="0" fontId="10" fillId="3" borderId="43" xfId="0" applyFont="1" applyFill="1" applyBorder="1" applyAlignment="1">
      <alignment vertical="center" textRotation="180" shrinkToFit="1"/>
    </xf>
    <xf numFmtId="0" fontId="10" fillId="3" borderId="43" xfId="0" applyFont="1" applyFill="1" applyBorder="1" applyAlignment="1">
      <alignment horizontal="left" vertical="center" shrinkToFit="1"/>
    </xf>
    <xf numFmtId="0" fontId="10" fillId="0" borderId="31" xfId="0" applyFont="1" applyFill="1" applyBorder="1" applyAlignment="1">
      <alignment horizontal="left" vertical="center" shrinkToFit="1"/>
    </xf>
    <xf numFmtId="0" fontId="10" fillId="3" borderId="31" xfId="0" applyFont="1" applyFill="1" applyBorder="1" applyAlignment="1">
      <alignment vertical="center" textRotation="255" shrinkToFit="1"/>
    </xf>
    <xf numFmtId="0" fontId="3" fillId="3" borderId="0" xfId="0" applyFont="1" applyFill="1" applyAlignment="1">
      <alignment vertical="center" shrinkToFit="1"/>
    </xf>
    <xf numFmtId="0" fontId="32" fillId="3" borderId="13" xfId="2" applyFont="1" applyFill="1" applyBorder="1" applyAlignment="1">
      <alignment horizontal="center" vertical="center"/>
    </xf>
    <xf numFmtId="0" fontId="32" fillId="3" borderId="14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3" fillId="0" borderId="6" xfId="2" applyFont="1" applyFill="1" applyBorder="1" applyAlignment="1">
      <alignment horizontal="center" vertical="center"/>
    </xf>
    <xf numFmtId="0" fontId="34" fillId="3" borderId="17" xfId="3" applyFont="1" applyFill="1" applyBorder="1" applyAlignment="1">
      <alignment horizontal="center" vertical="center" wrapText="1"/>
    </xf>
    <xf numFmtId="0" fontId="35" fillId="3" borderId="47" xfId="3" applyFont="1" applyFill="1" applyBorder="1" applyAlignment="1">
      <alignment horizontal="center" vertical="center" wrapText="1"/>
    </xf>
    <xf numFmtId="0" fontId="34" fillId="3" borderId="0" xfId="3" applyFont="1" applyFill="1" applyBorder="1" applyAlignment="1">
      <alignment horizontal="center" vertical="center" wrapText="1"/>
    </xf>
    <xf numFmtId="0" fontId="36" fillId="3" borderId="4" xfId="3" applyFont="1" applyFill="1" applyBorder="1" applyAlignment="1">
      <alignment horizontal="center" vertical="center" wrapText="1"/>
    </xf>
    <xf numFmtId="0" fontId="37" fillId="6" borderId="13" xfId="3" applyFont="1" applyFill="1" applyBorder="1" applyAlignment="1">
      <alignment horizontal="center" vertical="center" wrapText="1"/>
    </xf>
    <xf numFmtId="57" fontId="10" fillId="9" borderId="25" xfId="4" applyNumberFormat="1" applyFont="1" applyFill="1" applyBorder="1" applyAlignment="1">
      <alignment horizontal="center" vertical="center" shrinkToFit="1"/>
    </xf>
    <xf numFmtId="57" fontId="20" fillId="9" borderId="25" xfId="4" applyNumberFormat="1" applyFont="1" applyFill="1" applyBorder="1" applyAlignment="1">
      <alignment horizontal="center" vertical="center" shrinkToFit="1"/>
    </xf>
    <xf numFmtId="0" fontId="18" fillId="3" borderId="37" xfId="0" applyFont="1" applyFill="1" applyBorder="1" applyAlignment="1">
      <alignment horizontal="center" vertical="center"/>
    </xf>
    <xf numFmtId="0" fontId="18" fillId="3" borderId="38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 vertical="center"/>
    </xf>
    <xf numFmtId="0" fontId="14" fillId="3" borderId="33" xfId="0" applyFont="1" applyFill="1" applyBorder="1" applyAlignment="1">
      <alignment horizontal="center"/>
    </xf>
    <xf numFmtId="0" fontId="14" fillId="3" borderId="29" xfId="0" applyFont="1" applyFill="1" applyBorder="1" applyAlignment="1">
      <alignment horizontal="center" vertical="center"/>
    </xf>
    <xf numFmtId="0" fontId="23" fillId="3" borderId="31" xfId="0" applyFont="1" applyFill="1" applyBorder="1" applyAlignment="1">
      <alignment vertical="center" shrinkToFit="1"/>
    </xf>
    <xf numFmtId="0" fontId="38" fillId="3" borderId="31" xfId="0" applyFont="1" applyFill="1" applyBorder="1" applyAlignment="1">
      <alignment horizontal="left" vertical="center" shrinkToFit="1"/>
    </xf>
    <xf numFmtId="0" fontId="20" fillId="3" borderId="31" xfId="0" applyFont="1" applyFill="1" applyBorder="1" applyAlignment="1">
      <alignment horizontal="left" vertical="center" wrapText="1" shrinkToFit="1"/>
    </xf>
    <xf numFmtId="0" fontId="26" fillId="0" borderId="46" xfId="0" applyFont="1" applyFill="1" applyBorder="1" applyAlignment="1">
      <alignment vertical="center" wrapText="1"/>
    </xf>
    <xf numFmtId="14" fontId="39" fillId="3" borderId="17" xfId="4" applyNumberFormat="1" applyFont="1" applyFill="1" applyBorder="1" applyAlignment="1">
      <alignment horizontal="center" vertical="center" shrinkToFit="1"/>
    </xf>
    <xf numFmtId="14" fontId="39" fillId="3" borderId="4" xfId="4" applyNumberFormat="1" applyFont="1" applyFill="1" applyBorder="1" applyAlignment="1">
      <alignment horizontal="center" vertical="center" shrinkToFit="1"/>
    </xf>
    <xf numFmtId="14" fontId="40" fillId="4" borderId="13" xfId="4" applyNumberFormat="1" applyFont="1" applyFill="1" applyBorder="1" applyAlignment="1">
      <alignment horizontal="center" vertical="center" shrinkToFit="1"/>
    </xf>
    <xf numFmtId="0" fontId="41" fillId="0" borderId="0" xfId="0" applyFont="1">
      <alignment vertical="center"/>
    </xf>
    <xf numFmtId="0" fontId="42" fillId="3" borderId="17" xfId="2" applyFont="1" applyFill="1" applyBorder="1" applyAlignment="1">
      <alignment horizontal="center" vertical="center"/>
    </xf>
    <xf numFmtId="14" fontId="42" fillId="3" borderId="4" xfId="4" applyNumberFormat="1" applyFont="1" applyFill="1" applyBorder="1" applyAlignment="1">
      <alignment horizontal="center" vertical="center" shrinkToFit="1"/>
    </xf>
    <xf numFmtId="0" fontId="42" fillId="3" borderId="4" xfId="2" applyFont="1" applyFill="1" applyBorder="1" applyAlignment="1">
      <alignment horizontal="center" vertical="center"/>
    </xf>
    <xf numFmtId="14" fontId="42" fillId="3" borderId="13" xfId="4" applyNumberFormat="1" applyFont="1" applyFill="1" applyBorder="1" applyAlignment="1">
      <alignment horizontal="center" vertical="center" shrinkToFit="1"/>
    </xf>
    <xf numFmtId="14" fontId="43" fillId="3" borderId="14" xfId="4" applyNumberFormat="1" applyFont="1" applyFill="1" applyBorder="1" applyAlignment="1">
      <alignment horizontal="center" vertical="center" shrinkToFit="1"/>
    </xf>
    <xf numFmtId="0" fontId="43" fillId="3" borderId="4" xfId="2" applyFont="1" applyFill="1" applyBorder="1" applyAlignment="1">
      <alignment horizontal="center" vertical="center"/>
    </xf>
    <xf numFmtId="0" fontId="43" fillId="3" borderId="13" xfId="0" applyFont="1" applyFill="1" applyBorder="1" applyAlignment="1">
      <alignment horizontal="center" vertical="center"/>
    </xf>
    <xf numFmtId="0" fontId="44" fillId="3" borderId="16" xfId="2" applyFont="1" applyFill="1" applyBorder="1" applyAlignment="1">
      <alignment horizontal="center" vertical="center"/>
    </xf>
    <xf numFmtId="0" fontId="44" fillId="3" borderId="6" xfId="2" applyFont="1" applyFill="1" applyBorder="1" applyAlignment="1">
      <alignment horizontal="center" vertical="center"/>
    </xf>
    <xf numFmtId="14" fontId="39" fillId="3" borderId="5" xfId="4" applyNumberFormat="1" applyFont="1" applyFill="1" applyBorder="1" applyAlignment="1">
      <alignment horizontal="center" vertical="center" shrinkToFit="1"/>
    </xf>
    <xf numFmtId="14" fontId="40" fillId="4" borderId="4" xfId="4" applyNumberFormat="1" applyFont="1" applyFill="1" applyBorder="1" applyAlignment="1">
      <alignment horizontal="center" vertical="center" shrinkToFit="1"/>
    </xf>
    <xf numFmtId="14" fontId="39" fillId="3" borderId="13" xfId="4" applyNumberFormat="1" applyFont="1" applyFill="1" applyBorder="1" applyAlignment="1">
      <alignment horizontal="center" vertical="center" shrinkToFit="1"/>
    </xf>
    <xf numFmtId="14" fontId="45" fillId="3" borderId="14" xfId="4" applyNumberFormat="1" applyFont="1" applyFill="1" applyBorder="1" applyAlignment="1">
      <alignment horizontal="center" vertical="center" shrinkToFit="1"/>
    </xf>
    <xf numFmtId="0" fontId="45" fillId="3" borderId="4" xfId="2" applyFont="1" applyFill="1" applyBorder="1" applyAlignment="1">
      <alignment horizontal="center" vertical="center"/>
    </xf>
    <xf numFmtId="14" fontId="45" fillId="3" borderId="5" xfId="4" applyNumberFormat="1" applyFont="1" applyFill="1" applyBorder="1" applyAlignment="1">
      <alignment horizontal="center" vertical="center" shrinkToFit="1"/>
    </xf>
    <xf numFmtId="0" fontId="46" fillId="3" borderId="17" xfId="0" applyFont="1" applyFill="1" applyBorder="1" applyAlignment="1">
      <alignment horizontal="center" vertical="center"/>
    </xf>
    <xf numFmtId="0" fontId="46" fillId="3" borderId="4" xfId="0" applyFont="1" applyFill="1" applyBorder="1" applyAlignment="1">
      <alignment horizontal="center" vertical="center"/>
    </xf>
    <xf numFmtId="14" fontId="46" fillId="3" borderId="4" xfId="4" applyNumberFormat="1" applyFont="1" applyFill="1" applyBorder="1" applyAlignment="1">
      <alignment horizontal="center" vertical="center" shrinkToFit="1"/>
    </xf>
    <xf numFmtId="0" fontId="44" fillId="0" borderId="16" xfId="2" applyFont="1" applyFill="1" applyBorder="1" applyAlignment="1">
      <alignment horizontal="center" vertical="center"/>
    </xf>
    <xf numFmtId="0" fontId="44" fillId="0" borderId="6" xfId="2" applyFont="1" applyFill="1" applyBorder="1" applyAlignment="1">
      <alignment horizontal="center" vertical="center"/>
    </xf>
    <xf numFmtId="0" fontId="44" fillId="3" borderId="15" xfId="2" applyFont="1" applyFill="1" applyBorder="1" applyAlignment="1">
      <alignment horizontal="center" vertical="center"/>
    </xf>
    <xf numFmtId="14" fontId="40" fillId="4" borderId="5" xfId="4" applyNumberFormat="1" applyFont="1" applyFill="1" applyBorder="1" applyAlignment="1">
      <alignment horizontal="center" vertical="center" shrinkToFit="1"/>
    </xf>
    <xf numFmtId="0" fontId="47" fillId="3" borderId="5" xfId="2" applyFont="1" applyFill="1" applyBorder="1" applyAlignment="1">
      <alignment horizontal="center" vertical="center"/>
    </xf>
    <xf numFmtId="14" fontId="47" fillId="3" borderId="4" xfId="4" applyNumberFormat="1" applyFont="1" applyFill="1" applyBorder="1" applyAlignment="1">
      <alignment horizontal="center" vertical="center" shrinkToFit="1"/>
    </xf>
    <xf numFmtId="0" fontId="47" fillId="3" borderId="13" xfId="2" applyFont="1" applyFill="1" applyBorder="1" applyAlignment="1">
      <alignment horizontal="center" vertical="center"/>
    </xf>
    <xf numFmtId="0" fontId="48" fillId="3" borderId="4" xfId="0" applyFont="1" applyFill="1" applyBorder="1" applyAlignment="1">
      <alignment horizontal="center" vertical="center"/>
    </xf>
    <xf numFmtId="14" fontId="48" fillId="3" borderId="13" xfId="4" applyNumberFormat="1" applyFont="1" applyFill="1" applyBorder="1" applyAlignment="1">
      <alignment horizontal="center" vertical="center" shrinkToFit="1"/>
    </xf>
    <xf numFmtId="14" fontId="39" fillId="3" borderId="14" xfId="4" applyNumberFormat="1" applyFont="1" applyFill="1" applyBorder="1" applyAlignment="1">
      <alignment horizontal="center" vertical="center" shrinkToFit="1"/>
    </xf>
    <xf numFmtId="14" fontId="49" fillId="3" borderId="5" xfId="4" applyNumberFormat="1" applyFont="1" applyFill="1" applyBorder="1" applyAlignment="1">
      <alignment horizontal="center" vertical="center" shrinkToFit="1"/>
    </xf>
    <xf numFmtId="0" fontId="49" fillId="3" borderId="5" xfId="2" applyFont="1" applyFill="1" applyBorder="1" applyAlignment="1">
      <alignment horizontal="center" vertical="center"/>
    </xf>
    <xf numFmtId="14" fontId="49" fillId="3" borderId="4" xfId="4" applyNumberFormat="1" applyFont="1" applyFill="1" applyBorder="1" applyAlignment="1">
      <alignment horizontal="center" vertical="center" shrinkToFit="1"/>
    </xf>
    <xf numFmtId="0" fontId="49" fillId="3" borderId="13" xfId="2" applyFont="1" applyFill="1" applyBorder="1" applyAlignment="1">
      <alignment horizontal="center" vertical="center"/>
    </xf>
    <xf numFmtId="14" fontId="50" fillId="3" borderId="14" xfId="4" applyNumberFormat="1" applyFont="1" applyFill="1" applyBorder="1" applyAlignment="1">
      <alignment horizontal="center" vertical="center" shrinkToFit="1"/>
    </xf>
    <xf numFmtId="14" fontId="50" fillId="3" borderId="5" xfId="4" applyNumberFormat="1" applyFont="1" applyFill="1" applyBorder="1" applyAlignment="1">
      <alignment horizontal="center" vertical="center" shrinkToFit="1"/>
    </xf>
    <xf numFmtId="0" fontId="50" fillId="3" borderId="4" xfId="0" applyFont="1" applyFill="1" applyBorder="1" applyAlignment="1">
      <alignment horizontal="center" vertical="center"/>
    </xf>
    <xf numFmtId="14" fontId="50" fillId="3" borderId="13" xfId="4" applyNumberFormat="1" applyFont="1" applyFill="1" applyBorder="1" applyAlignment="1">
      <alignment horizontal="center" vertical="center" shrinkToFit="1"/>
    </xf>
    <xf numFmtId="0" fontId="44" fillId="0" borderId="9" xfId="2" applyFont="1" applyFill="1" applyBorder="1" applyAlignment="1">
      <alignment horizontal="center" vertical="center"/>
    </xf>
    <xf numFmtId="0" fontId="49" fillId="3" borderId="14" xfId="2" applyFont="1" applyFill="1" applyBorder="1" applyAlignment="1">
      <alignment horizontal="center" vertical="center"/>
    </xf>
    <xf numFmtId="0" fontId="34" fillId="3" borderId="50" xfId="3" applyFont="1" applyFill="1" applyBorder="1" applyAlignment="1">
      <alignment horizontal="center" vertical="center" wrapText="1"/>
    </xf>
    <xf numFmtId="0" fontId="35" fillId="3" borderId="53" xfId="3" applyFont="1" applyFill="1" applyBorder="1" applyAlignment="1">
      <alignment horizontal="center" vertical="center" wrapText="1"/>
    </xf>
    <xf numFmtId="14" fontId="39" fillId="3" borderId="54" xfId="4" applyNumberFormat="1" applyFont="1" applyFill="1" applyBorder="1" applyAlignment="1">
      <alignment horizontal="center" vertical="center" shrinkToFit="1"/>
    </xf>
    <xf numFmtId="0" fontId="47" fillId="3" borderId="54" xfId="2" applyFont="1" applyFill="1" applyBorder="1" applyAlignment="1">
      <alignment horizontal="center" vertical="center"/>
    </xf>
    <xf numFmtId="0" fontId="48" fillId="3" borderId="0" xfId="2" applyFont="1" applyFill="1" applyBorder="1" applyAlignment="1">
      <alignment horizontal="center" vertical="center"/>
    </xf>
    <xf numFmtId="0" fontId="32" fillId="3" borderId="54" xfId="2" applyFont="1" applyFill="1" applyBorder="1" applyAlignment="1">
      <alignment horizontal="center" vertical="center"/>
    </xf>
    <xf numFmtId="14" fontId="40" fillId="4" borderId="14" xfId="4" applyNumberFormat="1" applyFont="1" applyFill="1" applyBorder="1" applyAlignment="1">
      <alignment horizontal="center" vertical="center" shrinkToFit="1"/>
    </xf>
    <xf numFmtId="14" fontId="49" fillId="3" borderId="14" xfId="4" applyNumberFormat="1" applyFont="1" applyFill="1" applyBorder="1" applyAlignment="1">
      <alignment horizontal="center" vertical="center" shrinkToFit="1"/>
    </xf>
    <xf numFmtId="57" fontId="27" fillId="7" borderId="11" xfId="2" applyNumberFormat="1" applyFont="1" applyFill="1" applyBorder="1" applyAlignment="1">
      <alignment horizontal="center" vertical="center" shrinkToFit="1"/>
    </xf>
    <xf numFmtId="0" fontId="46" fillId="3" borderId="13" xfId="2" applyFont="1" applyFill="1" applyBorder="1" applyAlignment="1">
      <alignment horizontal="center" vertical="center"/>
    </xf>
    <xf numFmtId="0" fontId="8" fillId="3" borderId="57" xfId="4" applyFont="1" applyFill="1" applyBorder="1" applyAlignment="1">
      <alignment horizontal="center" vertical="center" shrinkToFit="1"/>
    </xf>
    <xf numFmtId="0" fontId="8" fillId="3" borderId="58" xfId="4" applyFont="1" applyFill="1" applyBorder="1" applyAlignment="1">
      <alignment horizontal="right"/>
    </xf>
    <xf numFmtId="0" fontId="10" fillId="3" borderId="59" xfId="0" applyFont="1" applyFill="1" applyBorder="1" applyAlignment="1">
      <alignment vertical="center" textRotation="180" shrinkToFit="1"/>
    </xf>
    <xf numFmtId="0" fontId="10" fillId="3" borderId="59" xfId="0" applyFont="1" applyFill="1" applyBorder="1" applyAlignment="1">
      <alignment horizontal="left" vertical="center" shrinkToFit="1"/>
    </xf>
    <xf numFmtId="0" fontId="20" fillId="3" borderId="59" xfId="0" applyFont="1" applyFill="1" applyBorder="1" applyAlignment="1">
      <alignment vertical="center" shrinkToFit="1"/>
    </xf>
    <xf numFmtId="0" fontId="20" fillId="3" borderId="59" xfId="0" applyFont="1" applyFill="1" applyBorder="1" applyAlignment="1">
      <alignment horizontal="left" vertical="center" shrinkToFit="1"/>
    </xf>
    <xf numFmtId="179" fontId="14" fillId="3" borderId="60" xfId="4" applyNumberFormat="1" applyFont="1" applyFill="1" applyBorder="1" applyAlignment="1">
      <alignment horizontal="right"/>
    </xf>
    <xf numFmtId="0" fontId="18" fillId="3" borderId="59" xfId="4" applyFont="1" applyFill="1" applyBorder="1" applyAlignment="1">
      <alignment horizontal="left" vertical="center"/>
    </xf>
    <xf numFmtId="0" fontId="14" fillId="3" borderId="61" xfId="0" applyFont="1" applyFill="1" applyBorder="1" applyAlignment="1">
      <alignment horizontal="center" vertical="center"/>
    </xf>
    <xf numFmtId="0" fontId="48" fillId="3" borderId="54" xfId="2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57" fontId="27" fillId="5" borderId="11" xfId="2" applyNumberFormat="1" applyFont="1" applyFill="1" applyBorder="1" applyAlignment="1">
      <alignment horizontal="center" vertical="center" shrinkToFit="1"/>
    </xf>
    <xf numFmtId="0" fontId="40" fillId="4" borderId="4" xfId="0" applyFont="1" applyFill="1" applyBorder="1" applyAlignment="1">
      <alignment horizontal="center" vertical="center"/>
    </xf>
    <xf numFmtId="0" fontId="40" fillId="4" borderId="4" xfId="2" applyFont="1" applyFill="1" applyBorder="1" applyAlignment="1">
      <alignment horizontal="center" vertical="center"/>
    </xf>
    <xf numFmtId="0" fontId="40" fillId="4" borderId="17" xfId="0" applyFont="1" applyFill="1" applyBorder="1" applyAlignment="1">
      <alignment horizontal="center" vertical="center"/>
    </xf>
    <xf numFmtId="0" fontId="51" fillId="0" borderId="2" xfId="2" applyFont="1" applyFill="1" applyBorder="1" applyAlignment="1">
      <alignment horizontal="center" vertical="center"/>
    </xf>
    <xf numFmtId="0" fontId="51" fillId="3" borderId="6" xfId="2" applyFont="1" applyFill="1" applyBorder="1" applyAlignment="1">
      <alignment horizontal="center" vertical="center"/>
    </xf>
    <xf numFmtId="0" fontId="45" fillId="3" borderId="13" xfId="2" applyFont="1" applyFill="1" applyBorder="1" applyAlignment="1">
      <alignment horizontal="center" vertical="center"/>
    </xf>
    <xf numFmtId="0" fontId="48" fillId="3" borderId="17" xfId="2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0" fillId="3" borderId="7" xfId="2" applyFont="1" applyFill="1" applyBorder="1" applyAlignment="1">
      <alignment horizontal="left" vertical="center"/>
    </xf>
    <xf numFmtId="0" fontId="25" fillId="3" borderId="1" xfId="2" applyFont="1" applyFill="1" applyBorder="1" applyAlignment="1">
      <alignment horizontal="left" vertical="center"/>
    </xf>
    <xf numFmtId="0" fontId="25" fillId="3" borderId="17" xfId="2" applyFont="1" applyFill="1" applyBorder="1" applyAlignment="1">
      <alignment horizontal="left" vertical="center" wrapText="1"/>
    </xf>
    <xf numFmtId="0" fontId="25" fillId="3" borderId="0" xfId="2" applyFont="1" applyFill="1" applyBorder="1" applyAlignment="1">
      <alignment horizontal="left" vertical="center" wrapText="1"/>
    </xf>
    <xf numFmtId="0" fontId="5" fillId="5" borderId="48" xfId="0" applyFont="1" applyFill="1" applyBorder="1" applyAlignment="1">
      <alignment horizontal="center" vertical="center" wrapText="1"/>
    </xf>
    <xf numFmtId="0" fontId="5" fillId="5" borderId="49" xfId="0" applyFont="1" applyFill="1" applyBorder="1" applyAlignment="1">
      <alignment horizontal="center" vertical="center" wrapText="1"/>
    </xf>
    <xf numFmtId="0" fontId="5" fillId="5" borderId="51" xfId="0" applyFont="1" applyFill="1" applyBorder="1" applyAlignment="1">
      <alignment horizontal="center" vertical="center" wrapText="1"/>
    </xf>
    <xf numFmtId="57" fontId="28" fillId="3" borderId="17" xfId="2" applyNumberFormat="1" applyFont="1" applyFill="1" applyBorder="1" applyAlignment="1">
      <alignment horizontal="center" vertical="center" shrinkToFit="1"/>
    </xf>
    <xf numFmtId="57" fontId="28" fillId="3" borderId="0" xfId="2" applyNumberFormat="1" applyFont="1" applyFill="1" applyBorder="1" applyAlignment="1">
      <alignment horizontal="center" vertical="center" shrinkToFit="1"/>
    </xf>
    <xf numFmtId="57" fontId="28" fillId="3" borderId="46" xfId="2" applyNumberFormat="1" applyFont="1" applyFill="1" applyBorder="1" applyAlignment="1">
      <alignment horizontal="center" vertical="center" shrinkToFit="1"/>
    </xf>
    <xf numFmtId="57" fontId="28" fillId="3" borderId="9" xfId="2" applyNumberFormat="1" applyFont="1" applyFill="1" applyBorder="1" applyAlignment="1">
      <alignment horizontal="center" vertical="center" shrinkToFit="1"/>
    </xf>
    <xf numFmtId="57" fontId="28" fillId="3" borderId="2" xfId="2" applyNumberFormat="1" applyFont="1" applyFill="1" applyBorder="1" applyAlignment="1">
      <alignment horizontal="center" vertical="center" shrinkToFit="1"/>
    </xf>
    <xf numFmtId="57" fontId="28" fillId="3" borderId="10" xfId="2" applyNumberFormat="1" applyFont="1" applyFill="1" applyBorder="1" applyAlignment="1">
      <alignment horizontal="center" vertical="center" shrinkToFit="1"/>
    </xf>
    <xf numFmtId="57" fontId="27" fillId="3" borderId="52" xfId="2" applyNumberFormat="1" applyFont="1" applyFill="1" applyBorder="1" applyAlignment="1">
      <alignment horizontal="center" vertical="center" shrinkToFit="1"/>
    </xf>
    <xf numFmtId="57" fontId="27" fillId="3" borderId="55" xfId="2" applyNumberFormat="1" applyFont="1" applyFill="1" applyBorder="1" applyAlignment="1">
      <alignment horizontal="center" vertical="center" shrinkToFit="1"/>
    </xf>
    <xf numFmtId="57" fontId="27" fillId="3" borderId="56" xfId="2" applyNumberFormat="1" applyFont="1" applyFill="1" applyBorder="1" applyAlignment="1">
      <alignment horizontal="center" vertical="center" shrinkToFit="1"/>
    </xf>
    <xf numFmtId="57" fontId="27" fillId="3" borderId="4" xfId="2" applyNumberFormat="1" applyFont="1" applyFill="1" applyBorder="1" applyAlignment="1">
      <alignment horizontal="center" vertical="center" shrinkToFit="1"/>
    </xf>
    <xf numFmtId="57" fontId="27" fillId="3" borderId="0" xfId="2" applyNumberFormat="1" applyFont="1" applyFill="1" applyBorder="1" applyAlignment="1">
      <alignment horizontal="center" vertical="center" shrinkToFit="1"/>
    </xf>
    <xf numFmtId="57" fontId="27" fillId="3" borderId="46" xfId="2" applyNumberFormat="1" applyFont="1" applyFill="1" applyBorder="1" applyAlignment="1">
      <alignment horizontal="center" vertical="center" shrinkToFit="1"/>
    </xf>
    <xf numFmtId="0" fontId="24" fillId="3" borderId="45" xfId="4" applyFont="1" applyFill="1" applyBorder="1" applyAlignment="1">
      <alignment horizontal="center" vertical="center"/>
    </xf>
    <xf numFmtId="0" fontId="14" fillId="3" borderId="0" xfId="4" applyFont="1" applyFill="1" applyBorder="1" applyAlignment="1">
      <alignment horizontal="left" vertical="center"/>
    </xf>
    <xf numFmtId="0" fontId="8" fillId="3" borderId="0" xfId="4" applyFont="1" applyFill="1" applyBorder="1" applyAlignment="1">
      <alignment horizontal="left" vertical="center"/>
    </xf>
    <xf numFmtId="0" fontId="15" fillId="3" borderId="25" xfId="4" applyFont="1" applyFill="1" applyBorder="1" applyAlignment="1">
      <alignment horizontal="center" vertical="center" textRotation="180" shrinkToFit="1"/>
    </xf>
    <xf numFmtId="0" fontId="20" fillId="3" borderId="27" xfId="4" applyFont="1" applyFill="1" applyBorder="1" applyAlignment="1">
      <alignment horizontal="center" vertical="center" wrapText="1" shrinkToFit="1"/>
    </xf>
    <xf numFmtId="0" fontId="20" fillId="3" borderId="31" xfId="4" applyFont="1" applyFill="1" applyBorder="1" applyAlignment="1">
      <alignment horizontal="center" vertical="center" wrapText="1" shrinkToFit="1"/>
    </xf>
    <xf numFmtId="0" fontId="20" fillId="3" borderId="36" xfId="4" applyFont="1" applyFill="1" applyBorder="1" applyAlignment="1">
      <alignment horizontal="center" vertical="center" wrapText="1" shrinkToFit="1"/>
    </xf>
    <xf numFmtId="0" fontId="14" fillId="3" borderId="30" xfId="4" applyFont="1" applyFill="1" applyBorder="1" applyAlignment="1">
      <alignment horizontal="center" vertical="center" textRotation="255" shrinkToFit="1"/>
    </xf>
    <xf numFmtId="0" fontId="10" fillId="3" borderId="27" xfId="4" applyFont="1" applyFill="1" applyBorder="1" applyAlignment="1">
      <alignment horizontal="center" vertical="center" wrapText="1" shrinkToFit="1"/>
    </xf>
    <xf numFmtId="0" fontId="10" fillId="3" borderId="31" xfId="4" applyFont="1" applyFill="1" applyBorder="1" applyAlignment="1">
      <alignment horizontal="center" vertical="center" wrapText="1" shrinkToFit="1"/>
    </xf>
    <xf numFmtId="0" fontId="10" fillId="3" borderId="36" xfId="4" applyFont="1" applyFill="1" applyBorder="1" applyAlignment="1">
      <alignment horizontal="center" vertical="center" wrapText="1" shrinkToFit="1"/>
    </xf>
    <xf numFmtId="0" fontId="6" fillId="3" borderId="0" xfId="4" applyFont="1" applyFill="1" applyBorder="1" applyAlignment="1">
      <alignment horizontal="center" shrinkToFit="1"/>
    </xf>
    <xf numFmtId="0" fontId="9" fillId="3" borderId="0" xfId="4" applyFont="1" applyFill="1" applyBorder="1" applyAlignment="1">
      <alignment horizontal="left" shrinkToFit="1"/>
    </xf>
    <xf numFmtId="0" fontId="10" fillId="3" borderId="0" xfId="4" applyFont="1" applyFill="1" applyBorder="1" applyAlignment="1">
      <alignment horizontal="left" shrinkToFit="1"/>
    </xf>
    <xf numFmtId="0" fontId="11" fillId="3" borderId="0" xfId="4" applyFont="1" applyFill="1" applyBorder="1" applyAlignment="1">
      <alignment horizontal="center" shrinkToFit="1"/>
    </xf>
    <xf numFmtId="0" fontId="12" fillId="3" borderId="0" xfId="4" applyFont="1" applyFill="1" applyAlignment="1">
      <alignment vertical="center"/>
    </xf>
    <xf numFmtId="0" fontId="12" fillId="3" borderId="18" xfId="4" applyFont="1" applyFill="1" applyBorder="1" applyAlignment="1">
      <alignment vertical="center"/>
    </xf>
    <xf numFmtId="0" fontId="24" fillId="3" borderId="0" xfId="4" applyFont="1" applyFill="1" applyBorder="1" applyAlignment="1">
      <alignment horizontal="center" vertical="center"/>
    </xf>
    <xf numFmtId="0" fontId="10" fillId="3" borderId="59" xfId="4" applyFont="1" applyFill="1" applyBorder="1" applyAlignment="1">
      <alignment horizontal="center" vertical="center" wrapText="1" shrinkToFit="1"/>
    </xf>
    <xf numFmtId="0" fontId="18" fillId="3" borderId="30" xfId="4" applyFont="1" applyFill="1" applyBorder="1" applyAlignment="1">
      <alignment horizontal="center" vertical="center" textRotation="255" shrinkToFit="1"/>
    </xf>
  </cellXfs>
  <cellStyles count="6">
    <cellStyle name="一般" xfId="0" builtinId="0"/>
    <cellStyle name="一般 2" xfId="4"/>
    <cellStyle name="一般 3" xfId="5"/>
    <cellStyle name="一般_93.2menu" xfId="3"/>
    <cellStyle name="一般_Sheet1" xfId="2"/>
    <cellStyle name="中等" xfId="1" builtinId="28"/>
  </cellStyles>
  <dxfs count="0"/>
  <tableStyles count="0" defaultTableStyle="TableStyleMedium9" defaultPivotStyle="PivotStyleLight16"/>
  <colors>
    <mruColors>
      <color rgb="FFFF33CC"/>
      <color rgb="FFFF339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5948724</xdr:colOff>
      <xdr:row>1</xdr:row>
      <xdr:rowOff>486963</xdr:rowOff>
    </xdr:from>
    <xdr:to>
      <xdr:col>4</xdr:col>
      <xdr:colOff>10469312</xdr:colOff>
      <xdr:row>1</xdr:row>
      <xdr:rowOff>2431524</xdr:rowOff>
    </xdr:to>
    <xdr:pic>
      <xdr:nvPicPr>
        <xdr:cNvPr id="4" name="圖片 3" descr="20190523_164912_0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 rot="168043">
          <a:off x="90244974" y="2201463"/>
          <a:ext cx="4520588" cy="1944561"/>
        </a:xfrm>
        <a:prstGeom prst="rect">
          <a:avLst/>
        </a:prstGeom>
      </xdr:spPr>
    </xdr:pic>
    <xdr:clientData/>
  </xdr:twoCellAnchor>
  <xdr:twoCellAnchor editAs="oneCell">
    <xdr:from>
      <xdr:col>4</xdr:col>
      <xdr:colOff>6112810</xdr:colOff>
      <xdr:row>1</xdr:row>
      <xdr:rowOff>2974116</xdr:rowOff>
    </xdr:from>
    <xdr:to>
      <xdr:col>4</xdr:col>
      <xdr:colOff>10299007</xdr:colOff>
      <xdr:row>2</xdr:row>
      <xdr:rowOff>1697692</xdr:rowOff>
    </xdr:to>
    <xdr:pic>
      <xdr:nvPicPr>
        <xdr:cNvPr id="5" name="圖片 59" descr="MX-2310U_20151110_130506_001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53889" t="15594" r="29807" b="80339"/>
        <a:stretch>
          <a:fillRect/>
        </a:stretch>
      </xdr:blipFill>
      <xdr:spPr bwMode="auto">
        <a:xfrm>
          <a:off x="90409060" y="4688616"/>
          <a:ext cx="4186197" cy="1771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2200275</xdr:colOff>
      <xdr:row>3</xdr:row>
      <xdr:rowOff>0</xdr:rowOff>
    </xdr:from>
    <xdr:to>
      <xdr:col>3</xdr:col>
      <xdr:colOff>2733675</xdr:colOff>
      <xdr:row>3</xdr:row>
      <xdr:rowOff>874712</xdr:rowOff>
    </xdr:to>
    <xdr:sp macro="" textlink="">
      <xdr:nvSpPr>
        <xdr:cNvPr id="27901" name="矩形 26"/>
        <xdr:cNvSpPr>
          <a:spLocks noChangeArrowheads="1"/>
        </xdr:cNvSpPr>
      </xdr:nvSpPr>
      <xdr:spPr bwMode="auto">
        <a:xfrm rot="-157762">
          <a:off x="47548800" y="9182100"/>
          <a:ext cx="533400" cy="874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7902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2457450</xdr:colOff>
      <xdr:row>3</xdr:row>
      <xdr:rowOff>114300</xdr:rowOff>
    </xdr:from>
    <xdr:to>
      <xdr:col>1</xdr:col>
      <xdr:colOff>4507336</xdr:colOff>
      <xdr:row>3</xdr:row>
      <xdr:rowOff>638175</xdr:rowOff>
    </xdr:to>
    <xdr:sp macro="" textlink="">
      <xdr:nvSpPr>
        <xdr:cNvPr id="27903" name="矩形 26"/>
        <xdr:cNvSpPr>
          <a:spLocks noChangeArrowheads="1"/>
        </xdr:cNvSpPr>
      </xdr:nvSpPr>
      <xdr:spPr bwMode="auto">
        <a:xfrm rot="-157762">
          <a:off x="17573625" y="9296400"/>
          <a:ext cx="204988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523875</xdr:rowOff>
    </xdr:to>
    <xdr:sp macro="" textlink="">
      <xdr:nvSpPr>
        <xdr:cNvPr id="27904" name="矩形 26"/>
        <xdr:cNvSpPr>
          <a:spLocks noChangeArrowheads="1"/>
        </xdr:cNvSpPr>
      </xdr:nvSpPr>
      <xdr:spPr bwMode="auto">
        <a:xfrm rot="-157762">
          <a:off x="47501175" y="91821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523874</xdr:rowOff>
    </xdr:to>
    <xdr:sp macro="" textlink="">
      <xdr:nvSpPr>
        <xdr:cNvPr id="27905" name="矩形 26"/>
        <xdr:cNvSpPr>
          <a:spLocks noChangeArrowheads="1"/>
        </xdr:cNvSpPr>
      </xdr:nvSpPr>
      <xdr:spPr bwMode="auto">
        <a:xfrm rot="-157762">
          <a:off x="47501175" y="9182100"/>
          <a:ext cx="1954636" cy="5238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8</xdr:row>
      <xdr:rowOff>0</xdr:rowOff>
    </xdr:from>
    <xdr:to>
      <xdr:col>0</xdr:col>
      <xdr:colOff>2085975</xdr:colOff>
      <xdr:row>9</xdr:row>
      <xdr:rowOff>9525</xdr:rowOff>
    </xdr:to>
    <xdr:sp macro="" textlink="">
      <xdr:nvSpPr>
        <xdr:cNvPr id="27906" name="WordArt 75"/>
        <xdr:cNvSpPr>
          <a:spLocks noChangeArrowheads="1" noChangeShapeType="1" noTextEdit="1"/>
        </xdr:cNvSpPr>
      </xdr:nvSpPr>
      <xdr:spPr bwMode="auto">
        <a:xfrm>
          <a:off x="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0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3595687</xdr:colOff>
      <xdr:row>7</xdr:row>
      <xdr:rowOff>1071563</xdr:rowOff>
    </xdr:from>
    <xdr:to>
      <xdr:col>3</xdr:col>
      <xdr:colOff>4281487</xdr:colOff>
      <xdr:row>8</xdr:row>
      <xdr:rowOff>1081088</xdr:rowOff>
    </xdr:to>
    <xdr:sp macro="" textlink="">
      <xdr:nvSpPr>
        <xdr:cNvPr id="27908" name="WordArt 75"/>
        <xdr:cNvSpPr>
          <a:spLocks noChangeArrowheads="1" noChangeShapeType="1" noTextEdit="1"/>
        </xdr:cNvSpPr>
      </xdr:nvSpPr>
      <xdr:spPr bwMode="auto">
        <a:xfrm>
          <a:off x="48944212" y="19854863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790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791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791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7912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7913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1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791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791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791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791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791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792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792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2" name="矩形 964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3" name="矩形 96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4" name="矩形 964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5" name="矩形 964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6" name="矩形 964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7" name="矩形 964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28" name="矩形 964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29" name="矩形 964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0" name="矩形 964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1" name="矩形 965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2" name="矩形 965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3" name="矩形 965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4" name="矩形 965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5" name="矩形 965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6" name="矩形 965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7" name="矩形 965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38" name="矩形 965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39" name="矩形 965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0" name="矩形 965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1" name="矩形 966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2" name="矩形 966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3" name="矩形 966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4" name="矩形 966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5" name="矩形 966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6" name="矩形 966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7" name="矩形 966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48" name="矩形 967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49" name="矩形 9671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0" name="矩形 967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1" name="矩形 967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2" name="矩形 967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3" name="矩形 968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4" name="矩形 968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5" name="矩形 968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6" name="矩形 968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57" name="矩形 969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8" name="矩形 9698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59" name="矩形 970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0" name="矩形 970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1" name="矩形 971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2" name="矩形 971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3" name="矩形 971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4" name="矩形 971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5" name="矩形 971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6" name="矩形 971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7" name="矩形 972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68" name="矩形 972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69" name="矩形 9727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0" name="矩形 972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1" name="矩形 973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2" name="矩形 974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3" name="矩形 974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4" name="矩形 980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5" name="矩形 980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6" name="矩形 980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7" name="矩形 980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78" name="矩形 980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79" name="矩形 981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0" name="矩形 981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1" name="矩形 981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2" name="矩形 981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3" name="矩形 981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4" name="矩形 981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5" name="矩形 981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6" name="矩形 981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7" name="矩形 982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88" name="矩形 982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89" name="矩形 982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0" name="矩形 982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1" name="矩形 982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2" name="矩形 982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3" name="矩形 983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4" name="矩形 983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5" name="矩形 9837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6" name="矩形 983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7997" name="矩形 98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8" name="矩形 985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7999" name="矩形 985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0" name="矩形 985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1" name="矩形 986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2" name="矩形 9864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3" name="矩形 986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4" name="矩形 986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5" name="矩形 986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6" name="矩形 987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7" name="矩形 987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08" name="矩形 987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09" name="矩形 9879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10" name="矩形 988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11" name="矩形 988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12" name="矩形 989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2571750</xdr:colOff>
      <xdr:row>9</xdr:row>
      <xdr:rowOff>666750</xdr:rowOff>
    </xdr:from>
    <xdr:to>
      <xdr:col>2</xdr:col>
      <xdr:colOff>7982815</xdr:colOff>
      <xdr:row>11</xdr:row>
      <xdr:rowOff>1216025</xdr:rowOff>
    </xdr:to>
    <xdr:sp macro="" textlink="">
      <xdr:nvSpPr>
        <xdr:cNvPr id="28013" name="矩形 9898"/>
        <xdr:cNvSpPr>
          <a:spLocks noChangeArrowheads="1"/>
        </xdr:cNvSpPr>
      </xdr:nvSpPr>
      <xdr:spPr bwMode="auto">
        <a:xfrm rot="-157762">
          <a:off x="32804100" y="24250650"/>
          <a:ext cx="5411065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4" name="矩形 990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5" name="矩形 990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6" name="矩形 990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7" name="矩形 990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18" name="矩形 990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19" name="矩形 990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0" name="矩形 990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1" name="矩形 9908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2" name="矩形 990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3" name="矩形 9910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4" name="矩形 991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5" name="矩形 991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6" name="矩形 991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7" name="矩形 991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28" name="矩形 991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29" name="矩形 991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0" name="矩形 991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1" name="矩形 9918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2" name="矩形 9919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3" name="矩形 9920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4" name="矩形 992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5" name="矩形 9922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6" name="矩形 9923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37" name="矩形 9924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8" name="矩形 992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39" name="矩形 9926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0" name="矩形 992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1" name="矩形 9928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2" name="矩形 992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3" name="矩形 9930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4" name="矩形 9931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5" name="矩形 9932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6" name="矩形 9933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7" name="矩形 9934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48" name="矩形 9935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2114550</xdr:colOff>
      <xdr:row>9</xdr:row>
      <xdr:rowOff>476250</xdr:rowOff>
    </xdr:from>
    <xdr:to>
      <xdr:col>1</xdr:col>
      <xdr:colOff>7639916</xdr:colOff>
      <xdr:row>11</xdr:row>
      <xdr:rowOff>1120775</xdr:rowOff>
    </xdr:to>
    <xdr:sp macro="" textlink="">
      <xdr:nvSpPr>
        <xdr:cNvPr id="28049" name="矩形 9936"/>
        <xdr:cNvSpPr>
          <a:spLocks noChangeArrowheads="1"/>
        </xdr:cNvSpPr>
      </xdr:nvSpPr>
      <xdr:spPr bwMode="auto">
        <a:xfrm rot="-157762">
          <a:off x="17230725" y="24060150"/>
          <a:ext cx="5525366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0" name="矩形 9937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2" name="矩形 9939"/>
        <xdr:cNvSpPr>
          <a:spLocks noChangeArrowheads="1"/>
        </xdr:cNvSpPr>
      </xdr:nvSpPr>
      <xdr:spPr bwMode="auto">
        <a:xfrm rot="-157762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2790825</xdr:colOff>
      <xdr:row>9</xdr:row>
      <xdr:rowOff>571500</xdr:rowOff>
    </xdr:from>
    <xdr:to>
      <xdr:col>1</xdr:col>
      <xdr:colOff>11349903</xdr:colOff>
      <xdr:row>11</xdr:row>
      <xdr:rowOff>1216025</xdr:rowOff>
    </xdr:to>
    <xdr:sp macro="" textlink="">
      <xdr:nvSpPr>
        <xdr:cNvPr id="28053" name="矩形 9940"/>
        <xdr:cNvSpPr>
          <a:spLocks noChangeArrowheads="1"/>
        </xdr:cNvSpPr>
      </xdr:nvSpPr>
      <xdr:spPr bwMode="auto">
        <a:xfrm rot="1799021">
          <a:off x="17907000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4" name="矩形 994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5" name="矩形 994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6" name="矩形 994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7" name="矩形 994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58" name="矩形 994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59" name="矩形 994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0" name="矩形 994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1" name="矩形 994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2" name="矩形 994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3" name="矩形 995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4" name="矩形 995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5" name="矩形 9952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6" name="矩形 995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7" name="矩形 995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68" name="矩形 9958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69" name="矩形 9959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0" name="矩形 996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1" name="矩形 996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2" name="矩形 9964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3" name="矩形 9969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4" name="矩形 997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5" name="矩形 9973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6" name="矩形 997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77" name="矩形 997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8" name="矩形 9986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79" name="矩形 999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0" name="矩形 9995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1" name="矩形 9998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2" name="矩形 10000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3" name="矩形 10001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4" name="矩形 1000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5" name="矩形 10003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6" name="矩形 10006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7" name="矩形 10011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88" name="矩形 10012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89" name="矩形 10015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2790825</xdr:colOff>
      <xdr:row>9</xdr:row>
      <xdr:rowOff>571500</xdr:rowOff>
    </xdr:from>
    <xdr:to>
      <xdr:col>2</xdr:col>
      <xdr:colOff>11349903</xdr:colOff>
      <xdr:row>11</xdr:row>
      <xdr:rowOff>1216025</xdr:rowOff>
    </xdr:to>
    <xdr:sp macro="" textlink="">
      <xdr:nvSpPr>
        <xdr:cNvPr id="28090" name="矩形 10017"/>
        <xdr:cNvSpPr>
          <a:spLocks noChangeArrowheads="1"/>
        </xdr:cNvSpPr>
      </xdr:nvSpPr>
      <xdr:spPr bwMode="auto">
        <a:xfrm rot="-157762">
          <a:off x="33023175" y="24155400"/>
          <a:ext cx="8559078" cy="2016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2114550</xdr:colOff>
      <xdr:row>9</xdr:row>
      <xdr:rowOff>476250</xdr:rowOff>
    </xdr:from>
    <xdr:to>
      <xdr:col>2</xdr:col>
      <xdr:colOff>7639915</xdr:colOff>
      <xdr:row>11</xdr:row>
      <xdr:rowOff>1120775</xdr:rowOff>
    </xdr:to>
    <xdr:sp macro="" textlink="">
      <xdr:nvSpPr>
        <xdr:cNvPr id="28091" name="矩形 10020"/>
        <xdr:cNvSpPr>
          <a:spLocks noChangeArrowheads="1"/>
        </xdr:cNvSpPr>
      </xdr:nvSpPr>
      <xdr:spPr bwMode="auto">
        <a:xfrm rot="-157762">
          <a:off x="32346900" y="24060150"/>
          <a:ext cx="5525365" cy="1863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3128755</xdr:colOff>
      <xdr:row>4</xdr:row>
      <xdr:rowOff>717688</xdr:rowOff>
    </xdr:from>
    <xdr:to>
      <xdr:col>1</xdr:col>
      <xdr:colOff>11705227</xdr:colOff>
      <xdr:row>11</xdr:row>
      <xdr:rowOff>1263236</xdr:rowOff>
    </xdr:to>
    <xdr:sp macro="" textlink="">
      <xdr:nvSpPr>
        <xdr:cNvPr id="28092" name="矩形 10033"/>
        <xdr:cNvSpPr>
          <a:spLocks noChangeArrowheads="1"/>
        </xdr:cNvSpPr>
      </xdr:nvSpPr>
      <xdr:spPr bwMode="auto">
        <a:xfrm rot="-157762">
          <a:off x="18244930" y="12300088"/>
          <a:ext cx="8576472" cy="20442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304800</xdr:colOff>
      <xdr:row>3</xdr:row>
      <xdr:rowOff>304800</xdr:rowOff>
    </xdr:to>
    <xdr:sp macro="" textlink="">
      <xdr:nvSpPr>
        <xdr:cNvPr id="2809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2152650</xdr:colOff>
      <xdr:row>3</xdr:row>
      <xdr:rowOff>0</xdr:rowOff>
    </xdr:from>
    <xdr:to>
      <xdr:col>3</xdr:col>
      <xdr:colOff>4107286</xdr:colOff>
      <xdr:row>3</xdr:row>
      <xdr:rowOff>523875</xdr:rowOff>
    </xdr:to>
    <xdr:sp macro="" textlink="">
      <xdr:nvSpPr>
        <xdr:cNvPr id="28095" name="矩形 26"/>
        <xdr:cNvSpPr>
          <a:spLocks noChangeArrowheads="1"/>
        </xdr:cNvSpPr>
      </xdr:nvSpPr>
      <xdr:spPr bwMode="auto">
        <a:xfrm rot="-157762">
          <a:off x="47501175" y="9182100"/>
          <a:ext cx="1954636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8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09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10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947738</xdr:rowOff>
    </xdr:to>
    <xdr:sp macro="" textlink="">
      <xdr:nvSpPr>
        <xdr:cNvPr id="28101" name="矩形 26"/>
        <xdr:cNvSpPr>
          <a:spLocks noChangeArrowheads="1"/>
        </xdr:cNvSpPr>
      </xdr:nvSpPr>
      <xdr:spPr bwMode="auto">
        <a:xfrm rot="-157762">
          <a:off x="2200275" y="14392275"/>
          <a:ext cx="121584" cy="9477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2625436</xdr:colOff>
      <xdr:row>11</xdr:row>
      <xdr:rowOff>909638</xdr:rowOff>
    </xdr:to>
    <xdr:sp macro="" textlink="">
      <xdr:nvSpPr>
        <xdr:cNvPr id="28102" name="矩形 26"/>
        <xdr:cNvSpPr>
          <a:spLocks noChangeArrowheads="1"/>
        </xdr:cNvSpPr>
      </xdr:nvSpPr>
      <xdr:spPr bwMode="auto">
        <a:xfrm rot="-157762">
          <a:off x="2200275" y="14392275"/>
          <a:ext cx="425161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2505075</xdr:colOff>
      <xdr:row>11</xdr:row>
      <xdr:rowOff>909638</xdr:rowOff>
    </xdr:to>
    <xdr:sp macro="" textlink="">
      <xdr:nvSpPr>
        <xdr:cNvPr id="28103" name="矩形 26"/>
        <xdr:cNvSpPr>
          <a:spLocks noChangeArrowheads="1"/>
        </xdr:cNvSpPr>
      </xdr:nvSpPr>
      <xdr:spPr bwMode="auto">
        <a:xfrm rot="-157762">
          <a:off x="2200275" y="14392275"/>
          <a:ext cx="304800" cy="9096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685800</xdr:colOff>
      <xdr:row>9</xdr:row>
      <xdr:rowOff>9525</xdr:rowOff>
    </xdr:to>
    <xdr:sp macro="" textlink="">
      <xdr:nvSpPr>
        <xdr:cNvPr id="2810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0</xdr:colOff>
      <xdr:row>8</xdr:row>
      <xdr:rowOff>0</xdr:rowOff>
    </xdr:from>
    <xdr:to>
      <xdr:col>1</xdr:col>
      <xdr:colOff>2085975</xdr:colOff>
      <xdr:row>9</xdr:row>
      <xdr:rowOff>9525</xdr:rowOff>
    </xdr:to>
    <xdr:sp macro="" textlink="">
      <xdr:nvSpPr>
        <xdr:cNvPr id="28105" name="WordArt 75"/>
        <xdr:cNvSpPr>
          <a:spLocks noChangeArrowheads="1" noChangeShapeType="1" noTextEdit="1"/>
        </xdr:cNvSpPr>
      </xdr:nvSpPr>
      <xdr:spPr bwMode="auto">
        <a:xfrm>
          <a:off x="1511617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0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3</xdr:row>
      <xdr:rowOff>304800</xdr:rowOff>
    </xdr:to>
    <xdr:sp macro="" textlink="">
      <xdr:nvSpPr>
        <xdr:cNvPr id="2810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1511617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3</xdr:row>
      <xdr:rowOff>0</xdr:rowOff>
    </xdr:from>
    <xdr:to>
      <xdr:col>2</xdr:col>
      <xdr:colOff>304800</xdr:colOff>
      <xdr:row>3</xdr:row>
      <xdr:rowOff>304800</xdr:rowOff>
    </xdr:to>
    <xdr:sp macro="" textlink="">
      <xdr:nvSpPr>
        <xdr:cNvPr id="2810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30232350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304800</xdr:rowOff>
    </xdr:to>
    <xdr:sp macro="" textlink="">
      <xdr:nvSpPr>
        <xdr:cNvPr id="2810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45348525" y="91821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11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1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3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18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8</xdr:row>
      <xdr:rowOff>381000</xdr:rowOff>
    </xdr:from>
    <xdr:to>
      <xdr:col>3</xdr:col>
      <xdr:colOff>5099050</xdr:colOff>
      <xdr:row>9</xdr:row>
      <xdr:rowOff>390525</xdr:rowOff>
    </xdr:to>
    <xdr:sp macro="" textlink="">
      <xdr:nvSpPr>
        <xdr:cNvPr id="28119" name="WordArt 75"/>
        <xdr:cNvSpPr>
          <a:spLocks noChangeArrowheads="1" noChangeShapeType="1" noTextEdit="1"/>
        </xdr:cNvSpPr>
      </xdr:nvSpPr>
      <xdr:spPr bwMode="auto">
        <a:xfrm>
          <a:off x="49761775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2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1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685800</xdr:colOff>
      <xdr:row>4</xdr:row>
      <xdr:rowOff>9525</xdr:rowOff>
    </xdr:to>
    <xdr:sp macro="" textlink="">
      <xdr:nvSpPr>
        <xdr:cNvPr id="28122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3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3</xdr:row>
      <xdr:rowOff>381000</xdr:rowOff>
    </xdr:from>
    <xdr:to>
      <xdr:col>2</xdr:col>
      <xdr:colOff>5099050</xdr:colOff>
      <xdr:row>4</xdr:row>
      <xdr:rowOff>390525</xdr:rowOff>
    </xdr:to>
    <xdr:sp macro="" textlink="">
      <xdr:nvSpPr>
        <xdr:cNvPr id="28124" name="WordArt 75"/>
        <xdr:cNvSpPr>
          <a:spLocks noChangeArrowheads="1" noChangeShapeType="1" noTextEdit="1"/>
        </xdr:cNvSpPr>
      </xdr:nvSpPr>
      <xdr:spPr bwMode="auto">
        <a:xfrm>
          <a:off x="34645600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3</xdr:row>
      <xdr:rowOff>0</xdr:rowOff>
    </xdr:from>
    <xdr:to>
      <xdr:col>2</xdr:col>
      <xdr:colOff>2085975</xdr:colOff>
      <xdr:row>4</xdr:row>
      <xdr:rowOff>9525</xdr:rowOff>
    </xdr:to>
    <xdr:sp macro="" textlink="">
      <xdr:nvSpPr>
        <xdr:cNvPr id="28125" name="WordArt 75"/>
        <xdr:cNvSpPr>
          <a:spLocks noChangeArrowheads="1" noChangeShapeType="1" noTextEdit="1"/>
        </xdr:cNvSpPr>
      </xdr:nvSpPr>
      <xdr:spPr bwMode="auto">
        <a:xfrm>
          <a:off x="30232350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26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685800</xdr:colOff>
      <xdr:row>4</xdr:row>
      <xdr:rowOff>9525</xdr:rowOff>
    </xdr:to>
    <xdr:sp macro="" textlink="">
      <xdr:nvSpPr>
        <xdr:cNvPr id="28127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28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</xdr:row>
      <xdr:rowOff>381000</xdr:rowOff>
    </xdr:from>
    <xdr:to>
      <xdr:col>3</xdr:col>
      <xdr:colOff>5099050</xdr:colOff>
      <xdr:row>4</xdr:row>
      <xdr:rowOff>390525</xdr:rowOff>
    </xdr:to>
    <xdr:sp macro="" textlink="">
      <xdr:nvSpPr>
        <xdr:cNvPr id="28129" name="WordArt 75"/>
        <xdr:cNvSpPr>
          <a:spLocks noChangeArrowheads="1" noChangeShapeType="1" noTextEdit="1"/>
        </xdr:cNvSpPr>
      </xdr:nvSpPr>
      <xdr:spPr bwMode="auto">
        <a:xfrm>
          <a:off x="49761775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0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1</xdr:col>
      <xdr:colOff>768163</xdr:colOff>
      <xdr:row>4</xdr:row>
      <xdr:rowOff>317500</xdr:rowOff>
    </xdr:from>
    <xdr:to>
      <xdr:col>1</xdr:col>
      <xdr:colOff>3289300</xdr:colOff>
      <xdr:row>11</xdr:row>
      <xdr:rowOff>504774</xdr:rowOff>
    </xdr:to>
    <xdr:sp macro="" textlink="">
      <xdr:nvSpPr>
        <xdr:cNvPr id="28131" name="矩形 33"/>
        <xdr:cNvSpPr>
          <a:spLocks noChangeArrowheads="1"/>
        </xdr:cNvSpPr>
      </xdr:nvSpPr>
      <xdr:spPr bwMode="auto">
        <a:xfrm rot="-157762">
          <a:off x="15884338" y="11899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2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3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3</xdr:row>
      <xdr:rowOff>381000</xdr:rowOff>
    </xdr:from>
    <xdr:to>
      <xdr:col>3</xdr:col>
      <xdr:colOff>5099050</xdr:colOff>
      <xdr:row>4</xdr:row>
      <xdr:rowOff>390525</xdr:rowOff>
    </xdr:to>
    <xdr:sp macro="" textlink="">
      <xdr:nvSpPr>
        <xdr:cNvPr id="28134" name="WordArt 75"/>
        <xdr:cNvSpPr>
          <a:spLocks noChangeArrowheads="1" noChangeShapeType="1" noTextEdit="1"/>
        </xdr:cNvSpPr>
      </xdr:nvSpPr>
      <xdr:spPr bwMode="auto">
        <a:xfrm>
          <a:off x="49761775" y="95631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3</xdr:col>
      <xdr:colOff>2085975</xdr:colOff>
      <xdr:row>4</xdr:row>
      <xdr:rowOff>9525</xdr:rowOff>
    </xdr:to>
    <xdr:sp macro="" textlink="">
      <xdr:nvSpPr>
        <xdr:cNvPr id="28135" name="WordArt 75"/>
        <xdr:cNvSpPr>
          <a:spLocks noChangeArrowheads="1" noChangeShapeType="1" noTextEdit="1"/>
        </xdr:cNvSpPr>
      </xdr:nvSpPr>
      <xdr:spPr bwMode="auto">
        <a:xfrm>
          <a:off x="45348525" y="91821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8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3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1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2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3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4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5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7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4413250</xdr:colOff>
      <xdr:row>8</xdr:row>
      <xdr:rowOff>381000</xdr:rowOff>
    </xdr:from>
    <xdr:to>
      <xdr:col>3</xdr:col>
      <xdr:colOff>5099050</xdr:colOff>
      <xdr:row>9</xdr:row>
      <xdr:rowOff>390525</xdr:rowOff>
    </xdr:to>
    <xdr:sp macro="" textlink="">
      <xdr:nvSpPr>
        <xdr:cNvPr id="28148" name="WordArt 75"/>
        <xdr:cNvSpPr>
          <a:spLocks noChangeArrowheads="1" noChangeShapeType="1" noTextEdit="1"/>
        </xdr:cNvSpPr>
      </xdr:nvSpPr>
      <xdr:spPr bwMode="auto">
        <a:xfrm>
          <a:off x="49761775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14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58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5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2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4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6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7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8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69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0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1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4413250</xdr:colOff>
      <xdr:row>8</xdr:row>
      <xdr:rowOff>381000</xdr:rowOff>
    </xdr:from>
    <xdr:to>
      <xdr:col>2</xdr:col>
      <xdr:colOff>5099050</xdr:colOff>
      <xdr:row>9</xdr:row>
      <xdr:rowOff>390525</xdr:rowOff>
    </xdr:to>
    <xdr:sp macro="" textlink="">
      <xdr:nvSpPr>
        <xdr:cNvPr id="28172" name="WordArt 75"/>
        <xdr:cNvSpPr>
          <a:spLocks noChangeArrowheads="1" noChangeShapeType="1" noTextEdit="1"/>
        </xdr:cNvSpPr>
      </xdr:nvSpPr>
      <xdr:spPr bwMode="auto">
        <a:xfrm>
          <a:off x="34645600" y="21564600"/>
          <a:ext cx="685800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173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3</xdr:col>
      <xdr:colOff>1854199</xdr:colOff>
      <xdr:row>9</xdr:row>
      <xdr:rowOff>1158875</xdr:rowOff>
    </xdr:from>
    <xdr:to>
      <xdr:col>3</xdr:col>
      <xdr:colOff>3808835</xdr:colOff>
      <xdr:row>11</xdr:row>
      <xdr:rowOff>438149</xdr:rowOff>
    </xdr:to>
    <xdr:sp macro="" textlink="">
      <xdr:nvSpPr>
        <xdr:cNvPr id="28174" name="矩形 26"/>
        <xdr:cNvSpPr>
          <a:spLocks noChangeArrowheads="1"/>
        </xdr:cNvSpPr>
      </xdr:nvSpPr>
      <xdr:spPr bwMode="auto">
        <a:xfrm rot="-157762">
          <a:off x="47202724" y="24742775"/>
          <a:ext cx="1954636" cy="93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endParaRPr lang="zh-TW" altLang="en-US"/>
        </a:p>
      </xdr:txBody>
    </xdr:sp>
    <xdr:clientData/>
  </xdr:two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5" name="矩形 2817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6" name="矩形 2817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7" name="矩形 2817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8" name="矩形 2817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79" name="矩形 2817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0" name="矩形 2817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1" name="矩形 2818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2" name="矩形 2818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3" name="矩形 2818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4" name="矩形 2818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5" name="矩形 2818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6" name="矩形 2818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7" name="矩形 2818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8" name="矩形 2818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89" name="矩形 2818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0" name="矩形 2818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1" name="矩形 2819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2" name="矩形 2819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3" name="矩形 2819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4" name="矩形 2819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5" name="矩形 2819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6" name="矩形 2819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7" name="矩形 2819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8" name="矩形 2819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199" name="矩形 2819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0" name="矩形 2819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1" name="矩形 2820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2" name="矩形 2820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3" name="矩形 2820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4" name="矩形 2820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5" name="矩形 2820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6" name="矩形 2820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7" name="矩形 2820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8" name="矩形 2820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09" name="矩形 2820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0" name="矩形 2820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1" name="矩形 2821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2" name="矩形 2821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3" name="矩形 2821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4" name="矩形 2821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5" name="矩形 2821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6" name="矩形 2821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7" name="矩形 2821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8" name="矩形 2821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19" name="矩形 2821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0" name="矩形 2821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1" name="矩形 2822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2" name="矩形 2822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3" name="矩形 2822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4" name="矩形 2822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5" name="矩形 2822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6" name="矩形 2822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7" name="矩形 2822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8" name="矩形 2822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29" name="矩形 2822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0" name="矩形 2822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1" name="矩形 2823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2" name="矩形 2823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3" name="矩形 2823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4" name="矩形 2823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5" name="矩形 2823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6" name="矩形 2823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7" name="矩形 2823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8" name="矩形 2823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39" name="矩形 2823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0" name="矩形 2823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1" name="矩形 2824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2" name="矩形 2824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3" name="矩形 2824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4" name="矩形 2824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5" name="矩形 2824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6" name="矩形 2824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7" name="矩形 2824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8" name="矩形 2824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49" name="矩形 2824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0" name="矩形 2824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1" name="矩形 2825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2" name="矩形 2825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3" name="矩形 2825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4" name="矩形 2825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5" name="矩形 2825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6" name="矩形 2825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7" name="矩形 2825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8" name="矩形 2825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59" name="矩形 2825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0" name="矩形 2825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1" name="矩形 2826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2" name="矩形 2826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3" name="矩形 2826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4" name="矩形 2826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5" name="矩形 2826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6" name="矩形 2826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7" name="矩形 2826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8" name="矩形 2826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69" name="矩形 2826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0" name="矩形 2826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1" name="矩形 2827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2" name="矩形 2827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3" name="矩形 2827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4" name="矩形 2827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5" name="矩形 2827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6" name="矩形 2827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7" name="矩形 2827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8" name="矩形 2827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79" name="矩形 2827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0" name="矩形 2827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1" name="矩形 2828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2" name="矩形 2828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3" name="矩形 2828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4" name="矩形 2828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5" name="矩形 2828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6" name="矩形 2828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7" name="矩形 2828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8" name="矩形 2828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89" name="矩形 2828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0" name="矩形 2828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1" name="矩形 2829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2" name="矩形 2829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3" name="矩形 2829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4" name="矩形 2829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5" name="矩形 2829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6" name="矩形 2829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7" name="矩形 2829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8" name="矩形 2829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299" name="矩形 2829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0" name="矩形 2829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1" name="矩形 2830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2" name="矩形 2830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3" name="矩形 2830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4" name="矩形 2830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5" name="矩形 2830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6" name="矩形 2830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7" name="矩形 2830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8" name="矩形 2830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09" name="矩形 2830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0" name="矩形 2830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1" name="矩形 2831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2" name="矩形 2831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3" name="矩形 2831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4" name="矩形 2831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5" name="矩形 2831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6" name="矩形 2831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7" name="矩形 2831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8" name="矩形 2831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19" name="矩形 2831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0" name="矩形 2831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1" name="矩形 2832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2" name="矩形 2832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3" name="矩形 2832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4" name="矩形 2832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5" name="矩形 2832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6" name="矩形 2832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7" name="矩形 2832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8" name="矩形 2832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29" name="矩形 2832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0" name="矩形 2832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1" name="矩形 2833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2" name="矩形 2833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3" name="矩形 2833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4" name="矩形 2833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5" name="矩形 2833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6" name="矩形 2833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7" name="矩形 2833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8" name="矩形 2833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39" name="矩形 2833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0" name="矩形 2833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1" name="矩形 2834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2" name="矩形 2834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3" name="矩形 2834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4" name="矩形 2834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5" name="矩形 28344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6" name="矩形 28345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7" name="矩形 28346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8" name="矩形 28347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49" name="矩形 28348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0" name="矩形 28349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1" name="矩形 28350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2" name="矩形 28351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3" name="矩形 28352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oneCellAnchor>
    <xdr:from>
      <xdr:col>0</xdr:col>
      <xdr:colOff>3024187</xdr:colOff>
      <xdr:row>9</xdr:row>
      <xdr:rowOff>779914</xdr:rowOff>
    </xdr:from>
    <xdr:ext cx="1685298" cy="843308"/>
    <xdr:sp macro="" textlink="">
      <xdr:nvSpPr>
        <xdr:cNvPr id="28354" name="矩形 28353"/>
        <xdr:cNvSpPr/>
      </xdr:nvSpPr>
      <xdr:spPr>
        <a:xfrm rot="21442238">
          <a:off x="3024187" y="24363814"/>
          <a:ext cx="1685298" cy="843308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zh-TW" altLang="en-US" sz="45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7030A0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ea typeface="和平海報體" pitchFamily="1" charset="-120"/>
            </a:rPr>
            <a:t>　</a:t>
          </a:r>
        </a:p>
      </xdr:txBody>
    </xdr:sp>
    <xdr:clientData/>
  </xdr:oneCellAnchor>
  <xdr:twoCellAnchor>
    <xdr:from>
      <xdr:col>2</xdr:col>
      <xdr:colOff>0</xdr:colOff>
      <xdr:row>8</xdr:row>
      <xdr:rowOff>0</xdr:rowOff>
    </xdr:from>
    <xdr:to>
      <xdr:col>2</xdr:col>
      <xdr:colOff>2085975</xdr:colOff>
      <xdr:row>9</xdr:row>
      <xdr:rowOff>9525</xdr:rowOff>
    </xdr:to>
    <xdr:sp macro="" textlink="">
      <xdr:nvSpPr>
        <xdr:cNvPr id="28355" name="WordArt 75"/>
        <xdr:cNvSpPr>
          <a:spLocks noChangeArrowheads="1" noChangeShapeType="1" noTextEdit="1"/>
        </xdr:cNvSpPr>
      </xdr:nvSpPr>
      <xdr:spPr bwMode="auto">
        <a:xfrm>
          <a:off x="30232350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56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5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0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5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1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39827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2321859</xdr:colOff>
      <xdr:row>11</xdr:row>
      <xdr:rowOff>1192213</xdr:rowOff>
    </xdr:to>
    <xdr:sp macro="" textlink="">
      <xdr:nvSpPr>
        <xdr:cNvPr id="28362" name="矩形 26"/>
        <xdr:cNvSpPr>
          <a:spLocks noChangeArrowheads="1"/>
        </xdr:cNvSpPr>
      </xdr:nvSpPr>
      <xdr:spPr bwMode="auto">
        <a:xfrm rot="-157762">
          <a:off x="2200275" y="11991975"/>
          <a:ext cx="121584" cy="17160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2625436</xdr:colOff>
      <xdr:row>11</xdr:row>
      <xdr:rowOff>1192213</xdr:rowOff>
    </xdr:to>
    <xdr:sp macro="" textlink="">
      <xdr:nvSpPr>
        <xdr:cNvPr id="28363" name="矩形 26"/>
        <xdr:cNvSpPr>
          <a:spLocks noChangeArrowheads="1"/>
        </xdr:cNvSpPr>
      </xdr:nvSpPr>
      <xdr:spPr bwMode="auto">
        <a:xfrm rot="-157762">
          <a:off x="2200275" y="11991975"/>
          <a:ext cx="425161" cy="1677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4</xdr:row>
      <xdr:rowOff>409575</xdr:rowOff>
    </xdr:from>
    <xdr:to>
      <xdr:col>0</xdr:col>
      <xdr:colOff>2505075</xdr:colOff>
      <xdr:row>11</xdr:row>
      <xdr:rowOff>1192213</xdr:rowOff>
    </xdr:to>
    <xdr:sp macro="" textlink="">
      <xdr:nvSpPr>
        <xdr:cNvPr id="28364" name="矩形 26"/>
        <xdr:cNvSpPr>
          <a:spLocks noChangeArrowheads="1"/>
        </xdr:cNvSpPr>
      </xdr:nvSpPr>
      <xdr:spPr bwMode="auto">
        <a:xfrm rot="-157762">
          <a:off x="2200275" y="11991975"/>
          <a:ext cx="304800" cy="16779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7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8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69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1192214</xdr:rowOff>
    </xdr:to>
    <xdr:sp macro="" textlink="">
      <xdr:nvSpPr>
        <xdr:cNvPr id="28370" name="矩形 26"/>
        <xdr:cNvSpPr>
          <a:spLocks noChangeArrowheads="1"/>
        </xdr:cNvSpPr>
      </xdr:nvSpPr>
      <xdr:spPr bwMode="auto">
        <a:xfrm rot="-157762">
          <a:off x="2200275" y="14392275"/>
          <a:ext cx="121584" cy="1716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2625436</xdr:colOff>
      <xdr:row>11</xdr:row>
      <xdr:rowOff>1192214</xdr:rowOff>
    </xdr:to>
    <xdr:sp macro="" textlink="">
      <xdr:nvSpPr>
        <xdr:cNvPr id="28371" name="矩形 26"/>
        <xdr:cNvSpPr>
          <a:spLocks noChangeArrowheads="1"/>
        </xdr:cNvSpPr>
      </xdr:nvSpPr>
      <xdr:spPr bwMode="auto">
        <a:xfrm rot="-157762">
          <a:off x="2200275" y="14392275"/>
          <a:ext cx="425161" cy="1677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2505075</xdr:colOff>
      <xdr:row>11</xdr:row>
      <xdr:rowOff>1192214</xdr:rowOff>
    </xdr:to>
    <xdr:sp macro="" textlink="">
      <xdr:nvSpPr>
        <xdr:cNvPr id="28372" name="矩形 26"/>
        <xdr:cNvSpPr>
          <a:spLocks noChangeArrowheads="1"/>
        </xdr:cNvSpPr>
      </xdr:nvSpPr>
      <xdr:spPr bwMode="auto">
        <a:xfrm rot="-157762">
          <a:off x="2200275" y="14392275"/>
          <a:ext cx="304800" cy="16779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oneCellAnchor>
    <xdr:from>
      <xdr:col>0</xdr:col>
      <xdr:colOff>2667015</xdr:colOff>
      <xdr:row>9</xdr:row>
      <xdr:rowOff>571481</xdr:rowOff>
    </xdr:from>
    <xdr:ext cx="2574458" cy="796757"/>
    <xdr:sp macro="" textlink="">
      <xdr:nvSpPr>
        <xdr:cNvPr id="28373" name="矩形 28372"/>
        <xdr:cNvSpPr/>
      </xdr:nvSpPr>
      <xdr:spPr>
        <a:xfrm rot="21442238">
          <a:off x="2667015" y="24155381"/>
          <a:ext cx="2574458" cy="79675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endParaRPr lang="zh-TW" altLang="en-US" sz="45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7030A0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ea typeface="和平海報體" pitchFamily="1" charset="-120"/>
          </a:endParaRPr>
        </a:p>
      </xdr:txBody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4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5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11</xdr:row>
      <xdr:rowOff>304800</xdr:rowOff>
    </xdr:to>
    <xdr:sp macro="" textlink="">
      <xdr:nvSpPr>
        <xdr:cNvPr id="28376" name="AutoShape 1264" descr="data:image/jpeg;base64,/9j/4AAQSkZJRgABAQAAAQABAAD/2wCEAAkGBxMTEhUTExMWFhUXGB8YGBgYFxsaHhogHR4eISIgHiAdHSggIholHR0aITEhJSkrLi4uGiIzODMtNygtLisBCgoKDg0OGhAQGy0lICYwNy0uLy8tLS0vLTUtLS0vLS0tLS0tLS0tLy0tLS0tLy0tLS0tLS0tLS0tLS0tLS0tLf/AABEIAMUBAAMBIgACEQEDEQH/xAAcAAACAwEBAQEAAAAAAAAAAAAFBgMEBwIAAQj/xABIEAACAQIEBAQDBQUGBQIFBQABAhEDIQAEEjEFBiJBE1FhgTJxkQcUI0KhUnKxwfAzYpKi0eEVJIKywkNTRGPS4vEXJTRUs//EABoBAAMBAQEBAAAAAAAAAAAAAAIDBAEABQb/xAAwEQACAgEEAQIEBgEFAQAAAAABAgARAwQSITFBE1EiMmFxgZGhsdHwwQUjQpLhFP/aAAwDAQACEQMRAD8AWMrlctUXSMtSV7y7EMWhtJIUPIk7SLeRtgfwHk+pmQrqg8HxRTqVSxBAMSy9JBG6zeG3AAJwZ4Pk1ZV1OUUu5Jaqy01hmMmDpA77G+NO5Q4fWp5KnQzGhiq6Bpkjw46Q1hLabG31N8TM1cygAGJFX7Hl1ELWtrMSt9Gm02jxNdj203ABtirmvswShSSrVqamsr01WV1M35WJEKq+YkkTbbGh8Q4XkqKF2o01YsFV1UCqXYwoRz1eITEGbR5DFbmLxTkQKgioSusAx8J1bgwCYG1gT5XwDZGruaFFzM8zyrl1V2C/CJv8x5fP9MDG4VRWzUgDsRexAv3w/cP4fqyuYI1ElGABZmuik9zEkgfXAHmHIEFaq/DUoUqvuQAf88T++MT5Ga+zHoqkdCL54VQv+Gtr99vrg3wPlfKVhLJsdJCReSY3M6yYkmwXaDJx7L5JmVykivl+oKLyoN/mR9Pw/UYO8Aoo9MVElUklRrZIb8wAVh0DUACRIgyT27G7g8kzsirXAgzLcs5VBULZTxCsiW1EJ1H4tgSBpFyO+5Jn63K2TgjwlZgw/EVpQrpuACLnUYLf3ZEbYKKgJPxsrVXEI+os69yGmSDpGsqSIAHbHGnqgmmjaGUgjTJSRqF9TVtZAkkze2NOR+rInBF9pUy3LeSVlJyquNtN5M28+xM+2L+Z5EyAqLValpUwPBBaDaZt1E7AqLfPE+TB1qAYJIHe02kR3G49RgjlaYEO+qCCHLtUI/OCCXOm2kdPb5EYXjzPsNkzXxruFCDl5SyDGBkqI89VTq79lZh2PfsfLE1TknIj4clSI9XcH+f8cGRmk3RWY+aoQDPcFoB77Hvjpc23/s1P8n8nws5cnufzjNiewibleWska9dGyYUKy6BoZxBSmSSRUj4i0RAN7yDiGry9kTU0Jlqcl9AJZgCw/KIN2AuQoPwnXbB/jhSHcu9PoYlusRpQ2ABF7KbWkXnUMBeV8samdp5hiYp5ipl6QvCKKNRio891ltyVJ7nFqZSVuTMgDSjzLypSytFaxyiuAYaHC/F3IIqd4AhhGoW8hnBVyNaqiHJLDbEVJ2BP7AMGI3GNj4pklr0alJtnUr3tI/iN8ZXwzhLU3yuYiFBanVgfDUpa0a397TPqScD6jEdwtgvqH6vJuQUFzl6elSAxJIG/V6wLCbbE+mIctylkqlNaoyqgEofzAw7LAIncUzJB7kYMZ7LgUNOptR0llNQwpJTeTpMVCoPmB6YPjKn7sQB1FS8eR3A9oC+2MYsPJmAD2iGvK+S0UX+7UyC0VLtZSpYN8X7h+THAXmDlfLDMsiU9ChEMKJu2vzb+6MaC1GKNFk6g1JI8taKCP8QEH90Dvhf4ly/Vq5jUCRSKoiOHYEqRUIJA3tpW5F798YjPu5MJlXbwJnvEeD0kcoBcXB/19MQpkaRHwAHuJNv1w6vyU1XqTMC5CrqU9RCg9ILT5m5AHywH4pyvmqC+ME8WnaTTkmJ7oQGBB8pG9++CJYkgNBCirIg/hXC6Br0g1MMpqKCCTcahI37jGpjkbhw0zlqbSVuNiCQP2tXfGZ8MzCJVpuxIVXVmgXADCbecYds/zZUIApstEzc1i7ut5HSCyyN7htoN74zEz0bMx1FihGMfZ/wz/wDp0/8AN/8AVj6Ps/4YP/g6f+b/AOrCRWzlKoZr8RzVQ9wisi/4SNP0Ax9XM5dL5bPZmi47MHZD8wFj6yPTHeqbqzC9IQ7xvkTJBwqZZERh1MpIKby0lHAG1yY9IBxC/JmSTpqZVRBGmpF5IB6gjaXUzBACMfyqdx9yfM9WrKVFpuyrp1UqlQBwZOyEEWVrMRcbCYxb4fxBlNVPEpU0/wDaqipU1So2YtIXcaTqG0Ad2epQ5MXs56gzJcp5AmoGy1KNJ0QxbdAy3nqHRUIP5gykwTAu8d5R4ZSSpGWQN4LlANRYmDBABJtBvsIk4p5TN5tkZ6WXVgtTUr6tRUCZQJALhS1Q7zJjqIwMrvWrCq6l3fQ2t5IiFMgkCFi/QPYb4Fs3Io3CGMUbgfg+TSoyoVV2apJChSwUVGkkE6ZE/EYEEAnGk8GrZfKGjRqZtUcUlppQaqtrLE7dR0zcC7MBIiE3kzNGhlOKZlAPEROltyP7SPYG/thHzSSj9yQSSbkk9yTcmbzhjsOoCgz9IVqK1FKOqspEEEAg/XCvzrl0oZKsS9ViV8NA7swEn6SFB6mk23k3N0uJ0qOVo1azrTQpTGo2EsAALDaT7D0wmfa0+qrlKOsKrLVLT8IP4ahj8gzexPnhVGqhg8w5yPkVSg4gXeDYfsICPrOKDcOH3RVf/wCGepSqG0+ETBPshp1R+4MTHMtQqVKmgqhM+IJCMAiSWGowBHxaIEHqF8MOT0MWdSIqAMwkG8QZifyhR/04SY2IOZyNWgFzKD8XLnwcwo/MqgAN56WpFJPax7E4jywpPSUlStMgglQG06madI2AZiBHr5CMNOZqsrjTRqVA1MWQqehdjVLsg1GWtJkSLxhbyHC6dfMtSRXp0EliocqS1mFLpMgX1egAjcnHbbM3dxOxxxaepgoOYeBKqAFUKLoolp3AEEwtpJhvhzDqGSmjvTYqxY5eqrkr2kj4AZi03MkySTLUa2XI+70qRpsCzBGWDBFlLsp8VhsDIMHY7sGYpMwVqTqv7yhgQY8iDt3nvjiCB9/79ZwYXEzhuYbxVHhGTMBwVB6TvqG31wx0eFqIqOuphsdA6f3VF/e7epxKaVXWGdwYJiko0hpUgQe9yLEsBvNrLnEebmWqyqpcKxUtq0zFjpGkgCdtWrABAo7hbrjfSpKRIaflGOjlB54+ZCsHUOIIYBg0AagQCp+cEW7GcWQP6tjCg9pgYzPftKbRT026mpr6wfEY/qi/TBjknJFchl2Chjqar5HqZgCD56DHvuMUvtCyodKtpKqjr80Wqxj10hh74L0aFSjw6maVBczVSlTC0iVAiFB+LvEt5k28hh2MWoAgOaNmHcvXD7AgjcEQR+sH5gkYD5/IAU80pFmPirHYssGP+oMT+/gtTygUQo0Ky3UEdB/uxbv2taRucU+OsxylUoJbwywAi5AmPfb3xnRqYPeDa+VQhunSDVpKSELdKsrvJUW1A6ZPkPLDRTqBgCrAg7EGRhC4zxeotOnofw6VUVHSrp1ljZlCqrCx1gamMWjT+bEXIlHMVqlSrUq9IsWXoeQFhSB0FSNZMKL7zI0mFAABMwnm455LJAUmotsrMFPkC2pI9VBUT5rgHn0KlaTjqUOyEAGVCsCVBNh+Ko9IUYaalSItMmBEf1AAJ9sJ1PM66q1WgMKj0YU/DqrLIMgBifBBkDYxeJOj3M76QlmHp5dSSENLUSEICxvdWJCqSJGkkAj9mTN3IZ3LZhdNNlNoCgAWjsBYrB3WR64nzOQVvE/CouKilXDCGYEQQXAaRFojbHhwxDTSk1On4VMAJTjVp0iBBPkLbe+MO0jmYLEzfnngHgl8whMoQagG51GEqLHcmzeoLWvP2ny2tTLiGXxahlNKltSypklXc3km4kCZgDDhzhlETJ1yFABpMrbXtKkk3JDAAeWrHzlil/ylAsG0PllQlXYMsi5ULBW0dSmZC+U40Gpp5gXhHK+Sfoq5WolUWYFqhB9QVIEXmGCmLxF8XOIclcPpo1Rl8NVEltb2+rET2iL4aqdySAQAoUFtzE3M379774C81RpXUzKpkKQNUOYgEQbMutZAkTYgwQIXc9AzS+1bMU+X8tTVmpNTVqZctTFYKzLKqAGtA1biO6KDOGPhPLmVZJCSAdIIZwDpEXBaSZBmZxTyq0y/V06h3BHw6jBHkVYiRI1Aek2Ez/gPLK9Sh4emA4V00EkESw1Eq41AEnpEAkGbtRpCq/DPN0uuDvTdnqH67rRpqEUASqKIAA9hsAP4YE8f4xT+7OEI8WpTdVWNRsp1GFuVUA3Ftr98U87qdWNUOqUzDLUPxF2XSQpepAWmxQktcs3SsAYscdyyfijS4mnUqIylkKkKdXcEobBvynUg3viJUG6j4npFjVxH5F4v4VarQei1ajmSUqhEZyolxOlQSUOqD7EeRYj9nmTZtdM5mrSmPBDBF+RqOFcoO4BLevbCTwHmKtkalWpRVH1hlZWnsxKkQRcGbd5iRvhvp881XoBXqAMiq1eoqxrDu0CiyufDAA0anGozMA3w/uyIoC6AhznXgf30UsucxSy9OlTarUSQzTp0p0mB4Ky8sY7ARuKfOmU1ZLLMfCreGFH3hWIMkBSUABBVoky1oFjFlPh/MNXU/j0qVRadVK6tBqVZMaQZIMBEReoCdK3O+CvE8xQq06qqkVjmC6DVYE/EqAtYMdbN8PWSSLTjMiHaQISjaQSPMZ+Cl8xkaIgMVATaTKSsmSouo8+++L2V4ZSqUl1IBAGlk6WEqLhliNyMDeTab0NeWqFev8SmVJM2hwJHaAR5wx7YPUCaYCMw0qsaihE+UmdM2v57wNsSA2AY5hRqQ5TWlNaT6yVXSWKag4FpOjuReLYBU+HPls2KhvTrupDAFYeCmllJJBIcsDt0GwgS0rm6ZE+IkfvD/XEmeyS1aTI0XuDE6WBBVh6qwBHywxe4smpGYHUYtuf67YiyCxTSf2V8/IYjFao69IRXVtNRW1HSQOxHnKsCd1INpxFQpmn8OXi0dOkCJ7DVYT2wvaYdy7WkgwYO4N7EGQY8pjCjxDlHxKzOGamrtqZAivBJltDlxAJkjUtvI7YaDXcFZUhTuYFp2FnNySBt/rixRdWAKkEHYjHeJ3niRZSktNVUCBACiTYKoAAm9lA/U4r5uj+IvVGs3mdQ0rshm0xcX3JxcqUQ2/Y2IkEHzH1P64WMtlK9YB3chllQSpkFTDEQyheodtwBfsM3VzNq+JLzJUK1A4EiULA/sg6XtH7NQ4LUa6gsFV10stMsvUCSikWuSQGAnT23jADiBZqc1C2oOVYgkGFIaxWP2P8AXE3CcwRUVPEceGYaBIdVVgGEqQzrIVwt7A9oweOjMeMS1VEiX1HcsrT3g3XaxiLb+uBfE83oyjRUTVTVbgkgaCuqfSzT5DfBXK6jUdldWUqmykzdzYh474q8Sd1ytVjpaC5iGWfxD3lo+cGPI7YZt5i90F5HhNLNZOihkLTJQLeAabMkHSQQwAI6WHrO2DnCuGpQTQgAG8AHfzkksSbXJOw2wF5Q4mmnwuoEnoZpioIgQ0aS4UQyi8gki+DeaqVlcFVpvT7iSjr8plWB/wCmPXGHups+5+rpaj61Y73lXH8Y+mAVbh4+91hqswpVgvk6VGLMABsR4YnuZxW555iOSy5rigorM2mmWM9RFz2mFB28gJvjMc19oeddxV/CWoF0BlTYHeNRO50kgyJRYAvJjEzLxAOQKeZv1MyBjoH+r4TuReYqubyAdQj5imSjh5UORfdR06lIMgEAza2CmT4zUeA6Cg/5kfrYH5B1PyIBB7WvgQh69oW4GS84x9xzUx/YvHz0mPeRgVwDPOMvlqaA2orMIX2VZPxKNI1KLSSSYHScd81NUbJ5iQxApOSSgAEA7awrD5jV/rBy700qPSxIpDUoJVtLQwdLgMATBHn8gGwj3hCGafEiZWJMfkOlx6lKmkr9ThM515rIU0EJLbFohlIsbg/O4jy88M/MXHqNKjJYVXJASlUQapNpKaQwAnyvIHfGSvwfNMdRpPLXvAP0Jn9MHjRVO4mJy5aG2MXDvHr0/E/5amigOzqHkMAZ/DmGJYAWYbGNziLjOQqeEajVmq1SQNShlX81lUbWkXjUdPpFrloJTf7vUgl6atpb8syNgZnoOoiSCAPkw8win4K+E6ko4vdokgASYF26vhn17YtbI98niS48OPZaDmZvluK16DMsmdmVp9wf9DPyw88s8TStlsyqAI4osW1MzSArWVZ0oBMwpAvOneEPj7Ka7lVC3uAbfwEeove8kEYj4XUYMwUm6MGgxbSZuLjAOinqGjsBzKeZeNU/tN/E4BZXO1KbFkqMhIglSRb23HphhzOUchmCyNTfxP6YVTjMNc/eHkJFTTufqNOlkss9GlTpVO9emy66sQoOsdb60Pim/SRBmZwt8lM9fM6ar1CgUuYPcEAFhuwltt+42wJ4lw+tTpq9SnUVH8PQzKQG/DkwTvuMfOXM3VpV1aiutjK6TNwbkW9BOCyAlCF7mYmAcFurmwc1Z6ll8vRrOSDTqoaPhmWN7qp2I0axe0RIOxAVPtg1MNWUIQHdK7K3zgCPXST798d8YpVjVyIzOXZVLO2glTOkB+mLEnQQAYMkedxHM3KS0VNVDFIdbSh/aFtpA6rTEgGJBtLpsKhAH7lWpyFntOhNKyvPeQenrFQllAlGpnxBIm9o/wCqdPrhm4RnfGopV0MgcSA28SY28xB9++MF+zHhfi8RCskikjGou4lSFve41QY9PLG+lT4ZsZ0tEAzsf1wLoEybRBU7ksxJzvNuqqKlJIsVJJguu6nuLTI8tTC98dcO4plX1tVC0SDLvqFO57kqRYmeonexiRInIcBrVKavKqSoZVKnvuCdQgrYER3O+wEcR4bWaqchrUPUpmG3EEFogx1Er/A9sYKY0ZbkxYRitCd316MdxzNl61RMplT95ZgdRVpRAAT1OSZJIjSJMSe0GHimdqUAVo1KfiC7KA1SmgE/2jEgqNwFUavSLihyvwP7rl/F0MoWKgEHWVUgsWAE62UEfKwEQMX+BcMFJPGdY/8AbpyRJizOJ0l4E6gOxa9sCdi/LJgGPcv5Hi1fSBmEVKjCVp0wxcr5sCdKH5sQO/cAecozNFSuKbFtQRakNM6u0EkncCxk2xw+f8JGqMPx6zG5GwBhfbbp7EkdsUKNTNZqjXorUH/LrAhemrWUBjq791v5t6YmBbKWAO0D6d/+RhG0Di4ZztDxENOm6EnVI13JMzpkk6pJ3MCcQ5egLa0qBIj+ybpK7dYk6l7EEenfCvwbjObWl93qBUNRqgS0gVKZBMapg3Vg3fUTi9zLQ++ZQVFUGtTKggfm1QIj94gifXzwZU4SEY3f5g/xBBLAtUg4NzPmUqClXotV8S6VZajUdYJViyWcRHkRNzNsGM7mmKmk7VFDSG0u8Akyd2PqZM+eLHM1M5fK0igkUCuwmNKkD9be+O+XVNelUV6B8PSjipN6rVKYACgiCANJ1TEwIsYcN2TkcRuPZjFsAbkXEMr43C2yyDTUommae4iKogzuDEgncb98L1PnvN5INRztE1GCnTr6X2tJEq6TAketybYYOEUqxFd6iFD4Q6TNi5plfiAMwt5wy5/h9OspSrTV18mAPuPI+oxxcrW4XEuqljt6n5tArZioYDVarSx/iT5BfoBbBjN8lZylTNQojBV1EI+pgPPT3AMgkTscazX5cyuVpVPApKrOpRjLEkORuSSYBAIn9mLTjvl3i1Jcv4VUA1VRnaStlJ3AJkiTEgHTF+00DOWPA4k3oV3MP4PxqtlagqUKhVu4BlWjsw2I/oRjb+WftEyeap/iVUy9UDqWowUepVmIBH6+YwC//TOhXmozPSLGwp6NLDsRvuIuNM7wJnAjOciU2raaiFFpqBOqziYuYnpUHqG8rtBC5kyYWstxU3HjyDgRp4txHKZlfCoV1rNU6AWqNUAYo5WACdJBCknTYT5YCU+OVsiyUc3S10wJUz1BfNH2IG0EqRIuLAnMjSzFamGoUKNOi0PSBAEdKqrBNJ0kBQRckSdthW47k65pLSzgpHWT4TqQ3WASFMBCjNsOlg20yQMc+ncAMV4/Wauox2V3czrPcZyzuUqZwZYgBlDjUyhh62DRcySRMfNK43mKR1UqWYOZVXFQVCDaQQVBMzHSZFr4g5lyVNq71KmapLMMqEVGIBURIVd/fAyjRCerkRPbSbiBH6+vvjsOJaBk1hufMYMhl/FpU2LsHpOX1jdCLLHoBDRtbBXLpm6rsc1mNSglkRRpXpLlSwN9Uvp0+QEzpkXuXTTGWpJUpboX8QQGu7QbDaCsM8AgjfBrh2WogGo6hnBAkwfyr2mPP5/TC3zgNUrTbYH0me8zU11o6/EwIYDzER73j2x94FxXLURWSpTbxSjorlmVfhYW0qTNyLwI+ZwW+0HOBq1LcBVaI3AMQfKZkj6GCCAhVabUysmQQ0MO4/1BNxinH8SROQjeSJrnLmQptQQsNwZ/xHEeY5KyKRVNMNCEaHfpJ87mdXuR6Ti3yzVAy9MnYAz9TiLj9J8zSqUEsXUoWb4EtIWRuxi8TcgeWIixDkA9mWBRtDHwIOqZKhV0LmDSqUqQJuSoAAIBLSNUJaX2kb74bOWeTcjQVWpKKhDBw5YPDLsVI7XwoLwqpVptRrF0DUwKxsxphEOq0gSApsN9Prg1yslSplKVYNRSloHW8yNICntCjUp7740ZHqxZ8flOfGnRIHn84wc9ZLXk6tRRFSipr0iAJDU+sfXTB8wTjP8AnHMV62XeiBGpqaKgm7OygSSfh6oEQPni9zLnHipR1iSlumBvF1Jm9zfssWJtHxPiSpRy9LL1C2lkYBkHQFkjUbSQY877nDFcCrkr58SFlLeJT+wqsr1cx0Kummtx31Mf9BjYAO3p6emM34LmMjlTUrLXrCs4/EZKSeGx3AKspYgWuIJk7YKcc5pY1QlJiFA6tMS/nBg2BgW3+mCd1Y7ovT5FyCl8S3zhUNDRVp02qFiRpD6Yk3JsemSCSL777BB5iy1WiaedcENrUFo8rrANwtoE+Xc3Og5fN6l1ahJHxEHyJDEsZK2tgXn+KAIUgMGkaWUGRb4gZiZm97bYmGT4uBPSWlXk3LXCecMrniaNMMpiStQKCwG4UKxn1HlPnIOZakKpcuCI6VU2Onu0f3jb0AGxJGMKpZMVKjlJpkNNMqdIUydItcdri4w58q8/M0Uc38amBUFjPr21dvI9/ItI5sTnxdqsL85UDRqgx+GASsDfciI8iQPp54s8q06YWrpEutWoxOoAAsABvcyE/wAx8hAjmznrS9XLPTp1EKBqdTTsSNnUkW3lkZSOw7YEcMr5g1iU15dggZ3UyNfwmmQwuBDTedribkNOcfxH5TEDKXBQdgxv5oy1PoOgI4rI6kMt2jSQQBM+G3mfgEReYuQ8qajM8fhqEAkEXVRG/wAg308xhb4rxKotYPmPFrIELmpqAuoIK6QAJI0xcbDeJxpXLefp1qCtTy9ShTjpWoipIN5ABNu89974xsW47vAnM5Vdh7uVebuIJQy7yoZmDAKY9yflY4XqOazGXpUqRQVFSkjR4hpsr6AxVgEI06tiAGXbbZj4iuXeohrE6jamASNzINu5IsD2GPucy9LL/jOQUBltemQf2gYltvhn5SbE1FQgtgdwDwrmdFy9V6wBqvUL6bLMQIvcKmm+9h3xRHPVUVfDenTJHUypKn90kn4oIMg277YLjI5etlnqZZaL12BZY0ghiZEhI6lEdJ/ZAxmlN/DzLOy6ClTURMwCTquCZlSbzjuhcowYBkYg8GrmocP4rls3FRTqpXDIVIZGgXI3JA3ZZ3BO04E8W4ItOprgPpOqjIOoliodQImYIM/3rYqcvUwmarU46T+JHz3Pykj6DDLxjLmnQRlckeKoXWAxpyYJBsfhLW7yCIuC0qXAcROcem22U+Icy0aLJSZmUxrcoLKCOkMBsSOrpi0eeAWarjMVnpQVQnW4IgwsATPqAb36gcBucclozLAdWsC5tqPw9v3QbeeL/Hq4yma1v0iqo0tdhKAKdUCwNj7HaxM+cG2IHI6+/v8Ah3KXx41TGR/y7/v6T2X4ZmatR6CZkijQCjw203DAm1lDMLCH1EmbzvX4vwapQqU6Rra6RJMACkFdF1hgFlbHTcQSbXE4tcrcbSrmahWo6q+mAkS2lYkAxqjyj2FsVvtG4utECkjs7sraXeFdA1mBEmxXabgi2NVsrVZ5r3kTrjUnjj7RMpUvvlNVQg5mmIAsPFpzIAJ/Osxfce2CObyJoUqdFtJq6pqQZiZCL/hkyfPF/krlkeD98qBixP4SKs9AB1sbbsOlQL31C8EEeJ1K6LrzNCnDT4fiqjFiCLLpaQok3YdvPD/iLHbRA8Xz+E88qwlzh9E+DShx8IksAxgpqnqMBQdBmJBbe8YM5BdVyWpdRgwZMQAJKwBAEgkmfLvQ4GwNKjU0hFJDBVAVLVVSdzaCDf59sMlHNIxdTI6t2UqDYbE2nv57HyxCym7aW4cd8tM35yQNm1pI2oBVUQAbk7KFEHcWHf1nFPPcHyzkqrVw6oyrVfSKRZVLRpiUpNdQ5YnVBIg2m5u4k+Xzz1lYNUR0NMm4BUKwJ84iD6tiqOOZSNVJa/i7ik60/BptBurK+sqrEFQR+UA+ePV04QJ8XtxEZPnMfOXkbwaa3UkEiewk9Z/8R3N9hj7zhxCtlaFM5amrEambUhfQoXqqG9iCw6j+1ffE/BMwPDyrMfiTwpPmNv8AtbHfH+Yctl9a1WR3GXLCg+qKsmAhIBXqIBgg2Q7C+PNxi8h4vk/vLM/GMD6RO4w75vK5Hx6ioK+Y62VJVdRfSQi7wJAUeYw5VeCMnD1y1F1igS7azp1lQpLdRIUeIxfSfhNu2FLiOXccIyL09Xio9J0KgltR1adIEktqYQMW+T8w+fy+apZys+qi61NbLLKH8XXIgGzamK9thsAHJ8WM17n9/eSatT17qP2h3gfHcxllNGpllzNSqPvJYAt0vEAgKZ0jTta4xeqcZr0ln/hVMC5gUGk/p/LAGhxWu2YXL5WsFpUYC1XGggaNBBY/taYgiDpB7Tg1/wAF4sqsErq4UakCuGBF7DUmncfqMcb8E/hU8x3Zjak/pB2TzuWzZel9xCVXYmodWkUxvIAAkza4G4vG1LP8KdalWonXTp2bsRqIsPMgxO0YvcvcZbMNUU1l8eAJNKPhEHpJuZmfIzbyM8cKU8kKa2JYBpNy0hiT5zpmfIjCmNsb/ap6+mxenjHkkxSp5llELIG4sLSALdwYA+WKebz4E7lj3ae/czc4neqo3YD5kYo8RqKdMeseRwsCzKeByJX5Z4b4rFFaTZrWsSRfy+E+eF3PipTzFQE/iJUIJ9VMT+k4afs84lozppsf7VCot+ZSWH1Gv5nAfnylpz9fyJVh66kUz9Zw4WG2/SVLV3LXPHDXdk4gmn7vmQIAP9m4Xqpkfvq5BFt9u7l9nq0quXJLF2LAVNXZ1UBTHk1MKJPdD3OFE5tPumQo5gnwWrVazxMhBCCIvJPix2ne04N8kpSpHNVabk5cVRRuSWdQLMIVTqE67C0kdpNWqVjpA3kfr4qeShCapgOoR53dV8PUAKCUzVdZ+JmZdCAbX0sPUb4Acl89VEreDmKhbLuTIgHwyxJGk7hCTpIuIPa+LPNeRfMVKFFagJdnI1G0BJVnI2GkFfJdzvityVycHr1GqFWNCsUKn4CyRMhgCwm0EAQe84LTjGunLvzf6f0wMhfJnpY+cz5bMDKvmKQnMag0AAlEEyFHdgIY/LvF8pqZ01nBZnqVG2JJdj6Dc+wx+gsvWDKGBiZt5X2Pywj08xl6OZzDFaaana4Alr3iLmSGP+2PN1OU48e4C/pPb0Gv/wDn3WB72fEz0cLr61U5eopN1lY27ye4t64M8e4SrZIZqkp1ABK4gjewYr2IPSw89++GdOLJXqsoU6ESZYAAkm/c2ACnAzkXMePXzCtHgVVdmQj8psPl0xPyx2ndnQbxRMadfk1P+4tUvkeb4lTh+cAzOWe4Dg0m1A3DgKIndQWDTh8zVE1sq6D4pU/Ux3ttOMmz1MJoAYBgsMAFBUg2JC+Yhh741fgGdWqpYmBVQMbxdhLD5qdQxfpz2sl1eL/axv72P1if9oyCnVSppDeHUZoOxurge4B9jj7lHpZt0rNQ8REBjSshCf2iSLyDO947XDDxrh9PNK1Et1MunUZOmpsDPddUD5EjAX7OXNGjUp1F0xWMtIjXAU02gyrqV7gAgiMK1aEAkRIybkVfa/5Er8d4LRzJ8JqdNfzBSzoRaA0GBEWlZnFLN8PyqKuVqaHLOuhEWRY6iAoAvYyRBIaJEmZ+PcXehmGy+dQ1MrUXUrr0vTMkF6J7EdOqmbE37nUB5g5fq5Vlq/eNY8UChVvBiSSNwlRHWGpkb+d4PT/6azhT6lKRY+/3+8mfUhSQV5jmmeAEU/GmIkFVi3k6hIHqbRjKeM5OhQrkZfMNW1BpfRAlgYh9R19XcCPU40/g5qZzI1aYVRWFNqLOZKgMSkllDGJEiAfLaTjIhRcVPBJQPTcr1GLhoK/4vTz8zhWl0xws1/jM1GUPQE1HlmpqydBuwr6F+ROoe8x9BhtyuZRmcK6k6uxB7AfxBHthI5KyxdfAhPCpVtRkHVqU2AMab6bj0Pyw8UqKFqnSpOoA2B/Kp/nPvgMwppRhNrMi+0xYzbRtqJ/yU/8AfCzlViSfIx9Ln5dvf0w0/aZWpHMsKbIdOkMFizdWoHyIMSPUYUsu0m5PwkD6H9MW4/kEhyfOZrmQyzVOFqJ61JZSLQwqFhHyOKHD+X04kr5ytVIdw1ILpZFoPT0qGYkdaxNQoI0gkEyLFOCVwuSpKxjxGdRY/tsP9/bHfCR4WpmbQWDVDoqMOlFIZrQL6lG15Y483HlZC4rz/nmejkxDIic+P8Qnw8JRy+X1sgWkqHW5CqpVeliTazQb444TnKa8XFFKVJRWyjVnemQxqs9TWDVgABwNdrjr3iAOs9Rp16Zy9QdLFUYAxHRrF/mAMEeQuFUKFIijSVGaGYxLXGxbcwwbHaV6BDXZ/KDqsdkMPEizHKVJiaS1qVCmp1wQWZ2IgE6nHwpa37U2wD5k4MmQp+IczrBmDTXTpNt4c7+drjBniXCsjUq1Hr5wpVLGVGmFgwARBMwB3HyxRPL2QF/+IpHkKcn9G/lhjiz8o/7VPnsgG8/AP+1RTyHCHzeqvlaynMUgHZmdg9Qn4Vvu40nqmCIk7wZ4ZxdeIUtDjRmaZIg2V48gbTv0m6me04izPKmWqeP90zwVBpZgyga3hoEHTbcyPO82xU5RfRUp67t4ugkXEhSJ22uPa+GZ69MGufHMv0zitng8dy54VrEbN+XybykYFcYysGTpvMaV07Dv5++DvF3WnVdSQLs1yonWQ3c+uBHF8wGAAFpN/bzFsedj3B/pIyGx5CID4Nw2rRztCo9GoKRqiHKHSQxInVGnvht5s5Sq5zO0RTXSnhgVanZAGMfNiCQB6eWHzlpA+RpL2alp+sg4RPtB5irZZKJpVDT8UEsR5KJAncXbtG2Ljy4nuLnPpX7VFX7RqiDOmjTEU8vTSgg8gok+8sZ+WGPknhFQZYhlIu1WNiNSACTuGIXtcAnYnCnw5AdeezJLDWSgO9aoSTN/yzf28gZ0/lFalTII7vDVA7tpABMs0C8wNOkecDfFuty/7KovQoE/X2/mQaVN+Ys0G8Q4GtX/AJZqTLTrIHQiJp1FAm8wUgTETvINop8j5Grks3WylW5dRVosPhqaCQY/vMr3U7FR6ElftAqVaGTSqj9dKrTZSReZiCRupBINrg74L8OzVLO5enWHeHBmGpsN4PYi4PuPPHk5NXk0y7iLxtwfoR5lzY0bJxww5hXhOZDEgfCxJX5jePQ/EPOW8sZ5l+XMxmq7VQFVRCy5gyBBsATvqP088OGXcvTakLMl0g3ZQbRqvBgrebESTOM05r43XybTlM3merqYOilAItJK6dZjZRBAk3Jl+JhkpYrU40dCG6Ma14VqpPRWHqBnpqdhquPoDBvO2AnL7NlMtmqzQCyilSJ/MSYNt5WZI9D5Yh4y2cWlRpZY1Hr1m8X8LUGChAGkrGkEsLyNztjvOoWoBGMvADBosWEnpHwwwJgQbd7EtVAFuM0r+nWJR8PF/YRdzdRnrGoY6jNttoj9MH+E8wmhRCpIZGPVIA6mMeZkXB9BF9sAuFsUqqjoXGoArEzfuO4iTbfDbmMrSV/CpUkU1GDkG5RbSJAkgkMbna0nCmzHFz5/vM9vUlGUYwOO/wDydZvmp6zpKgeIqsI0mILgX0SYvJBEXH5ZIr/j7vmCVQp95pBK4Rx1sVIDrqUBaqwd9yB5nDIcuAUUEwABAJAMEC4BjYYg4lwSnXOqdLkBVYbElhGuPyXaW3FjtOE49fuYKejJjpQqkmVOGV6fE8v91zPTXot2sTFmAkGzLIuDFjB0iXKnw6iaVWi2TXwCQzqKxLszEnW0mC8j4pLSO0DGVc5ZStlOIJDlsw1KnUYpJOsgq0WvJSdrztfEtfMcQqLFV2QPAYlgrPvHSDrgSRpAAM7E49pMYSj6gCHmieR9p4rA5OlJPuOpq3BsvklptSy1WpTRqhaog0Xa2oGF1iBAABGm3a2Mn+0ThQy+cFVGaqKk3WoqNqpkA6jpIMjTIjcHyxc4BrytQeFUSpSaBXp1Omm4Pwld4ezQxIgqLwYL3mxlatK9CmgaoELaUDGBq6iuxJAvswvaYCsubGTaNf7/AJThgdfmFRB5V45nKhWhS8IEs7hXUwLTdlPrAtvHni0ebc2tU0z4AOuCQpjsNU+JEQB3wf4zylljTZ6aeDUUalZLXF7jbtuIPrhLejU8Jct90APiScxDlTbsfh+EC09ogG+Iyd5sT1cXp41AP9+sEc18GdM3UQsGqOTUPhgsssSWgXYX7HYz6Y4y3KeY8Nq5RvDAeSYX4QZsxn9MbFwrg1GjTCKimRLMQCzHuSTecU+P0wmWzCKIHhs0fNCP/HBjUGqkWTTre6DeXMlTagupQZmSY/aPnthYyOfq5jM1KFFAy1wKSsbaaQZixMD8y7n0i5jBDiXE/CyCIph6oKD0WTrP0tb9qe2Df2acH8Oicwy9dX4dpFPt/i+I+fTgflDE+8LwD9IR4RRernK1B9KVdQdRJhlAOll2m0A/IecBn4TwjwGYFiSLRYLDBTItMap77zgbxzJkNSzlMfiZZg5A3an+dfU6S0D5+eGvPxrVgZDpv+6ZH11n6Yb6eP09yiIfI+6iYh8wcsF8xUqJUjXpbSwEC2mxAm+mcCMryzVYEmoogsuxk6TE7RuD2w+8THWp8wQT8iI/i2KGX2MftN/3HEzIt2RMGjwP8RUXFChyLUqFzrI6gGBZb2mQdJ2kdu+FXnxa/D69CklUwKOsi0EmpUsbCYUKJttIg427hiQk/tEn+Q/ygYyj7eMrFXKVOxR0/wAJUj/uOKMQG6qimxIllBUzTiWfbMVTUqQWgDyFgBYetz8ycVSSt1JU+YMfwxNlcoarOBulNqnzC3P0WT7YibY4qrxFnnkz9Ick1kTheXquYUUPEck+hZmN/OThKzHGcvmaTVnSoiU7anAED9lYYktsJ8z8gBPDubA3BBldLBkdaTEbMhZnA1RYlVKx3AOAXHOMipRSiqaAhsA+q0eWkfW++JGQlqhs9cQnV4imaYaEGlIVAR0ktEAAiYEC9iZ7ADB16jU0WmrNpBAAAeAJ2+KIvhf5NywhW7yx+lsHM/VRCGZGkEQ0CN/OZ+uAJo7R1Pf0uEDACR4kedDZijoqVW0xq0ljuLgXc/LbBXlSkKAamCxpkagoBklpkSSYFp9TNjJwN4XXZkAedokCQfosR8zgpw4Gm8qTsGE9tJGx+THfCspBTY3V3Oz4FKF1HNdzRxwYikGVi9SAxn80DYTcSLX7wSJGFbilLRSq6dLK/wAIO48WAD6qGPt0+d3vgrzSXy/L6DcD2mPlGEXmuu2qtRCEMrrVp2s41rA/xMIvEiDABw/NiUBSo6/onjYWY2Ll/k/JGnR6iCfgEbQkiPYlh7DC/wAd4E71qj0qdi3aIOmF2Fxt5Ya+XNXgLq3uPf8AN/n1Y+0GlQf2ur/EZ/ngSaEpVtnUyrOZDM0q6P4TppsHKwJIIIk2PTNjgzwrLPeoxvG5G5M3gRO5Hvhj5uE0kHc1AP0bFKNIgdhAH8BjzdbkNhR5no6MbgXaLWZ1+NNckpMhCbRO5AgHy8vpOGHMfCALAkAm0Kvc+yzA84xLzHlQmZoqbjwVQ+RjWD9ZxC9OFRdxIH0kj3sMK1FLkUV1G4CXxkjzB+XpOwNas7eIwux3C+Q8huY3E2jFHhmWDNUqgkRKqdzJ3I/vdh8++JOY86QPDUwYlj5eX+v/AOMSZKslOh0MSVWSu5+ZDGbb+2xwW7IV3HtptIDtHiDeGZOatVARpAKEdv3v8cn39cH0pqCr6NfwnSTBMW+KCdQEEHzF5wH4VmgcwVRdCldK2kkLuSdpkd5wQp52NVwyo8alMle8N8wYkfLBZHyB7ES2NHxERmNB3y7FVOoqZXsZn4Pb8vpHqbNbhf8A+36AJYJ4lr9QOsxfvdfkcQcKzmglT8JuO9/9/wDTBvJ1ugjyNp8iA0e2qPbA/wCnah2Zkb7j+J5uXgCBsjU1U0Pmo/hgTzX/AGVT1oVP8o/+7BPIU9AemNkcgfunqX9DHscDubh/y7n/AOXUH1Qn/wAcX1TVGsbW5nvCcqc5mKdJv7NB1QbaQZPuxMe/eMa9k1gAC1tsJX2b5ZRlzUjqqNfzhbAex1fXD3lhYfLB5Wt6iiKEu5cHzP8AXti2L0F/+U+n2+Ef5HU+2K+XGOOIZzwctmmiTptHmwKrPuBf1Hlh2HniTZfefeJodIO8MP16fL1wHpEhGjfU8epLtA+sDFjgnEWzGWdagivTmnWXaHA+L91rMP8AbFSg51PDAgFaijuJOoSZ2LA/rgXXaaMfiPEY6dPSAoJgAAfIe2M5+3TLk5Sg++ivHsyN/MDGj5esHUMuxEiQQfcG4PodsJX2y054Y5/Zemf86j+eCx/MIhupkX2eUVfiVCm3w1VqUm+T0qin+OAeZy7U3em3xIxRvmpIP6jBLlaqaGcyuYYMKa1lBfTIuSDHmYn6YI82cLqVc9UNGkzCuzOijqO8Nq8jquTt1DFJYA8xIUkSPhf3h+GVFpw1KhmfEcRcF0Cqxt8NnE+ZA2wHq1pif541b7M+XMzkxmfGp03SuqqyBmaNOqz6UK3Dm04F8b5EaX00zpMmmRPiC1gdYXWBtaSbd8K9XGef18fnC9Ek/WRcrUdNNf3B/mucM/L2QFbNJrEqssAfQb/PVp9vnYFkW0KQVvNwbER2v3EH6YbuR3U1nM3CQAbTJEx5xp/XEwNtc+hzui4CoPIFRR4XS0M6T8Jgj1BIPvaMFKXxL6yPYg/zAxDxGnoz1dfNi3+KH/8ALEqKSVAMEsok9uofpheRbBEfe7Df0ml8qVSaQ9RP6kfw/hhR5uX71nzTNlpLo+dgxiO+plU+QBMWwQy3FquWpMAillV+5KzT+LsDpkm9tttpp8t0i4au8F6hJJ9SZaP7vwj/AKTitnpAJ82qENcMZVAmVCpYBNC/9q/rGO0p+p/r2xGagFOkndoJHewLbfvAfXFmkMIaPMXubjDZddyXLD2gf+RxSylJ3r01MBBUU+ZbSQw+QEYNcxcO8R6RUhXWbtt5ifofpj7y/wANYt4rsOhiF0gwemJkn1No7e2JMmF2zKwHAlmPOi4CpPJgnnMn71RXyQH6uf8ATFPO5gLJP5FLEfOw9zBGDPNPCalTMJUpXIVQwMCOo6Yv3lp37YA8W4XmHDlUDLTYK+iWMgT5SQpN4FiAfOA1GBny34jdNnRMQF8xfyKF6nVcs8n9J9hfBjiuWpqjOFAbZfKWtMbSJn2xT5epS2ryBP8AiP8ApOJuPVpKp5dR97D9NX1wlyTmCjxKVAGOzA1HKy+kEiYAEwO/f5z9cFa3DGpLrQhioOpYsy919e/9bjHsVPt9f9wMNORra0Vjv39rYLUZHWj4mYUU2PMtctP4wUqrMFsbeQFixtMET33thlqSogm5kn5n228sQ8m5BaWVVV7u5P8AjIH+UKPbFzM0rYrw6dMZLr5ni5WJYiBy0Vf3hHuskfoW+gwL5z//AIr/ACb/APzfBHPggav2er6XP1Ej3wJ53qL92cFhq6oE3P4b9vlJ+mGkfEIxD8BEqfZ+ZylM7TJFvN2I/TDll9htt/XfCtyj05en7gfU4aMpVsMC3zH7zOwIQpExuP0/1xdyNEP4qnYqoP8AmxToH+pwS4QLv/0/+WKcHzSbL1E3jlLwWXOAfhugpZpQN0YQKkTuhN++k4kpKBUlQoLqPhA39CPVu3lhh8NSrIwBXqQg7EAlY+gwtZbInLKtOZFJyEJ3KlpWfkHC/wDTibW8oD5HH4RWXoGHOD/2cWszW+ZJ8/IjC39rF+GZi2oDwy0Db8Wng/w+oF8RZAhpJP5VgDUfS3v+uA3OVKpVyGaYKSooVPDpndrXqN/egkqvaB3gBuA2qmED8ImXc15NnoL4KyUqKwA8uoewEqfQGcO3LZ/FcGw0y0dgeo+8JUj1wici5+tXcZYEQKbMp79MQu4tcAbRG+ND4Mn3dXZpgsCA6wxIBkEzcEWnYCT3OFZ2VSMb889fQmV4lLgsnf8AmJ/A6q8YrN96R2po6aadKqEFOnU1CSrGCqaV+Aa2NTc7YqZ3i3/C66UqCOlKPErUajh2IZiCj6G8OQqKyMAGXVc74IJwBVXwvHrJSUsaah1p2ZpAaAS5HmdrwMQnlmWpLUqtUoLUNRlYA1Gm5UP3UkExY9btBJx7PrY7rx7RB0OcLur+Yd4+sVqsDUAe25EIJ+ZGrHXLWZAzVBm6ZmzdpVjB9eoYhzBarULljLEkMotBub7QGtBvf3DBy9y9l8xSWozOaqPcypiOwGnTpPreRE2Ix467bpev7UqyFglMOYs818UprxCqbmCoaB3FNQYk/wBRgdV5g7LT9y0fwBw5808iUHL5lDVDsVlFYESSASJUmTIO/n54pcE5So6/xaLERbWW31oNtjAJ7YJhzxPT02swJh+ME1xDFfOeLw2lpGlqyAdjeCzH1BKn/Fgwcn4dDQI6aZFvOL9/PFQUg+bWmigU6C7AQATDEQBH/s/VsGs8Pw3/AHW/gcGeZ47kFiRK2boL4qNA1aWE+krb9cT00+WPrD8Qeit+pX/TFgL/AFOOI5nMeZQbLioW1Q0MAJ26RNx5glvrizkB0A2uWYW7MxYH6HFRXmnaJckiN11k7+ZEn/DiXi2fGXos8DpEKPMmwHymPacdBY0Jw5BV5NmLSRYiP56ApHynFYasnkiYGtELEEzLm5vubn3jHzhZLZakGklkQNO8kqCffqJ9sX+LlDTOtwgF5aIt5yRI9Jxw5nMeBM14JXQLBYSbkk229ffacNeQ5Vo1qa1amoM/UQGiBsFIOxAEGIvOOOAJpfroLTYQRJTTM22phj33e8YaqC6VCzMDvF/U+p3wlNOisXBu5Rl1buoSqqL3GuAUKWUreHSXUEkGNTyCCACSTcgWG/lhM4TxJSoRFZyJ+AFiSSbKFkk+ZsBjT+IgeFUnYKT9BNvUEYUK1TMKxEBlUBmM1ApEXkeKLWaxnYYLJhxZBTmoOHUZcd7RcYOWkqLSIdCh1EwwAMECJE2PpaxE3nF9xbt9P98eSoDLBg0ncaYsAIEdhHr88QNV/q2CoKKHUVZY7j5lHitLoO24m3aRP6YXOccqrZetUjqWkwB+ZE+8fxOGLiNTVTdRuVIH0tgHzOoOSzERHguygeikg4EHkRqjgypyw3/L0/f/ALjhhylQwMLHLdT/AJen7/8AccHMvXgYF/mM4fKIw5eof6ODHBZioT+3+mlf5zhZyeawx8IzCincwZZj8pBH+Vk+uKdNyZNm6kNSQ9QDs9vcA/xJwD48Tq0zDOsKTsDMSfQFlJPkMHc248UkGQyxbzRmDfSVGF/mCgKrBSekKyt8QPVEwQQRsB7nCtVtAO6KatnMkyOio5RSWpoZYn/1XBi/9xSIA/jeeOdqAfJVy2oaKTvKnqgDqA8wVkR3xzwHpNKABqSIAgL0giI7AJ+uC/E6OulUQ7NTdfqsYzC4YWIWOis/OPBeKrkM5Tc9QBh2F5Rx+XzEENPePprGb1VaqafgqLKVPIQCQAb6rSJxh3D8p46GkoHiL1p5lfzr6wOsfJ/PH6L5ryvh0ldLFNImO6Cx7/lDjbuBg9VjAcZR31+EfpMrL8MCcHpIVqmplmTQ5UausuFjrEXM/wAsU+McPmsaNOkyoyeIan/pgg/Ce4NpkfreIE4vVzFJlq0F0qRLK7XvEWUTIHYgY6r8TqBFoEeGrKFBuxcEGZJFjAaT5nfzCyDu/wAx6lgaDcyPl7h9R30gDqiBJNhux9APf3w98scB+6Kw162YyTGmYmJA/Ne528gML/DuA1mrU3EJo0uWKrIBJMASb6Rpg2tMA4fI/q+OQf8AI9mBqMpdq8Stm5NNoGyyPmBI/UDFD/1EM2AYk+lv5wfbBdRt/vhP5hrVFoUlpCXqFaF9usQZttAPvFxjSPiBg4zwYQ5SpsUqV2JJruXHaFmw9tv+nBvMglWHmpH6Y9k8uKaKi2VRA9sdZh9KM3kCdvIYKKlfLtLk/wBxT9S3+mJs05CMRuAY+eBPAsy3iGnUgN4alYMhlUtcEAAg6hf9BhJ+13mHNZPM5Q0qhFIqzGnEKzIw+LuRdbTFsGFs1Nc0ZodEfiKFEqiyOxkkqO20asL/AB+s2YzVPLL8NMy3lqP6dK3/AMQwN+yfjmZzpzOYzDgjopoqrCiNRJA8+rzxxzFw+tkchncwa340DRUQkEFnUE7fExP6nAshvbF5Du66jdw5YWgqrsoN/LR+tyt/MYF81VFSrTess0ipSewNzBmNxFu+k+WEX7O+cM/nM5Qos1M00RjUIpgEoAu5GzSFAIj4jIOHjn2spWhSLAFqmqJgwAV/88DmXYpuOxgZHAE4y2ey9VilKXqOpUbta/cyFW5O/fDaWP8ARwp8p5VRUdgACqgevU3/ANv64bp/q+F4DaXD1GP03K+0ocaqRRabTCzP7RA/gcKXBqGpnlyA6Q4sZ7XJE/mPfvhn47UtTH94ud9lEfWWGEni2RU11YqCjggW70+k39CI9sZnNLCwY95A9408LZRr0trAgFpJvLWkzJAK9/5YleqY/wB8DeXK6hGpi3VKi4kQAY84Kn64tVW/q+MDWonOhRipkGYrH+jgXmjOSqqBMU3WNoCqwF/XSD7jF2u39XxReoPBzAmCJ+hQH9dLDGrNEW+BVtFJQPNj9WY/zwaoZuw/0wscNfoHzP8A3HBGjV2wTj4jAU8CM1PNHcb/ACwKpc/0mFdAQpp5Kuw19INUOumiCbM60kpraZIMY7ymZwMr8qUalCtS1EGpWNdXgHQx7AWldxHrg8GQITcDLjL1UfavGlepUWgfFh9UoUIUVVVouRc9LA3/ADe0WZyrOlTxFjoIRSZ1O1l1ET+Yj3M9sZbkOQ89QqCpls1RRh+YM6H5EBGBHobY03h1aqaKpmzTqVIh9C9DXtZu+3bfyxuYI7BruJXEfIlrKuqVBqMKitckRYAajfa5ufPCvz1z5TNNqGUfUzgq9VQQFU7hT3Yi0jYG19i3GeFUsxQajJpBiCTTCg9JkAyDInthYo/ZxSLDxM1UZd9KqqT6E3/SPbGaYIi/EYJxuBQmV1HcVg4cB1MppImx6RjZeIcQzNOjVpZlfE0utO5UoAQNMqQGIsxk3MXOCNTk/h7NTbwADSjQFZlA0mQSAYYzckyT3wT4nRou3iVQpGnS4aCrKOoTNpBkg+uG5Miv1G4V2NbdRb4Vmaf3UKKyeIxJqBmQaixPxTcCIFh2xT5lzKPTpK1RHqq35SpttbSTvAOB1XhIeoSH8CkWkFwGhTPwyw1DYyJ3g7TiBOGkVQVYVEEjWwNO5K30tb0gmN99jGMHPf1gY9y5g5Hw7r+s0LkritSrTL1oJIABH5gs3IgQeoWGGcVx/QOEfI0qiupaoNK7AAA37dIVQp7jSSbXtg9Sz2HXUfkIZiRCHEc/opkqOrTIkbbSx9BvHf8AXAallHehRBLLUpsr9QBJKnq7xcFgCdrE4h4xw7xytRahWoqFQNRCsCZhgpB9/wBMUc/ns9RQt01IU/lBgxvKkbb3VQdrYxgTW2ahUXcc8vn6bHSGGq5KfmA9V377+uIuLVG8FyhhgNQJWR0kE272Bwg+OulCDSVw6P1K61gdS6j4pBFRmWQVCgEGBYDDLwbjRrUzrXSQSp9R2PoSLx2ntsD+sCqME8O4ixkug8RCpowDATU0x3/MUKyenTeQYQufuZjWzhWvkw1OmNKLUZ1bSYllZSAJIsYPtEDSeM5LVSVcuQlSmRoYyYHcWYEnuL74V+Lcn5jNOGq11Xs7KIZh+zIO3zB23OGoy3ZM7MAw4h77J6dJcs5oM3hs+tQw6lkCVJ7kMCJ8gPeb7UlFXKeCbByTclQSolb+WqDHpgnwHKUsrRSjSEKo+pJkm5O5k++JOI+FVAFRdQBkXIg+xGA9Qb7gemdtTGeFcfy/DHnK6q9bTpqVWbSg81VI6gD5/XyN5Lm3L1311qrGobQ4t8hFvYQL4ZuM8m5DMFSafhsBE0yFJH96xn574jyX2d8OQglXeP23kfQADHZvTyjm4eFsmE2AIf5WytVCz1UKCAoDXY9W5A2sP1wezeeVBsST8K9z9dgO57fTAPmDjT0aYZE1dYDG/QtzqgAk3AHpqnYYHUuN0yCxYs5ixKlm9AB29h5xhQG1fhEYScrlmhZmZiWYyx+g9APL+jhT474y+GTLFA0sogamdngezqPWMGDRaoNVWqyeSUyAB6EkHUflGCeVzK00CpsPMyTNySTuZxhWwQYfqBSCviKHD86pARjDLaDY29DcHBQZxliTqEgX3EmN+4v3v69sW+KmjV/tKaMfMgSPffAPwKSGV1WMgF2I+hMYnGEq1g8ShtSrpTrzCGYrj+gcRUKk0MzYxBgxY9H8ZnA6vmZxWrcbenQqppVl0uQZIIkEn53nyxQBJQYE4a8oP3mH0dh/LF6m+2PY9gm+YwV6Et0Khxco1zj7j2Jz3HLL+XzJif54mTME49j2OE1hOjmDj6tc/wAe+PY9jbgTtc2f6OKmfrh1KMsqdxOPY9jQTN2iVqIWAumw2BYncz39Tj5WoqU0aYTfSLD9PmcfcewwExZAlhKkAAbCwv5Y7WuRj2PY4zpMmdIA/wBf9sdDibeX649j2FEmMAFSuzqxkqJvtbv6Y6SuQIAgeQ9cex7GgmBU6+8mceGcOPY9jLhgCpy2dbETZo49j2OhUJ4Zk2xYTNNGPY9jYuR1s238MU2zhFgIx9x7BTJx98bH3722PY9ghMlTMZpsUmrHHsexhnSJqhxT4kfwqv7jf9uPY9g17E6f/9k="/>
        <xdr:cNvSpPr>
          <a:spLocks noChangeAspect="1" noChangeArrowheads="1"/>
        </xdr:cNvSpPr>
      </xdr:nvSpPr>
      <xdr:spPr bwMode="auto">
        <a:xfrm>
          <a:off x="0" y="16383000"/>
          <a:ext cx="3048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2200275</xdr:colOff>
      <xdr:row>5</xdr:row>
      <xdr:rowOff>409575</xdr:rowOff>
    </xdr:from>
    <xdr:to>
      <xdr:col>0</xdr:col>
      <xdr:colOff>2321859</xdr:colOff>
      <xdr:row>11</xdr:row>
      <xdr:rowOff>1192214</xdr:rowOff>
    </xdr:to>
    <xdr:sp macro="" textlink="">
      <xdr:nvSpPr>
        <xdr:cNvPr id="28377" name="矩形 26"/>
        <xdr:cNvSpPr>
          <a:spLocks noChangeArrowheads="1"/>
        </xdr:cNvSpPr>
      </xdr:nvSpPr>
      <xdr:spPr bwMode="auto">
        <a:xfrm rot="-157762">
          <a:off x="2200275" y="14392275"/>
          <a:ext cx="121584" cy="1868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768163</xdr:colOff>
      <xdr:row>4</xdr:row>
      <xdr:rowOff>317500</xdr:rowOff>
    </xdr:from>
    <xdr:to>
      <xdr:col>3</xdr:col>
      <xdr:colOff>3289300</xdr:colOff>
      <xdr:row>11</xdr:row>
      <xdr:rowOff>504774</xdr:rowOff>
    </xdr:to>
    <xdr:sp macro="" textlink="">
      <xdr:nvSpPr>
        <xdr:cNvPr id="28378" name="矩形 33"/>
        <xdr:cNvSpPr>
          <a:spLocks noChangeArrowheads="1"/>
        </xdr:cNvSpPr>
      </xdr:nvSpPr>
      <xdr:spPr bwMode="auto">
        <a:xfrm rot="-157762">
          <a:off x="46116688" y="11899900"/>
          <a:ext cx="2521137" cy="504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79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80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3</xdr:col>
      <xdr:colOff>0</xdr:colOff>
      <xdr:row>8</xdr:row>
      <xdr:rowOff>0</xdr:rowOff>
    </xdr:from>
    <xdr:to>
      <xdr:col>3</xdr:col>
      <xdr:colOff>2085975</xdr:colOff>
      <xdr:row>9</xdr:row>
      <xdr:rowOff>9525</xdr:rowOff>
    </xdr:to>
    <xdr:sp macro="" textlink="">
      <xdr:nvSpPr>
        <xdr:cNvPr id="28381" name="WordArt 75"/>
        <xdr:cNvSpPr>
          <a:spLocks noChangeArrowheads="1" noChangeShapeType="1" noTextEdit="1"/>
        </xdr:cNvSpPr>
      </xdr:nvSpPr>
      <xdr:spPr bwMode="auto">
        <a:xfrm>
          <a:off x="45348525" y="21183600"/>
          <a:ext cx="2085975" cy="24098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SlantUp">
            <a:avLst>
              <a:gd name="adj" fmla="val 32056"/>
            </a:avLst>
          </a:prstTxWarp>
        </a:bodyPr>
        <a:lstStyle/>
        <a:p>
          <a:pPr algn="ctr" rtl="0"/>
          <a:endParaRPr lang="zh-TW" altLang="en-US" sz="2400" u="sng" strike="sngStrike" kern="10" cap="small" spc="0">
            <a:ln w="9525">
              <a:solidFill>
                <a:srgbClr val="CC99FF"/>
              </a:solidFill>
              <a:round/>
              <a:headEnd/>
              <a:tailEnd/>
            </a:ln>
            <a:gradFill rotWithShape="1">
              <a:gsLst>
                <a:gs pos="0">
                  <a:srgbClr val="6600CC"/>
                </a:gs>
                <a:gs pos="100000">
                  <a:srgbClr val="CC00CC"/>
                </a:gs>
              </a:gsLst>
              <a:lin ang="5400000" scaled="1"/>
            </a:gradFill>
            <a:effectLst>
              <a:outerShdw dist="53882" dir="2700000" algn="ctr" rotWithShape="0">
                <a:srgbClr val="9999FF">
                  <a:alpha val="79999"/>
                </a:srgbClr>
              </a:outerShdw>
            </a:effectLst>
            <a:latin typeface="華康墨字體(P)"/>
          </a:endParaRPr>
        </a:p>
      </xdr:txBody>
    </xdr:sp>
    <xdr:clientData/>
  </xdr:twoCellAnchor>
  <xdr:twoCellAnchor>
    <xdr:from>
      <xdr:col>1</xdr:col>
      <xdr:colOff>3524250</xdr:colOff>
      <xdr:row>1</xdr:row>
      <xdr:rowOff>1365250</xdr:rowOff>
    </xdr:from>
    <xdr:to>
      <xdr:col>3</xdr:col>
      <xdr:colOff>13777633</xdr:colOff>
      <xdr:row>11</xdr:row>
      <xdr:rowOff>539750</xdr:rowOff>
    </xdr:to>
    <xdr:sp macro="" textlink="">
      <xdr:nvSpPr>
        <xdr:cNvPr id="28388" name="文字方塊 28387"/>
        <xdr:cNvSpPr txBox="1"/>
      </xdr:nvSpPr>
      <xdr:spPr>
        <a:xfrm>
          <a:off x="20383500" y="3079750"/>
          <a:ext cx="43971883" cy="5651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l"/>
          <a:r>
            <a:rPr lang="zh-TW" altLang="en-US" sz="20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王漢宗粗鋼體一標準" pitchFamily="18" charset="-120"/>
              <a:ea typeface="王漢宗粗鋼體一標準" pitchFamily="18" charset="-120"/>
            </a:rPr>
            <a:t>每週五特餐日</a:t>
          </a:r>
          <a:r>
            <a:rPr lang="en-US" altLang="zh-TW" sz="20000" b="1" cap="none" spc="5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王漢宗粗鋼體一標準" pitchFamily="18" charset="-120"/>
              <a:ea typeface="王漢宗粗鋼體一標準" pitchFamily="18" charset="-120"/>
            </a:rPr>
            <a:t>!</a:t>
          </a:r>
        </a:p>
      </xdr:txBody>
    </xdr:sp>
    <xdr:clientData/>
  </xdr:twoCellAnchor>
  <xdr:twoCellAnchor editAs="oneCell">
    <xdr:from>
      <xdr:col>3</xdr:col>
      <xdr:colOff>12858750</xdr:colOff>
      <xdr:row>39</xdr:row>
      <xdr:rowOff>380999</xdr:rowOff>
    </xdr:from>
    <xdr:to>
      <xdr:col>4</xdr:col>
      <xdr:colOff>17049750</xdr:colOff>
      <xdr:row>45</xdr:row>
      <xdr:rowOff>1428750</xdr:rowOff>
    </xdr:to>
    <xdr:pic>
      <xdr:nvPicPr>
        <xdr:cNvPr id="486" name="圖片 485" descr="04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294000" y="56578499"/>
          <a:ext cx="22002750" cy="11334751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1619250</xdr:colOff>
      <xdr:row>39</xdr:row>
      <xdr:rowOff>711201</xdr:rowOff>
    </xdr:from>
    <xdr:to>
      <xdr:col>3</xdr:col>
      <xdr:colOff>8667750</xdr:colOff>
      <xdr:row>45</xdr:row>
      <xdr:rowOff>1428751</xdr:rowOff>
    </xdr:to>
    <xdr:pic>
      <xdr:nvPicPr>
        <xdr:cNvPr id="487" name="圖片 486" descr="05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7242750" y="56908701"/>
          <a:ext cx="24860250" cy="11004550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1</xdr:col>
      <xdr:colOff>13144499</xdr:colOff>
      <xdr:row>23</xdr:row>
      <xdr:rowOff>0</xdr:rowOff>
    </xdr:from>
    <xdr:to>
      <xdr:col>2</xdr:col>
      <xdr:colOff>4857750</xdr:colOff>
      <xdr:row>25</xdr:row>
      <xdr:rowOff>1446610</xdr:rowOff>
    </xdr:to>
    <xdr:pic>
      <xdr:nvPicPr>
        <xdr:cNvPr id="488" name="圖片 487" descr="01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956249" y="28765500"/>
          <a:ext cx="9525001" cy="4875610"/>
        </a:xfrm>
        <a:prstGeom prst="rect">
          <a:avLst/>
        </a:prstGeom>
      </xdr:spPr>
    </xdr:pic>
    <xdr:clientData/>
  </xdr:twoCellAnchor>
  <xdr:twoCellAnchor editAs="oneCell">
    <xdr:from>
      <xdr:col>3</xdr:col>
      <xdr:colOff>13344024</xdr:colOff>
      <xdr:row>11</xdr:row>
      <xdr:rowOff>95250</xdr:rowOff>
    </xdr:from>
    <xdr:to>
      <xdr:col>4</xdr:col>
      <xdr:colOff>1464444</xdr:colOff>
      <xdr:row>18</xdr:row>
      <xdr:rowOff>95250</xdr:rowOff>
    </xdr:to>
    <xdr:pic>
      <xdr:nvPicPr>
        <xdr:cNvPr id="489" name="圖片 488" descr="02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921774" y="8286750"/>
          <a:ext cx="5932170" cy="1200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14397000</xdr:colOff>
      <xdr:row>12</xdr:row>
      <xdr:rowOff>681000</xdr:rowOff>
    </xdr:from>
    <xdr:to>
      <xdr:col>1</xdr:col>
      <xdr:colOff>3714750</xdr:colOff>
      <xdr:row>16</xdr:row>
      <xdr:rowOff>952500</xdr:rowOff>
    </xdr:to>
    <xdr:pic>
      <xdr:nvPicPr>
        <xdr:cNvPr id="490" name="圖片 489" descr="03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397000" y="10587000"/>
          <a:ext cx="7129500" cy="7129500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4381500</xdr:colOff>
      <xdr:row>1</xdr:row>
      <xdr:rowOff>381000</xdr:rowOff>
    </xdr:from>
    <xdr:to>
      <xdr:col>3</xdr:col>
      <xdr:colOff>15049500</xdr:colOff>
      <xdr:row>3</xdr:row>
      <xdr:rowOff>894603</xdr:rowOff>
    </xdr:to>
    <xdr:pic>
      <xdr:nvPicPr>
        <xdr:cNvPr id="491" name="圖片 490" descr="06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959250" y="2095500"/>
          <a:ext cx="10668000" cy="5752353"/>
        </a:xfrm>
        <a:prstGeom prst="rect">
          <a:avLst/>
        </a:prstGeom>
      </xdr:spPr>
    </xdr:pic>
    <xdr:clientData/>
  </xdr:twoCellAnchor>
  <xdr:twoCellAnchor editAs="oneCell">
    <xdr:from>
      <xdr:col>3</xdr:col>
      <xdr:colOff>12627750</xdr:colOff>
      <xdr:row>25</xdr:row>
      <xdr:rowOff>0</xdr:rowOff>
    </xdr:from>
    <xdr:to>
      <xdr:col>4</xdr:col>
      <xdr:colOff>2857500</xdr:colOff>
      <xdr:row>29</xdr:row>
      <xdr:rowOff>1183500</xdr:rowOff>
    </xdr:to>
    <xdr:pic>
      <xdr:nvPicPr>
        <xdr:cNvPr id="492" name="圖片 491" descr="07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063000" y="35487750"/>
          <a:ext cx="8041500" cy="80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14301750</xdr:colOff>
      <xdr:row>35</xdr:row>
      <xdr:rowOff>681000</xdr:rowOff>
    </xdr:from>
    <xdr:to>
      <xdr:col>1</xdr:col>
      <xdr:colOff>3948482</xdr:colOff>
      <xdr:row>38</xdr:row>
      <xdr:rowOff>1238250</xdr:rowOff>
    </xdr:to>
    <xdr:pic>
      <xdr:nvPicPr>
        <xdr:cNvPr id="493" name="圖片 492" descr="08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301750" y="55164000"/>
          <a:ext cx="7458482" cy="5700750"/>
        </a:xfrm>
        <a:prstGeom prst="rect">
          <a:avLst/>
        </a:prstGeom>
      </xdr:spPr>
    </xdr:pic>
    <xdr:clientData/>
  </xdr:twoCellAnchor>
  <xdr:twoCellAnchor editAs="oneCell">
    <xdr:from>
      <xdr:col>2</xdr:col>
      <xdr:colOff>13239750</xdr:colOff>
      <xdr:row>32</xdr:row>
      <xdr:rowOff>95250</xdr:rowOff>
    </xdr:from>
    <xdr:to>
      <xdr:col>3</xdr:col>
      <xdr:colOff>3910824</xdr:colOff>
      <xdr:row>35</xdr:row>
      <xdr:rowOff>857250</xdr:rowOff>
    </xdr:to>
    <xdr:pic>
      <xdr:nvPicPr>
        <xdr:cNvPr id="494" name="圖片 493" descr="09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863250" y="49434750"/>
          <a:ext cx="8482824" cy="5905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7"/>
  <sheetViews>
    <sheetView tabSelected="1" topLeftCell="A4" zoomScale="12" zoomScaleNormal="12" workbookViewId="0">
      <selection activeCell="C22" sqref="C22"/>
    </sheetView>
  </sheetViews>
  <sheetFormatPr defaultColWidth="221.125" defaultRowHeight="133.5" customHeight="1"/>
  <cols>
    <col min="1" max="1" width="233.625" style="219" customWidth="1"/>
    <col min="2" max="5" width="233.625" customWidth="1"/>
  </cols>
  <sheetData>
    <row r="1" spans="1:5" ht="133.5" customHeight="1" thickBot="1">
      <c r="A1" s="228"/>
      <c r="B1" s="228"/>
      <c r="C1" s="228"/>
      <c r="D1" s="228"/>
      <c r="E1" s="228"/>
    </row>
    <row r="2" spans="1:5" ht="238.5" customHeight="1">
      <c r="A2" s="229" t="s">
        <v>331</v>
      </c>
      <c r="B2" s="230"/>
      <c r="C2" s="230"/>
      <c r="D2" s="230"/>
      <c r="E2" s="90" t="s">
        <v>1</v>
      </c>
    </row>
    <row r="3" spans="1:5" ht="171" customHeight="1">
      <c r="A3" s="231" t="s">
        <v>0</v>
      </c>
      <c r="B3" s="232"/>
      <c r="C3" s="232"/>
      <c r="D3" s="232"/>
      <c r="E3" s="156" t="s">
        <v>332</v>
      </c>
    </row>
    <row r="4" spans="1:5" ht="98.25" customHeight="1">
      <c r="A4" s="236"/>
      <c r="B4" s="237"/>
      <c r="C4" s="237"/>
      <c r="D4" s="237"/>
      <c r="E4" s="238"/>
    </row>
    <row r="5" spans="1:5" ht="133.5" hidden="1" customHeight="1">
      <c r="A5" s="236"/>
      <c r="B5" s="237"/>
      <c r="C5" s="237"/>
      <c r="D5" s="237"/>
      <c r="E5" s="238"/>
    </row>
    <row r="6" spans="1:5" ht="91.5" hidden="1" customHeight="1">
      <c r="A6" s="236"/>
      <c r="B6" s="237"/>
      <c r="C6" s="237"/>
      <c r="D6" s="237"/>
      <c r="E6" s="238"/>
    </row>
    <row r="7" spans="1:5" ht="57.75" hidden="1" customHeight="1">
      <c r="A7" s="236"/>
      <c r="B7" s="237"/>
      <c r="C7" s="237"/>
      <c r="D7" s="237"/>
      <c r="E7" s="238"/>
    </row>
    <row r="8" spans="1:5" ht="69" hidden="1" customHeight="1">
      <c r="A8" s="236"/>
      <c r="B8" s="237"/>
      <c r="C8" s="237"/>
      <c r="D8" s="237"/>
      <c r="E8" s="238"/>
    </row>
    <row r="9" spans="1:5" ht="133.5" hidden="1" customHeight="1">
      <c r="A9" s="236"/>
      <c r="B9" s="237"/>
      <c r="C9" s="237"/>
      <c r="D9" s="237"/>
      <c r="E9" s="238"/>
    </row>
    <row r="10" spans="1:5" ht="133.5" hidden="1" customHeight="1">
      <c r="A10" s="236"/>
      <c r="B10" s="237"/>
      <c r="C10" s="237"/>
      <c r="D10" s="237"/>
      <c r="E10" s="238"/>
    </row>
    <row r="11" spans="1:5" ht="133.5" hidden="1" customHeight="1">
      <c r="A11" s="239"/>
      <c r="B11" s="240"/>
      <c r="C11" s="240"/>
      <c r="D11" s="240"/>
      <c r="E11" s="241"/>
    </row>
    <row r="12" spans="1:5" ht="133.5" customHeight="1">
      <c r="A12" s="220" t="s">
        <v>338</v>
      </c>
      <c r="B12" s="91" t="s">
        <v>165</v>
      </c>
      <c r="C12" s="91" t="s">
        <v>166</v>
      </c>
      <c r="D12" s="91" t="s">
        <v>310</v>
      </c>
      <c r="E12" s="92" t="s">
        <v>167</v>
      </c>
    </row>
    <row r="13" spans="1:5" ht="133.5" customHeight="1">
      <c r="A13" s="141" t="s">
        <v>2</v>
      </c>
      <c r="B13" s="142" t="s">
        <v>4</v>
      </c>
      <c r="C13" s="143" t="s">
        <v>2</v>
      </c>
      <c r="D13" s="144" t="s">
        <v>184</v>
      </c>
      <c r="E13" s="145" t="s">
        <v>191</v>
      </c>
    </row>
    <row r="14" spans="1:5" s="160" customFormat="1" ht="133.5" customHeight="1">
      <c r="A14" s="157" t="s">
        <v>185</v>
      </c>
      <c r="B14" s="158" t="s">
        <v>145</v>
      </c>
      <c r="C14" s="158" t="s">
        <v>146</v>
      </c>
      <c r="D14" s="158" t="s">
        <v>147</v>
      </c>
      <c r="E14" s="159" t="s">
        <v>148</v>
      </c>
    </row>
    <row r="15" spans="1:5" s="160" customFormat="1" ht="133.5" customHeight="1">
      <c r="A15" s="161" t="s">
        <v>186</v>
      </c>
      <c r="B15" s="162" t="s">
        <v>149</v>
      </c>
      <c r="C15" s="162" t="s">
        <v>188</v>
      </c>
      <c r="D15" s="163" t="s">
        <v>150</v>
      </c>
      <c r="E15" s="164" t="s">
        <v>192</v>
      </c>
    </row>
    <row r="16" spans="1:5" s="160" customFormat="1" ht="133.5" customHeight="1">
      <c r="A16" s="165" t="s">
        <v>160</v>
      </c>
      <c r="B16" s="166" t="s">
        <v>187</v>
      </c>
      <c r="C16" s="166" t="s">
        <v>215</v>
      </c>
      <c r="D16" s="166" t="s">
        <v>309</v>
      </c>
      <c r="E16" s="167" t="s">
        <v>216</v>
      </c>
    </row>
    <row r="17" spans="1:5" ht="133.5" customHeight="1">
      <c r="A17" s="138" t="s">
        <v>3</v>
      </c>
      <c r="B17" s="139" t="s">
        <v>5</v>
      </c>
      <c r="C17" s="139" t="s">
        <v>3</v>
      </c>
      <c r="D17" s="139" t="s">
        <v>5</v>
      </c>
      <c r="E17" s="137" t="s">
        <v>3</v>
      </c>
    </row>
    <row r="18" spans="1:5" s="160" customFormat="1" ht="133.5" customHeight="1">
      <c r="A18" s="168" t="s">
        <v>104</v>
      </c>
      <c r="B18" s="169" t="s">
        <v>189</v>
      </c>
      <c r="C18" s="169" t="s">
        <v>151</v>
      </c>
      <c r="D18" s="169" t="s">
        <v>190</v>
      </c>
      <c r="E18" s="181" t="s">
        <v>339</v>
      </c>
    </row>
    <row r="19" spans="1:5" ht="133.5" customHeight="1">
      <c r="A19" s="207" t="s">
        <v>168</v>
      </c>
      <c r="B19" s="93" t="s">
        <v>169</v>
      </c>
      <c r="C19" s="93" t="s">
        <v>170</v>
      </c>
      <c r="D19" s="93" t="s">
        <v>171</v>
      </c>
      <c r="E19" s="94" t="s">
        <v>172</v>
      </c>
    </row>
    <row r="20" spans="1:5" ht="133.5" customHeight="1">
      <c r="A20" s="141" t="s">
        <v>2</v>
      </c>
      <c r="B20" s="142" t="s">
        <v>4</v>
      </c>
      <c r="C20" s="143" t="s">
        <v>2</v>
      </c>
      <c r="D20" s="144" t="s">
        <v>184</v>
      </c>
      <c r="E20" s="145" t="s">
        <v>197</v>
      </c>
    </row>
    <row r="21" spans="1:5" s="160" customFormat="1" ht="133.5" customHeight="1">
      <c r="A21" s="157" t="s">
        <v>162</v>
      </c>
      <c r="B21" s="170" t="s">
        <v>119</v>
      </c>
      <c r="C21" s="171" t="s">
        <v>107</v>
      </c>
      <c r="D21" s="158" t="s">
        <v>108</v>
      </c>
      <c r="E21" s="172" t="s">
        <v>152</v>
      </c>
    </row>
    <row r="22" spans="1:5" s="160" customFormat="1" ht="133.5" customHeight="1">
      <c r="A22" s="173" t="s">
        <v>106</v>
      </c>
      <c r="B22" s="174" t="s">
        <v>194</v>
      </c>
      <c r="C22" s="175" t="s">
        <v>115</v>
      </c>
      <c r="D22" s="174" t="s">
        <v>109</v>
      </c>
      <c r="E22" s="226" t="s">
        <v>342</v>
      </c>
    </row>
    <row r="23" spans="1:5" s="160" customFormat="1" ht="133.5" customHeight="1">
      <c r="A23" s="176" t="s">
        <v>193</v>
      </c>
      <c r="B23" s="222" t="s">
        <v>355</v>
      </c>
      <c r="C23" s="177" t="s">
        <v>153</v>
      </c>
      <c r="D23" s="178" t="s">
        <v>347</v>
      </c>
      <c r="E23" s="208" t="s">
        <v>343</v>
      </c>
    </row>
    <row r="24" spans="1:5" ht="133.5" customHeight="1">
      <c r="A24" s="138" t="s">
        <v>3</v>
      </c>
      <c r="B24" s="139" t="s">
        <v>5</v>
      </c>
      <c r="C24" s="139" t="s">
        <v>3</v>
      </c>
      <c r="D24" s="139" t="s">
        <v>5</v>
      </c>
      <c r="E24" s="137" t="s">
        <v>3</v>
      </c>
    </row>
    <row r="25" spans="1:5" s="160" customFormat="1" ht="133.5" customHeight="1">
      <c r="A25" s="179" t="s">
        <v>105</v>
      </c>
      <c r="B25" s="180" t="s">
        <v>341</v>
      </c>
      <c r="C25" s="180" t="s">
        <v>195</v>
      </c>
      <c r="D25" s="180" t="s">
        <v>196</v>
      </c>
      <c r="E25" s="181" t="s">
        <v>198</v>
      </c>
    </row>
    <row r="26" spans="1:5" ht="133.5" customHeight="1">
      <c r="A26" s="95" t="s">
        <v>173</v>
      </c>
      <c r="B26" s="96" t="s">
        <v>174</v>
      </c>
      <c r="C26" s="96" t="s">
        <v>312</v>
      </c>
      <c r="D26" s="96" t="s">
        <v>175</v>
      </c>
      <c r="E26" s="97" t="s">
        <v>176</v>
      </c>
    </row>
    <row r="27" spans="1:5" ht="133.5" customHeight="1">
      <c r="A27" s="199" t="s">
        <v>2</v>
      </c>
      <c r="B27" s="200" t="s">
        <v>4</v>
      </c>
      <c r="C27" s="143" t="s">
        <v>2</v>
      </c>
      <c r="D27" s="144" t="s">
        <v>184</v>
      </c>
      <c r="E27" s="145" t="s">
        <v>111</v>
      </c>
    </row>
    <row r="28" spans="1:5" s="160" customFormat="1" ht="133.5" customHeight="1">
      <c r="A28" s="205" t="s">
        <v>199</v>
      </c>
      <c r="B28" s="201" t="s">
        <v>155</v>
      </c>
      <c r="C28" s="170" t="s">
        <v>217</v>
      </c>
      <c r="D28" s="158" t="s">
        <v>313</v>
      </c>
      <c r="E28" s="172" t="s">
        <v>204</v>
      </c>
    </row>
    <row r="29" spans="1:5" s="160" customFormat="1" ht="133.5" customHeight="1">
      <c r="A29" s="206" t="s">
        <v>200</v>
      </c>
      <c r="B29" s="202" t="s">
        <v>110</v>
      </c>
      <c r="C29" s="183" t="s">
        <v>156</v>
      </c>
      <c r="D29" s="184" t="s">
        <v>157</v>
      </c>
      <c r="E29" s="185" t="s">
        <v>214</v>
      </c>
    </row>
    <row r="30" spans="1:5" s="160" customFormat="1" ht="133.5" customHeight="1">
      <c r="A30" s="227" t="s">
        <v>345</v>
      </c>
      <c r="B30" s="218" t="s">
        <v>202</v>
      </c>
      <c r="C30" s="203" t="s">
        <v>316</v>
      </c>
      <c r="D30" s="186" t="s">
        <v>158</v>
      </c>
      <c r="E30" s="187" t="s">
        <v>344</v>
      </c>
    </row>
    <row r="31" spans="1:5" ht="133.5" customHeight="1">
      <c r="A31" s="138" t="s">
        <v>5</v>
      </c>
      <c r="B31" s="204" t="s">
        <v>5</v>
      </c>
      <c r="C31" s="139" t="s">
        <v>314</v>
      </c>
      <c r="D31" s="139" t="s">
        <v>5</v>
      </c>
      <c r="E31" s="137" t="s">
        <v>3</v>
      </c>
    </row>
    <row r="32" spans="1:5" ht="133.5" customHeight="1">
      <c r="A32" s="168" t="s">
        <v>201</v>
      </c>
      <c r="B32" s="224" t="s">
        <v>349</v>
      </c>
      <c r="C32" s="225" t="s">
        <v>350</v>
      </c>
      <c r="D32" s="140" t="s">
        <v>203</v>
      </c>
      <c r="E32" s="181" t="s">
        <v>340</v>
      </c>
    </row>
    <row r="33" spans="1:5" ht="133.5" customHeight="1">
      <c r="A33" s="95" t="s">
        <v>177</v>
      </c>
      <c r="B33" s="96" t="s">
        <v>178</v>
      </c>
      <c r="C33" s="96" t="s">
        <v>179</v>
      </c>
      <c r="D33" s="96" t="s">
        <v>180</v>
      </c>
      <c r="E33" s="97" t="s">
        <v>181</v>
      </c>
    </row>
    <row r="34" spans="1:5" ht="133.5" customHeight="1">
      <c r="A34" s="141" t="s">
        <v>2</v>
      </c>
      <c r="B34" s="142" t="s">
        <v>4</v>
      </c>
      <c r="C34" s="143" t="s">
        <v>2</v>
      </c>
      <c r="D34" s="144" t="s">
        <v>184</v>
      </c>
      <c r="E34" s="145" t="s">
        <v>210</v>
      </c>
    </row>
    <row r="35" spans="1:5" s="160" customFormat="1" ht="133.5" customHeight="1">
      <c r="A35" s="188" t="s">
        <v>112</v>
      </c>
      <c r="B35" s="170" t="s">
        <v>159</v>
      </c>
      <c r="C35" s="170" t="s">
        <v>152</v>
      </c>
      <c r="D35" s="158" t="s">
        <v>162</v>
      </c>
      <c r="E35" s="172" t="s">
        <v>116</v>
      </c>
    </row>
    <row r="36" spans="1:5" s="160" customFormat="1" ht="133.5" customHeight="1">
      <c r="A36" s="198" t="s">
        <v>218</v>
      </c>
      <c r="B36" s="189" t="s">
        <v>186</v>
      </c>
      <c r="C36" s="190" t="s">
        <v>114</v>
      </c>
      <c r="D36" s="191" t="s">
        <v>208</v>
      </c>
      <c r="E36" s="192" t="s">
        <v>117</v>
      </c>
    </row>
    <row r="37" spans="1:5" s="160" customFormat="1" ht="133.5" customHeight="1">
      <c r="A37" s="193" t="s">
        <v>205</v>
      </c>
      <c r="B37" s="194" t="s">
        <v>206</v>
      </c>
      <c r="C37" s="195" t="s">
        <v>207</v>
      </c>
      <c r="D37" s="221" t="s">
        <v>346</v>
      </c>
      <c r="E37" s="196" t="s">
        <v>160</v>
      </c>
    </row>
    <row r="38" spans="1:5" ht="133.5" customHeight="1">
      <c r="A38" s="138" t="s">
        <v>3</v>
      </c>
      <c r="B38" s="139" t="s">
        <v>5</v>
      </c>
      <c r="C38" s="139" t="s">
        <v>3</v>
      </c>
      <c r="D38" s="139" t="s">
        <v>5</v>
      </c>
      <c r="E38" s="137" t="s">
        <v>3</v>
      </c>
    </row>
    <row r="39" spans="1:5" s="160" customFormat="1" ht="133.5" customHeight="1">
      <c r="A39" s="197" t="s">
        <v>113</v>
      </c>
      <c r="B39" s="180" t="s">
        <v>213</v>
      </c>
      <c r="C39" s="180" t="s">
        <v>154</v>
      </c>
      <c r="D39" s="180" t="s">
        <v>209</v>
      </c>
      <c r="E39" s="181" t="s">
        <v>161</v>
      </c>
    </row>
    <row r="40" spans="1:5" ht="133.5" customHeight="1">
      <c r="A40" s="95" t="s">
        <v>182</v>
      </c>
      <c r="B40" s="96" t="s">
        <v>183</v>
      </c>
      <c r="C40" s="242"/>
      <c r="D40" s="243"/>
      <c r="E40" s="244"/>
    </row>
    <row r="41" spans="1:5" ht="133.5" customHeight="1">
      <c r="A41" s="141" t="s">
        <v>2</v>
      </c>
      <c r="B41" s="142" t="s">
        <v>4</v>
      </c>
      <c r="C41" s="245"/>
      <c r="D41" s="246"/>
      <c r="E41" s="247"/>
    </row>
    <row r="42" spans="1:5" s="160" customFormat="1" ht="133.5" customHeight="1">
      <c r="A42" s="188" t="s">
        <v>108</v>
      </c>
      <c r="B42" s="182" t="s">
        <v>212</v>
      </c>
      <c r="C42" s="245"/>
      <c r="D42" s="246"/>
      <c r="E42" s="247"/>
    </row>
    <row r="43" spans="1:5" s="160" customFormat="1" ht="133.5" customHeight="1">
      <c r="A43" s="198" t="s">
        <v>118</v>
      </c>
      <c r="B43" s="189" t="s">
        <v>163</v>
      </c>
      <c r="C43" s="245"/>
      <c r="D43" s="246"/>
      <c r="E43" s="247"/>
    </row>
    <row r="44" spans="1:5" s="160" customFormat="1" ht="133.5" customHeight="1">
      <c r="A44" s="223" t="s">
        <v>348</v>
      </c>
      <c r="B44" s="194" t="s">
        <v>320</v>
      </c>
      <c r="C44" s="245"/>
      <c r="D44" s="246"/>
      <c r="E44" s="247"/>
    </row>
    <row r="45" spans="1:5" ht="133.5" customHeight="1">
      <c r="A45" s="138" t="s">
        <v>3</v>
      </c>
      <c r="B45" s="139" t="s">
        <v>5</v>
      </c>
      <c r="C45" s="245"/>
      <c r="D45" s="246"/>
      <c r="E45" s="247"/>
    </row>
    <row r="46" spans="1:5" s="160" customFormat="1" ht="133.5" customHeight="1">
      <c r="A46" s="197" t="s">
        <v>211</v>
      </c>
      <c r="B46" s="180" t="s">
        <v>164</v>
      </c>
      <c r="C46" s="245"/>
      <c r="D46" s="246"/>
      <c r="E46" s="247"/>
    </row>
    <row r="47" spans="1:5" ht="133.5" customHeight="1" thickBot="1">
      <c r="A47" s="233" t="s">
        <v>6</v>
      </c>
      <c r="B47" s="234"/>
      <c r="C47" s="234"/>
      <c r="D47" s="234"/>
      <c r="E47" s="235"/>
    </row>
  </sheetData>
  <mergeCells count="6">
    <mergeCell ref="A1:E1"/>
    <mergeCell ref="A2:D2"/>
    <mergeCell ref="A3:D3"/>
    <mergeCell ref="A47:E47"/>
    <mergeCell ref="A4:E11"/>
    <mergeCell ref="C40:E46"/>
  </mergeCells>
  <phoneticPr fontId="4" type="noConversion"/>
  <printOptions horizontalCentered="1"/>
  <pageMargins left="0" right="0.23622047244094491" top="0" bottom="0" header="0.31496062992125984" footer="0.31496062992125984"/>
  <pageSetup paperSize="9" scale="10" orientation="landscape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topLeftCell="A4" zoomScale="55" zoomScaleNormal="55" workbookViewId="0">
      <selection activeCell="U38" sqref="U38"/>
    </sheetView>
  </sheetViews>
  <sheetFormatPr defaultColWidth="9" defaultRowHeight="20.25"/>
  <cols>
    <col min="1" max="1" width="1.875" style="38" customWidth="1"/>
    <col min="2" max="2" width="4.875" style="80" customWidth="1"/>
    <col min="3" max="3" width="0" style="38" hidden="1" customWidth="1"/>
    <col min="4" max="4" width="18.625" style="38" customWidth="1"/>
    <col min="5" max="5" width="5.625" style="86" customWidth="1"/>
    <col min="6" max="6" width="9.625" style="38" customWidth="1"/>
    <col min="7" max="7" width="18.625" style="38" customWidth="1"/>
    <col min="8" max="8" width="5.625" style="86" customWidth="1"/>
    <col min="9" max="9" width="9.625" style="38" customWidth="1"/>
    <col min="10" max="10" width="18.625" style="38" customWidth="1"/>
    <col min="11" max="11" width="5.625" style="86" customWidth="1"/>
    <col min="12" max="12" width="11.875" style="86" customWidth="1"/>
    <col min="13" max="13" width="18.625" style="86" customWidth="1"/>
    <col min="14" max="14" width="5.625" style="86" customWidth="1"/>
    <col min="15" max="15" width="9.625" style="38" customWidth="1"/>
    <col min="16" max="16" width="18.625" style="38" customWidth="1"/>
    <col min="17" max="17" width="5.625" style="86" customWidth="1"/>
    <col min="18" max="18" width="9.625" style="38" customWidth="1"/>
    <col min="19" max="19" width="18.625" style="38" customWidth="1"/>
    <col min="20" max="20" width="5.625" style="86" customWidth="1"/>
    <col min="21" max="21" width="9.625" style="38" customWidth="1"/>
    <col min="22" max="22" width="5.25" style="38" customWidth="1"/>
    <col min="23" max="23" width="11.75" style="83" customWidth="1"/>
    <col min="24" max="24" width="11.25" style="84" customWidth="1"/>
    <col min="25" max="25" width="6.625" style="87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259" t="s">
        <v>333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1"/>
      <c r="AB1" s="3"/>
    </row>
    <row r="2" spans="2:35" s="2" customFormat="1" ht="16.5" customHeight="1">
      <c r="B2" s="260"/>
      <c r="C2" s="261"/>
      <c r="D2" s="261"/>
      <c r="E2" s="261"/>
      <c r="F2" s="261"/>
      <c r="G2" s="261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62"/>
      <c r="T2" s="263"/>
      <c r="U2" s="263"/>
      <c r="V2" s="263"/>
      <c r="W2" s="263"/>
      <c r="X2" s="263"/>
      <c r="Y2" s="263"/>
      <c r="Z2" s="1"/>
      <c r="AB2" s="3"/>
    </row>
    <row r="3" spans="2:35" s="2" customFormat="1" ht="31.5" customHeight="1" thickBot="1">
      <c r="B3" s="5" t="s">
        <v>7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64"/>
      <c r="T3" s="264"/>
      <c r="U3" s="264"/>
      <c r="V3" s="264"/>
      <c r="W3" s="264"/>
      <c r="X3" s="264"/>
      <c r="Y3" s="264"/>
      <c r="Z3" s="8"/>
      <c r="AB3" s="3"/>
    </row>
    <row r="4" spans="2:35" s="20" customFormat="1" ht="99">
      <c r="B4" s="9" t="s">
        <v>8</v>
      </c>
      <c r="C4" s="10" t="s">
        <v>9</v>
      </c>
      <c r="D4" s="11" t="s">
        <v>10</v>
      </c>
      <c r="E4" s="12" t="s">
        <v>11</v>
      </c>
      <c r="F4" s="11"/>
      <c r="G4" s="11" t="s">
        <v>12</v>
      </c>
      <c r="H4" s="12" t="s">
        <v>11</v>
      </c>
      <c r="I4" s="11"/>
      <c r="J4" s="11" t="s">
        <v>13</v>
      </c>
      <c r="K4" s="12" t="s">
        <v>11</v>
      </c>
      <c r="L4" s="11"/>
      <c r="M4" s="11" t="s">
        <v>14</v>
      </c>
      <c r="N4" s="12" t="s">
        <v>11</v>
      </c>
      <c r="O4" s="13"/>
      <c r="P4" s="11" t="s">
        <v>14</v>
      </c>
      <c r="Q4" s="12" t="s">
        <v>11</v>
      </c>
      <c r="R4" s="11"/>
      <c r="S4" s="14" t="s">
        <v>15</v>
      </c>
      <c r="T4" s="12" t="s">
        <v>11</v>
      </c>
      <c r="U4" s="11"/>
      <c r="V4" s="15" t="s">
        <v>16</v>
      </c>
      <c r="W4" s="16" t="s">
        <v>17</v>
      </c>
      <c r="X4" s="17" t="s">
        <v>18</v>
      </c>
      <c r="Y4" s="18" t="s">
        <v>19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3</v>
      </c>
      <c r="C5" s="251"/>
      <c r="D5" s="22" t="str">
        <f>月菜單!A13</f>
        <v>寶島白飯</v>
      </c>
      <c r="E5" s="22" t="s">
        <v>129</v>
      </c>
      <c r="F5" s="23" t="s">
        <v>20</v>
      </c>
      <c r="G5" s="24" t="str">
        <f>月菜單!A14</f>
        <v>醬香滷豬排</v>
      </c>
      <c r="H5" s="22" t="s">
        <v>351</v>
      </c>
      <c r="I5" s="23" t="s">
        <v>20</v>
      </c>
      <c r="J5" s="25" t="str">
        <f>月菜單!A15</f>
        <v>台式滷味(豆)</v>
      </c>
      <c r="K5" s="26" t="s">
        <v>122</v>
      </c>
      <c r="L5" s="23" t="s">
        <v>20</v>
      </c>
      <c r="M5" s="24" t="str">
        <f>月菜單!A16</f>
        <v>芹香甜不辣(加)</v>
      </c>
      <c r="N5" s="22" t="s">
        <v>120</v>
      </c>
      <c r="O5" s="23" t="s">
        <v>20</v>
      </c>
      <c r="P5" s="22" t="str">
        <f>月菜單!A17</f>
        <v>深色蔬菜</v>
      </c>
      <c r="Q5" s="22" t="s">
        <v>124</v>
      </c>
      <c r="R5" s="23" t="s">
        <v>20</v>
      </c>
      <c r="S5" s="22" t="str">
        <f>月菜單!A18</f>
        <v>薑絲海芽湯</v>
      </c>
      <c r="T5" s="27" t="s">
        <v>125</v>
      </c>
      <c r="U5" s="23" t="s">
        <v>20</v>
      </c>
      <c r="V5" s="256"/>
      <c r="W5" s="28" t="s">
        <v>21</v>
      </c>
      <c r="X5" s="29" t="s">
        <v>22</v>
      </c>
      <c r="Y5" s="104">
        <v>5.8</v>
      </c>
      <c r="Z5" s="2"/>
      <c r="AA5" s="2"/>
      <c r="AB5" s="3"/>
      <c r="AC5" s="2" t="s">
        <v>23</v>
      </c>
      <c r="AD5" s="2" t="s">
        <v>24</v>
      </c>
      <c r="AE5" s="2" t="s">
        <v>25</v>
      </c>
      <c r="AF5" s="2" t="s">
        <v>26</v>
      </c>
    </row>
    <row r="6" spans="2:35" ht="27.95" customHeight="1">
      <c r="B6" s="32" t="s">
        <v>27</v>
      </c>
      <c r="C6" s="251"/>
      <c r="D6" s="98" t="s">
        <v>219</v>
      </c>
      <c r="E6" s="98"/>
      <c r="F6" s="98">
        <v>110</v>
      </c>
      <c r="G6" s="98" t="s">
        <v>220</v>
      </c>
      <c r="H6" s="98"/>
      <c r="I6" s="98">
        <v>35</v>
      </c>
      <c r="J6" s="98" t="s">
        <v>221</v>
      </c>
      <c r="K6" s="98" t="s">
        <v>222</v>
      </c>
      <c r="L6" s="98">
        <v>10</v>
      </c>
      <c r="M6" s="128" t="s">
        <v>327</v>
      </c>
      <c r="N6" s="128" t="s">
        <v>352</v>
      </c>
      <c r="O6" s="128">
        <v>30</v>
      </c>
      <c r="P6" s="98" t="str">
        <f>P5</f>
        <v>深色蔬菜</v>
      </c>
      <c r="Q6" s="98"/>
      <c r="R6" s="100">
        <v>120</v>
      </c>
      <c r="S6" s="100" t="s">
        <v>224</v>
      </c>
      <c r="T6" s="100"/>
      <c r="U6" s="100">
        <v>10</v>
      </c>
      <c r="V6" s="257"/>
      <c r="W6" s="35">
        <f>Y5*15+Y7*5+Y9*15+Y10*12</f>
        <v>98</v>
      </c>
      <c r="X6" s="36" t="s">
        <v>28</v>
      </c>
      <c r="Y6" s="107">
        <v>2</v>
      </c>
      <c r="Z6" s="8"/>
      <c r="AA6" s="3" t="s">
        <v>29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2</v>
      </c>
      <c r="C7" s="251"/>
      <c r="D7" s="98"/>
      <c r="E7" s="98"/>
      <c r="F7" s="98"/>
      <c r="G7" s="100"/>
      <c r="H7" s="100"/>
      <c r="I7" s="100"/>
      <c r="J7" s="98" t="s">
        <v>225</v>
      </c>
      <c r="K7" s="98"/>
      <c r="L7" s="98">
        <v>25</v>
      </c>
      <c r="M7" s="100" t="s">
        <v>328</v>
      </c>
      <c r="N7" s="116"/>
      <c r="O7" s="100">
        <v>20</v>
      </c>
      <c r="P7" s="98"/>
      <c r="Q7" s="98"/>
      <c r="R7" s="98"/>
      <c r="S7" s="100" t="s">
        <v>226</v>
      </c>
      <c r="T7" s="100"/>
      <c r="U7" s="100">
        <v>5</v>
      </c>
      <c r="V7" s="257"/>
      <c r="W7" s="40" t="s">
        <v>30</v>
      </c>
      <c r="X7" s="41" t="s">
        <v>31</v>
      </c>
      <c r="Y7" s="107">
        <v>2.2000000000000002</v>
      </c>
      <c r="Z7" s="2"/>
      <c r="AA7" s="42" t="s">
        <v>32</v>
      </c>
      <c r="AB7" s="3">
        <v>2</v>
      </c>
      <c r="AC7" s="43">
        <f>AB7*7</f>
        <v>14</v>
      </c>
      <c r="AD7" s="3">
        <f>AB7*5</f>
        <v>10</v>
      </c>
      <c r="AE7" s="3" t="s">
        <v>13</v>
      </c>
      <c r="AF7" s="44">
        <f>AC7*4+AD7*9</f>
        <v>146</v>
      </c>
    </row>
    <row r="8" spans="2:35" ht="27.95" customHeight="1">
      <c r="B8" s="32" t="s">
        <v>33</v>
      </c>
      <c r="C8" s="251"/>
      <c r="D8" s="98"/>
      <c r="E8" s="98"/>
      <c r="F8" s="98"/>
      <c r="G8" s="100"/>
      <c r="H8" s="100"/>
      <c r="I8" s="100"/>
      <c r="J8" s="98" t="s">
        <v>227</v>
      </c>
      <c r="K8" s="117"/>
      <c r="L8" s="122">
        <v>10</v>
      </c>
      <c r="M8" s="100" t="s">
        <v>329</v>
      </c>
      <c r="N8" s="116"/>
      <c r="O8" s="100">
        <v>10</v>
      </c>
      <c r="P8" s="98"/>
      <c r="Q8" s="117"/>
      <c r="R8" s="98"/>
      <c r="S8" s="100"/>
      <c r="T8" s="100"/>
      <c r="U8" s="100"/>
      <c r="V8" s="257"/>
      <c r="W8" s="35">
        <f>Y6*5+Y8*5+Y10*8</f>
        <v>22</v>
      </c>
      <c r="X8" s="41" t="s">
        <v>34</v>
      </c>
      <c r="Y8" s="107">
        <v>2.4</v>
      </c>
      <c r="Z8" s="8"/>
      <c r="AA8" s="2" t="s">
        <v>35</v>
      </c>
      <c r="AB8" s="3">
        <v>1.5</v>
      </c>
      <c r="AC8" s="3">
        <f>AB8*1</f>
        <v>1.5</v>
      </c>
      <c r="AD8" s="3" t="s">
        <v>13</v>
      </c>
      <c r="AE8" s="3">
        <f>AB8*5</f>
        <v>7.5</v>
      </c>
      <c r="AF8" s="3">
        <f>AC8*4+AE8*4</f>
        <v>36</v>
      </c>
    </row>
    <row r="9" spans="2:35" ht="27.95" customHeight="1">
      <c r="B9" s="255" t="s">
        <v>36</v>
      </c>
      <c r="C9" s="251"/>
      <c r="D9" s="98"/>
      <c r="E9" s="98"/>
      <c r="F9" s="98"/>
      <c r="G9" s="98"/>
      <c r="H9" s="117"/>
      <c r="I9" s="98"/>
      <c r="J9" s="98" t="s">
        <v>228</v>
      </c>
      <c r="K9" s="101"/>
      <c r="L9" s="98">
        <v>10</v>
      </c>
      <c r="M9" s="100" t="s">
        <v>330</v>
      </c>
      <c r="N9" s="100"/>
      <c r="O9" s="100">
        <v>10</v>
      </c>
      <c r="P9" s="98"/>
      <c r="Q9" s="117"/>
      <c r="R9" s="98"/>
      <c r="S9" s="100"/>
      <c r="T9" s="118"/>
      <c r="U9" s="100"/>
      <c r="V9" s="257"/>
      <c r="W9" s="40" t="s">
        <v>37</v>
      </c>
      <c r="X9" s="41" t="s">
        <v>38</v>
      </c>
      <c r="Y9" s="107">
        <v>0</v>
      </c>
      <c r="Z9" s="2"/>
      <c r="AA9" s="2" t="s">
        <v>39</v>
      </c>
      <c r="AB9" s="3">
        <v>2.5</v>
      </c>
      <c r="AC9" s="3"/>
      <c r="AD9" s="3">
        <f>AB9*5</f>
        <v>12.5</v>
      </c>
      <c r="AE9" s="3" t="s">
        <v>13</v>
      </c>
      <c r="AF9" s="3">
        <f>AD9*9</f>
        <v>112.5</v>
      </c>
    </row>
    <row r="10" spans="2:35" ht="27.95" customHeight="1">
      <c r="B10" s="255"/>
      <c r="C10" s="251"/>
      <c r="D10" s="98"/>
      <c r="E10" s="98"/>
      <c r="F10" s="98"/>
      <c r="G10" s="119"/>
      <c r="H10" s="117"/>
      <c r="I10" s="98"/>
      <c r="J10" s="98" t="s">
        <v>229</v>
      </c>
      <c r="K10" s="117"/>
      <c r="L10" s="98">
        <v>10</v>
      </c>
      <c r="M10" s="101"/>
      <c r="N10" s="117"/>
      <c r="O10" s="98"/>
      <c r="P10" s="98"/>
      <c r="Q10" s="117"/>
      <c r="R10" s="98"/>
      <c r="S10" s="100"/>
      <c r="T10" s="118"/>
      <c r="U10" s="100"/>
      <c r="V10" s="257"/>
      <c r="W10" s="35">
        <f>Y5*2+Y6*7+Y7*1+Y10*8</f>
        <v>27.8</v>
      </c>
      <c r="X10" s="49" t="s">
        <v>40</v>
      </c>
      <c r="Y10" s="107">
        <v>0</v>
      </c>
      <c r="Z10" s="8"/>
      <c r="AA10" s="2" t="s">
        <v>41</v>
      </c>
      <c r="AE10" s="2">
        <f>AB10*15</f>
        <v>0</v>
      </c>
    </row>
    <row r="11" spans="2:35" ht="27.95" customHeight="1">
      <c r="B11" s="50" t="s">
        <v>42</v>
      </c>
      <c r="C11" s="51"/>
      <c r="D11" s="98"/>
      <c r="E11" s="117"/>
      <c r="F11" s="98"/>
      <c r="G11" s="98"/>
      <c r="H11" s="117"/>
      <c r="I11" s="98"/>
      <c r="J11" s="98"/>
      <c r="K11" s="117"/>
      <c r="L11" s="117"/>
      <c r="M11" s="117"/>
      <c r="N11" s="117"/>
      <c r="O11" s="98"/>
      <c r="P11" s="98"/>
      <c r="Q11" s="117"/>
      <c r="R11" s="98"/>
      <c r="S11" s="98"/>
      <c r="T11" s="98"/>
      <c r="U11" s="98"/>
      <c r="V11" s="257"/>
      <c r="W11" s="40" t="s">
        <v>43</v>
      </c>
      <c r="X11" s="52"/>
      <c r="Y11" s="107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3"/>
      <c r="C12" s="54"/>
      <c r="D12" s="45"/>
      <c r="E12" s="45"/>
      <c r="F12" s="33"/>
      <c r="G12" s="33"/>
      <c r="H12" s="45"/>
      <c r="I12" s="33"/>
      <c r="J12" s="33"/>
      <c r="K12" s="45"/>
      <c r="L12" s="45"/>
      <c r="M12" s="45"/>
      <c r="N12" s="45"/>
      <c r="O12" s="33"/>
      <c r="P12" s="33"/>
      <c r="Q12" s="45"/>
      <c r="R12" s="33"/>
      <c r="S12" s="33"/>
      <c r="T12" s="45"/>
      <c r="U12" s="33"/>
      <c r="V12" s="258"/>
      <c r="W12" s="55">
        <f>W6*4+W8*9+W10*4</f>
        <v>701.2</v>
      </c>
      <c r="X12" s="56"/>
      <c r="Y12" s="107"/>
      <c r="Z12" s="8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</row>
    <row r="13" spans="2:35" s="31" customFormat="1" ht="42">
      <c r="B13" s="21">
        <v>3</v>
      </c>
      <c r="C13" s="251"/>
      <c r="D13" s="22" t="str">
        <f>月菜單!B13</f>
        <v>地瓜飯</v>
      </c>
      <c r="E13" s="22" t="s">
        <v>129</v>
      </c>
      <c r="F13" s="23" t="s">
        <v>20</v>
      </c>
      <c r="G13" s="58" t="str">
        <f>月菜單!B14</f>
        <v>蜜汁雞排</v>
      </c>
      <c r="H13" s="22" t="s">
        <v>126</v>
      </c>
      <c r="I13" s="23" t="s">
        <v>20</v>
      </c>
      <c r="J13" s="58" t="str">
        <f>月菜單!B15</f>
        <v>黑胡椒豬柳</v>
      </c>
      <c r="K13" s="22" t="s">
        <v>120</v>
      </c>
      <c r="L13" s="23" t="s">
        <v>20</v>
      </c>
      <c r="M13" s="58" t="str">
        <f>月菜單!B16</f>
        <v>四季豆炒菇(海)</v>
      </c>
      <c r="N13" s="22" t="s">
        <v>103</v>
      </c>
      <c r="O13" s="23" t="s">
        <v>20</v>
      </c>
      <c r="P13" s="27" t="str">
        <f>月菜單!B17</f>
        <v>淺色蔬菜</v>
      </c>
      <c r="Q13" s="22" t="s">
        <v>124</v>
      </c>
      <c r="R13" s="23" t="s">
        <v>20</v>
      </c>
      <c r="S13" s="22" t="str">
        <f>月菜單!B18</f>
        <v>冬瓜湯</v>
      </c>
      <c r="T13" s="27" t="s">
        <v>125</v>
      </c>
      <c r="U13" s="23" t="s">
        <v>20</v>
      </c>
      <c r="V13" s="256"/>
      <c r="W13" s="28" t="s">
        <v>21</v>
      </c>
      <c r="X13" s="29" t="s">
        <v>22</v>
      </c>
      <c r="Y13" s="148">
        <v>6.1</v>
      </c>
      <c r="Z13" s="2"/>
      <c r="AA13" s="2"/>
      <c r="AB13" s="3"/>
      <c r="AC13" s="2" t="s">
        <v>23</v>
      </c>
      <c r="AD13" s="2" t="s">
        <v>24</v>
      </c>
      <c r="AE13" s="2" t="s">
        <v>25</v>
      </c>
      <c r="AF13" s="2" t="s">
        <v>26</v>
      </c>
      <c r="AG13" s="60"/>
      <c r="AH13" s="60"/>
      <c r="AI13" s="60"/>
    </row>
    <row r="14" spans="2:35" ht="27.95" customHeight="1">
      <c r="B14" s="32" t="s">
        <v>27</v>
      </c>
      <c r="C14" s="251"/>
      <c r="D14" s="98" t="s">
        <v>219</v>
      </c>
      <c r="E14" s="98"/>
      <c r="F14" s="98">
        <v>70</v>
      </c>
      <c r="G14" s="98" t="s">
        <v>230</v>
      </c>
      <c r="H14" s="98"/>
      <c r="I14" s="98">
        <v>40</v>
      </c>
      <c r="J14" s="100" t="s">
        <v>225</v>
      </c>
      <c r="K14" s="100"/>
      <c r="L14" s="100">
        <v>25</v>
      </c>
      <c r="M14" s="98" t="s">
        <v>231</v>
      </c>
      <c r="N14" s="98"/>
      <c r="O14" s="98">
        <v>40</v>
      </c>
      <c r="P14" s="98" t="str">
        <f>P13</f>
        <v>淺色蔬菜</v>
      </c>
      <c r="Q14" s="98"/>
      <c r="R14" s="100">
        <v>120</v>
      </c>
      <c r="S14" s="98" t="s">
        <v>232</v>
      </c>
      <c r="T14" s="98"/>
      <c r="U14" s="98">
        <v>40</v>
      </c>
      <c r="V14" s="257"/>
      <c r="W14" s="35">
        <f>Y13*15+Y15*5+Y17*15+Y18*12</f>
        <v>100.5</v>
      </c>
      <c r="X14" s="36" t="s">
        <v>28</v>
      </c>
      <c r="Y14" s="149">
        <v>1.9</v>
      </c>
      <c r="Z14" s="8"/>
      <c r="AA14" s="3" t="s">
        <v>29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0"/>
      <c r="AH14" s="60"/>
      <c r="AI14" s="60"/>
    </row>
    <row r="15" spans="2:35" ht="27.95" customHeight="1">
      <c r="B15" s="32">
        <v>3</v>
      </c>
      <c r="C15" s="251"/>
      <c r="D15" s="100" t="s">
        <v>233</v>
      </c>
      <c r="E15" s="100"/>
      <c r="F15" s="100">
        <v>50</v>
      </c>
      <c r="G15" s="98"/>
      <c r="H15" s="98"/>
      <c r="I15" s="98"/>
      <c r="J15" s="100" t="s">
        <v>234</v>
      </c>
      <c r="K15" s="100"/>
      <c r="L15" s="100">
        <v>30</v>
      </c>
      <c r="M15" s="100" t="s">
        <v>235</v>
      </c>
      <c r="N15" s="98"/>
      <c r="O15" s="98">
        <v>10</v>
      </c>
      <c r="P15" s="98"/>
      <c r="Q15" s="98"/>
      <c r="R15" s="98"/>
      <c r="S15" s="98" t="s">
        <v>226</v>
      </c>
      <c r="T15" s="98"/>
      <c r="U15" s="98">
        <v>5</v>
      </c>
      <c r="V15" s="257"/>
      <c r="W15" s="40" t="s">
        <v>30</v>
      </c>
      <c r="X15" s="41" t="s">
        <v>31</v>
      </c>
      <c r="Y15" s="149">
        <v>1.8</v>
      </c>
      <c r="Z15" s="2"/>
      <c r="AA15" s="42" t="s">
        <v>32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13</v>
      </c>
      <c r="AF15" s="44">
        <f>AC15*4+AD15*9</f>
        <v>160.60000000000002</v>
      </c>
      <c r="AG15" s="60"/>
      <c r="AH15" s="60"/>
      <c r="AI15" s="60"/>
    </row>
    <row r="16" spans="2:35" ht="27.95" customHeight="1">
      <c r="B16" s="32" t="s">
        <v>44</v>
      </c>
      <c r="C16" s="251"/>
      <c r="D16" s="100"/>
      <c r="E16" s="100"/>
      <c r="F16" s="100"/>
      <c r="G16" s="98"/>
      <c r="H16" s="117"/>
      <c r="I16" s="98"/>
      <c r="J16" s="98" t="s">
        <v>235</v>
      </c>
      <c r="K16" s="101"/>
      <c r="L16" s="98">
        <v>20</v>
      </c>
      <c r="M16" s="98" t="s">
        <v>236</v>
      </c>
      <c r="N16" s="117"/>
      <c r="O16" s="98">
        <v>10</v>
      </c>
      <c r="P16" s="98"/>
      <c r="Q16" s="117"/>
      <c r="R16" s="98"/>
      <c r="S16" s="98"/>
      <c r="T16" s="135"/>
      <c r="U16" s="98"/>
      <c r="V16" s="257"/>
      <c r="W16" s="35">
        <f>Y14*5+Y16*5+Y18*8</f>
        <v>22</v>
      </c>
      <c r="X16" s="41" t="s">
        <v>34</v>
      </c>
      <c r="Y16" s="149">
        <v>2.5</v>
      </c>
      <c r="Z16" s="8"/>
      <c r="AA16" s="2" t="s">
        <v>35</v>
      </c>
      <c r="AB16" s="3">
        <v>1.6</v>
      </c>
      <c r="AC16" s="3">
        <f>AB16*1</f>
        <v>1.6</v>
      </c>
      <c r="AD16" s="3" t="s">
        <v>13</v>
      </c>
      <c r="AE16" s="3">
        <f>AB16*5</f>
        <v>8</v>
      </c>
      <c r="AF16" s="3">
        <f>AC16*4+AE16*4</f>
        <v>38.4</v>
      </c>
      <c r="AG16" s="60"/>
      <c r="AH16" s="60"/>
      <c r="AI16" s="60"/>
    </row>
    <row r="17" spans="2:35" ht="27.95" customHeight="1">
      <c r="B17" s="255" t="s">
        <v>45</v>
      </c>
      <c r="C17" s="251"/>
      <c r="D17" s="117"/>
      <c r="E17" s="117"/>
      <c r="F17" s="98"/>
      <c r="G17" s="98"/>
      <c r="H17" s="117"/>
      <c r="I17" s="98"/>
      <c r="J17" s="98" t="s">
        <v>237</v>
      </c>
      <c r="K17" s="117"/>
      <c r="L17" s="98">
        <v>20</v>
      </c>
      <c r="M17" s="98" t="s">
        <v>238</v>
      </c>
      <c r="N17" s="117"/>
      <c r="O17" s="98">
        <v>15</v>
      </c>
      <c r="P17" s="98"/>
      <c r="Q17" s="117"/>
      <c r="R17" s="98"/>
      <c r="S17" s="98"/>
      <c r="T17" s="117"/>
      <c r="U17" s="98"/>
      <c r="V17" s="257"/>
      <c r="W17" s="40" t="s">
        <v>37</v>
      </c>
      <c r="X17" s="41" t="s">
        <v>38</v>
      </c>
      <c r="Y17" s="149">
        <v>0</v>
      </c>
      <c r="Z17" s="2"/>
      <c r="AA17" s="2" t="s">
        <v>39</v>
      </c>
      <c r="AB17" s="3">
        <v>2.5</v>
      </c>
      <c r="AC17" s="3"/>
      <c r="AD17" s="3">
        <f>AB17*5</f>
        <v>12.5</v>
      </c>
      <c r="AE17" s="3" t="s">
        <v>13</v>
      </c>
      <c r="AF17" s="3">
        <f>AD17*9</f>
        <v>112.5</v>
      </c>
      <c r="AG17" s="60"/>
      <c r="AH17" s="62"/>
      <c r="AI17" s="60"/>
    </row>
    <row r="18" spans="2:35" ht="27.95" customHeight="1">
      <c r="B18" s="255"/>
      <c r="C18" s="251"/>
      <c r="D18" s="117"/>
      <c r="E18" s="117"/>
      <c r="F18" s="98"/>
      <c r="G18" s="122"/>
      <c r="H18" s="117"/>
      <c r="I18" s="98"/>
      <c r="J18" s="98"/>
      <c r="K18" s="117"/>
      <c r="L18" s="98"/>
      <c r="M18" s="98" t="s">
        <v>239</v>
      </c>
      <c r="N18" s="101" t="s">
        <v>240</v>
      </c>
      <c r="O18" s="98">
        <v>8</v>
      </c>
      <c r="P18" s="98"/>
      <c r="Q18" s="117"/>
      <c r="R18" s="98"/>
      <c r="S18" s="98"/>
      <c r="T18" s="117"/>
      <c r="U18" s="98"/>
      <c r="V18" s="257"/>
      <c r="W18" s="35">
        <f>Y13*2+Y14*7+Y15*1+Y18*8</f>
        <v>27.3</v>
      </c>
      <c r="X18" s="49" t="s">
        <v>40</v>
      </c>
      <c r="Y18" s="149">
        <v>0</v>
      </c>
      <c r="Z18" s="8"/>
      <c r="AA18" s="2" t="s">
        <v>41</v>
      </c>
      <c r="AB18" s="3">
        <v>1</v>
      </c>
      <c r="AE18" s="2">
        <f>AB18*15</f>
        <v>15</v>
      </c>
      <c r="AG18" s="60"/>
      <c r="AH18" s="62"/>
      <c r="AI18" s="60"/>
    </row>
    <row r="19" spans="2:35" ht="27.95" customHeight="1">
      <c r="B19" s="50" t="s">
        <v>42</v>
      </c>
      <c r="C19" s="51"/>
      <c r="D19" s="117"/>
      <c r="E19" s="117"/>
      <c r="F19" s="98"/>
      <c r="G19" s="98"/>
      <c r="H19" s="117"/>
      <c r="I19" s="98"/>
      <c r="J19" s="98"/>
      <c r="K19" s="117"/>
      <c r="L19" s="117"/>
      <c r="M19" s="98"/>
      <c r="N19" s="117"/>
      <c r="O19" s="98"/>
      <c r="P19" s="123"/>
      <c r="Q19" s="117"/>
      <c r="R19" s="98"/>
      <c r="S19" s="100"/>
      <c r="T19" s="118"/>
      <c r="U19" s="100"/>
      <c r="V19" s="257"/>
      <c r="W19" s="40" t="s">
        <v>43</v>
      </c>
      <c r="X19" s="52"/>
      <c r="Y19" s="150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3"/>
      <c r="C20" s="54"/>
      <c r="D20" s="45"/>
      <c r="E20" s="45"/>
      <c r="F20" s="33"/>
      <c r="G20" s="33"/>
      <c r="H20" s="45"/>
      <c r="I20" s="33"/>
      <c r="J20" s="33"/>
      <c r="K20" s="45"/>
      <c r="L20" s="45"/>
      <c r="M20" s="45"/>
      <c r="N20" s="45"/>
      <c r="O20" s="33"/>
      <c r="P20" s="45"/>
      <c r="Q20" s="45"/>
      <c r="R20" s="33"/>
      <c r="S20" s="48"/>
      <c r="T20" s="45"/>
      <c r="U20" s="33"/>
      <c r="V20" s="258"/>
      <c r="W20" s="55">
        <f>W14*4+W16*9+W18*4</f>
        <v>709.2</v>
      </c>
      <c r="X20" s="64"/>
      <c r="Y20" s="151"/>
      <c r="Z20" s="8"/>
      <c r="AC20" s="57">
        <f>AC19*4/AF19</f>
        <v>0.14881334188582426</v>
      </c>
      <c r="AD20" s="57">
        <f>AD19*9/AF19</f>
        <v>0.27132777421423987</v>
      </c>
      <c r="AE20" s="57">
        <f>AE19*4/AF19</f>
        <v>0.5798588838999359</v>
      </c>
    </row>
    <row r="21" spans="2:35" s="31" customFormat="1" ht="42">
      <c r="B21" s="21">
        <v>3</v>
      </c>
      <c r="C21" s="251"/>
      <c r="D21" s="58" t="str">
        <f>月菜單!C13</f>
        <v>寶島白飯</v>
      </c>
      <c r="E21" s="22" t="s">
        <v>129</v>
      </c>
      <c r="F21" s="23" t="s">
        <v>20</v>
      </c>
      <c r="G21" s="58" t="str">
        <f>月菜單!C14</f>
        <v>燒烤翅小腿</v>
      </c>
      <c r="H21" s="22" t="s">
        <v>126</v>
      </c>
      <c r="I21" s="23" t="s">
        <v>20</v>
      </c>
      <c r="J21" s="58" t="str">
        <f>月菜單!C15</f>
        <v>鴿蛋肉燥(醃)</v>
      </c>
      <c r="K21" s="22" t="s">
        <v>125</v>
      </c>
      <c r="L21" s="23" t="s">
        <v>20</v>
      </c>
      <c r="M21" s="27" t="str">
        <f>月菜單!C16</f>
        <v>鮮蔬炒蛋</v>
      </c>
      <c r="N21" s="27" t="s">
        <v>120</v>
      </c>
      <c r="O21" s="23" t="s">
        <v>20</v>
      </c>
      <c r="P21" s="22" t="str">
        <f>月菜單!C17</f>
        <v>深色蔬菜</v>
      </c>
      <c r="Q21" s="22" t="s">
        <v>124</v>
      </c>
      <c r="R21" s="23" t="s">
        <v>20</v>
      </c>
      <c r="S21" s="22" t="str">
        <f>月菜單!C18</f>
        <v>青菜豆腐湯(豆)</v>
      </c>
      <c r="T21" s="27" t="s">
        <v>125</v>
      </c>
      <c r="U21" s="23" t="s">
        <v>20</v>
      </c>
      <c r="V21" s="256"/>
      <c r="W21" s="28" t="s">
        <v>21</v>
      </c>
      <c r="X21" s="29" t="s">
        <v>22</v>
      </c>
      <c r="Y21" s="148">
        <v>5.7</v>
      </c>
      <c r="Z21" s="2"/>
      <c r="AA21" s="2"/>
      <c r="AB21" s="3"/>
      <c r="AC21" s="2" t="s">
        <v>23</v>
      </c>
      <c r="AD21" s="2" t="s">
        <v>24</v>
      </c>
      <c r="AE21" s="2" t="s">
        <v>25</v>
      </c>
      <c r="AF21" s="2" t="s">
        <v>26</v>
      </c>
    </row>
    <row r="22" spans="2:35" s="67" customFormat="1" ht="27.75" customHeight="1">
      <c r="B22" s="32" t="s">
        <v>27</v>
      </c>
      <c r="C22" s="251"/>
      <c r="D22" s="98" t="s">
        <v>219</v>
      </c>
      <c r="E22" s="98"/>
      <c r="F22" s="98">
        <v>110</v>
      </c>
      <c r="G22" s="100" t="s">
        <v>283</v>
      </c>
      <c r="H22" s="98"/>
      <c r="I22" s="100">
        <v>40</v>
      </c>
      <c r="J22" s="98" t="s">
        <v>225</v>
      </c>
      <c r="K22" s="98"/>
      <c r="L22" s="98">
        <v>25</v>
      </c>
      <c r="M22" s="100" t="s">
        <v>223</v>
      </c>
      <c r="N22" s="100"/>
      <c r="O22" s="100">
        <v>30</v>
      </c>
      <c r="P22" s="98" t="str">
        <f>P21</f>
        <v>深色蔬菜</v>
      </c>
      <c r="Q22" s="98"/>
      <c r="R22" s="100">
        <v>120</v>
      </c>
      <c r="S22" s="100" t="s">
        <v>293</v>
      </c>
      <c r="T22" s="100"/>
      <c r="U22" s="100">
        <v>20</v>
      </c>
      <c r="V22" s="257"/>
      <c r="W22" s="35">
        <f>Y21*15+Y23*5+Y25*15+Y26*12</f>
        <v>98</v>
      </c>
      <c r="X22" s="36" t="s">
        <v>28</v>
      </c>
      <c r="Y22" s="149">
        <v>1.8</v>
      </c>
      <c r="Z22" s="66"/>
      <c r="AA22" s="3" t="s">
        <v>29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7" customFormat="1" ht="27.95" customHeight="1">
      <c r="B23" s="32">
        <v>4</v>
      </c>
      <c r="C23" s="251"/>
      <c r="D23" s="98"/>
      <c r="E23" s="98"/>
      <c r="F23" s="98"/>
      <c r="G23" s="100"/>
      <c r="H23" s="100"/>
      <c r="I23" s="100"/>
      <c r="J23" s="98" t="s">
        <v>266</v>
      </c>
      <c r="K23" s="98" t="s">
        <v>267</v>
      </c>
      <c r="L23" s="98">
        <v>10</v>
      </c>
      <c r="M23" s="98" t="s">
        <v>250</v>
      </c>
      <c r="N23" s="98"/>
      <c r="O23" s="98">
        <v>20</v>
      </c>
      <c r="P23" s="98"/>
      <c r="Q23" s="98"/>
      <c r="R23" s="98"/>
      <c r="S23" s="100" t="s">
        <v>249</v>
      </c>
      <c r="T23" s="100" t="s">
        <v>222</v>
      </c>
      <c r="U23" s="100">
        <v>10</v>
      </c>
      <c r="V23" s="257"/>
      <c r="W23" s="40" t="s">
        <v>30</v>
      </c>
      <c r="X23" s="41" t="s">
        <v>31</v>
      </c>
      <c r="Y23" s="149">
        <v>2.5</v>
      </c>
      <c r="Z23" s="68"/>
      <c r="AA23" s="42" t="s">
        <v>32</v>
      </c>
      <c r="AB23" s="3">
        <v>2</v>
      </c>
      <c r="AC23" s="43">
        <f>AB23*7</f>
        <v>14</v>
      </c>
      <c r="AD23" s="3">
        <f>AB23*5</f>
        <v>10</v>
      </c>
      <c r="AE23" s="3" t="s">
        <v>13</v>
      </c>
      <c r="AF23" s="44">
        <f>AC23*4+AD23*9</f>
        <v>146</v>
      </c>
    </row>
    <row r="24" spans="2:35" s="67" customFormat="1" ht="27.95" customHeight="1">
      <c r="B24" s="32" t="s">
        <v>44</v>
      </c>
      <c r="C24" s="251"/>
      <c r="D24" s="98"/>
      <c r="E24" s="98"/>
      <c r="F24" s="98"/>
      <c r="G24" s="100"/>
      <c r="H24" s="118"/>
      <c r="I24" s="100"/>
      <c r="J24" s="100" t="s">
        <v>234</v>
      </c>
      <c r="K24" s="100"/>
      <c r="L24" s="98">
        <v>20</v>
      </c>
      <c r="M24" s="100" t="s">
        <v>234</v>
      </c>
      <c r="N24" s="100"/>
      <c r="O24" s="98">
        <v>20</v>
      </c>
      <c r="P24" s="98"/>
      <c r="Q24" s="98"/>
      <c r="R24" s="98"/>
      <c r="S24" s="98"/>
      <c r="T24" s="98"/>
      <c r="U24" s="98"/>
      <c r="V24" s="257"/>
      <c r="W24" s="35">
        <f>Y22*5+Y24*5+Y26*8</f>
        <v>20.5</v>
      </c>
      <c r="X24" s="41" t="s">
        <v>34</v>
      </c>
      <c r="Y24" s="149">
        <v>2.2999999999999998</v>
      </c>
      <c r="Z24" s="66"/>
      <c r="AA24" s="2" t="s">
        <v>35</v>
      </c>
      <c r="AB24" s="3">
        <v>1.5</v>
      </c>
      <c r="AC24" s="3">
        <f>AB24*1</f>
        <v>1.5</v>
      </c>
      <c r="AD24" s="3" t="s">
        <v>13</v>
      </c>
      <c r="AE24" s="3">
        <f>AB24*5</f>
        <v>7.5</v>
      </c>
      <c r="AF24" s="3">
        <f>AC24*4+AE24*4</f>
        <v>36</v>
      </c>
    </row>
    <row r="25" spans="2:35" s="67" customFormat="1" ht="27.95" customHeight="1">
      <c r="B25" s="255" t="s">
        <v>46</v>
      </c>
      <c r="C25" s="251"/>
      <c r="D25" s="98"/>
      <c r="E25" s="98"/>
      <c r="F25" s="98"/>
      <c r="G25" s="100"/>
      <c r="H25" s="118"/>
      <c r="I25" s="100"/>
      <c r="J25" s="100" t="s">
        <v>294</v>
      </c>
      <c r="K25" s="100"/>
      <c r="L25" s="100">
        <v>15</v>
      </c>
      <c r="M25" s="100" t="s">
        <v>273</v>
      </c>
      <c r="N25" s="116"/>
      <c r="O25" s="100">
        <v>10</v>
      </c>
      <c r="P25" s="98"/>
      <c r="Q25" s="98"/>
      <c r="R25" s="98"/>
      <c r="S25" s="98"/>
      <c r="T25" s="117"/>
      <c r="U25" s="98"/>
      <c r="V25" s="257"/>
      <c r="W25" s="40" t="s">
        <v>37</v>
      </c>
      <c r="X25" s="41" t="s">
        <v>38</v>
      </c>
      <c r="Y25" s="149">
        <v>0</v>
      </c>
      <c r="Z25" s="68"/>
      <c r="AA25" s="2" t="s">
        <v>39</v>
      </c>
      <c r="AB25" s="3">
        <v>2.5</v>
      </c>
      <c r="AC25" s="3"/>
      <c r="AD25" s="3">
        <f>AB25*5</f>
        <v>12.5</v>
      </c>
      <c r="AE25" s="3" t="s">
        <v>13</v>
      </c>
      <c r="AF25" s="3">
        <f>AD25*9</f>
        <v>112.5</v>
      </c>
    </row>
    <row r="26" spans="2:35" s="67" customFormat="1" ht="27.95" customHeight="1">
      <c r="B26" s="255"/>
      <c r="C26" s="251"/>
      <c r="D26" s="98"/>
      <c r="E26" s="98"/>
      <c r="F26" s="98"/>
      <c r="G26" s="122"/>
      <c r="H26" s="117"/>
      <c r="I26" s="98"/>
      <c r="J26" s="116"/>
      <c r="K26" s="116"/>
      <c r="L26" s="100"/>
      <c r="M26" s="98"/>
      <c r="N26" s="116"/>
      <c r="O26" s="98"/>
      <c r="P26" s="100"/>
      <c r="Q26" s="100"/>
      <c r="R26" s="98"/>
      <c r="S26" s="98"/>
      <c r="T26" s="117"/>
      <c r="U26" s="98"/>
      <c r="V26" s="257"/>
      <c r="W26" s="35">
        <f>Y21*2+Y22*7+Y23*1+Y26*8</f>
        <v>26.5</v>
      </c>
      <c r="X26" s="49" t="s">
        <v>40</v>
      </c>
      <c r="Y26" s="149">
        <v>0</v>
      </c>
      <c r="Z26" s="66"/>
      <c r="AA26" s="2" t="s">
        <v>41</v>
      </c>
      <c r="AB26" s="3"/>
      <c r="AC26" s="2"/>
      <c r="AD26" s="2"/>
      <c r="AE26" s="2">
        <f>AB26*15</f>
        <v>0</v>
      </c>
      <c r="AF26" s="2"/>
    </row>
    <row r="27" spans="2:35" s="67" customFormat="1" ht="27.95" customHeight="1">
      <c r="B27" s="50" t="s">
        <v>42</v>
      </c>
      <c r="C27" s="69"/>
      <c r="D27" s="33"/>
      <c r="E27" s="45"/>
      <c r="F27" s="33"/>
      <c r="G27" s="33"/>
      <c r="H27" s="45"/>
      <c r="I27" s="33"/>
      <c r="J27" s="39"/>
      <c r="K27" s="39"/>
      <c r="L27" s="34"/>
      <c r="M27" s="34"/>
      <c r="N27" s="46"/>
      <c r="O27" s="34"/>
      <c r="P27" s="47"/>
      <c r="Q27" s="45"/>
      <c r="R27" s="33"/>
      <c r="S27" s="33"/>
      <c r="T27" s="45"/>
      <c r="U27" s="33"/>
      <c r="V27" s="257"/>
      <c r="W27" s="40" t="s">
        <v>43</v>
      </c>
      <c r="X27" s="52"/>
      <c r="Y27" s="150"/>
      <c r="Z27" s="68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7" customFormat="1" ht="27.95" customHeight="1" thickBot="1">
      <c r="B28" s="70"/>
      <c r="C28" s="71"/>
      <c r="D28" s="45"/>
      <c r="E28" s="45"/>
      <c r="F28" s="33"/>
      <c r="G28" s="33"/>
      <c r="H28" s="45"/>
      <c r="I28" s="33"/>
      <c r="J28" s="39"/>
      <c r="K28" s="46"/>
      <c r="L28" s="34"/>
      <c r="M28" s="33"/>
      <c r="N28" s="45"/>
      <c r="O28" s="33"/>
      <c r="P28" s="33"/>
      <c r="Q28" s="45"/>
      <c r="R28" s="33"/>
      <c r="S28" s="33"/>
      <c r="T28" s="45"/>
      <c r="U28" s="33"/>
      <c r="V28" s="258"/>
      <c r="W28" s="55">
        <f>W22*4+W24*9+W26*4</f>
        <v>682.5</v>
      </c>
      <c r="X28" s="56"/>
      <c r="Y28" s="151"/>
      <c r="Z28" s="66"/>
      <c r="AA28" s="68"/>
      <c r="AB28" s="72"/>
      <c r="AC28" s="57">
        <f>AC27*4/AF27</f>
        <v>0.15658362989323843</v>
      </c>
      <c r="AD28" s="57">
        <f>AD27*9/AF27</f>
        <v>0.28825622775800713</v>
      </c>
      <c r="AE28" s="57">
        <f>AE27*4/AF27</f>
        <v>0.55516014234875444</v>
      </c>
      <c r="AF28" s="68"/>
    </row>
    <row r="29" spans="2:35" s="31" customFormat="1" ht="42">
      <c r="B29" s="21">
        <v>3</v>
      </c>
      <c r="C29" s="251"/>
      <c r="D29" s="22" t="str">
        <f>月菜單!D13</f>
        <v>紫米飯</v>
      </c>
      <c r="E29" s="22" t="s">
        <v>129</v>
      </c>
      <c r="F29" s="23" t="s">
        <v>20</v>
      </c>
      <c r="G29" s="24" t="str">
        <f>月菜單!D14</f>
        <v>法式風味豬排</v>
      </c>
      <c r="H29" s="22" t="s">
        <v>122</v>
      </c>
      <c r="I29" s="23" t="s">
        <v>20</v>
      </c>
      <c r="J29" s="25" t="str">
        <f>月菜單!D15</f>
        <v>紹興燒雞丁</v>
      </c>
      <c r="K29" s="26" t="s">
        <v>125</v>
      </c>
      <c r="L29" s="23" t="s">
        <v>20</v>
      </c>
      <c r="M29" s="24" t="str">
        <f>月菜單!D16</f>
        <v>刺瓜什錦</v>
      </c>
      <c r="N29" s="22" t="s">
        <v>103</v>
      </c>
      <c r="O29" s="23" t="s">
        <v>20</v>
      </c>
      <c r="P29" s="22" t="str">
        <f>月菜單!D17</f>
        <v>淺色蔬菜</v>
      </c>
      <c r="Q29" s="22" t="s">
        <v>124</v>
      </c>
      <c r="R29" s="23" t="s">
        <v>20</v>
      </c>
      <c r="S29" s="22" t="str">
        <f>月菜單!D18</f>
        <v>竹筍大骨湯</v>
      </c>
      <c r="T29" s="27" t="s">
        <v>125</v>
      </c>
      <c r="U29" s="23" t="s">
        <v>20</v>
      </c>
      <c r="V29" s="252"/>
      <c r="W29" s="28" t="s">
        <v>21</v>
      </c>
      <c r="X29" s="29" t="s">
        <v>22</v>
      </c>
      <c r="Y29" s="152">
        <v>5.6</v>
      </c>
      <c r="Z29" s="2"/>
      <c r="AA29" s="2"/>
      <c r="AB29" s="3"/>
      <c r="AC29" s="2" t="s">
        <v>23</v>
      </c>
      <c r="AD29" s="2" t="s">
        <v>24</v>
      </c>
      <c r="AE29" s="2" t="s">
        <v>25</v>
      </c>
      <c r="AF29" s="2" t="s">
        <v>26</v>
      </c>
    </row>
    <row r="30" spans="2:35" ht="27.95" customHeight="1">
      <c r="B30" s="32" t="s">
        <v>27</v>
      </c>
      <c r="C30" s="251"/>
      <c r="D30" s="98" t="s">
        <v>219</v>
      </c>
      <c r="E30" s="98"/>
      <c r="F30" s="98">
        <v>70</v>
      </c>
      <c r="G30" s="100" t="s">
        <v>220</v>
      </c>
      <c r="H30" s="100"/>
      <c r="I30" s="100">
        <v>35</v>
      </c>
      <c r="J30" s="100" t="s">
        <v>241</v>
      </c>
      <c r="K30" s="100"/>
      <c r="L30" s="100">
        <v>30</v>
      </c>
      <c r="M30" s="100" t="s">
        <v>242</v>
      </c>
      <c r="N30" s="100"/>
      <c r="O30" s="100">
        <v>30</v>
      </c>
      <c r="P30" s="98" t="str">
        <f>P29</f>
        <v>淺色蔬菜</v>
      </c>
      <c r="Q30" s="98"/>
      <c r="R30" s="100">
        <v>120</v>
      </c>
      <c r="S30" s="100" t="s">
        <v>243</v>
      </c>
      <c r="T30" s="100"/>
      <c r="U30" s="100">
        <v>20</v>
      </c>
      <c r="V30" s="253"/>
      <c r="W30" s="35">
        <f>Y29*15+Y31*5+Y33*15+Y34*12</f>
        <v>93</v>
      </c>
      <c r="X30" s="36" t="s">
        <v>28</v>
      </c>
      <c r="Y30" s="150">
        <v>2.1</v>
      </c>
      <c r="Z30" s="8"/>
      <c r="AA30" s="3" t="s">
        <v>29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5</v>
      </c>
      <c r="C31" s="251"/>
      <c r="D31" s="100" t="s">
        <v>244</v>
      </c>
      <c r="E31" s="100"/>
      <c r="F31" s="100">
        <v>40</v>
      </c>
      <c r="G31" s="100"/>
      <c r="H31" s="98"/>
      <c r="I31" s="98"/>
      <c r="J31" s="100" t="s">
        <v>235</v>
      </c>
      <c r="K31" s="100"/>
      <c r="L31" s="100">
        <v>20</v>
      </c>
      <c r="M31" s="98" t="s">
        <v>235</v>
      </c>
      <c r="N31" s="98"/>
      <c r="O31" s="98">
        <v>10</v>
      </c>
      <c r="P31" s="100"/>
      <c r="Q31" s="100"/>
      <c r="R31" s="100"/>
      <c r="S31" s="100" t="s">
        <v>245</v>
      </c>
      <c r="T31" s="100"/>
      <c r="U31" s="100">
        <v>10</v>
      </c>
      <c r="V31" s="253"/>
      <c r="W31" s="40" t="s">
        <v>30</v>
      </c>
      <c r="X31" s="41" t="s">
        <v>31</v>
      </c>
      <c r="Y31" s="150">
        <v>1.8</v>
      </c>
      <c r="Z31" s="2"/>
      <c r="AA31" s="42" t="s">
        <v>32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13</v>
      </c>
      <c r="AF31" s="44">
        <f>AC31*4+AD31*9</f>
        <v>167.89999999999998</v>
      </c>
    </row>
    <row r="32" spans="2:35" ht="27.95" customHeight="1">
      <c r="B32" s="32" t="s">
        <v>33</v>
      </c>
      <c r="C32" s="251"/>
      <c r="D32" s="100"/>
      <c r="E32" s="100"/>
      <c r="F32" s="100"/>
      <c r="G32" s="100"/>
      <c r="H32" s="100"/>
      <c r="I32" s="100"/>
      <c r="J32" s="100" t="s">
        <v>238</v>
      </c>
      <c r="K32" s="100"/>
      <c r="L32" s="100">
        <v>20</v>
      </c>
      <c r="M32" s="100" t="s">
        <v>236</v>
      </c>
      <c r="N32" s="100"/>
      <c r="O32" s="98">
        <v>10</v>
      </c>
      <c r="P32" s="100"/>
      <c r="Q32" s="100"/>
      <c r="R32" s="100"/>
      <c r="S32" s="100" t="s">
        <v>236</v>
      </c>
      <c r="T32" s="118"/>
      <c r="U32" s="100">
        <v>10</v>
      </c>
      <c r="V32" s="253"/>
      <c r="W32" s="35">
        <f>Y30*5+Y32*5+Y34*8</f>
        <v>22.5</v>
      </c>
      <c r="X32" s="41" t="s">
        <v>34</v>
      </c>
      <c r="Y32" s="150">
        <v>2.4</v>
      </c>
      <c r="Z32" s="8"/>
      <c r="AA32" s="2" t="s">
        <v>35</v>
      </c>
      <c r="AB32" s="3">
        <v>1.5</v>
      </c>
      <c r="AC32" s="3">
        <f>AB32*1</f>
        <v>1.5</v>
      </c>
      <c r="AD32" s="3" t="s">
        <v>13</v>
      </c>
      <c r="AE32" s="3">
        <f>AB32*5</f>
        <v>7.5</v>
      </c>
      <c r="AF32" s="3">
        <f>AC32*4+AE32*4</f>
        <v>36</v>
      </c>
    </row>
    <row r="33" spans="2:32" ht="27.95" customHeight="1">
      <c r="B33" s="255" t="s">
        <v>47</v>
      </c>
      <c r="C33" s="251"/>
      <c r="D33" s="101"/>
      <c r="E33" s="117"/>
      <c r="F33" s="98"/>
      <c r="G33" s="125"/>
      <c r="H33" s="126"/>
      <c r="I33" s="127"/>
      <c r="J33" s="100"/>
      <c r="K33" s="100"/>
      <c r="L33" s="100"/>
      <c r="M33" s="98" t="s">
        <v>246</v>
      </c>
      <c r="N33" s="116"/>
      <c r="O33" s="98">
        <v>10</v>
      </c>
      <c r="P33" s="100"/>
      <c r="Q33" s="100"/>
      <c r="R33" s="100"/>
      <c r="S33" s="100"/>
      <c r="T33" s="118"/>
      <c r="U33" s="100"/>
      <c r="V33" s="253"/>
      <c r="W33" s="40" t="s">
        <v>37</v>
      </c>
      <c r="X33" s="41" t="s">
        <v>38</v>
      </c>
      <c r="Y33" s="150">
        <v>0</v>
      </c>
      <c r="Z33" s="2"/>
      <c r="AA33" s="2" t="s">
        <v>39</v>
      </c>
      <c r="AB33" s="3">
        <v>2.5</v>
      </c>
      <c r="AC33" s="3"/>
      <c r="AD33" s="3">
        <f>AB33*5</f>
        <v>12.5</v>
      </c>
      <c r="AE33" s="3" t="s">
        <v>13</v>
      </c>
      <c r="AF33" s="3">
        <f>AD33*9</f>
        <v>112.5</v>
      </c>
    </row>
    <row r="34" spans="2:32" ht="27.95" customHeight="1">
      <c r="B34" s="255"/>
      <c r="C34" s="251"/>
      <c r="D34" s="101"/>
      <c r="E34" s="101"/>
      <c r="F34" s="98"/>
      <c r="G34" s="100"/>
      <c r="H34" s="118"/>
      <c r="I34" s="100"/>
      <c r="J34" s="100"/>
      <c r="K34" s="100"/>
      <c r="L34" s="100"/>
      <c r="M34" s="98"/>
      <c r="N34" s="116"/>
      <c r="O34" s="98"/>
      <c r="P34" s="100"/>
      <c r="Q34" s="118"/>
      <c r="R34" s="100"/>
      <c r="S34" s="100"/>
      <c r="T34" s="118"/>
      <c r="U34" s="100"/>
      <c r="V34" s="253"/>
      <c r="W34" s="35">
        <f>Y29*2+Y30*7+Y31*1+Y34*8</f>
        <v>27.7</v>
      </c>
      <c r="X34" s="49" t="s">
        <v>40</v>
      </c>
      <c r="Y34" s="151">
        <v>0</v>
      </c>
      <c r="Z34" s="8"/>
      <c r="AA34" s="2" t="s">
        <v>41</v>
      </c>
      <c r="AB34" s="3">
        <v>1</v>
      </c>
      <c r="AE34" s="2">
        <f>AB34*15</f>
        <v>15</v>
      </c>
    </row>
    <row r="35" spans="2:32" ht="27.95" customHeight="1">
      <c r="B35" s="50" t="s">
        <v>42</v>
      </c>
      <c r="C35" s="51"/>
      <c r="D35" s="118"/>
      <c r="E35" s="118"/>
      <c r="F35" s="100"/>
      <c r="G35" s="100"/>
      <c r="H35" s="116"/>
      <c r="I35" s="100"/>
      <c r="J35" s="98"/>
      <c r="K35" s="117"/>
      <c r="L35" s="98"/>
      <c r="M35" s="98"/>
      <c r="N35" s="117"/>
      <c r="O35" s="98"/>
      <c r="P35" s="100"/>
      <c r="Q35" s="118"/>
      <c r="R35" s="100"/>
      <c r="S35" s="119"/>
      <c r="T35" s="117"/>
      <c r="U35" s="98"/>
      <c r="V35" s="253"/>
      <c r="W35" s="40" t="s">
        <v>43</v>
      </c>
      <c r="X35" s="52"/>
      <c r="Y35" s="150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95" customHeight="1">
      <c r="B36" s="53"/>
      <c r="C36" s="54"/>
      <c r="D36" s="46"/>
      <c r="E36" s="46"/>
      <c r="F36" s="34"/>
      <c r="G36" s="47"/>
      <c r="H36" s="47"/>
      <c r="I36" s="33"/>
      <c r="J36" s="33"/>
      <c r="K36" s="45"/>
      <c r="L36" s="45"/>
      <c r="M36" s="33"/>
      <c r="N36" s="45"/>
      <c r="O36" s="33"/>
      <c r="P36" s="34"/>
      <c r="Q36" s="46"/>
      <c r="R36" s="34"/>
      <c r="S36" s="33"/>
      <c r="T36" s="45"/>
      <c r="U36" s="33"/>
      <c r="V36" s="254"/>
      <c r="W36" s="55">
        <f>W30*4+W32*9+W34*4</f>
        <v>685.3</v>
      </c>
      <c r="X36" s="64"/>
      <c r="Y36" s="150"/>
      <c r="Z36" s="8"/>
      <c r="AC36" s="57">
        <f>AC35*4/AF35</f>
        <v>0.15094339622641509</v>
      </c>
      <c r="AD36" s="57">
        <f>AD35*9/AF35</f>
        <v>0.27536970933197347</v>
      </c>
      <c r="AE36" s="57">
        <f>AE35*4/AF35</f>
        <v>0.57368689444161147</v>
      </c>
    </row>
    <row r="37" spans="2:32" s="31" customFormat="1" ht="42">
      <c r="B37" s="21">
        <v>3</v>
      </c>
      <c r="C37" s="251"/>
      <c r="D37" s="27" t="str">
        <f>月菜單!E13</f>
        <v>茄汁燒肉蓋飯</v>
      </c>
      <c r="E37" s="22" t="s">
        <v>90</v>
      </c>
      <c r="F37" s="23" t="s">
        <v>20</v>
      </c>
      <c r="G37" s="24" t="str">
        <f>月菜單!E14</f>
        <v>轟炸香雞腿(炸)</v>
      </c>
      <c r="H37" s="22" t="s">
        <v>71</v>
      </c>
      <c r="I37" s="23" t="s">
        <v>20</v>
      </c>
      <c r="J37" s="25" t="str">
        <f>月菜單!E15</f>
        <v>吻魚玉米蛋(海)</v>
      </c>
      <c r="K37" s="26" t="s">
        <v>50</v>
      </c>
      <c r="L37" s="23" t="s">
        <v>51</v>
      </c>
      <c r="M37" s="24" t="str">
        <f>月菜單!E16</f>
        <v>起司肉腸(加)</v>
      </c>
      <c r="N37" s="22" t="s">
        <v>49</v>
      </c>
      <c r="O37" s="23" t="s">
        <v>51</v>
      </c>
      <c r="P37" s="22" t="str">
        <f>月菜單!E17</f>
        <v>深色蔬菜</v>
      </c>
      <c r="Q37" s="22" t="s">
        <v>52</v>
      </c>
      <c r="R37" s="23" t="s">
        <v>51</v>
      </c>
      <c r="S37" s="22" t="str">
        <f>月菜單!E18</f>
        <v>玉米濃湯(芡)</v>
      </c>
      <c r="T37" s="27" t="s">
        <v>53</v>
      </c>
      <c r="U37" s="23" t="s">
        <v>51</v>
      </c>
      <c r="V37" s="256"/>
      <c r="W37" s="102" t="s">
        <v>21</v>
      </c>
      <c r="X37" s="103" t="s">
        <v>91</v>
      </c>
      <c r="Y37" s="104">
        <v>6</v>
      </c>
      <c r="Z37" s="2"/>
      <c r="AA37" s="2"/>
      <c r="AB37" s="3"/>
      <c r="AC37" s="2" t="s">
        <v>54</v>
      </c>
      <c r="AD37" s="2" t="s">
        <v>55</v>
      </c>
      <c r="AE37" s="2" t="s">
        <v>56</v>
      </c>
      <c r="AF37" s="2" t="s">
        <v>57</v>
      </c>
    </row>
    <row r="38" spans="2:32" ht="27.95" customHeight="1">
      <c r="B38" s="32" t="s">
        <v>27</v>
      </c>
      <c r="C38" s="251"/>
      <c r="D38" s="98" t="s">
        <v>219</v>
      </c>
      <c r="E38" s="98"/>
      <c r="F38" s="98">
        <v>110</v>
      </c>
      <c r="G38" s="98" t="s">
        <v>247</v>
      </c>
      <c r="H38" s="98"/>
      <c r="I38" s="98">
        <v>40</v>
      </c>
      <c r="J38" s="98" t="s">
        <v>248</v>
      </c>
      <c r="K38" s="98" t="s">
        <v>240</v>
      </c>
      <c r="L38" s="98">
        <v>8</v>
      </c>
      <c r="M38" s="100" t="s">
        <v>296</v>
      </c>
      <c r="N38" s="100" t="s">
        <v>295</v>
      </c>
      <c r="O38" s="100">
        <v>40</v>
      </c>
      <c r="P38" s="98" t="str">
        <f>P37</f>
        <v>深色蔬菜</v>
      </c>
      <c r="Q38" s="100"/>
      <c r="R38" s="100">
        <v>120</v>
      </c>
      <c r="S38" s="100" t="s">
        <v>377</v>
      </c>
      <c r="T38" s="100"/>
      <c r="U38" s="100">
        <v>20</v>
      </c>
      <c r="V38" s="257"/>
      <c r="W38" s="105">
        <f>Y37*15+Y39*5+Y41*15+Y42*12</f>
        <v>100</v>
      </c>
      <c r="X38" s="106" t="s">
        <v>92</v>
      </c>
      <c r="Y38" s="107">
        <v>1.7</v>
      </c>
      <c r="Z38" s="8"/>
      <c r="AA38" s="3" t="s">
        <v>58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95" customHeight="1">
      <c r="B39" s="32">
        <v>6</v>
      </c>
      <c r="C39" s="251"/>
      <c r="D39" s="98" t="s">
        <v>250</v>
      </c>
      <c r="E39" s="98"/>
      <c r="F39" s="100">
        <v>20</v>
      </c>
      <c r="G39" s="100"/>
      <c r="H39" s="98"/>
      <c r="I39" s="98"/>
      <c r="J39" s="98" t="s">
        <v>251</v>
      </c>
      <c r="K39" s="98"/>
      <c r="L39" s="98">
        <v>20</v>
      </c>
      <c r="M39" s="98"/>
      <c r="N39" s="98"/>
      <c r="O39" s="98"/>
      <c r="P39" s="98"/>
      <c r="Q39" s="98"/>
      <c r="R39" s="98"/>
      <c r="S39" s="100" t="s">
        <v>378</v>
      </c>
      <c r="T39" s="100"/>
      <c r="U39" s="100">
        <v>10</v>
      </c>
      <c r="V39" s="257"/>
      <c r="W39" s="108" t="s">
        <v>30</v>
      </c>
      <c r="X39" s="109" t="s">
        <v>93</v>
      </c>
      <c r="Y39" s="107">
        <v>2</v>
      </c>
      <c r="Z39" s="2"/>
      <c r="AA39" s="42" t="s">
        <v>59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60</v>
      </c>
      <c r="AF39" s="44">
        <f>AC39*4+AD39*9</f>
        <v>167.89999999999998</v>
      </c>
    </row>
    <row r="40" spans="2:32" ht="27.95" customHeight="1">
      <c r="B40" s="32" t="s">
        <v>33</v>
      </c>
      <c r="C40" s="251"/>
      <c r="D40" s="98" t="s">
        <v>225</v>
      </c>
      <c r="E40" s="117"/>
      <c r="F40" s="100">
        <v>10</v>
      </c>
      <c r="G40" s="98"/>
      <c r="H40" s="98"/>
      <c r="I40" s="98"/>
      <c r="J40" s="100" t="s">
        <v>234</v>
      </c>
      <c r="K40" s="101"/>
      <c r="L40" s="100">
        <v>20</v>
      </c>
      <c r="M40" s="100"/>
      <c r="N40" s="100"/>
      <c r="O40" s="98"/>
      <c r="P40" s="98"/>
      <c r="Q40" s="98"/>
      <c r="R40" s="98"/>
      <c r="S40" s="100" t="s">
        <v>379</v>
      </c>
      <c r="T40" s="118"/>
      <c r="U40" s="100">
        <v>10</v>
      </c>
      <c r="V40" s="257"/>
      <c r="W40" s="105">
        <f>Y38*5+Y40*5+Y42*8</f>
        <v>21.5</v>
      </c>
      <c r="X40" s="109" t="s">
        <v>94</v>
      </c>
      <c r="Y40" s="107">
        <v>2.6</v>
      </c>
      <c r="Z40" s="8"/>
      <c r="AA40" s="2" t="s">
        <v>61</v>
      </c>
      <c r="AB40" s="3">
        <v>1.6</v>
      </c>
      <c r="AC40" s="3">
        <f>AB40*1</f>
        <v>1.6</v>
      </c>
      <c r="AD40" s="3" t="s">
        <v>60</v>
      </c>
      <c r="AE40" s="3">
        <f>AB40*5</f>
        <v>8</v>
      </c>
      <c r="AF40" s="3">
        <f>AC40*4+AE40*4</f>
        <v>38.4</v>
      </c>
    </row>
    <row r="41" spans="2:32" ht="27.95" customHeight="1">
      <c r="B41" s="255" t="s">
        <v>62</v>
      </c>
      <c r="C41" s="251"/>
      <c r="D41" s="98" t="s">
        <v>234</v>
      </c>
      <c r="E41" s="101"/>
      <c r="F41" s="100">
        <v>15</v>
      </c>
      <c r="G41" s="98"/>
      <c r="H41" s="98"/>
      <c r="I41" s="98"/>
      <c r="J41" s="98" t="s">
        <v>223</v>
      </c>
      <c r="K41" s="98"/>
      <c r="L41" s="98">
        <v>20</v>
      </c>
      <c r="M41" s="100"/>
      <c r="N41" s="116"/>
      <c r="O41" s="100"/>
      <c r="P41" s="98"/>
      <c r="Q41" s="98"/>
      <c r="R41" s="98"/>
      <c r="S41" s="100" t="s">
        <v>380</v>
      </c>
      <c r="T41" s="118"/>
      <c r="U41" s="100">
        <v>10</v>
      </c>
      <c r="V41" s="257"/>
      <c r="W41" s="108" t="s">
        <v>37</v>
      </c>
      <c r="X41" s="109" t="s">
        <v>95</v>
      </c>
      <c r="Y41" s="107">
        <v>0</v>
      </c>
      <c r="Z41" s="2"/>
      <c r="AA41" s="2" t="s">
        <v>63</v>
      </c>
      <c r="AB41" s="3">
        <v>2.5</v>
      </c>
      <c r="AC41" s="3"/>
      <c r="AD41" s="3">
        <f>AB41*5</f>
        <v>12.5</v>
      </c>
      <c r="AE41" s="3" t="s">
        <v>60</v>
      </c>
      <c r="AF41" s="3">
        <f>AD41*9</f>
        <v>112.5</v>
      </c>
    </row>
    <row r="42" spans="2:32" ht="27.95" customHeight="1">
      <c r="B42" s="255"/>
      <c r="C42" s="251"/>
      <c r="D42" s="98" t="s">
        <v>254</v>
      </c>
      <c r="E42" s="117"/>
      <c r="F42" s="100">
        <v>10</v>
      </c>
      <c r="G42" s="98"/>
      <c r="H42" s="117"/>
      <c r="I42" s="98"/>
      <c r="J42" s="98"/>
      <c r="K42" s="117"/>
      <c r="L42" s="100"/>
      <c r="M42" s="120"/>
      <c r="N42" s="118"/>
      <c r="O42" s="100"/>
      <c r="P42" s="98"/>
      <c r="Q42" s="117"/>
      <c r="R42" s="98"/>
      <c r="S42" s="100" t="s">
        <v>381</v>
      </c>
      <c r="T42" s="118"/>
      <c r="U42" s="100">
        <v>10</v>
      </c>
      <c r="V42" s="257"/>
      <c r="W42" s="105">
        <f>Y37*2+Y38*7+Y39*1+Y42*8</f>
        <v>25.9</v>
      </c>
      <c r="X42" s="110" t="s">
        <v>96</v>
      </c>
      <c r="Y42" s="107">
        <v>0</v>
      </c>
      <c r="Z42" s="8"/>
      <c r="AA42" s="2" t="s">
        <v>64</v>
      </c>
      <c r="AE42" s="2">
        <f>AB42*15</f>
        <v>0</v>
      </c>
    </row>
    <row r="43" spans="2:32" ht="27.95" customHeight="1">
      <c r="B43" s="50" t="s">
        <v>65</v>
      </c>
      <c r="C43" s="51"/>
      <c r="D43" s="153"/>
      <c r="E43" s="117"/>
      <c r="F43" s="98"/>
      <c r="G43" s="98"/>
      <c r="H43" s="117"/>
      <c r="I43" s="98"/>
      <c r="J43" s="98"/>
      <c r="K43" s="116"/>
      <c r="L43" s="100"/>
      <c r="M43" s="120"/>
      <c r="N43" s="118"/>
      <c r="O43" s="100"/>
      <c r="P43" s="98"/>
      <c r="Q43" s="117"/>
      <c r="R43" s="98"/>
      <c r="S43" s="98"/>
      <c r="T43" s="117"/>
      <c r="U43" s="98"/>
      <c r="V43" s="257"/>
      <c r="W43" s="108" t="s">
        <v>97</v>
      </c>
      <c r="X43" s="111"/>
      <c r="Y43" s="112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7.95" customHeight="1" thickBot="1">
      <c r="B44" s="75"/>
      <c r="C44" s="54"/>
      <c r="D44" s="76"/>
      <c r="E44" s="76"/>
      <c r="F44" s="77"/>
      <c r="G44" s="77"/>
      <c r="H44" s="76"/>
      <c r="I44" s="77"/>
      <c r="J44" s="77"/>
      <c r="K44" s="39"/>
      <c r="L44" s="34"/>
      <c r="M44" s="76"/>
      <c r="N44" s="76"/>
      <c r="O44" s="77"/>
      <c r="P44" s="77"/>
      <c r="Q44" s="76"/>
      <c r="R44" s="77"/>
      <c r="S44" s="77"/>
      <c r="T44" s="76"/>
      <c r="U44" s="77"/>
      <c r="V44" s="258"/>
      <c r="W44" s="113">
        <f>W38*4+W40*9+W42*4</f>
        <v>697.1</v>
      </c>
      <c r="X44" s="114"/>
      <c r="Y44" s="115"/>
      <c r="Z44" s="8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</row>
    <row r="45" spans="2:32" ht="66.95" customHeight="1">
      <c r="C45" s="2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81"/>
    </row>
    <row r="46" spans="2:32">
      <c r="B46" s="3"/>
      <c r="D46" s="249"/>
      <c r="E46" s="249"/>
      <c r="F46" s="250"/>
      <c r="G46" s="250"/>
      <c r="H46" s="82"/>
      <c r="I46" s="2"/>
      <c r="J46" s="2"/>
      <c r="K46" s="82"/>
      <c r="L46" s="82"/>
      <c r="M46" s="82"/>
      <c r="N46" s="82"/>
      <c r="O46" s="2"/>
      <c r="Q46" s="82"/>
      <c r="R46" s="2"/>
      <c r="T46" s="82"/>
      <c r="U46" s="2"/>
      <c r="V46" s="2"/>
      <c r="Y46" s="85"/>
    </row>
    <row r="47" spans="2:32">
      <c r="Y47" s="85"/>
    </row>
    <row r="48" spans="2:32">
      <c r="Y48" s="85"/>
    </row>
    <row r="49" spans="25:25">
      <c r="Y49" s="85"/>
    </row>
    <row r="50" spans="25:25">
      <c r="Y50" s="85"/>
    </row>
    <row r="51" spans="25:25">
      <c r="Y51" s="85"/>
    </row>
    <row r="52" spans="25:25">
      <c r="Y52" s="85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39370078740157483" right="0.39370078740157483" top="0" bottom="0" header="0.31496062992125984" footer="0.31496062992125984"/>
  <pageSetup paperSize="9" scale="38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51"/>
  <sheetViews>
    <sheetView topLeftCell="A13" zoomScale="55" zoomScaleNormal="55" workbookViewId="0">
      <selection activeCell="E36" sqref="E36"/>
    </sheetView>
  </sheetViews>
  <sheetFormatPr defaultColWidth="9" defaultRowHeight="20.25"/>
  <cols>
    <col min="1" max="1" width="1.875" style="38" customWidth="1"/>
    <col min="2" max="2" width="4.875" style="80" customWidth="1"/>
    <col min="3" max="3" width="0" style="38" hidden="1" customWidth="1"/>
    <col min="4" max="4" width="18.625" style="38" customWidth="1"/>
    <col min="5" max="5" width="5.625" style="86" customWidth="1"/>
    <col min="6" max="6" width="9.625" style="38" customWidth="1"/>
    <col min="7" max="7" width="18.625" style="38" customWidth="1"/>
    <col min="8" max="8" width="5.625" style="86" customWidth="1"/>
    <col min="9" max="9" width="9.625" style="38" customWidth="1"/>
    <col min="10" max="10" width="18.625" style="38" customWidth="1"/>
    <col min="11" max="11" width="5.625" style="86" customWidth="1"/>
    <col min="12" max="12" width="11.875" style="86" customWidth="1"/>
    <col min="13" max="13" width="18.625" style="86" customWidth="1"/>
    <col min="14" max="14" width="5.625" style="86" customWidth="1"/>
    <col min="15" max="15" width="9.625" style="38" customWidth="1"/>
    <col min="16" max="16" width="18.625" style="38" customWidth="1"/>
    <col min="17" max="17" width="5.625" style="86" customWidth="1"/>
    <col min="18" max="18" width="9.625" style="38" customWidth="1"/>
    <col min="19" max="19" width="18.625" style="38" customWidth="1"/>
    <col min="20" max="20" width="5.625" style="86" customWidth="1"/>
    <col min="21" max="21" width="9.625" style="38" customWidth="1"/>
    <col min="22" max="22" width="5.25" style="38" customWidth="1"/>
    <col min="23" max="23" width="11.75" style="83" customWidth="1"/>
    <col min="24" max="24" width="11.25" style="84" customWidth="1"/>
    <col min="25" max="25" width="6.625" style="87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4.5" customHeight="1">
      <c r="B1" s="259" t="s">
        <v>334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1"/>
      <c r="AB1" s="3"/>
    </row>
    <row r="2" spans="2:35" s="2" customFormat="1" ht="31.5" customHeight="1" thickBot="1">
      <c r="B2" s="5" t="s">
        <v>66</v>
      </c>
      <c r="C2" s="6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264"/>
      <c r="T2" s="264"/>
      <c r="U2" s="264"/>
      <c r="V2" s="264"/>
      <c r="W2" s="264"/>
      <c r="X2" s="264"/>
      <c r="Y2" s="264"/>
      <c r="Z2" s="8"/>
      <c r="AB2" s="3"/>
    </row>
    <row r="3" spans="2:35" s="20" customFormat="1" ht="99">
      <c r="B3" s="9" t="s">
        <v>8</v>
      </c>
      <c r="C3" s="10" t="s">
        <v>9</v>
      </c>
      <c r="D3" s="11" t="s">
        <v>10</v>
      </c>
      <c r="E3" s="12" t="s">
        <v>67</v>
      </c>
      <c r="F3" s="11"/>
      <c r="G3" s="11" t="s">
        <v>12</v>
      </c>
      <c r="H3" s="12" t="s">
        <v>67</v>
      </c>
      <c r="I3" s="11"/>
      <c r="J3" s="11" t="s">
        <v>60</v>
      </c>
      <c r="K3" s="12" t="s">
        <v>67</v>
      </c>
      <c r="L3" s="11"/>
      <c r="M3" s="11" t="s">
        <v>14</v>
      </c>
      <c r="N3" s="12" t="s">
        <v>67</v>
      </c>
      <c r="O3" s="13"/>
      <c r="P3" s="11" t="s">
        <v>14</v>
      </c>
      <c r="Q3" s="12" t="s">
        <v>67</v>
      </c>
      <c r="R3" s="11"/>
      <c r="S3" s="14" t="s">
        <v>15</v>
      </c>
      <c r="T3" s="12" t="s">
        <v>67</v>
      </c>
      <c r="U3" s="11"/>
      <c r="V3" s="15" t="s">
        <v>68</v>
      </c>
      <c r="W3" s="16" t="s">
        <v>17</v>
      </c>
      <c r="X3" s="17" t="s">
        <v>69</v>
      </c>
      <c r="Y3" s="18" t="s">
        <v>70</v>
      </c>
      <c r="Z3" s="19"/>
      <c r="AA3" s="3"/>
      <c r="AB3" s="3"/>
      <c r="AC3" s="2"/>
      <c r="AD3" s="2"/>
      <c r="AE3" s="2"/>
      <c r="AF3" s="2"/>
    </row>
    <row r="4" spans="2:35" s="31" customFormat="1" ht="42">
      <c r="B4" s="21">
        <v>3</v>
      </c>
      <c r="C4" s="251"/>
      <c r="D4" s="22" t="str">
        <f>月菜單!A20</f>
        <v>寶島白飯</v>
      </c>
      <c r="E4" s="22" t="s">
        <v>48</v>
      </c>
      <c r="F4" s="23" t="s">
        <v>20</v>
      </c>
      <c r="G4" s="58" t="str">
        <f>月菜單!A21</f>
        <v>芝香雞翅</v>
      </c>
      <c r="H4" s="22" t="s">
        <v>131</v>
      </c>
      <c r="I4" s="23" t="s">
        <v>20</v>
      </c>
      <c r="J4" s="58" t="str">
        <f>月菜單!A22</f>
        <v>番茄炒蛋(豆)</v>
      </c>
      <c r="K4" s="22" t="s">
        <v>50</v>
      </c>
      <c r="L4" s="23" t="s">
        <v>20</v>
      </c>
      <c r="M4" s="58" t="str">
        <f>月菜單!A23</f>
        <v>極品佛跳牆</v>
      </c>
      <c r="N4" s="22" t="s">
        <v>73</v>
      </c>
      <c r="O4" s="23" t="s">
        <v>20</v>
      </c>
      <c r="P4" s="22" t="str">
        <f>月菜單!A24</f>
        <v>深色蔬菜</v>
      </c>
      <c r="Q4" s="22" t="s">
        <v>74</v>
      </c>
      <c r="R4" s="23" t="s">
        <v>20</v>
      </c>
      <c r="S4" s="22" t="str">
        <f>月菜單!A25</f>
        <v>日式豚骨湯</v>
      </c>
      <c r="T4" s="27" t="s">
        <v>72</v>
      </c>
      <c r="U4" s="23" t="s">
        <v>20</v>
      </c>
      <c r="V4" s="256"/>
      <c r="W4" s="28" t="s">
        <v>21</v>
      </c>
      <c r="X4" s="29" t="s">
        <v>22</v>
      </c>
      <c r="Y4" s="104">
        <v>5.8</v>
      </c>
      <c r="Z4" s="2"/>
      <c r="AA4" s="2"/>
      <c r="AB4" s="3"/>
      <c r="AC4" s="2" t="s">
        <v>23</v>
      </c>
      <c r="AD4" s="2" t="s">
        <v>24</v>
      </c>
      <c r="AE4" s="2" t="s">
        <v>25</v>
      </c>
      <c r="AF4" s="2" t="s">
        <v>26</v>
      </c>
    </row>
    <row r="5" spans="2:35" ht="27.95" customHeight="1">
      <c r="B5" s="32" t="s">
        <v>27</v>
      </c>
      <c r="C5" s="251"/>
      <c r="D5" s="100" t="s">
        <v>82</v>
      </c>
      <c r="E5" s="100"/>
      <c r="F5" s="100">
        <v>110</v>
      </c>
      <c r="G5" s="98" t="s">
        <v>255</v>
      </c>
      <c r="H5" s="98"/>
      <c r="I5" s="98">
        <v>40</v>
      </c>
      <c r="J5" s="98" t="s">
        <v>223</v>
      </c>
      <c r="K5" s="98"/>
      <c r="L5" s="98">
        <v>40</v>
      </c>
      <c r="M5" s="98" t="s">
        <v>256</v>
      </c>
      <c r="N5" s="98"/>
      <c r="O5" s="98">
        <v>20</v>
      </c>
      <c r="P5" s="98" t="str">
        <f>P4</f>
        <v>深色蔬菜</v>
      </c>
      <c r="Q5" s="98"/>
      <c r="R5" s="100">
        <v>120</v>
      </c>
      <c r="S5" s="98" t="s">
        <v>257</v>
      </c>
      <c r="T5" s="98"/>
      <c r="U5" s="98">
        <v>30</v>
      </c>
      <c r="V5" s="257"/>
      <c r="W5" s="35">
        <f>Y4*15+Y6*5+Y8*15+Y9*12</f>
        <v>99</v>
      </c>
      <c r="X5" s="36" t="s">
        <v>28</v>
      </c>
      <c r="Y5" s="107">
        <v>1.8</v>
      </c>
      <c r="Z5" s="8"/>
      <c r="AA5" s="3" t="s">
        <v>29</v>
      </c>
      <c r="AB5" s="3">
        <v>6</v>
      </c>
      <c r="AC5" s="3">
        <f>AB5*2</f>
        <v>12</v>
      </c>
      <c r="AD5" s="3"/>
      <c r="AE5" s="3">
        <f>AB5*15</f>
        <v>90</v>
      </c>
      <c r="AF5" s="3">
        <f>AC5*4+AE5*4</f>
        <v>408</v>
      </c>
    </row>
    <row r="6" spans="2:35" ht="27.95" customHeight="1">
      <c r="B6" s="32">
        <v>9</v>
      </c>
      <c r="C6" s="251"/>
      <c r="D6" s="98"/>
      <c r="E6" s="98"/>
      <c r="F6" s="98"/>
      <c r="G6" s="100"/>
      <c r="H6" s="100"/>
      <c r="I6" s="100"/>
      <c r="J6" s="100" t="s">
        <v>258</v>
      </c>
      <c r="K6" s="100"/>
      <c r="L6" s="98">
        <v>30</v>
      </c>
      <c r="M6" s="98" t="s">
        <v>236</v>
      </c>
      <c r="N6" s="100"/>
      <c r="O6" s="98">
        <v>15</v>
      </c>
      <c r="P6" s="98"/>
      <c r="Q6" s="98"/>
      <c r="R6" s="98"/>
      <c r="S6" s="98" t="s">
        <v>245</v>
      </c>
      <c r="T6" s="98"/>
      <c r="U6" s="98">
        <v>10</v>
      </c>
      <c r="V6" s="257"/>
      <c r="W6" s="40" t="s">
        <v>30</v>
      </c>
      <c r="X6" s="41" t="s">
        <v>31</v>
      </c>
      <c r="Y6" s="107">
        <v>2.4</v>
      </c>
      <c r="Z6" s="2"/>
      <c r="AA6" s="42" t="s">
        <v>32</v>
      </c>
      <c r="AB6" s="3">
        <v>2</v>
      </c>
      <c r="AC6" s="43">
        <f>AB6*7</f>
        <v>14</v>
      </c>
      <c r="AD6" s="3">
        <f>AB6*5</f>
        <v>10</v>
      </c>
      <c r="AE6" s="3" t="s">
        <v>13</v>
      </c>
      <c r="AF6" s="44">
        <f>AC6*4+AD6*9</f>
        <v>146</v>
      </c>
    </row>
    <row r="7" spans="2:35" ht="27.95" customHeight="1">
      <c r="B7" s="32" t="s">
        <v>33</v>
      </c>
      <c r="C7" s="251"/>
      <c r="D7" s="98"/>
      <c r="E7" s="98"/>
      <c r="F7" s="98"/>
      <c r="G7" s="100"/>
      <c r="H7" s="100"/>
      <c r="I7" s="100"/>
      <c r="J7" s="100" t="s">
        <v>249</v>
      </c>
      <c r="K7" s="116" t="s">
        <v>222</v>
      </c>
      <c r="L7" s="100">
        <v>30</v>
      </c>
      <c r="M7" s="98" t="s">
        <v>235</v>
      </c>
      <c r="N7" s="117"/>
      <c r="O7" s="98">
        <v>15</v>
      </c>
      <c r="P7" s="98"/>
      <c r="Q7" s="117"/>
      <c r="R7" s="98"/>
      <c r="S7" s="100" t="s">
        <v>259</v>
      </c>
      <c r="T7" s="100"/>
      <c r="U7" s="100">
        <v>10</v>
      </c>
      <c r="V7" s="257"/>
      <c r="W7" s="35">
        <f>Y5*5+Y7*5+Y9*8</f>
        <v>21.5</v>
      </c>
      <c r="X7" s="41" t="s">
        <v>34</v>
      </c>
      <c r="Y7" s="107">
        <v>2.5</v>
      </c>
      <c r="Z7" s="8"/>
      <c r="AA7" s="2" t="s">
        <v>35</v>
      </c>
      <c r="AB7" s="3">
        <v>1.5</v>
      </c>
      <c r="AC7" s="3">
        <f>AB7*1</f>
        <v>1.5</v>
      </c>
      <c r="AD7" s="3" t="s">
        <v>13</v>
      </c>
      <c r="AE7" s="3">
        <f>AB7*5</f>
        <v>7.5</v>
      </c>
      <c r="AF7" s="3">
        <f>AC7*4+AE7*4</f>
        <v>36</v>
      </c>
    </row>
    <row r="8" spans="2:35" ht="27.95" customHeight="1">
      <c r="B8" s="255" t="s">
        <v>36</v>
      </c>
      <c r="C8" s="251"/>
      <c r="D8" s="98"/>
      <c r="E8" s="98"/>
      <c r="F8" s="98"/>
      <c r="G8" s="98"/>
      <c r="H8" s="117"/>
      <c r="I8" s="98"/>
      <c r="J8" s="100"/>
      <c r="K8" s="116"/>
      <c r="L8" s="100"/>
      <c r="M8" s="98" t="s">
        <v>260</v>
      </c>
      <c r="N8" s="101"/>
      <c r="O8" s="98">
        <v>10</v>
      </c>
      <c r="P8" s="98"/>
      <c r="Q8" s="117"/>
      <c r="R8" s="98"/>
      <c r="S8" s="100"/>
      <c r="T8" s="118"/>
      <c r="U8" s="100"/>
      <c r="V8" s="257"/>
      <c r="W8" s="40" t="s">
        <v>37</v>
      </c>
      <c r="X8" s="41" t="s">
        <v>38</v>
      </c>
      <c r="Y8" s="107">
        <v>0</v>
      </c>
      <c r="Z8" s="2"/>
      <c r="AA8" s="2" t="s">
        <v>39</v>
      </c>
      <c r="AB8" s="3">
        <v>2.5</v>
      </c>
      <c r="AC8" s="3"/>
      <c r="AD8" s="3">
        <f>AB8*5</f>
        <v>12.5</v>
      </c>
      <c r="AE8" s="3" t="s">
        <v>13</v>
      </c>
      <c r="AF8" s="3">
        <f>AD8*9</f>
        <v>112.5</v>
      </c>
    </row>
    <row r="9" spans="2:35" ht="27.95" customHeight="1">
      <c r="B9" s="255"/>
      <c r="C9" s="251"/>
      <c r="D9" s="98"/>
      <c r="E9" s="98"/>
      <c r="F9" s="98"/>
      <c r="G9" s="119"/>
      <c r="H9" s="117"/>
      <c r="I9" s="98"/>
      <c r="J9" s="100"/>
      <c r="K9" s="101"/>
      <c r="L9" s="98"/>
      <c r="M9" s="101" t="s">
        <v>246</v>
      </c>
      <c r="N9" s="117"/>
      <c r="O9" s="98">
        <v>10</v>
      </c>
      <c r="P9" s="98"/>
      <c r="Q9" s="117"/>
      <c r="R9" s="98"/>
      <c r="S9" s="100"/>
      <c r="T9" s="116"/>
      <c r="U9" s="100"/>
      <c r="V9" s="257"/>
      <c r="W9" s="35">
        <f>Y4*2+Y5*7+Y6*1+Y9*8</f>
        <v>26.599999999999998</v>
      </c>
      <c r="X9" s="49" t="s">
        <v>40</v>
      </c>
      <c r="Y9" s="107">
        <v>0</v>
      </c>
      <c r="Z9" s="8"/>
      <c r="AA9" s="2" t="s">
        <v>41</v>
      </c>
      <c r="AE9" s="2">
        <f>AB9*15</f>
        <v>0</v>
      </c>
    </row>
    <row r="10" spans="2:35" ht="27.95" customHeight="1">
      <c r="B10" s="50" t="s">
        <v>42</v>
      </c>
      <c r="C10" s="51"/>
      <c r="D10" s="98"/>
      <c r="E10" s="117"/>
      <c r="F10" s="98"/>
      <c r="G10" s="98"/>
      <c r="H10" s="117"/>
      <c r="I10" s="98"/>
      <c r="J10" s="100"/>
      <c r="K10" s="117"/>
      <c r="L10" s="98"/>
      <c r="M10" s="101" t="s">
        <v>261</v>
      </c>
      <c r="N10" s="117"/>
      <c r="O10" s="98">
        <v>10</v>
      </c>
      <c r="P10" s="98"/>
      <c r="Q10" s="117"/>
      <c r="R10" s="98"/>
      <c r="S10" s="98"/>
      <c r="T10" s="98"/>
      <c r="U10" s="98"/>
      <c r="V10" s="257"/>
      <c r="W10" s="40" t="s">
        <v>43</v>
      </c>
      <c r="X10" s="52"/>
      <c r="Y10" s="107"/>
      <c r="Z10" s="2"/>
      <c r="AC10" s="2">
        <f>SUM(AC5:AC9)</f>
        <v>27.5</v>
      </c>
      <c r="AD10" s="2">
        <f>SUM(AD5:AD9)</f>
        <v>22.5</v>
      </c>
      <c r="AE10" s="2">
        <f>SUM(AE5:AE9)</f>
        <v>97.5</v>
      </c>
      <c r="AF10" s="2">
        <f>AC10*4+AD10*9+AE10*4</f>
        <v>702.5</v>
      </c>
    </row>
    <row r="11" spans="2:35" ht="27.95" customHeight="1">
      <c r="B11" s="53"/>
      <c r="C11" s="54"/>
      <c r="D11" s="117"/>
      <c r="E11" s="117"/>
      <c r="F11" s="98"/>
      <c r="G11" s="98"/>
      <c r="H11" s="117"/>
      <c r="I11" s="98"/>
      <c r="J11" s="120"/>
      <c r="K11" s="117"/>
      <c r="L11" s="117"/>
      <c r="M11" s="117"/>
      <c r="N11" s="117"/>
      <c r="O11" s="98"/>
      <c r="P11" s="98"/>
      <c r="Q11" s="117"/>
      <c r="R11" s="98"/>
      <c r="S11" s="98"/>
      <c r="T11" s="117"/>
      <c r="U11" s="98"/>
      <c r="V11" s="258"/>
      <c r="W11" s="55">
        <f>W5*4+W7*9+W9*4</f>
        <v>695.9</v>
      </c>
      <c r="X11" s="56"/>
      <c r="Y11" s="107"/>
      <c r="Z11" s="8"/>
      <c r="AC11" s="57">
        <f>AC10*4/AF10</f>
        <v>0.15658362989323843</v>
      </c>
      <c r="AD11" s="57">
        <f>AD10*9/AF10</f>
        <v>0.28825622775800713</v>
      </c>
      <c r="AE11" s="57">
        <f>AE10*4/AF10</f>
        <v>0.55516014234875444</v>
      </c>
    </row>
    <row r="12" spans="2:35" s="31" customFormat="1" ht="42">
      <c r="B12" s="21">
        <v>3</v>
      </c>
      <c r="C12" s="251"/>
      <c r="D12" s="22" t="str">
        <f>月菜單!B20</f>
        <v>地瓜飯</v>
      </c>
      <c r="E12" s="22" t="s">
        <v>48</v>
      </c>
      <c r="F12" s="23" t="s">
        <v>20</v>
      </c>
      <c r="G12" s="58" t="str">
        <f>月菜單!B21</f>
        <v>鳳梨豬柳條</v>
      </c>
      <c r="H12" s="22" t="s">
        <v>130</v>
      </c>
      <c r="I12" s="23" t="s">
        <v>20</v>
      </c>
      <c r="J12" s="58" t="str">
        <f>月菜單!B22</f>
        <v>藥膳鴨堡鍋</v>
      </c>
      <c r="K12" s="22" t="s">
        <v>72</v>
      </c>
      <c r="L12" s="23" t="s">
        <v>20</v>
      </c>
      <c r="M12" s="58" t="str">
        <f>月菜單!B23</f>
        <v>香酥喜相逢(海加炸)</v>
      </c>
      <c r="N12" s="22" t="s">
        <v>71</v>
      </c>
      <c r="O12" s="23" t="s">
        <v>20</v>
      </c>
      <c r="P12" s="27" t="str">
        <f>月菜單!B24</f>
        <v>淺色蔬菜</v>
      </c>
      <c r="Q12" s="22" t="s">
        <v>74</v>
      </c>
      <c r="R12" s="23" t="s">
        <v>20</v>
      </c>
      <c r="S12" s="22" t="str">
        <f>月菜單!B25</f>
        <v>廟口麵線湯</v>
      </c>
      <c r="T12" s="27" t="s">
        <v>72</v>
      </c>
      <c r="U12" s="23" t="s">
        <v>20</v>
      </c>
      <c r="V12" s="256"/>
      <c r="W12" s="28" t="s">
        <v>21</v>
      </c>
      <c r="X12" s="29" t="s">
        <v>22</v>
      </c>
      <c r="Y12" s="148">
        <v>6.2</v>
      </c>
      <c r="Z12" s="2"/>
      <c r="AA12" s="2"/>
      <c r="AB12" s="3"/>
      <c r="AC12" s="2" t="s">
        <v>23</v>
      </c>
      <c r="AD12" s="2" t="s">
        <v>24</v>
      </c>
      <c r="AE12" s="2" t="s">
        <v>25</v>
      </c>
      <c r="AF12" s="2" t="s">
        <v>26</v>
      </c>
      <c r="AG12" s="60"/>
      <c r="AH12" s="60"/>
      <c r="AI12" s="60"/>
    </row>
    <row r="13" spans="2:35" ht="27.95" customHeight="1">
      <c r="B13" s="32" t="s">
        <v>27</v>
      </c>
      <c r="C13" s="251"/>
      <c r="D13" s="98" t="s">
        <v>219</v>
      </c>
      <c r="E13" s="98"/>
      <c r="F13" s="98">
        <v>70</v>
      </c>
      <c r="G13" s="100" t="s">
        <v>225</v>
      </c>
      <c r="H13" s="100"/>
      <c r="I13" s="100">
        <v>40</v>
      </c>
      <c r="J13" s="100" t="s">
        <v>262</v>
      </c>
      <c r="K13" s="100"/>
      <c r="L13" s="100">
        <v>30</v>
      </c>
      <c r="M13" s="98" t="s">
        <v>353</v>
      </c>
      <c r="N13" s="98" t="s">
        <v>354</v>
      </c>
      <c r="O13" s="98">
        <v>40</v>
      </c>
      <c r="P13" s="98" t="str">
        <f>P12</f>
        <v>淺色蔬菜</v>
      </c>
      <c r="Q13" s="98"/>
      <c r="R13" s="100">
        <v>120</v>
      </c>
      <c r="S13" s="100" t="s">
        <v>289</v>
      </c>
      <c r="T13" s="100"/>
      <c r="U13" s="100">
        <v>10</v>
      </c>
      <c r="V13" s="257"/>
      <c r="W13" s="35">
        <f>Y12*15+Y14*5+Y16*15+Y17*12</f>
        <v>103</v>
      </c>
      <c r="X13" s="36" t="s">
        <v>28</v>
      </c>
      <c r="Y13" s="149">
        <v>1.9</v>
      </c>
      <c r="Z13" s="8"/>
      <c r="AA13" s="3" t="s">
        <v>29</v>
      </c>
      <c r="AB13" s="3">
        <v>6</v>
      </c>
      <c r="AC13" s="3">
        <f>AB13*2</f>
        <v>12</v>
      </c>
      <c r="AD13" s="3"/>
      <c r="AE13" s="3">
        <f>AB13*15</f>
        <v>90</v>
      </c>
      <c r="AF13" s="3">
        <f>AC13*4+AE13*4</f>
        <v>408</v>
      </c>
      <c r="AG13" s="60"/>
      <c r="AH13" s="60"/>
      <c r="AI13" s="60"/>
    </row>
    <row r="14" spans="2:35" ht="27.95" customHeight="1">
      <c r="B14" s="32">
        <v>10</v>
      </c>
      <c r="C14" s="251"/>
      <c r="D14" s="100" t="s">
        <v>233</v>
      </c>
      <c r="E14" s="100"/>
      <c r="F14" s="100">
        <v>50</v>
      </c>
      <c r="G14" s="100" t="s">
        <v>263</v>
      </c>
      <c r="H14" s="100"/>
      <c r="I14" s="100">
        <v>10</v>
      </c>
      <c r="J14" s="100" t="s">
        <v>228</v>
      </c>
      <c r="K14" s="100"/>
      <c r="L14" s="100">
        <v>20</v>
      </c>
      <c r="M14" s="100"/>
      <c r="N14" s="100"/>
      <c r="O14" s="100"/>
      <c r="P14" s="98"/>
      <c r="Q14" s="98"/>
      <c r="R14" s="98"/>
      <c r="S14" s="100" t="s">
        <v>260</v>
      </c>
      <c r="T14" s="100"/>
      <c r="U14" s="100">
        <v>5</v>
      </c>
      <c r="V14" s="257"/>
      <c r="W14" s="40" t="s">
        <v>30</v>
      </c>
      <c r="X14" s="41" t="s">
        <v>31</v>
      </c>
      <c r="Y14" s="149">
        <v>2</v>
      </c>
      <c r="Z14" s="2"/>
      <c r="AA14" s="42" t="s">
        <v>32</v>
      </c>
      <c r="AB14" s="3">
        <v>2.2000000000000002</v>
      </c>
      <c r="AC14" s="43">
        <f>AB14*7</f>
        <v>15.400000000000002</v>
      </c>
      <c r="AD14" s="3">
        <f>AB14*5</f>
        <v>11</v>
      </c>
      <c r="AE14" s="3" t="s">
        <v>13</v>
      </c>
      <c r="AF14" s="44">
        <f>AC14*4+AD14*9</f>
        <v>160.60000000000002</v>
      </c>
      <c r="AG14" s="60"/>
      <c r="AH14" s="60"/>
      <c r="AI14" s="60"/>
    </row>
    <row r="15" spans="2:35" ht="27.95" customHeight="1">
      <c r="B15" s="32" t="s">
        <v>44</v>
      </c>
      <c r="C15" s="251"/>
      <c r="D15" s="100"/>
      <c r="E15" s="100"/>
      <c r="F15" s="100"/>
      <c r="G15" s="100" t="s">
        <v>234</v>
      </c>
      <c r="H15" s="118"/>
      <c r="I15" s="100">
        <v>15</v>
      </c>
      <c r="J15" s="98" t="s">
        <v>232</v>
      </c>
      <c r="K15" s="101"/>
      <c r="L15" s="98">
        <v>40</v>
      </c>
      <c r="M15" s="100"/>
      <c r="N15" s="116"/>
      <c r="O15" s="100"/>
      <c r="P15" s="98"/>
      <c r="Q15" s="117"/>
      <c r="R15" s="98"/>
      <c r="S15" s="100" t="s">
        <v>236</v>
      </c>
      <c r="T15" s="118"/>
      <c r="U15" s="100">
        <v>5</v>
      </c>
      <c r="V15" s="257"/>
      <c r="W15" s="35">
        <f>Y13*5+Y15*5+Y17*8</f>
        <v>24.5</v>
      </c>
      <c r="X15" s="41" t="s">
        <v>34</v>
      </c>
      <c r="Y15" s="149">
        <v>3</v>
      </c>
      <c r="Z15" s="8"/>
      <c r="AA15" s="2" t="s">
        <v>35</v>
      </c>
      <c r="AB15" s="3">
        <v>1.6</v>
      </c>
      <c r="AC15" s="3">
        <f>AB15*1</f>
        <v>1.6</v>
      </c>
      <c r="AD15" s="3" t="s">
        <v>13</v>
      </c>
      <c r="AE15" s="3">
        <f>AB15*5</f>
        <v>8</v>
      </c>
      <c r="AF15" s="3">
        <f>AC15*4+AE15*4</f>
        <v>38.4</v>
      </c>
      <c r="AG15" s="60"/>
      <c r="AH15" s="60"/>
      <c r="AI15" s="60"/>
    </row>
    <row r="16" spans="2:35" ht="27.95" customHeight="1">
      <c r="B16" s="255" t="s">
        <v>45</v>
      </c>
      <c r="C16" s="251"/>
      <c r="D16" s="117"/>
      <c r="E16" s="117"/>
      <c r="F16" s="98"/>
      <c r="G16" s="98" t="s">
        <v>264</v>
      </c>
      <c r="H16" s="117"/>
      <c r="I16" s="98">
        <v>15</v>
      </c>
      <c r="J16" s="98" t="s">
        <v>265</v>
      </c>
      <c r="K16" s="117"/>
      <c r="L16" s="98">
        <v>10</v>
      </c>
      <c r="M16" s="100"/>
      <c r="N16" s="118"/>
      <c r="O16" s="100"/>
      <c r="P16" s="98"/>
      <c r="Q16" s="117"/>
      <c r="R16" s="98"/>
      <c r="S16" s="100" t="s">
        <v>235</v>
      </c>
      <c r="T16" s="118"/>
      <c r="U16" s="100">
        <v>5</v>
      </c>
      <c r="V16" s="257"/>
      <c r="W16" s="40" t="s">
        <v>37</v>
      </c>
      <c r="X16" s="41" t="s">
        <v>38</v>
      </c>
      <c r="Y16" s="149">
        <v>0</v>
      </c>
      <c r="Z16" s="2"/>
      <c r="AA16" s="2" t="s">
        <v>39</v>
      </c>
      <c r="AB16" s="3">
        <v>2.5</v>
      </c>
      <c r="AC16" s="3"/>
      <c r="AD16" s="3">
        <f>AB16*5</f>
        <v>12.5</v>
      </c>
      <c r="AE16" s="3" t="s">
        <v>13</v>
      </c>
      <c r="AF16" s="3">
        <f>AD16*9</f>
        <v>112.5</v>
      </c>
      <c r="AG16" s="60"/>
      <c r="AH16" s="62"/>
      <c r="AI16" s="60"/>
    </row>
    <row r="17" spans="2:35" ht="27.95" customHeight="1">
      <c r="B17" s="255"/>
      <c r="C17" s="251"/>
      <c r="D17" s="117"/>
      <c r="E17" s="117"/>
      <c r="F17" s="98"/>
      <c r="G17" s="122"/>
      <c r="H17" s="117"/>
      <c r="I17" s="98"/>
      <c r="J17" s="98"/>
      <c r="K17" s="117"/>
      <c r="L17" s="98"/>
      <c r="M17" s="100"/>
      <c r="N17" s="118"/>
      <c r="O17" s="100"/>
      <c r="P17" s="98"/>
      <c r="Q17" s="117"/>
      <c r="R17" s="98"/>
      <c r="S17" s="100" t="s">
        <v>223</v>
      </c>
      <c r="T17" s="118"/>
      <c r="U17" s="100">
        <v>10</v>
      </c>
      <c r="V17" s="257"/>
      <c r="W17" s="35">
        <f>Y12*2+Y13*7+Y14*1+Y17*8</f>
        <v>27.7</v>
      </c>
      <c r="X17" s="49" t="s">
        <v>40</v>
      </c>
      <c r="Y17" s="149">
        <v>0</v>
      </c>
      <c r="Z17" s="8"/>
      <c r="AA17" s="2" t="s">
        <v>41</v>
      </c>
      <c r="AB17" s="3">
        <v>1</v>
      </c>
      <c r="AE17" s="2">
        <f>AB17*15</f>
        <v>15</v>
      </c>
      <c r="AG17" s="60"/>
      <c r="AH17" s="62"/>
      <c r="AI17" s="60"/>
    </row>
    <row r="18" spans="2:35" ht="27.95" customHeight="1">
      <c r="B18" s="50" t="s">
        <v>42</v>
      </c>
      <c r="C18" s="51"/>
      <c r="D18" s="117"/>
      <c r="E18" s="117"/>
      <c r="F18" s="98"/>
      <c r="G18" s="98"/>
      <c r="H18" s="117"/>
      <c r="I18" s="98"/>
      <c r="J18" s="98"/>
      <c r="K18" s="117"/>
      <c r="L18" s="117"/>
      <c r="M18" s="98"/>
      <c r="N18" s="117"/>
      <c r="O18" s="98"/>
      <c r="P18" s="123"/>
      <c r="Q18" s="117"/>
      <c r="R18" s="98"/>
      <c r="S18" s="100"/>
      <c r="T18" s="118"/>
      <c r="U18" s="100"/>
      <c r="V18" s="257"/>
      <c r="W18" s="40" t="s">
        <v>43</v>
      </c>
      <c r="X18" s="52"/>
      <c r="Y18" s="150"/>
      <c r="Z18" s="2"/>
      <c r="AC18" s="2">
        <f>SUM(AC13:AC17)</f>
        <v>29.000000000000004</v>
      </c>
      <c r="AD18" s="2">
        <f>SUM(AD13:AD17)</f>
        <v>23.5</v>
      </c>
      <c r="AE18" s="2">
        <f>SUM(AE13:AE17)</f>
        <v>113</v>
      </c>
      <c r="AF18" s="2">
        <f>AC18*4+AD18*9+AE18*4</f>
        <v>779.5</v>
      </c>
    </row>
    <row r="19" spans="2:35" ht="27.95" customHeight="1">
      <c r="B19" s="53"/>
      <c r="C19" s="54"/>
      <c r="D19" s="117"/>
      <c r="E19" s="117"/>
      <c r="F19" s="98"/>
      <c r="G19" s="98"/>
      <c r="H19" s="117"/>
      <c r="I19" s="98"/>
      <c r="J19" s="98"/>
      <c r="K19" s="117"/>
      <c r="L19" s="117"/>
      <c r="M19" s="117"/>
      <c r="N19" s="117"/>
      <c r="O19" s="98"/>
      <c r="P19" s="117"/>
      <c r="Q19" s="117"/>
      <c r="R19" s="98"/>
      <c r="S19" s="119"/>
      <c r="T19" s="117"/>
      <c r="U19" s="98"/>
      <c r="V19" s="258"/>
      <c r="W19" s="55">
        <f>W13*4+W15*9+W17*4</f>
        <v>743.3</v>
      </c>
      <c r="X19" s="64"/>
      <c r="Y19" s="151"/>
      <c r="Z19" s="8"/>
      <c r="AC19" s="57">
        <f>AC18*4/AF18</f>
        <v>0.14881334188582426</v>
      </c>
      <c r="AD19" s="57">
        <f>AD18*9/AF18</f>
        <v>0.27132777421423987</v>
      </c>
      <c r="AE19" s="57">
        <f>AE18*4/AF18</f>
        <v>0.5798588838999359</v>
      </c>
    </row>
    <row r="20" spans="2:35" s="31" customFormat="1" ht="42">
      <c r="B20" s="21">
        <v>3</v>
      </c>
      <c r="C20" s="251"/>
      <c r="D20" s="58" t="str">
        <f>月菜單!C20</f>
        <v>寶島白飯</v>
      </c>
      <c r="E20" s="22" t="s">
        <v>100</v>
      </c>
      <c r="F20" s="23" t="s">
        <v>20</v>
      </c>
      <c r="G20" s="58" t="str">
        <f>月菜單!C21</f>
        <v>脆皮雞米花(炸)</v>
      </c>
      <c r="H20" s="22" t="s">
        <v>71</v>
      </c>
      <c r="I20" s="23" t="s">
        <v>20</v>
      </c>
      <c r="J20" s="58" t="str">
        <f>月菜單!C22</f>
        <v>洋蔥鹹豬肉(醃)</v>
      </c>
      <c r="K20" s="22" t="s">
        <v>50</v>
      </c>
      <c r="L20" s="23" t="s">
        <v>20</v>
      </c>
      <c r="M20" s="22" t="str">
        <f>月菜單!C23</f>
        <v>螞蟻上樹</v>
      </c>
      <c r="N20" s="22" t="s">
        <v>87</v>
      </c>
      <c r="O20" s="23" t="s">
        <v>20</v>
      </c>
      <c r="P20" s="22" t="str">
        <f>月菜單!C24</f>
        <v>深色蔬菜</v>
      </c>
      <c r="Q20" s="22" t="s">
        <v>74</v>
      </c>
      <c r="R20" s="23" t="s">
        <v>20</v>
      </c>
      <c r="S20" s="22" t="str">
        <f>月菜單!C25</f>
        <v>金絲蛋花湯</v>
      </c>
      <c r="T20" s="27" t="s">
        <v>72</v>
      </c>
      <c r="U20" s="23" t="s">
        <v>20</v>
      </c>
      <c r="V20" s="256"/>
      <c r="W20" s="28" t="s">
        <v>21</v>
      </c>
      <c r="X20" s="29" t="s">
        <v>22</v>
      </c>
      <c r="Y20" s="148">
        <v>6</v>
      </c>
      <c r="Z20" s="2"/>
      <c r="AA20" s="2"/>
      <c r="AB20" s="3"/>
      <c r="AC20" s="2" t="s">
        <v>23</v>
      </c>
      <c r="AD20" s="2" t="s">
        <v>24</v>
      </c>
      <c r="AE20" s="2" t="s">
        <v>25</v>
      </c>
      <c r="AF20" s="2" t="s">
        <v>26</v>
      </c>
    </row>
    <row r="21" spans="2:35" s="67" customFormat="1" ht="27.75" customHeight="1">
      <c r="B21" s="32" t="s">
        <v>27</v>
      </c>
      <c r="C21" s="251"/>
      <c r="D21" s="100" t="s">
        <v>82</v>
      </c>
      <c r="E21" s="100"/>
      <c r="F21" s="100">
        <v>110</v>
      </c>
      <c r="G21" s="98" t="s">
        <v>241</v>
      </c>
      <c r="H21" s="98"/>
      <c r="I21" s="98">
        <v>40</v>
      </c>
      <c r="J21" s="100" t="s">
        <v>297</v>
      </c>
      <c r="K21" s="100" t="s">
        <v>298</v>
      </c>
      <c r="L21" s="100">
        <v>30</v>
      </c>
      <c r="M21" s="98" t="s">
        <v>88</v>
      </c>
      <c r="N21" s="99"/>
      <c r="O21" s="98">
        <v>40</v>
      </c>
      <c r="P21" s="98" t="str">
        <f>P20</f>
        <v>深色蔬菜</v>
      </c>
      <c r="Q21" s="98"/>
      <c r="R21" s="100">
        <v>120</v>
      </c>
      <c r="S21" s="100" t="s">
        <v>246</v>
      </c>
      <c r="T21" s="100"/>
      <c r="U21" s="100">
        <v>10</v>
      </c>
      <c r="V21" s="257"/>
      <c r="W21" s="35">
        <f>Y20*15+Y22*5+Y24*15+Y25*12</f>
        <v>101</v>
      </c>
      <c r="X21" s="36" t="s">
        <v>28</v>
      </c>
      <c r="Y21" s="149">
        <v>1.8</v>
      </c>
      <c r="Z21" s="66"/>
      <c r="AA21" s="3" t="s">
        <v>29</v>
      </c>
      <c r="AB21" s="3">
        <v>6</v>
      </c>
      <c r="AC21" s="3">
        <f>AB21*2</f>
        <v>12</v>
      </c>
      <c r="AD21" s="3"/>
      <c r="AE21" s="3">
        <f>AB21*15</f>
        <v>90</v>
      </c>
      <c r="AF21" s="3">
        <f>AC21*4+AE21*4</f>
        <v>408</v>
      </c>
    </row>
    <row r="22" spans="2:35" s="67" customFormat="1" ht="27.95" customHeight="1">
      <c r="B22" s="32">
        <v>11</v>
      </c>
      <c r="C22" s="251"/>
      <c r="D22" s="98"/>
      <c r="E22" s="98"/>
      <c r="F22" s="98"/>
      <c r="G22" s="100"/>
      <c r="H22" s="100"/>
      <c r="I22" s="100"/>
      <c r="J22" s="100" t="s">
        <v>299</v>
      </c>
      <c r="K22" s="100"/>
      <c r="L22" s="100">
        <v>40</v>
      </c>
      <c r="M22" s="98" t="s">
        <v>75</v>
      </c>
      <c r="N22" s="124"/>
      <c r="O22" s="98">
        <v>10</v>
      </c>
      <c r="P22" s="98"/>
      <c r="Q22" s="98"/>
      <c r="R22" s="98"/>
      <c r="S22" s="100" t="s">
        <v>260</v>
      </c>
      <c r="T22" s="100"/>
      <c r="U22" s="100">
        <v>10</v>
      </c>
      <c r="V22" s="257"/>
      <c r="W22" s="40" t="s">
        <v>30</v>
      </c>
      <c r="X22" s="41" t="s">
        <v>31</v>
      </c>
      <c r="Y22" s="149">
        <v>2.2000000000000002</v>
      </c>
      <c r="Z22" s="68"/>
      <c r="AA22" s="42" t="s">
        <v>32</v>
      </c>
      <c r="AB22" s="3">
        <v>2</v>
      </c>
      <c r="AC22" s="43">
        <f>AB22*7</f>
        <v>14</v>
      </c>
      <c r="AD22" s="3">
        <f>AB22*5</f>
        <v>10</v>
      </c>
      <c r="AE22" s="3" t="s">
        <v>13</v>
      </c>
      <c r="AF22" s="44">
        <f>AC22*4+AD22*9</f>
        <v>146</v>
      </c>
    </row>
    <row r="23" spans="2:35" s="67" customFormat="1" ht="27.95" customHeight="1">
      <c r="B23" s="32" t="s">
        <v>44</v>
      </c>
      <c r="C23" s="251"/>
      <c r="D23" s="98"/>
      <c r="E23" s="98"/>
      <c r="F23" s="98"/>
      <c r="G23" s="100"/>
      <c r="H23" s="118"/>
      <c r="I23" s="100"/>
      <c r="J23" s="100" t="s">
        <v>300</v>
      </c>
      <c r="K23" s="116"/>
      <c r="L23" s="100">
        <v>10</v>
      </c>
      <c r="M23" s="98" t="s">
        <v>76</v>
      </c>
      <c r="N23" s="117"/>
      <c r="O23" s="98">
        <v>10</v>
      </c>
      <c r="P23" s="98"/>
      <c r="Q23" s="98"/>
      <c r="R23" s="98"/>
      <c r="S23" s="100" t="s">
        <v>236</v>
      </c>
      <c r="T23" s="118"/>
      <c r="U23" s="100">
        <v>10</v>
      </c>
      <c r="V23" s="257"/>
      <c r="W23" s="35">
        <f>Y21*5+Y23*5+Y25*8</f>
        <v>20.5</v>
      </c>
      <c r="X23" s="41" t="s">
        <v>34</v>
      </c>
      <c r="Y23" s="149">
        <v>2.2999999999999998</v>
      </c>
      <c r="Z23" s="66"/>
      <c r="AA23" s="2" t="s">
        <v>35</v>
      </c>
      <c r="AB23" s="3">
        <v>1.5</v>
      </c>
      <c r="AC23" s="3">
        <f>AB23*1</f>
        <v>1.5</v>
      </c>
      <c r="AD23" s="3" t="s">
        <v>13</v>
      </c>
      <c r="AE23" s="3">
        <f>AB23*5</f>
        <v>7.5</v>
      </c>
      <c r="AF23" s="3">
        <f>AC23*4+AE23*4</f>
        <v>36</v>
      </c>
    </row>
    <row r="24" spans="2:35" s="67" customFormat="1" ht="27.95" customHeight="1">
      <c r="B24" s="255" t="s">
        <v>46</v>
      </c>
      <c r="C24" s="251"/>
      <c r="D24" s="98"/>
      <c r="E24" s="98"/>
      <c r="F24" s="98"/>
      <c r="G24" s="100"/>
      <c r="H24" s="118"/>
      <c r="I24" s="100"/>
      <c r="J24" s="100"/>
      <c r="K24" s="100"/>
      <c r="L24" s="100"/>
      <c r="M24" s="98" t="s">
        <v>132</v>
      </c>
      <c r="N24" s="116"/>
      <c r="O24" s="98">
        <v>5</v>
      </c>
      <c r="P24" s="98"/>
      <c r="Q24" s="98"/>
      <c r="R24" s="98"/>
      <c r="S24" s="98" t="s">
        <v>235</v>
      </c>
      <c r="T24" s="101"/>
      <c r="U24" s="98">
        <v>10</v>
      </c>
      <c r="V24" s="257"/>
      <c r="W24" s="40" t="s">
        <v>37</v>
      </c>
      <c r="X24" s="41" t="s">
        <v>38</v>
      </c>
      <c r="Y24" s="149">
        <v>0</v>
      </c>
      <c r="Z24" s="68"/>
      <c r="AA24" s="2" t="s">
        <v>39</v>
      </c>
      <c r="AB24" s="3">
        <v>2.5</v>
      </c>
      <c r="AC24" s="3"/>
      <c r="AD24" s="3">
        <f>AB24*5</f>
        <v>12.5</v>
      </c>
      <c r="AE24" s="3" t="s">
        <v>13</v>
      </c>
      <c r="AF24" s="3">
        <f>AD24*9</f>
        <v>112.5</v>
      </c>
    </row>
    <row r="25" spans="2:35" s="67" customFormat="1" ht="27.95" customHeight="1">
      <c r="B25" s="255"/>
      <c r="C25" s="251"/>
      <c r="D25" s="98"/>
      <c r="E25" s="98"/>
      <c r="F25" s="98"/>
      <c r="G25" s="122"/>
      <c r="H25" s="117"/>
      <c r="I25" s="98"/>
      <c r="J25" s="116"/>
      <c r="K25" s="116"/>
      <c r="L25" s="100"/>
      <c r="M25" s="98" t="s">
        <v>133</v>
      </c>
      <c r="N25" s="116"/>
      <c r="O25" s="98">
        <v>5</v>
      </c>
      <c r="P25" s="100"/>
      <c r="Q25" s="100"/>
      <c r="R25" s="98"/>
      <c r="S25" s="98" t="s">
        <v>223</v>
      </c>
      <c r="T25" s="117"/>
      <c r="U25" s="98">
        <v>10</v>
      </c>
      <c r="V25" s="257"/>
      <c r="W25" s="35">
        <f>Y20*2+Y21*7+Y22*1+Y25*8</f>
        <v>26.8</v>
      </c>
      <c r="X25" s="49" t="s">
        <v>40</v>
      </c>
      <c r="Y25" s="149">
        <v>0</v>
      </c>
      <c r="Z25" s="66"/>
      <c r="AA25" s="2" t="s">
        <v>41</v>
      </c>
      <c r="AB25" s="3"/>
      <c r="AC25" s="2"/>
      <c r="AD25" s="2"/>
      <c r="AE25" s="2">
        <f>AB25*15</f>
        <v>0</v>
      </c>
      <c r="AF25" s="2"/>
    </row>
    <row r="26" spans="2:35" s="67" customFormat="1" ht="27.95" customHeight="1">
      <c r="B26" s="50" t="s">
        <v>42</v>
      </c>
      <c r="C26" s="69"/>
      <c r="D26" s="98"/>
      <c r="E26" s="117"/>
      <c r="F26" s="98"/>
      <c r="G26" s="98"/>
      <c r="H26" s="117"/>
      <c r="I26" s="98"/>
      <c r="J26" s="116"/>
      <c r="K26" s="116"/>
      <c r="L26" s="100"/>
      <c r="M26" s="98"/>
      <c r="N26" s="117"/>
      <c r="O26" s="98"/>
      <c r="P26" s="101"/>
      <c r="Q26" s="117"/>
      <c r="R26" s="98"/>
      <c r="S26" s="98"/>
      <c r="T26" s="117"/>
      <c r="U26" s="98"/>
      <c r="V26" s="257"/>
      <c r="W26" s="40" t="s">
        <v>43</v>
      </c>
      <c r="X26" s="52"/>
      <c r="Y26" s="150"/>
      <c r="Z26" s="68"/>
      <c r="AA26" s="2"/>
      <c r="AB26" s="3"/>
      <c r="AC26" s="2">
        <f>SUM(AC21:AC25)</f>
        <v>27.5</v>
      </c>
      <c r="AD26" s="2">
        <f>SUM(AD21:AD25)</f>
        <v>22.5</v>
      </c>
      <c r="AE26" s="2">
        <f>SUM(AE21:AE25)</f>
        <v>97.5</v>
      </c>
      <c r="AF26" s="2">
        <f>AC26*4+AD26*9+AE26*4</f>
        <v>702.5</v>
      </c>
    </row>
    <row r="27" spans="2:35" s="67" customFormat="1" ht="27.95" customHeight="1" thickBot="1">
      <c r="B27" s="70"/>
      <c r="C27" s="71"/>
      <c r="D27" s="117"/>
      <c r="E27" s="117"/>
      <c r="F27" s="98"/>
      <c r="G27" s="98"/>
      <c r="H27" s="117"/>
      <c r="I27" s="98"/>
      <c r="J27" s="116"/>
      <c r="K27" s="118"/>
      <c r="L27" s="100"/>
      <c r="M27" s="98"/>
      <c r="N27" s="117"/>
      <c r="O27" s="98"/>
      <c r="P27" s="98"/>
      <c r="Q27" s="117"/>
      <c r="R27" s="98"/>
      <c r="S27" s="98"/>
      <c r="T27" s="117"/>
      <c r="U27" s="98"/>
      <c r="V27" s="258"/>
      <c r="W27" s="55">
        <f>W21*4+W23*9+W25*4</f>
        <v>695.7</v>
      </c>
      <c r="X27" s="56"/>
      <c r="Y27" s="151"/>
      <c r="Z27" s="66"/>
      <c r="AA27" s="68"/>
      <c r="AB27" s="72"/>
      <c r="AC27" s="57">
        <f>AC26*4/AF26</f>
        <v>0.15658362989323843</v>
      </c>
      <c r="AD27" s="57">
        <f>AD26*9/AF26</f>
        <v>0.28825622775800713</v>
      </c>
      <c r="AE27" s="57">
        <f>AE26*4/AF26</f>
        <v>0.55516014234875444</v>
      </c>
      <c r="AF27" s="68"/>
    </row>
    <row r="28" spans="2:35" s="31" customFormat="1" ht="42">
      <c r="B28" s="21">
        <v>3</v>
      </c>
      <c r="C28" s="251"/>
      <c r="D28" s="22" t="str">
        <f>月菜單!D20</f>
        <v>紫米飯</v>
      </c>
      <c r="E28" s="22" t="s">
        <v>48</v>
      </c>
      <c r="F28" s="23" t="s">
        <v>20</v>
      </c>
      <c r="G28" s="24" t="str">
        <f>月菜單!D21</f>
        <v>日式照燒豬排</v>
      </c>
      <c r="H28" s="22" t="s">
        <v>49</v>
      </c>
      <c r="I28" s="23" t="s">
        <v>20</v>
      </c>
      <c r="J28" s="25" t="str">
        <f>月菜單!D22</f>
        <v>印度咖哩雞</v>
      </c>
      <c r="K28" s="26" t="s">
        <v>72</v>
      </c>
      <c r="L28" s="23" t="s">
        <v>20</v>
      </c>
      <c r="M28" s="24" t="str">
        <f>月菜單!D23</f>
        <v>檸檬雞柳條(加)</v>
      </c>
      <c r="N28" s="22" t="s">
        <v>49</v>
      </c>
      <c r="O28" s="23" t="s">
        <v>20</v>
      </c>
      <c r="P28" s="22" t="str">
        <f>月菜單!D24</f>
        <v>淺色蔬菜</v>
      </c>
      <c r="Q28" s="22" t="s">
        <v>74</v>
      </c>
      <c r="R28" s="23" t="s">
        <v>20</v>
      </c>
      <c r="S28" s="22" t="str">
        <f>月菜單!D25</f>
        <v>柴魚豆腐湯(海豆)</v>
      </c>
      <c r="T28" s="27" t="s">
        <v>72</v>
      </c>
      <c r="U28" s="23" t="s">
        <v>20</v>
      </c>
      <c r="V28" s="252"/>
      <c r="W28" s="28" t="s">
        <v>21</v>
      </c>
      <c r="X28" s="29" t="s">
        <v>22</v>
      </c>
      <c r="Y28" s="152">
        <v>5.8</v>
      </c>
      <c r="Z28" s="2"/>
      <c r="AA28" s="2"/>
      <c r="AB28" s="3"/>
      <c r="AC28" s="2" t="s">
        <v>23</v>
      </c>
      <c r="AD28" s="2" t="s">
        <v>24</v>
      </c>
      <c r="AE28" s="2" t="s">
        <v>25</v>
      </c>
      <c r="AF28" s="2" t="s">
        <v>26</v>
      </c>
    </row>
    <row r="29" spans="2:35" ht="27.95" customHeight="1">
      <c r="B29" s="32" t="s">
        <v>27</v>
      </c>
      <c r="C29" s="251"/>
      <c r="D29" s="98" t="s">
        <v>219</v>
      </c>
      <c r="E29" s="98"/>
      <c r="F29" s="98">
        <v>70</v>
      </c>
      <c r="G29" s="98" t="s">
        <v>356</v>
      </c>
      <c r="H29" s="98"/>
      <c r="I29" s="98">
        <v>35</v>
      </c>
      <c r="J29" s="100" t="s">
        <v>241</v>
      </c>
      <c r="K29" s="100"/>
      <c r="L29" s="100">
        <v>30</v>
      </c>
      <c r="M29" s="98" t="s">
        <v>357</v>
      </c>
      <c r="N29" s="98" t="s">
        <v>352</v>
      </c>
      <c r="O29" s="98">
        <v>40</v>
      </c>
      <c r="P29" s="98" t="str">
        <f>P28</f>
        <v>淺色蔬菜</v>
      </c>
      <c r="Q29" s="98"/>
      <c r="R29" s="100">
        <v>120</v>
      </c>
      <c r="S29" s="100" t="s">
        <v>270</v>
      </c>
      <c r="T29" s="100"/>
      <c r="U29" s="100">
        <v>5</v>
      </c>
      <c r="V29" s="253"/>
      <c r="W29" s="35">
        <f>Y28*15+Y30*5+Y32*15+Y33*12</f>
        <v>99.5</v>
      </c>
      <c r="X29" s="36" t="s">
        <v>28</v>
      </c>
      <c r="Y29" s="150">
        <v>1.8</v>
      </c>
      <c r="Z29" s="8"/>
      <c r="AA29" s="3" t="s">
        <v>29</v>
      </c>
      <c r="AB29" s="3">
        <v>6</v>
      </c>
      <c r="AC29" s="3">
        <f>AB29*2</f>
        <v>12</v>
      </c>
      <c r="AD29" s="3"/>
      <c r="AE29" s="3">
        <f>AB29*15</f>
        <v>90</v>
      </c>
      <c r="AF29" s="3">
        <f>AC29*4+AE29*4</f>
        <v>408</v>
      </c>
    </row>
    <row r="30" spans="2:35" ht="27.95" customHeight="1">
      <c r="B30" s="32">
        <v>12</v>
      </c>
      <c r="C30" s="251"/>
      <c r="D30" s="100" t="s">
        <v>244</v>
      </c>
      <c r="E30" s="100"/>
      <c r="F30" s="100">
        <v>40</v>
      </c>
      <c r="G30" s="100"/>
      <c r="H30" s="98"/>
      <c r="I30" s="98"/>
      <c r="J30" s="100" t="s">
        <v>237</v>
      </c>
      <c r="K30" s="100"/>
      <c r="L30" s="100">
        <v>20</v>
      </c>
      <c r="M30" s="98"/>
      <c r="N30" s="98"/>
      <c r="O30" s="98"/>
      <c r="P30" s="100"/>
      <c r="Q30" s="100"/>
      <c r="R30" s="100"/>
      <c r="S30" s="100" t="s">
        <v>249</v>
      </c>
      <c r="T30" s="100" t="s">
        <v>222</v>
      </c>
      <c r="U30" s="100">
        <v>20</v>
      </c>
      <c r="V30" s="253"/>
      <c r="W30" s="40" t="s">
        <v>30</v>
      </c>
      <c r="X30" s="41" t="s">
        <v>31</v>
      </c>
      <c r="Y30" s="150">
        <v>2.5</v>
      </c>
      <c r="Z30" s="2"/>
      <c r="AA30" s="42" t="s">
        <v>32</v>
      </c>
      <c r="AB30" s="3">
        <v>2.2999999999999998</v>
      </c>
      <c r="AC30" s="43">
        <f>AB30*7</f>
        <v>16.099999999999998</v>
      </c>
      <c r="AD30" s="3">
        <f>AB30*5</f>
        <v>11.5</v>
      </c>
      <c r="AE30" s="3" t="s">
        <v>13</v>
      </c>
      <c r="AF30" s="44">
        <f>AC30*4+AD30*9</f>
        <v>167.89999999999998</v>
      </c>
    </row>
    <row r="31" spans="2:35" ht="27.95" customHeight="1">
      <c r="B31" s="32" t="s">
        <v>33</v>
      </c>
      <c r="C31" s="251"/>
      <c r="D31" s="100"/>
      <c r="E31" s="100"/>
      <c r="F31" s="100"/>
      <c r="G31" s="100"/>
      <c r="H31" s="100"/>
      <c r="I31" s="100"/>
      <c r="J31" s="100" t="s">
        <v>234</v>
      </c>
      <c r="K31" s="100"/>
      <c r="L31" s="100">
        <v>20</v>
      </c>
      <c r="M31" s="98"/>
      <c r="N31" s="98"/>
      <c r="O31" s="98"/>
      <c r="P31" s="100"/>
      <c r="Q31" s="100"/>
      <c r="R31" s="100"/>
      <c r="S31" s="100" t="s">
        <v>224</v>
      </c>
      <c r="T31" s="100"/>
      <c r="U31" s="100">
        <v>3</v>
      </c>
      <c r="V31" s="253"/>
      <c r="W31" s="35">
        <f>Y29*5+Y31*5+Y33*8</f>
        <v>21</v>
      </c>
      <c r="X31" s="41" t="s">
        <v>34</v>
      </c>
      <c r="Y31" s="150">
        <v>2.4</v>
      </c>
      <c r="Z31" s="8"/>
      <c r="AA31" s="2" t="s">
        <v>35</v>
      </c>
      <c r="AB31" s="3">
        <v>1.5</v>
      </c>
      <c r="AC31" s="3">
        <f>AB31*1</f>
        <v>1.5</v>
      </c>
      <c r="AD31" s="3" t="s">
        <v>13</v>
      </c>
      <c r="AE31" s="3">
        <f>AB31*5</f>
        <v>7.5</v>
      </c>
      <c r="AF31" s="3">
        <f>AC31*4+AE31*4</f>
        <v>36</v>
      </c>
    </row>
    <row r="32" spans="2:35" ht="27.75">
      <c r="B32" s="255" t="s">
        <v>47</v>
      </c>
      <c r="C32" s="251"/>
      <c r="D32" s="101"/>
      <c r="E32" s="117"/>
      <c r="F32" s="98"/>
      <c r="G32" s="125"/>
      <c r="H32" s="126"/>
      <c r="I32" s="127"/>
      <c r="J32" s="100" t="s">
        <v>235</v>
      </c>
      <c r="K32" s="100"/>
      <c r="L32" s="100">
        <v>10</v>
      </c>
      <c r="M32" s="98"/>
      <c r="N32" s="116"/>
      <c r="O32" s="98"/>
      <c r="P32" s="100"/>
      <c r="Q32" s="100"/>
      <c r="R32" s="100"/>
      <c r="S32" s="100" t="s">
        <v>271</v>
      </c>
      <c r="T32" s="116" t="s">
        <v>240</v>
      </c>
      <c r="U32" s="100">
        <v>5</v>
      </c>
      <c r="V32" s="253"/>
      <c r="W32" s="40" t="s">
        <v>37</v>
      </c>
      <c r="X32" s="41" t="s">
        <v>38</v>
      </c>
      <c r="Y32" s="150">
        <v>0</v>
      </c>
      <c r="Z32" s="2"/>
      <c r="AA32" s="2" t="s">
        <v>39</v>
      </c>
      <c r="AB32" s="3">
        <v>2.5</v>
      </c>
      <c r="AC32" s="3"/>
      <c r="AD32" s="3">
        <f>AB32*5</f>
        <v>12.5</v>
      </c>
      <c r="AE32" s="3" t="s">
        <v>13</v>
      </c>
      <c r="AF32" s="3">
        <f>AD32*9</f>
        <v>112.5</v>
      </c>
    </row>
    <row r="33" spans="2:32" ht="27.75">
      <c r="B33" s="255"/>
      <c r="C33" s="251"/>
      <c r="D33" s="101"/>
      <c r="E33" s="101"/>
      <c r="F33" s="98"/>
      <c r="G33" s="100"/>
      <c r="H33" s="118"/>
      <c r="I33" s="100"/>
      <c r="J33" s="100"/>
      <c r="K33" s="100"/>
      <c r="L33" s="100"/>
      <c r="M33" s="120"/>
      <c r="N33" s="116"/>
      <c r="O33" s="98"/>
      <c r="P33" s="100"/>
      <c r="Q33" s="118"/>
      <c r="R33" s="100"/>
      <c r="S33" s="100"/>
      <c r="T33" s="118"/>
      <c r="U33" s="100"/>
      <c r="V33" s="253"/>
      <c r="W33" s="35">
        <f>Y28*2+Y29*7+Y30*1+Y33*8</f>
        <v>26.7</v>
      </c>
      <c r="X33" s="49" t="s">
        <v>40</v>
      </c>
      <c r="Y33" s="151">
        <v>0</v>
      </c>
      <c r="Z33" s="8"/>
      <c r="AA33" s="2" t="s">
        <v>41</v>
      </c>
      <c r="AB33" s="3">
        <v>1</v>
      </c>
      <c r="AE33" s="2">
        <f>AB33*15</f>
        <v>15</v>
      </c>
    </row>
    <row r="34" spans="2:32" ht="27.75">
      <c r="B34" s="50" t="s">
        <v>42</v>
      </c>
      <c r="C34" s="51"/>
      <c r="D34" s="118"/>
      <c r="E34" s="118"/>
      <c r="F34" s="100"/>
      <c r="G34" s="100"/>
      <c r="H34" s="116"/>
      <c r="I34" s="100"/>
      <c r="J34" s="98"/>
      <c r="K34" s="117"/>
      <c r="L34" s="98"/>
      <c r="M34" s="98"/>
      <c r="N34" s="117"/>
      <c r="O34" s="98"/>
      <c r="P34" s="100"/>
      <c r="Q34" s="118"/>
      <c r="R34" s="100"/>
      <c r="S34" s="119"/>
      <c r="T34" s="117"/>
      <c r="U34" s="98"/>
      <c r="V34" s="253"/>
      <c r="W34" s="40" t="s">
        <v>77</v>
      </c>
      <c r="X34" s="52"/>
      <c r="Y34" s="150"/>
      <c r="Z34" s="2"/>
      <c r="AC34" s="2">
        <f>SUM(AC29:AC33)</f>
        <v>29.599999999999998</v>
      </c>
      <c r="AD34" s="2">
        <f>SUM(AD29:AD33)</f>
        <v>24</v>
      </c>
      <c r="AE34" s="2">
        <f>SUM(AE29:AE33)</f>
        <v>112.5</v>
      </c>
      <c r="AF34" s="2">
        <f>AC34*4+AD34*9+AE34*4</f>
        <v>784.4</v>
      </c>
    </row>
    <row r="35" spans="2:32" ht="27.75">
      <c r="B35" s="53"/>
      <c r="C35" s="54"/>
      <c r="D35" s="118"/>
      <c r="E35" s="118"/>
      <c r="F35" s="100"/>
      <c r="G35" s="101"/>
      <c r="H35" s="101"/>
      <c r="I35" s="98"/>
      <c r="J35" s="98"/>
      <c r="K35" s="117"/>
      <c r="L35" s="117"/>
      <c r="M35" s="98"/>
      <c r="N35" s="117"/>
      <c r="O35" s="98"/>
      <c r="P35" s="100"/>
      <c r="Q35" s="118"/>
      <c r="R35" s="100"/>
      <c r="S35" s="98"/>
      <c r="T35" s="117"/>
      <c r="U35" s="98"/>
      <c r="V35" s="254"/>
      <c r="W35" s="55">
        <f>W29*4+W31*9+W33*4</f>
        <v>693.8</v>
      </c>
      <c r="X35" s="64"/>
      <c r="Y35" s="150"/>
      <c r="Z35" s="8"/>
      <c r="AC35" s="57">
        <f>AC34*4/AF34</f>
        <v>0.15094339622641509</v>
      </c>
      <c r="AD35" s="57">
        <f>AD34*9/AF34</f>
        <v>0.27536970933197347</v>
      </c>
      <c r="AE35" s="57">
        <f>AE34*4/AF34</f>
        <v>0.57368689444161147</v>
      </c>
    </row>
    <row r="36" spans="2:32" s="31" customFormat="1" ht="42">
      <c r="B36" s="88">
        <v>3</v>
      </c>
      <c r="C36" s="251"/>
      <c r="D36" s="22" t="str">
        <f>月菜單!E20</f>
        <v>蘑菇鐵板麵</v>
      </c>
      <c r="E36" s="22" t="s">
        <v>103</v>
      </c>
      <c r="F36" s="23" t="s">
        <v>78</v>
      </c>
      <c r="G36" s="24" t="str">
        <f>月菜單!E21</f>
        <v>板烤雞腿排</v>
      </c>
      <c r="H36" s="22" t="s">
        <v>49</v>
      </c>
      <c r="I36" s="23" t="s">
        <v>78</v>
      </c>
      <c r="J36" s="25" t="str">
        <f>月菜單!E22</f>
        <v>海結滷蛋</v>
      </c>
      <c r="K36" s="26" t="s">
        <v>358</v>
      </c>
      <c r="L36" s="23" t="s">
        <v>78</v>
      </c>
      <c r="M36" s="24" t="str">
        <f>月菜單!E23</f>
        <v>手工蒸肉丸子</v>
      </c>
      <c r="N36" s="22" t="s">
        <v>361</v>
      </c>
      <c r="O36" s="23" t="s">
        <v>78</v>
      </c>
      <c r="P36" s="22" t="str">
        <f>月菜單!E24</f>
        <v>深色蔬菜</v>
      </c>
      <c r="Q36" s="22" t="s">
        <v>80</v>
      </c>
      <c r="R36" s="23" t="s">
        <v>78</v>
      </c>
      <c r="S36" s="22" t="str">
        <f>月菜單!E25</f>
        <v>刺瓜大骨湯</v>
      </c>
      <c r="T36" s="27" t="s">
        <v>81</v>
      </c>
      <c r="U36" s="23" t="s">
        <v>78</v>
      </c>
      <c r="V36" s="256"/>
      <c r="W36" s="28" t="s">
        <v>21</v>
      </c>
      <c r="X36" s="29" t="s">
        <v>22</v>
      </c>
      <c r="Y36" s="104">
        <v>5.5</v>
      </c>
      <c r="Z36" s="2"/>
      <c r="AA36" s="2"/>
      <c r="AB36" s="3"/>
      <c r="AC36" s="2" t="s">
        <v>23</v>
      </c>
      <c r="AD36" s="2" t="s">
        <v>24</v>
      </c>
      <c r="AE36" s="2" t="s">
        <v>25</v>
      </c>
      <c r="AF36" s="2" t="s">
        <v>26</v>
      </c>
    </row>
    <row r="37" spans="2:32" ht="27.75">
      <c r="B37" s="89" t="s">
        <v>27</v>
      </c>
      <c r="C37" s="251"/>
      <c r="D37" s="134" t="s">
        <v>99</v>
      </c>
      <c r="E37" s="98"/>
      <c r="F37" s="100">
        <v>225</v>
      </c>
      <c r="G37" s="100" t="s">
        <v>272</v>
      </c>
      <c r="H37" s="98"/>
      <c r="I37" s="100">
        <v>40</v>
      </c>
      <c r="J37" s="100" t="s">
        <v>359</v>
      </c>
      <c r="K37" s="100"/>
      <c r="L37" s="100">
        <v>20</v>
      </c>
      <c r="M37" s="100" t="s">
        <v>362</v>
      </c>
      <c r="N37" s="100"/>
      <c r="O37" s="100">
        <v>25</v>
      </c>
      <c r="P37" s="128" t="str">
        <f>P36</f>
        <v>深色蔬菜</v>
      </c>
      <c r="Q37" s="128"/>
      <c r="R37" s="128">
        <v>120</v>
      </c>
      <c r="S37" s="100" t="s">
        <v>242</v>
      </c>
      <c r="T37" s="100"/>
      <c r="U37" s="100">
        <v>30</v>
      </c>
      <c r="V37" s="257"/>
      <c r="W37" s="35">
        <f>Y36*15+Y38*5+Y40*15+Y41*12</f>
        <v>95.5</v>
      </c>
      <c r="X37" s="36" t="s">
        <v>28</v>
      </c>
      <c r="Y37" s="107">
        <v>1.8</v>
      </c>
      <c r="Z37" s="8"/>
      <c r="AA37" s="3" t="s">
        <v>29</v>
      </c>
      <c r="AB37" s="3">
        <v>6</v>
      </c>
      <c r="AC37" s="3">
        <f>AB37*2</f>
        <v>12</v>
      </c>
      <c r="AD37" s="3"/>
      <c r="AE37" s="3">
        <f>AB37*15</f>
        <v>90</v>
      </c>
      <c r="AF37" s="3">
        <f>AC37*4+AE37*4</f>
        <v>408</v>
      </c>
    </row>
    <row r="38" spans="2:32" ht="27.75">
      <c r="B38" s="89">
        <v>13</v>
      </c>
      <c r="C38" s="251"/>
      <c r="D38" s="134" t="s">
        <v>98</v>
      </c>
      <c r="E38" s="98"/>
      <c r="F38" s="100">
        <v>10</v>
      </c>
      <c r="G38" s="100"/>
      <c r="H38" s="98"/>
      <c r="I38" s="98"/>
      <c r="J38" s="100" t="s">
        <v>360</v>
      </c>
      <c r="K38" s="100"/>
      <c r="L38" s="100">
        <v>30</v>
      </c>
      <c r="M38" s="98" t="s">
        <v>363</v>
      </c>
      <c r="N38" s="98"/>
      <c r="O38" s="98">
        <v>10</v>
      </c>
      <c r="P38" s="100"/>
      <c r="Q38" s="116"/>
      <c r="R38" s="100"/>
      <c r="S38" s="100" t="s">
        <v>245</v>
      </c>
      <c r="T38" s="116" t="s">
        <v>85</v>
      </c>
      <c r="U38" s="100">
        <v>10</v>
      </c>
      <c r="V38" s="257"/>
      <c r="W38" s="40" t="s">
        <v>30</v>
      </c>
      <c r="X38" s="41" t="s">
        <v>31</v>
      </c>
      <c r="Y38" s="107">
        <v>2.6</v>
      </c>
      <c r="Z38" s="2"/>
      <c r="AA38" s="42" t="s">
        <v>32</v>
      </c>
      <c r="AB38" s="3">
        <v>2.2999999999999998</v>
      </c>
      <c r="AC38" s="43">
        <f>AB38*7</f>
        <v>16.099999999999998</v>
      </c>
      <c r="AD38" s="3">
        <f>AB38*5</f>
        <v>11.5</v>
      </c>
      <c r="AE38" s="3" t="s">
        <v>13</v>
      </c>
      <c r="AF38" s="44">
        <f>AC38*4+AD38*9</f>
        <v>167.89999999999998</v>
      </c>
    </row>
    <row r="39" spans="2:32" ht="27.75">
      <c r="B39" s="89" t="s">
        <v>33</v>
      </c>
      <c r="C39" s="251"/>
      <c r="D39" s="134" t="s">
        <v>291</v>
      </c>
      <c r="E39" s="117"/>
      <c r="F39" s="100">
        <v>20</v>
      </c>
      <c r="G39" s="120"/>
      <c r="H39" s="98"/>
      <c r="I39" s="98"/>
      <c r="J39" s="98"/>
      <c r="K39" s="98"/>
      <c r="L39" s="98"/>
      <c r="M39" s="100"/>
      <c r="N39" s="100"/>
      <c r="O39" s="98"/>
      <c r="P39" s="100"/>
      <c r="Q39" s="118"/>
      <c r="R39" s="100"/>
      <c r="S39" s="100"/>
      <c r="T39" s="100"/>
      <c r="U39" s="100"/>
      <c r="V39" s="257"/>
      <c r="W39" s="35">
        <f>Y37*5+Y39*5+Y41*8</f>
        <v>22</v>
      </c>
      <c r="X39" s="41" t="s">
        <v>34</v>
      </c>
      <c r="Y39" s="107">
        <v>2.6</v>
      </c>
      <c r="Z39" s="8"/>
      <c r="AA39" s="2" t="s">
        <v>35</v>
      </c>
      <c r="AB39" s="3">
        <v>1.6</v>
      </c>
      <c r="AC39" s="3">
        <f>AB39*1</f>
        <v>1.6</v>
      </c>
      <c r="AD39" s="3" t="s">
        <v>13</v>
      </c>
      <c r="AE39" s="3">
        <f>AB39*5</f>
        <v>8</v>
      </c>
      <c r="AF39" s="3">
        <f>AC39*4+AE39*4</f>
        <v>38.4</v>
      </c>
    </row>
    <row r="40" spans="2:32" ht="27.75">
      <c r="B40" s="267" t="s">
        <v>83</v>
      </c>
      <c r="C40" s="251"/>
      <c r="D40" s="134" t="s">
        <v>292</v>
      </c>
      <c r="E40" s="101"/>
      <c r="F40" s="100">
        <v>10</v>
      </c>
      <c r="G40" s="120"/>
      <c r="H40" s="98"/>
      <c r="I40" s="98"/>
      <c r="J40" s="98"/>
      <c r="K40" s="101"/>
      <c r="L40" s="98"/>
      <c r="M40" s="100"/>
      <c r="N40" s="116"/>
      <c r="O40" s="100"/>
      <c r="P40" s="100"/>
      <c r="Q40" s="100"/>
      <c r="R40" s="100"/>
      <c r="S40" s="129"/>
      <c r="T40" s="130"/>
      <c r="U40" s="131"/>
      <c r="V40" s="257"/>
      <c r="W40" s="40" t="s">
        <v>37</v>
      </c>
      <c r="X40" s="41" t="s">
        <v>38</v>
      </c>
      <c r="Y40" s="107">
        <v>0</v>
      </c>
      <c r="Z40" s="2"/>
      <c r="AA40" s="2" t="s">
        <v>39</v>
      </c>
      <c r="AB40" s="3">
        <v>2.5</v>
      </c>
      <c r="AC40" s="3"/>
      <c r="AD40" s="3">
        <f>AB40*5</f>
        <v>12.5</v>
      </c>
      <c r="AE40" s="3" t="s">
        <v>13</v>
      </c>
      <c r="AF40" s="3">
        <f>AD40*9</f>
        <v>112.5</v>
      </c>
    </row>
    <row r="41" spans="2:32" ht="27.75">
      <c r="B41" s="267"/>
      <c r="C41" s="251"/>
      <c r="D41" s="134" t="s">
        <v>303</v>
      </c>
      <c r="E41" s="117"/>
      <c r="F41" s="100">
        <v>10</v>
      </c>
      <c r="G41" s="98"/>
      <c r="H41" s="117"/>
      <c r="I41" s="98"/>
      <c r="J41" s="98"/>
      <c r="K41" s="117"/>
      <c r="L41" s="100"/>
      <c r="M41" s="100"/>
      <c r="N41" s="118"/>
      <c r="O41" s="100"/>
      <c r="P41" s="98"/>
      <c r="Q41" s="117"/>
      <c r="R41" s="98"/>
      <c r="S41" s="100"/>
      <c r="T41" s="116"/>
      <c r="U41" s="100"/>
      <c r="V41" s="257"/>
      <c r="W41" s="35">
        <f>Y36*2+Y37*7+Y38*1+Y41*8</f>
        <v>26.200000000000003</v>
      </c>
      <c r="X41" s="49" t="s">
        <v>40</v>
      </c>
      <c r="Y41" s="107">
        <v>0</v>
      </c>
      <c r="Z41" s="8"/>
      <c r="AA41" s="2" t="s">
        <v>41</v>
      </c>
      <c r="AE41" s="2">
        <f>AB41*15</f>
        <v>0</v>
      </c>
    </row>
    <row r="42" spans="2:32" ht="27.75">
      <c r="B42" s="50" t="s">
        <v>42</v>
      </c>
      <c r="C42" s="51"/>
      <c r="D42" s="117"/>
      <c r="E42" s="117"/>
      <c r="F42" s="98"/>
      <c r="G42" s="98"/>
      <c r="H42" s="117"/>
      <c r="I42" s="98"/>
      <c r="J42" s="98"/>
      <c r="K42" s="116"/>
      <c r="L42" s="100"/>
      <c r="M42" s="100"/>
      <c r="N42" s="118"/>
      <c r="O42" s="100"/>
      <c r="P42" s="98"/>
      <c r="Q42" s="117"/>
      <c r="R42" s="98"/>
      <c r="S42" s="98"/>
      <c r="T42" s="117"/>
      <c r="U42" s="98"/>
      <c r="V42" s="257"/>
      <c r="W42" s="40" t="s">
        <v>43</v>
      </c>
      <c r="X42" s="52"/>
      <c r="Y42" s="112"/>
      <c r="Z42" s="2"/>
      <c r="AC42" s="2">
        <f>SUM(AC37:AC41)</f>
        <v>29.7</v>
      </c>
      <c r="AD42" s="2">
        <f>SUM(AD37:AD41)</f>
        <v>24</v>
      </c>
      <c r="AE42" s="2">
        <f>SUM(AE37:AE41)</f>
        <v>98</v>
      </c>
      <c r="AF42" s="2">
        <f>AC42*4+AD42*9+AE42*4</f>
        <v>726.8</v>
      </c>
    </row>
    <row r="43" spans="2:32" ht="28.5" thickBot="1">
      <c r="B43" s="209"/>
      <c r="C43" s="210"/>
      <c r="D43" s="211"/>
      <c r="E43" s="211"/>
      <c r="F43" s="212"/>
      <c r="G43" s="212"/>
      <c r="H43" s="211"/>
      <c r="I43" s="212"/>
      <c r="J43" s="212"/>
      <c r="K43" s="213"/>
      <c r="L43" s="214"/>
      <c r="M43" s="211"/>
      <c r="N43" s="211"/>
      <c r="O43" s="212"/>
      <c r="P43" s="212"/>
      <c r="Q43" s="211"/>
      <c r="R43" s="212"/>
      <c r="S43" s="212"/>
      <c r="T43" s="211"/>
      <c r="U43" s="212"/>
      <c r="V43" s="266"/>
      <c r="W43" s="215">
        <f>W37*4+W39*9+W41*4</f>
        <v>684.8</v>
      </c>
      <c r="X43" s="216"/>
      <c r="Y43" s="217"/>
      <c r="Z43" s="8"/>
      <c r="AC43" s="57">
        <f>AC42*4/AF42</f>
        <v>0.16345624656026417</v>
      </c>
      <c r="AD43" s="57">
        <f>AD42*9/AF42</f>
        <v>0.29719317556411667</v>
      </c>
      <c r="AE43" s="57">
        <f>AE42*4/AF42</f>
        <v>0.53935057787561924</v>
      </c>
    </row>
    <row r="44" spans="2:32" ht="51.95" customHeight="1">
      <c r="C44" s="2"/>
      <c r="D44" s="265"/>
      <c r="E44" s="265"/>
      <c r="F44" s="265"/>
      <c r="G44" s="265"/>
      <c r="H44" s="265"/>
      <c r="I44" s="265"/>
      <c r="J44" s="265"/>
      <c r="K44" s="265"/>
      <c r="L44" s="265"/>
      <c r="M44" s="265"/>
      <c r="N44" s="265"/>
      <c r="O44" s="265"/>
      <c r="P44" s="265"/>
      <c r="Q44" s="265"/>
      <c r="R44" s="265"/>
      <c r="S44" s="265"/>
      <c r="T44" s="265"/>
      <c r="U44" s="265"/>
      <c r="V44" s="265"/>
      <c r="W44" s="265"/>
      <c r="X44" s="265"/>
      <c r="Y44" s="265"/>
      <c r="Z44" s="81"/>
    </row>
    <row r="45" spans="2:32">
      <c r="B45" s="3"/>
      <c r="D45" s="249"/>
      <c r="E45" s="249"/>
      <c r="F45" s="250"/>
      <c r="G45" s="250"/>
      <c r="H45" s="82"/>
      <c r="I45" s="2"/>
      <c r="J45" s="2"/>
      <c r="K45" s="82"/>
      <c r="L45" s="82"/>
      <c r="M45" s="82"/>
      <c r="N45" s="82"/>
      <c r="O45" s="2"/>
      <c r="Q45" s="82"/>
      <c r="R45" s="2"/>
      <c r="T45" s="82"/>
      <c r="U45" s="2"/>
      <c r="V45" s="2"/>
      <c r="Y45" s="85"/>
    </row>
    <row r="46" spans="2:32">
      <c r="Y46" s="85"/>
    </row>
    <row r="47" spans="2:32">
      <c r="Y47" s="85"/>
    </row>
    <row r="48" spans="2:32">
      <c r="Y48" s="85"/>
    </row>
    <row r="49" spans="25:25">
      <c r="Y49" s="85"/>
    </row>
    <row r="50" spans="25:25">
      <c r="Y50" s="85"/>
    </row>
    <row r="51" spans="25:25">
      <c r="Y51" s="85"/>
    </row>
  </sheetData>
  <mergeCells count="19">
    <mergeCell ref="B1:Y1"/>
    <mergeCell ref="S2:Y2"/>
    <mergeCell ref="C4:C9"/>
    <mergeCell ref="V4:V11"/>
    <mergeCell ref="B8:B9"/>
    <mergeCell ref="C12:C17"/>
    <mergeCell ref="V12:V19"/>
    <mergeCell ref="B16:B17"/>
    <mergeCell ref="C20:C25"/>
    <mergeCell ref="V20:V27"/>
    <mergeCell ref="B24:B25"/>
    <mergeCell ref="D44:Y44"/>
    <mergeCell ref="D45:G45"/>
    <mergeCell ref="C28:C33"/>
    <mergeCell ref="V28:V35"/>
    <mergeCell ref="B32:B33"/>
    <mergeCell ref="C36:C41"/>
    <mergeCell ref="V36:V43"/>
    <mergeCell ref="B40:B41"/>
  </mergeCells>
  <phoneticPr fontId="1" type="noConversion"/>
  <pageMargins left="0.39370078740157483" right="0.39370078740157483" top="0" bottom="0" header="0.31496062992125984" footer="0.31496062992125984"/>
  <pageSetup paperSize="9" scale="3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zoomScale="55" zoomScaleNormal="55" workbookViewId="0">
      <selection activeCell="J21" sqref="J21"/>
    </sheetView>
  </sheetViews>
  <sheetFormatPr defaultColWidth="9" defaultRowHeight="20.25"/>
  <cols>
    <col min="1" max="1" width="0.125" style="38" customWidth="1"/>
    <col min="2" max="2" width="4.875" style="80" customWidth="1"/>
    <col min="3" max="3" width="0" style="38" hidden="1" customWidth="1"/>
    <col min="4" max="4" width="18.625" style="38" customWidth="1"/>
    <col min="5" max="5" width="5.625" style="86" customWidth="1"/>
    <col min="6" max="6" width="9.625" style="38" customWidth="1"/>
    <col min="7" max="7" width="18.625" style="38" customWidth="1"/>
    <col min="8" max="8" width="5.625" style="86" customWidth="1"/>
    <col min="9" max="9" width="9.625" style="38" customWidth="1"/>
    <col min="10" max="10" width="18.625" style="38" customWidth="1"/>
    <col min="11" max="11" width="5.625" style="86" customWidth="1"/>
    <col min="12" max="12" width="11.875" style="86" customWidth="1"/>
    <col min="13" max="13" width="18.625" style="86" customWidth="1"/>
    <col min="14" max="14" width="5.625" style="86" customWidth="1"/>
    <col min="15" max="15" width="9.625" style="38" customWidth="1"/>
    <col min="16" max="16" width="18.625" style="38" customWidth="1"/>
    <col min="17" max="17" width="5.625" style="86" customWidth="1"/>
    <col min="18" max="18" width="9.625" style="38" customWidth="1"/>
    <col min="19" max="19" width="18.625" style="38" customWidth="1"/>
    <col min="20" max="20" width="5.625" style="86" customWidth="1"/>
    <col min="21" max="21" width="9.625" style="38" customWidth="1"/>
    <col min="22" max="22" width="5.25" style="38" customWidth="1"/>
    <col min="23" max="23" width="11.75" style="83" customWidth="1"/>
    <col min="24" max="24" width="11.25" style="84" customWidth="1"/>
    <col min="25" max="25" width="6.625" style="87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259" t="s">
        <v>335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1"/>
      <c r="AB1" s="3"/>
    </row>
    <row r="2" spans="2:35" s="2" customFormat="1" ht="16.5" customHeight="1">
      <c r="B2" s="260"/>
      <c r="C2" s="261"/>
      <c r="D2" s="261"/>
      <c r="E2" s="261"/>
      <c r="F2" s="261"/>
      <c r="G2" s="261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62"/>
      <c r="T2" s="263"/>
      <c r="U2" s="263"/>
      <c r="V2" s="263"/>
      <c r="W2" s="263"/>
      <c r="X2" s="263"/>
      <c r="Y2" s="263"/>
      <c r="Z2" s="1"/>
      <c r="AB2" s="3"/>
    </row>
    <row r="3" spans="2:35" s="2" customFormat="1" ht="31.5" customHeight="1" thickBot="1">
      <c r="B3" s="5" t="s">
        <v>66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64"/>
      <c r="T3" s="264"/>
      <c r="U3" s="264"/>
      <c r="V3" s="264"/>
      <c r="W3" s="264"/>
      <c r="X3" s="264"/>
      <c r="Y3" s="264"/>
      <c r="Z3" s="8"/>
      <c r="AB3" s="3"/>
    </row>
    <row r="4" spans="2:35" s="20" customFormat="1" ht="99">
      <c r="B4" s="9" t="s">
        <v>8</v>
      </c>
      <c r="C4" s="10" t="s">
        <v>9</v>
      </c>
      <c r="D4" s="11" t="s">
        <v>10</v>
      </c>
      <c r="E4" s="12" t="s">
        <v>67</v>
      </c>
      <c r="F4" s="11"/>
      <c r="G4" s="11" t="s">
        <v>12</v>
      </c>
      <c r="H4" s="12" t="s">
        <v>67</v>
      </c>
      <c r="I4" s="11"/>
      <c r="J4" s="11" t="s">
        <v>60</v>
      </c>
      <c r="K4" s="12" t="s">
        <v>67</v>
      </c>
      <c r="L4" s="11"/>
      <c r="M4" s="11" t="s">
        <v>14</v>
      </c>
      <c r="N4" s="12" t="s">
        <v>67</v>
      </c>
      <c r="O4" s="13"/>
      <c r="P4" s="11" t="s">
        <v>14</v>
      </c>
      <c r="Q4" s="12" t="s">
        <v>67</v>
      </c>
      <c r="R4" s="11"/>
      <c r="S4" s="14" t="s">
        <v>15</v>
      </c>
      <c r="T4" s="12" t="s">
        <v>67</v>
      </c>
      <c r="U4" s="11"/>
      <c r="V4" s="15" t="s">
        <v>68</v>
      </c>
      <c r="W4" s="16" t="s">
        <v>17</v>
      </c>
      <c r="X4" s="17" t="s">
        <v>69</v>
      </c>
      <c r="Y4" s="18" t="s">
        <v>70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3</v>
      </c>
      <c r="C5" s="251"/>
      <c r="D5" s="22" t="str">
        <f>月菜單!A27</f>
        <v>寶島白飯</v>
      </c>
      <c r="E5" s="22" t="s">
        <v>278</v>
      </c>
      <c r="F5" s="23" t="s">
        <v>20</v>
      </c>
      <c r="G5" s="58" t="str">
        <f>月菜單!A28</f>
        <v>日式黃金豬(炸)</v>
      </c>
      <c r="H5" s="22" t="s">
        <v>279</v>
      </c>
      <c r="I5" s="23" t="s">
        <v>20</v>
      </c>
      <c r="J5" s="58" t="str">
        <f>月菜單!A29</f>
        <v>冬瓜燒鴨</v>
      </c>
      <c r="K5" s="22" t="s">
        <v>280</v>
      </c>
      <c r="L5" s="23" t="s">
        <v>20</v>
      </c>
      <c r="M5" s="58" t="str">
        <f>月菜單!A30</f>
        <v>手工蒸餃*2(冷)</v>
      </c>
      <c r="N5" s="22" t="s">
        <v>365</v>
      </c>
      <c r="O5" s="23" t="s">
        <v>20</v>
      </c>
      <c r="P5" s="22" t="str">
        <f>月菜單!A31</f>
        <v>淺色蔬菜</v>
      </c>
      <c r="Q5" s="22" t="s">
        <v>281</v>
      </c>
      <c r="R5" s="23" t="s">
        <v>20</v>
      </c>
      <c r="S5" s="22" t="str">
        <f>月菜單!A32</f>
        <v>酸辣湯(豆芡)</v>
      </c>
      <c r="T5" s="27" t="s">
        <v>280</v>
      </c>
      <c r="U5" s="23" t="s">
        <v>20</v>
      </c>
      <c r="V5" s="256"/>
      <c r="W5" s="28" t="s">
        <v>21</v>
      </c>
      <c r="X5" s="29" t="s">
        <v>22</v>
      </c>
      <c r="Y5" s="104">
        <v>5.7</v>
      </c>
      <c r="Z5" s="2"/>
      <c r="AA5" s="2"/>
      <c r="AB5" s="3"/>
      <c r="AC5" s="2" t="s">
        <v>23</v>
      </c>
      <c r="AD5" s="2" t="s">
        <v>24</v>
      </c>
      <c r="AE5" s="2" t="s">
        <v>25</v>
      </c>
      <c r="AF5" s="2" t="s">
        <v>26</v>
      </c>
    </row>
    <row r="6" spans="2:35" ht="27.95" customHeight="1">
      <c r="B6" s="32" t="s">
        <v>27</v>
      </c>
      <c r="C6" s="251"/>
      <c r="D6" s="100" t="s">
        <v>82</v>
      </c>
      <c r="E6" s="100"/>
      <c r="F6" s="100">
        <v>110</v>
      </c>
      <c r="G6" s="100" t="s">
        <v>220</v>
      </c>
      <c r="H6" s="100"/>
      <c r="I6" s="100">
        <v>35</v>
      </c>
      <c r="J6" s="98" t="s">
        <v>232</v>
      </c>
      <c r="K6" s="98"/>
      <c r="L6" s="98">
        <v>40</v>
      </c>
      <c r="M6" s="100" t="s">
        <v>364</v>
      </c>
      <c r="N6" s="100" t="s">
        <v>366</v>
      </c>
      <c r="O6" s="100">
        <v>40</v>
      </c>
      <c r="P6" s="98" t="str">
        <f>P5</f>
        <v>淺色蔬菜</v>
      </c>
      <c r="Q6" s="98"/>
      <c r="R6" s="100">
        <v>120</v>
      </c>
      <c r="S6" s="98" t="s">
        <v>128</v>
      </c>
      <c r="T6" s="98"/>
      <c r="U6" s="98">
        <v>10</v>
      </c>
      <c r="V6" s="257"/>
      <c r="W6" s="35">
        <f>Y5*15+Y7*5+Y9*15+Y10*12</f>
        <v>96</v>
      </c>
      <c r="X6" s="36" t="s">
        <v>28</v>
      </c>
      <c r="Y6" s="107">
        <v>1.8</v>
      </c>
      <c r="Z6" s="8"/>
      <c r="AA6" s="3" t="s">
        <v>29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16</v>
      </c>
      <c r="C7" s="251"/>
      <c r="D7" s="98"/>
      <c r="E7" s="98"/>
      <c r="F7" s="98"/>
      <c r="G7" s="100"/>
      <c r="H7" s="100"/>
      <c r="I7" s="100"/>
      <c r="J7" s="98" t="s">
        <v>262</v>
      </c>
      <c r="K7" s="98"/>
      <c r="L7" s="98">
        <v>20</v>
      </c>
      <c r="M7" s="100"/>
      <c r="N7" s="100"/>
      <c r="O7" s="100"/>
      <c r="P7" s="98"/>
      <c r="Q7" s="98"/>
      <c r="R7" s="98"/>
      <c r="S7" s="98" t="s">
        <v>75</v>
      </c>
      <c r="T7" s="98"/>
      <c r="U7" s="98">
        <v>5</v>
      </c>
      <c r="V7" s="257"/>
      <c r="W7" s="40" t="s">
        <v>30</v>
      </c>
      <c r="X7" s="41" t="s">
        <v>31</v>
      </c>
      <c r="Y7" s="107">
        <v>2.1</v>
      </c>
      <c r="Z7" s="2"/>
      <c r="AA7" s="42" t="s">
        <v>32</v>
      </c>
      <c r="AB7" s="3">
        <v>2</v>
      </c>
      <c r="AC7" s="43">
        <f>AB7*7</f>
        <v>14</v>
      </c>
      <c r="AD7" s="3">
        <f>AB7*5</f>
        <v>10</v>
      </c>
      <c r="AE7" s="3" t="s">
        <v>13</v>
      </c>
      <c r="AF7" s="44">
        <f>AC7*4+AD7*9</f>
        <v>146</v>
      </c>
    </row>
    <row r="8" spans="2:35" ht="27.95" customHeight="1">
      <c r="B8" s="32" t="s">
        <v>33</v>
      </c>
      <c r="C8" s="251"/>
      <c r="D8" s="98"/>
      <c r="E8" s="98"/>
      <c r="F8" s="98"/>
      <c r="G8" s="100"/>
      <c r="H8" s="100"/>
      <c r="I8" s="100"/>
      <c r="J8" s="98" t="s">
        <v>274</v>
      </c>
      <c r="K8" s="101"/>
      <c r="L8" s="98">
        <v>10</v>
      </c>
      <c r="M8" s="100"/>
      <c r="N8" s="100"/>
      <c r="O8" s="100"/>
      <c r="P8" s="98"/>
      <c r="Q8" s="117"/>
      <c r="R8" s="98"/>
      <c r="S8" s="100" t="s">
        <v>76</v>
      </c>
      <c r="T8" s="100"/>
      <c r="U8" s="100">
        <v>10</v>
      </c>
      <c r="V8" s="257"/>
      <c r="W8" s="35">
        <f>Y6*5+Y8*5+Y10*8</f>
        <v>21.5</v>
      </c>
      <c r="X8" s="41" t="s">
        <v>34</v>
      </c>
      <c r="Y8" s="107">
        <v>2.5</v>
      </c>
      <c r="Z8" s="8"/>
      <c r="AA8" s="2" t="s">
        <v>35</v>
      </c>
      <c r="AB8" s="3">
        <v>1.5</v>
      </c>
      <c r="AC8" s="3">
        <f>AB8*1</f>
        <v>1.5</v>
      </c>
      <c r="AD8" s="3" t="s">
        <v>13</v>
      </c>
      <c r="AE8" s="3">
        <f>AB8*5</f>
        <v>7.5</v>
      </c>
      <c r="AF8" s="3">
        <f>AC8*4+AE8*4</f>
        <v>36</v>
      </c>
    </row>
    <row r="9" spans="2:35" ht="27.95" customHeight="1">
      <c r="B9" s="255" t="s">
        <v>36</v>
      </c>
      <c r="C9" s="251"/>
      <c r="D9" s="98"/>
      <c r="E9" s="98"/>
      <c r="F9" s="98"/>
      <c r="G9" s="100"/>
      <c r="H9" s="100"/>
      <c r="I9" s="100"/>
      <c r="J9" s="98" t="s">
        <v>367</v>
      </c>
      <c r="K9" s="117"/>
      <c r="L9" s="98">
        <v>20</v>
      </c>
      <c r="M9" s="100"/>
      <c r="N9" s="100"/>
      <c r="O9" s="100"/>
      <c r="P9" s="98"/>
      <c r="Q9" s="117"/>
      <c r="R9" s="98"/>
      <c r="S9" s="100" t="s">
        <v>275</v>
      </c>
      <c r="T9" s="118"/>
      <c r="U9" s="100">
        <v>5</v>
      </c>
      <c r="V9" s="257"/>
      <c r="W9" s="40" t="s">
        <v>37</v>
      </c>
      <c r="X9" s="41" t="s">
        <v>38</v>
      </c>
      <c r="Y9" s="107">
        <v>0</v>
      </c>
      <c r="Z9" s="2"/>
      <c r="AA9" s="2" t="s">
        <v>39</v>
      </c>
      <c r="AB9" s="3">
        <v>2.5</v>
      </c>
      <c r="AC9" s="3"/>
      <c r="AD9" s="3">
        <f>AB9*5</f>
        <v>12.5</v>
      </c>
      <c r="AE9" s="3" t="s">
        <v>13</v>
      </c>
      <c r="AF9" s="3">
        <f>AD9*9</f>
        <v>112.5</v>
      </c>
    </row>
    <row r="10" spans="2:35" ht="27.95" customHeight="1">
      <c r="B10" s="255"/>
      <c r="C10" s="251"/>
      <c r="D10" s="98"/>
      <c r="E10" s="98"/>
      <c r="F10" s="98"/>
      <c r="G10" s="119"/>
      <c r="H10" s="117"/>
      <c r="I10" s="98"/>
      <c r="J10" s="98"/>
      <c r="K10" s="101"/>
      <c r="L10" s="98"/>
      <c r="M10" s="101"/>
      <c r="N10" s="117"/>
      <c r="O10" s="98"/>
      <c r="P10" s="98"/>
      <c r="Q10" s="117"/>
      <c r="R10" s="98"/>
      <c r="S10" s="100" t="s">
        <v>135</v>
      </c>
      <c r="T10" s="116" t="s">
        <v>85</v>
      </c>
      <c r="U10" s="100">
        <v>10</v>
      </c>
      <c r="V10" s="257"/>
      <c r="W10" s="35">
        <f>Y5*2+Y6*7+Y7*1+Y10*8</f>
        <v>26.1</v>
      </c>
      <c r="X10" s="49" t="s">
        <v>40</v>
      </c>
      <c r="Y10" s="107">
        <v>0</v>
      </c>
      <c r="Z10" s="8"/>
      <c r="AA10" s="2" t="s">
        <v>41</v>
      </c>
      <c r="AE10" s="2">
        <f>AB10*15</f>
        <v>0</v>
      </c>
    </row>
    <row r="11" spans="2:35" ht="27.95" customHeight="1">
      <c r="B11" s="50" t="s">
        <v>42</v>
      </c>
      <c r="C11" s="51"/>
      <c r="D11" s="98"/>
      <c r="E11" s="117"/>
      <c r="F11" s="98"/>
      <c r="G11" s="98"/>
      <c r="H11" s="117"/>
      <c r="I11" s="98"/>
      <c r="J11" s="120"/>
      <c r="K11" s="117"/>
      <c r="L11" s="117"/>
      <c r="M11" s="101"/>
      <c r="N11" s="117"/>
      <c r="O11" s="98"/>
      <c r="P11" s="98"/>
      <c r="Q11" s="117"/>
      <c r="R11" s="98"/>
      <c r="S11" s="98" t="s">
        <v>253</v>
      </c>
      <c r="T11" s="98"/>
      <c r="U11" s="98">
        <v>5</v>
      </c>
      <c r="V11" s="257"/>
      <c r="W11" s="40" t="s">
        <v>43</v>
      </c>
      <c r="X11" s="52"/>
      <c r="Y11" s="107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3"/>
      <c r="C12" s="54"/>
      <c r="D12" s="117"/>
      <c r="E12" s="117"/>
      <c r="F12" s="98"/>
      <c r="G12" s="98"/>
      <c r="H12" s="117"/>
      <c r="I12" s="98"/>
      <c r="J12" s="120"/>
      <c r="K12" s="117"/>
      <c r="L12" s="117"/>
      <c r="M12" s="117"/>
      <c r="N12" s="117"/>
      <c r="O12" s="98"/>
      <c r="P12" s="98"/>
      <c r="Q12" s="117"/>
      <c r="R12" s="98"/>
      <c r="S12" s="98"/>
      <c r="T12" s="117"/>
      <c r="U12" s="98"/>
      <c r="V12" s="258"/>
      <c r="W12" s="55">
        <f>W6*4+W8*9+W10*4</f>
        <v>681.9</v>
      </c>
      <c r="X12" s="56"/>
      <c r="Y12" s="107"/>
      <c r="Z12" s="8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</row>
    <row r="13" spans="2:35" s="31" customFormat="1" ht="42">
      <c r="B13" s="21">
        <v>3</v>
      </c>
      <c r="C13" s="251"/>
      <c r="D13" s="22" t="str">
        <f>月菜單!B27</f>
        <v>地瓜飯</v>
      </c>
      <c r="E13" s="22" t="s">
        <v>48</v>
      </c>
      <c r="F13" s="23" t="s">
        <v>20</v>
      </c>
      <c r="G13" s="58" t="str">
        <f>月菜單!B28</f>
        <v>墨西哥雞排</v>
      </c>
      <c r="H13" s="22" t="s">
        <v>139</v>
      </c>
      <c r="I13" s="23" t="s">
        <v>20</v>
      </c>
      <c r="J13" s="58" t="str">
        <f>月菜單!B29</f>
        <v>麻婆豆腐(豆)</v>
      </c>
      <c r="K13" s="22" t="s">
        <v>53</v>
      </c>
      <c r="L13" s="23" t="s">
        <v>20</v>
      </c>
      <c r="M13" s="58" t="str">
        <f>月菜單!B30</f>
        <v>沙嗲什錦炒菇(加)</v>
      </c>
      <c r="N13" s="22" t="s">
        <v>73</v>
      </c>
      <c r="O13" s="23" t="s">
        <v>20</v>
      </c>
      <c r="P13" s="22" t="str">
        <f>月菜單!B31</f>
        <v>淺色蔬菜</v>
      </c>
      <c r="Q13" s="22" t="s">
        <v>74</v>
      </c>
      <c r="R13" s="23" t="s">
        <v>20</v>
      </c>
      <c r="S13" s="22" t="str">
        <f>月菜單!B32</f>
        <v>白玉上排湯</v>
      </c>
      <c r="T13" s="27" t="s">
        <v>72</v>
      </c>
      <c r="U13" s="23" t="s">
        <v>20</v>
      </c>
      <c r="V13" s="256"/>
      <c r="W13" s="28" t="s">
        <v>21</v>
      </c>
      <c r="X13" s="29" t="s">
        <v>22</v>
      </c>
      <c r="Y13" s="148">
        <v>5.8</v>
      </c>
      <c r="Z13" s="2"/>
      <c r="AA13" s="2"/>
      <c r="AB13" s="3"/>
      <c r="AC13" s="2" t="s">
        <v>23</v>
      </c>
      <c r="AD13" s="2" t="s">
        <v>24</v>
      </c>
      <c r="AE13" s="2" t="s">
        <v>25</v>
      </c>
      <c r="AF13" s="2" t="s">
        <v>26</v>
      </c>
      <c r="AG13" s="60"/>
      <c r="AH13" s="60"/>
      <c r="AI13" s="60"/>
    </row>
    <row r="14" spans="2:35" ht="27.95" customHeight="1">
      <c r="B14" s="32" t="s">
        <v>27</v>
      </c>
      <c r="C14" s="251"/>
      <c r="D14" s="98" t="s">
        <v>219</v>
      </c>
      <c r="E14" s="98"/>
      <c r="F14" s="98">
        <v>70</v>
      </c>
      <c r="G14" s="98" t="s">
        <v>230</v>
      </c>
      <c r="H14" s="98"/>
      <c r="I14" s="98">
        <v>40</v>
      </c>
      <c r="J14" s="98" t="s">
        <v>135</v>
      </c>
      <c r="K14" s="101" t="s">
        <v>85</v>
      </c>
      <c r="L14" s="98">
        <v>40</v>
      </c>
      <c r="M14" s="98" t="s">
        <v>252</v>
      </c>
      <c r="N14" s="98"/>
      <c r="O14" s="98">
        <v>50</v>
      </c>
      <c r="P14" s="98" t="str">
        <f>P13</f>
        <v>淺色蔬菜</v>
      </c>
      <c r="Q14" s="98"/>
      <c r="R14" s="100">
        <v>120</v>
      </c>
      <c r="S14" s="100" t="s">
        <v>257</v>
      </c>
      <c r="T14" s="100"/>
      <c r="U14" s="100">
        <v>30</v>
      </c>
      <c r="V14" s="257"/>
      <c r="W14" s="35">
        <f>Y13*15+Y15*5+Y17*15+Y18*12</f>
        <v>98.5</v>
      </c>
      <c r="X14" s="36" t="s">
        <v>28</v>
      </c>
      <c r="Y14" s="149">
        <v>1.9</v>
      </c>
      <c r="Z14" s="8"/>
      <c r="AA14" s="3" t="s">
        <v>29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0"/>
      <c r="AH14" s="60"/>
      <c r="AI14" s="60"/>
    </row>
    <row r="15" spans="2:35" ht="27.95" customHeight="1">
      <c r="B15" s="32">
        <v>17</v>
      </c>
      <c r="C15" s="251"/>
      <c r="D15" s="100" t="s">
        <v>233</v>
      </c>
      <c r="E15" s="100"/>
      <c r="F15" s="100">
        <v>50</v>
      </c>
      <c r="G15" s="98"/>
      <c r="H15" s="98"/>
      <c r="I15" s="98"/>
      <c r="J15" s="98" t="s">
        <v>254</v>
      </c>
      <c r="K15" s="98"/>
      <c r="L15" s="98">
        <v>20</v>
      </c>
      <c r="M15" s="98" t="s">
        <v>75</v>
      </c>
      <c r="N15" s="98"/>
      <c r="O15" s="98">
        <v>5</v>
      </c>
      <c r="P15" s="98"/>
      <c r="Q15" s="98"/>
      <c r="R15" s="98"/>
      <c r="S15" s="98" t="s">
        <v>276</v>
      </c>
      <c r="T15" s="98"/>
      <c r="U15" s="98">
        <v>10</v>
      </c>
      <c r="V15" s="257"/>
      <c r="W15" s="40" t="s">
        <v>30</v>
      </c>
      <c r="X15" s="41" t="s">
        <v>31</v>
      </c>
      <c r="Y15" s="149">
        <v>2.2999999999999998</v>
      </c>
      <c r="Z15" s="2"/>
      <c r="AA15" s="42" t="s">
        <v>32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13</v>
      </c>
      <c r="AF15" s="44">
        <f>AC15*4+AD15*9</f>
        <v>160.60000000000002</v>
      </c>
      <c r="AG15" s="60"/>
      <c r="AH15" s="60"/>
      <c r="AI15" s="60"/>
    </row>
    <row r="16" spans="2:35" ht="27.95" customHeight="1">
      <c r="B16" s="32" t="s">
        <v>44</v>
      </c>
      <c r="C16" s="251"/>
      <c r="D16" s="100"/>
      <c r="E16" s="100"/>
      <c r="F16" s="100"/>
      <c r="G16" s="98"/>
      <c r="H16" s="117"/>
      <c r="I16" s="98"/>
      <c r="J16" s="98" t="s">
        <v>225</v>
      </c>
      <c r="K16" s="101"/>
      <c r="L16" s="98">
        <v>20</v>
      </c>
      <c r="M16" s="98" t="s">
        <v>76</v>
      </c>
      <c r="N16" s="98"/>
      <c r="O16" s="98">
        <v>5</v>
      </c>
      <c r="P16" s="98"/>
      <c r="Q16" s="117"/>
      <c r="R16" s="98"/>
      <c r="S16" s="98"/>
      <c r="T16" s="135"/>
      <c r="U16" s="98"/>
      <c r="V16" s="257"/>
      <c r="W16" s="35">
        <f>Y14*5+Y16*5+Y18*8</f>
        <v>22</v>
      </c>
      <c r="X16" s="41" t="s">
        <v>34</v>
      </c>
      <c r="Y16" s="149">
        <v>2.5</v>
      </c>
      <c r="Z16" s="8"/>
      <c r="AA16" s="2" t="s">
        <v>35</v>
      </c>
      <c r="AB16" s="3">
        <v>1.6</v>
      </c>
      <c r="AC16" s="3">
        <f>AB16*1</f>
        <v>1.6</v>
      </c>
      <c r="AD16" s="3" t="s">
        <v>13</v>
      </c>
      <c r="AE16" s="3">
        <f>AB16*5</f>
        <v>8</v>
      </c>
      <c r="AF16" s="3">
        <f>AC16*4+AE16*4</f>
        <v>38.4</v>
      </c>
      <c r="AG16" s="60"/>
      <c r="AH16" s="60"/>
      <c r="AI16" s="60"/>
    </row>
    <row r="17" spans="2:35" ht="27.95" customHeight="1">
      <c r="B17" s="255" t="s">
        <v>45</v>
      </c>
      <c r="C17" s="251"/>
      <c r="D17" s="117"/>
      <c r="E17" s="117"/>
      <c r="F17" s="98"/>
      <c r="G17" s="98"/>
      <c r="H17" s="117"/>
      <c r="I17" s="98"/>
      <c r="J17" s="98"/>
      <c r="K17" s="117"/>
      <c r="L17" s="98"/>
      <c r="M17" s="98" t="s">
        <v>277</v>
      </c>
      <c r="N17" s="101" t="s">
        <v>269</v>
      </c>
      <c r="O17" s="98">
        <v>10</v>
      </c>
      <c r="P17" s="98"/>
      <c r="Q17" s="117"/>
      <c r="R17" s="98"/>
      <c r="S17" s="98"/>
      <c r="T17" s="117"/>
      <c r="U17" s="98"/>
      <c r="V17" s="257"/>
      <c r="W17" s="40" t="s">
        <v>37</v>
      </c>
      <c r="X17" s="41" t="s">
        <v>38</v>
      </c>
      <c r="Y17" s="149">
        <v>0</v>
      </c>
      <c r="Z17" s="2"/>
      <c r="AA17" s="2" t="s">
        <v>39</v>
      </c>
      <c r="AB17" s="3">
        <v>2.5</v>
      </c>
      <c r="AC17" s="3"/>
      <c r="AD17" s="3">
        <f>AB17*5</f>
        <v>12.5</v>
      </c>
      <c r="AE17" s="3" t="s">
        <v>13</v>
      </c>
      <c r="AF17" s="3">
        <f>AD17*9</f>
        <v>112.5</v>
      </c>
      <c r="AG17" s="60"/>
      <c r="AH17" s="62"/>
      <c r="AI17" s="60"/>
    </row>
    <row r="18" spans="2:35" ht="27.95" customHeight="1">
      <c r="B18" s="255"/>
      <c r="C18" s="251"/>
      <c r="D18" s="117"/>
      <c r="E18" s="117"/>
      <c r="F18" s="98"/>
      <c r="G18" s="122"/>
      <c r="H18" s="117"/>
      <c r="I18" s="98"/>
      <c r="J18" s="98"/>
      <c r="K18" s="117"/>
      <c r="L18" s="98"/>
      <c r="M18" s="98"/>
      <c r="N18" s="101"/>
      <c r="O18" s="98"/>
      <c r="P18" s="98"/>
      <c r="Q18" s="117"/>
      <c r="R18" s="98"/>
      <c r="S18" s="119"/>
      <c r="T18" s="117"/>
      <c r="U18" s="98"/>
      <c r="V18" s="257"/>
      <c r="W18" s="35">
        <f>Y13*2+Y14*7+Y15*1+Y18*8</f>
        <v>27.2</v>
      </c>
      <c r="X18" s="49" t="s">
        <v>40</v>
      </c>
      <c r="Y18" s="149">
        <v>0</v>
      </c>
      <c r="Z18" s="8"/>
      <c r="AA18" s="2" t="s">
        <v>41</v>
      </c>
      <c r="AB18" s="3">
        <v>1</v>
      </c>
      <c r="AE18" s="2">
        <f>AB18*15</f>
        <v>15</v>
      </c>
      <c r="AG18" s="60"/>
      <c r="AH18" s="62"/>
      <c r="AI18" s="60"/>
    </row>
    <row r="19" spans="2:35" ht="27.95" customHeight="1">
      <c r="B19" s="50" t="s">
        <v>42</v>
      </c>
      <c r="C19" s="51"/>
      <c r="D19" s="117"/>
      <c r="E19" s="117"/>
      <c r="F19" s="98"/>
      <c r="G19" s="98"/>
      <c r="H19" s="117"/>
      <c r="I19" s="98"/>
      <c r="J19" s="98"/>
      <c r="K19" s="117"/>
      <c r="L19" s="117"/>
      <c r="M19" s="98"/>
      <c r="N19" s="101"/>
      <c r="O19" s="98"/>
      <c r="P19" s="123"/>
      <c r="Q19" s="117"/>
      <c r="R19" s="98"/>
      <c r="S19" s="100"/>
      <c r="T19" s="118"/>
      <c r="U19" s="100"/>
      <c r="V19" s="257"/>
      <c r="W19" s="40" t="s">
        <v>43</v>
      </c>
      <c r="X19" s="52"/>
      <c r="Y19" s="150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3"/>
      <c r="C20" s="54"/>
      <c r="D20" s="117"/>
      <c r="E20" s="117"/>
      <c r="F20" s="98"/>
      <c r="G20" s="98"/>
      <c r="H20" s="117"/>
      <c r="I20" s="98"/>
      <c r="J20" s="98"/>
      <c r="K20" s="117"/>
      <c r="L20" s="117"/>
      <c r="M20" s="117"/>
      <c r="N20" s="117"/>
      <c r="O20" s="98"/>
      <c r="P20" s="117"/>
      <c r="Q20" s="117"/>
      <c r="R20" s="98"/>
      <c r="S20" s="119"/>
      <c r="T20" s="117"/>
      <c r="U20" s="98"/>
      <c r="V20" s="258"/>
      <c r="W20" s="55">
        <f>W14*4+W16*9+W18*4</f>
        <v>700.8</v>
      </c>
      <c r="X20" s="64"/>
      <c r="Y20" s="151"/>
      <c r="Z20" s="8"/>
      <c r="AC20" s="57">
        <f>AC19*4/AF19</f>
        <v>0.14881334188582426</v>
      </c>
      <c r="AD20" s="57">
        <f>AD19*9/AF19</f>
        <v>0.27132777421423987</v>
      </c>
      <c r="AE20" s="57">
        <f>AE19*4/AF19</f>
        <v>0.5798588838999359</v>
      </c>
    </row>
    <row r="21" spans="2:35" s="31" customFormat="1" ht="42">
      <c r="B21" s="21">
        <v>3</v>
      </c>
      <c r="C21" s="251"/>
      <c r="D21" s="58" t="str">
        <f>月菜單!C27</f>
        <v>寶島白飯</v>
      </c>
      <c r="E21" s="22" t="s">
        <v>100</v>
      </c>
      <c r="F21" s="23" t="s">
        <v>20</v>
      </c>
      <c r="G21" s="58" t="str">
        <f>月菜單!C28</f>
        <v>日式豚肉燒</v>
      </c>
      <c r="H21" s="22" t="s">
        <v>53</v>
      </c>
      <c r="I21" s="23" t="s">
        <v>20</v>
      </c>
      <c r="J21" s="58" t="str">
        <f>月菜單!C29</f>
        <v>塔香三杯雞</v>
      </c>
      <c r="K21" s="22" t="s">
        <v>73</v>
      </c>
      <c r="L21" s="23" t="s">
        <v>20</v>
      </c>
      <c r="M21" s="58" t="str">
        <f>月菜單!C30</f>
        <v>豉汁燴竹筍</v>
      </c>
      <c r="N21" s="22" t="s">
        <v>73</v>
      </c>
      <c r="O21" s="23" t="s">
        <v>20</v>
      </c>
      <c r="P21" s="22" t="str">
        <f>月菜單!C31</f>
        <v>深色蔬菜</v>
      </c>
      <c r="Q21" s="22" t="s">
        <v>74</v>
      </c>
      <c r="R21" s="23" t="s">
        <v>20</v>
      </c>
      <c r="S21" s="22" t="str">
        <f>月菜單!C32</f>
        <v>味噌海芽湯(海豆)</v>
      </c>
      <c r="T21" s="27" t="s">
        <v>72</v>
      </c>
      <c r="U21" s="23" t="s">
        <v>20</v>
      </c>
      <c r="V21" s="256"/>
      <c r="W21" s="28" t="s">
        <v>21</v>
      </c>
      <c r="X21" s="29" t="s">
        <v>22</v>
      </c>
      <c r="Y21" s="148">
        <v>5.7</v>
      </c>
      <c r="Z21" s="2"/>
      <c r="AA21" s="2"/>
      <c r="AB21" s="3"/>
      <c r="AC21" s="2" t="s">
        <v>23</v>
      </c>
      <c r="AD21" s="2" t="s">
        <v>24</v>
      </c>
      <c r="AE21" s="2" t="s">
        <v>25</v>
      </c>
      <c r="AF21" s="2" t="s">
        <v>26</v>
      </c>
    </row>
    <row r="22" spans="2:35" s="67" customFormat="1" ht="27.75" customHeight="1">
      <c r="B22" s="32" t="s">
        <v>27</v>
      </c>
      <c r="C22" s="251"/>
      <c r="D22" s="100" t="s">
        <v>82</v>
      </c>
      <c r="E22" s="100"/>
      <c r="F22" s="100">
        <v>110</v>
      </c>
      <c r="G22" s="100" t="s">
        <v>225</v>
      </c>
      <c r="H22" s="100"/>
      <c r="I22" s="100">
        <v>35</v>
      </c>
      <c r="J22" s="98" t="s">
        <v>241</v>
      </c>
      <c r="K22" s="98"/>
      <c r="L22" s="98">
        <v>30</v>
      </c>
      <c r="M22" s="100" t="s">
        <v>317</v>
      </c>
      <c r="N22" s="100"/>
      <c r="O22" s="100">
        <v>40</v>
      </c>
      <c r="P22" s="98" t="str">
        <f>P21</f>
        <v>深色蔬菜</v>
      </c>
      <c r="Q22" s="98"/>
      <c r="R22" s="100">
        <v>120</v>
      </c>
      <c r="S22" s="100" t="s">
        <v>136</v>
      </c>
      <c r="T22" s="100"/>
      <c r="U22" s="100">
        <v>30</v>
      </c>
      <c r="V22" s="257"/>
      <c r="W22" s="35">
        <f>Y21*15+Y23*5+Y25*15+Y26*12</f>
        <v>97</v>
      </c>
      <c r="X22" s="36" t="s">
        <v>28</v>
      </c>
      <c r="Y22" s="149">
        <v>1.8</v>
      </c>
      <c r="Z22" s="66"/>
      <c r="AA22" s="3" t="s">
        <v>29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7" customFormat="1" ht="27.95" customHeight="1">
      <c r="B23" s="32">
        <v>18</v>
      </c>
      <c r="C23" s="251"/>
      <c r="D23" s="98"/>
      <c r="E23" s="98"/>
      <c r="F23" s="98"/>
      <c r="G23" s="100" t="s">
        <v>234</v>
      </c>
      <c r="H23" s="100"/>
      <c r="I23" s="100">
        <v>20</v>
      </c>
      <c r="J23" s="98" t="s">
        <v>282</v>
      </c>
      <c r="K23" s="98"/>
      <c r="L23" s="98">
        <v>10</v>
      </c>
      <c r="M23" s="98" t="s">
        <v>318</v>
      </c>
      <c r="N23" s="98"/>
      <c r="O23" s="98">
        <v>10</v>
      </c>
      <c r="P23" s="98"/>
      <c r="Q23" s="98"/>
      <c r="R23" s="98"/>
      <c r="S23" s="100" t="s">
        <v>137</v>
      </c>
      <c r="T23" s="136"/>
      <c r="U23" s="100">
        <v>10</v>
      </c>
      <c r="V23" s="257"/>
      <c r="W23" s="40" t="s">
        <v>30</v>
      </c>
      <c r="X23" s="41" t="s">
        <v>31</v>
      </c>
      <c r="Y23" s="149">
        <v>2.2999999999999998</v>
      </c>
      <c r="Z23" s="68"/>
      <c r="AA23" s="42" t="s">
        <v>32</v>
      </c>
      <c r="AB23" s="3">
        <v>2</v>
      </c>
      <c r="AC23" s="43">
        <f>AB23*7</f>
        <v>14</v>
      </c>
      <c r="AD23" s="3">
        <f>AB23*5</f>
        <v>10</v>
      </c>
      <c r="AE23" s="3" t="s">
        <v>13</v>
      </c>
      <c r="AF23" s="44">
        <f>AC23*4+AD23*9</f>
        <v>146</v>
      </c>
    </row>
    <row r="24" spans="2:35" s="67" customFormat="1" ht="27.95" customHeight="1">
      <c r="B24" s="32" t="s">
        <v>44</v>
      </c>
      <c r="C24" s="251"/>
      <c r="D24" s="98"/>
      <c r="E24" s="98"/>
      <c r="F24" s="98"/>
      <c r="G24" s="100"/>
      <c r="H24" s="118"/>
      <c r="I24" s="100"/>
      <c r="J24" s="98" t="s">
        <v>265</v>
      </c>
      <c r="K24" s="98"/>
      <c r="L24" s="98">
        <v>10</v>
      </c>
      <c r="M24" s="100" t="s">
        <v>311</v>
      </c>
      <c r="N24" s="100"/>
      <c r="O24" s="98">
        <v>10</v>
      </c>
      <c r="P24" s="98"/>
      <c r="Q24" s="98"/>
      <c r="R24" s="98"/>
      <c r="S24" s="100" t="s">
        <v>138</v>
      </c>
      <c r="T24" s="100" t="s">
        <v>121</v>
      </c>
      <c r="U24" s="100">
        <v>5</v>
      </c>
      <c r="V24" s="257"/>
      <c r="W24" s="35">
        <f>Y22*5+Y24*5+Y26*8</f>
        <v>22</v>
      </c>
      <c r="X24" s="41" t="s">
        <v>34</v>
      </c>
      <c r="Y24" s="149">
        <v>2.6</v>
      </c>
      <c r="Z24" s="66"/>
      <c r="AA24" s="2" t="s">
        <v>35</v>
      </c>
      <c r="AB24" s="3">
        <v>1.5</v>
      </c>
      <c r="AC24" s="3">
        <f>AB24*1</f>
        <v>1.5</v>
      </c>
      <c r="AD24" s="3" t="s">
        <v>13</v>
      </c>
      <c r="AE24" s="3">
        <f>AB24*5</f>
        <v>7.5</v>
      </c>
      <c r="AF24" s="3">
        <f>AC24*4+AE24*4</f>
        <v>36</v>
      </c>
    </row>
    <row r="25" spans="2:35" s="67" customFormat="1" ht="27.95" customHeight="1">
      <c r="B25" s="255" t="s">
        <v>46</v>
      </c>
      <c r="C25" s="251"/>
      <c r="D25" s="98"/>
      <c r="E25" s="98"/>
      <c r="F25" s="98"/>
      <c r="G25" s="100"/>
      <c r="H25" s="118"/>
      <c r="I25" s="100"/>
      <c r="J25" s="98"/>
      <c r="K25" s="101"/>
      <c r="L25" s="98"/>
      <c r="M25" s="100" t="s">
        <v>319</v>
      </c>
      <c r="N25" s="116"/>
      <c r="O25" s="100">
        <v>5</v>
      </c>
      <c r="P25" s="98"/>
      <c r="Q25" s="98"/>
      <c r="R25" s="98"/>
      <c r="S25" s="98" t="s">
        <v>249</v>
      </c>
      <c r="T25" s="101" t="s">
        <v>222</v>
      </c>
      <c r="U25" s="98">
        <v>20</v>
      </c>
      <c r="V25" s="257"/>
      <c r="W25" s="40" t="s">
        <v>37</v>
      </c>
      <c r="X25" s="41" t="s">
        <v>38</v>
      </c>
      <c r="Y25" s="149">
        <v>0</v>
      </c>
      <c r="Z25" s="68"/>
      <c r="AA25" s="2" t="s">
        <v>39</v>
      </c>
      <c r="AB25" s="3">
        <v>2.5</v>
      </c>
      <c r="AC25" s="3"/>
      <c r="AD25" s="3">
        <f>AB25*5</f>
        <v>12.5</v>
      </c>
      <c r="AE25" s="3" t="s">
        <v>13</v>
      </c>
      <c r="AF25" s="3">
        <f>AD25*9</f>
        <v>112.5</v>
      </c>
    </row>
    <row r="26" spans="2:35" s="67" customFormat="1" ht="27.95" customHeight="1">
      <c r="B26" s="255"/>
      <c r="C26" s="251"/>
      <c r="D26" s="98"/>
      <c r="E26" s="98"/>
      <c r="F26" s="98"/>
      <c r="G26" s="122"/>
      <c r="H26" s="117"/>
      <c r="I26" s="98"/>
      <c r="J26" s="116"/>
      <c r="K26" s="116"/>
      <c r="L26" s="100"/>
      <c r="M26" s="98"/>
      <c r="N26" s="116"/>
      <c r="O26" s="98"/>
      <c r="P26" s="100"/>
      <c r="Q26" s="100"/>
      <c r="R26" s="98"/>
      <c r="S26" s="120"/>
      <c r="T26" s="117"/>
      <c r="U26" s="98"/>
      <c r="V26" s="257"/>
      <c r="W26" s="35">
        <f>Y21*2+Y22*7+Y23*1+Y26*8</f>
        <v>26.3</v>
      </c>
      <c r="X26" s="49" t="s">
        <v>40</v>
      </c>
      <c r="Y26" s="149">
        <v>0</v>
      </c>
      <c r="Z26" s="66"/>
      <c r="AA26" s="2" t="s">
        <v>41</v>
      </c>
      <c r="AB26" s="3"/>
      <c r="AC26" s="2"/>
      <c r="AD26" s="2"/>
      <c r="AE26" s="2">
        <f>AB26*15</f>
        <v>0</v>
      </c>
      <c r="AF26" s="2"/>
    </row>
    <row r="27" spans="2:35" s="67" customFormat="1" ht="27.95" customHeight="1">
      <c r="B27" s="50" t="s">
        <v>42</v>
      </c>
      <c r="C27" s="69"/>
      <c r="D27" s="98"/>
      <c r="E27" s="117"/>
      <c r="F27" s="98"/>
      <c r="G27" s="98"/>
      <c r="H27" s="117"/>
      <c r="I27" s="98"/>
      <c r="J27" s="116"/>
      <c r="K27" s="116"/>
      <c r="L27" s="100"/>
      <c r="M27" s="98"/>
      <c r="N27" s="117"/>
      <c r="O27" s="98"/>
      <c r="P27" s="101"/>
      <c r="Q27" s="117"/>
      <c r="R27" s="98"/>
      <c r="S27" s="98"/>
      <c r="T27" s="117"/>
      <c r="U27" s="98"/>
      <c r="V27" s="257"/>
      <c r="W27" s="40" t="s">
        <v>43</v>
      </c>
      <c r="X27" s="52"/>
      <c r="Y27" s="150"/>
      <c r="Z27" s="68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7" customFormat="1" ht="27.95" customHeight="1" thickBot="1">
      <c r="B28" s="70"/>
      <c r="C28" s="71"/>
      <c r="D28" s="117"/>
      <c r="E28" s="117"/>
      <c r="F28" s="98"/>
      <c r="G28" s="98"/>
      <c r="H28" s="117"/>
      <c r="I28" s="98"/>
      <c r="J28" s="116"/>
      <c r="K28" s="118"/>
      <c r="L28" s="100"/>
      <c r="M28" s="98"/>
      <c r="N28" s="117"/>
      <c r="O28" s="98"/>
      <c r="P28" s="98"/>
      <c r="Q28" s="117"/>
      <c r="R28" s="98"/>
      <c r="S28" s="98"/>
      <c r="T28" s="117"/>
      <c r="U28" s="98"/>
      <c r="V28" s="258"/>
      <c r="W28" s="55">
        <f>W22*4+W24*9+W26*4</f>
        <v>691.2</v>
      </c>
      <c r="X28" s="56"/>
      <c r="Y28" s="151"/>
      <c r="Z28" s="66"/>
      <c r="AA28" s="68"/>
      <c r="AB28" s="72"/>
      <c r="AC28" s="57">
        <f>AC27*4/AF27</f>
        <v>0.15658362989323843</v>
      </c>
      <c r="AD28" s="57">
        <f>AD27*9/AF27</f>
        <v>0.28825622775800713</v>
      </c>
      <c r="AE28" s="57">
        <f>AE27*4/AF27</f>
        <v>0.55516014234875444</v>
      </c>
      <c r="AF28" s="68"/>
    </row>
    <row r="29" spans="2:35" s="31" customFormat="1" ht="42">
      <c r="B29" s="21">
        <v>3</v>
      </c>
      <c r="C29" s="251"/>
      <c r="D29" s="22" t="str">
        <f>月菜單!D27</f>
        <v>紫米飯</v>
      </c>
      <c r="E29" s="22" t="s">
        <v>48</v>
      </c>
      <c r="F29" s="23" t="s">
        <v>20</v>
      </c>
      <c r="G29" s="24" t="str">
        <f>月菜單!D28</f>
        <v>碳烤香雞腿</v>
      </c>
      <c r="H29" s="22" t="s">
        <v>131</v>
      </c>
      <c r="I29" s="23" t="s">
        <v>20</v>
      </c>
      <c r="J29" s="25" t="str">
        <f>月菜單!D29</f>
        <v>京醬肉絲</v>
      </c>
      <c r="K29" s="26" t="s">
        <v>79</v>
      </c>
      <c r="L29" s="23" t="s">
        <v>20</v>
      </c>
      <c r="M29" s="24" t="str">
        <f>月菜單!D30</f>
        <v>鮮蔬炒蛋</v>
      </c>
      <c r="N29" s="22" t="s">
        <v>73</v>
      </c>
      <c r="O29" s="23" t="s">
        <v>20</v>
      </c>
      <c r="P29" s="22" t="str">
        <f>月菜單!D31</f>
        <v>淺色蔬菜</v>
      </c>
      <c r="Q29" s="22" t="s">
        <v>74</v>
      </c>
      <c r="R29" s="23" t="s">
        <v>20</v>
      </c>
      <c r="S29" s="22" t="str">
        <f>月菜單!D32</f>
        <v>金菇肉絲湯</v>
      </c>
      <c r="T29" s="27" t="s">
        <v>72</v>
      </c>
      <c r="U29" s="23" t="s">
        <v>20</v>
      </c>
      <c r="V29" s="252"/>
      <c r="W29" s="28" t="s">
        <v>21</v>
      </c>
      <c r="X29" s="29" t="s">
        <v>22</v>
      </c>
      <c r="Y29" s="152">
        <v>5.6</v>
      </c>
      <c r="Z29" s="2"/>
      <c r="AA29" s="2"/>
      <c r="AB29" s="3"/>
      <c r="AC29" s="2" t="s">
        <v>23</v>
      </c>
      <c r="AD29" s="2" t="s">
        <v>24</v>
      </c>
      <c r="AE29" s="2" t="s">
        <v>25</v>
      </c>
      <c r="AF29" s="2" t="s">
        <v>26</v>
      </c>
    </row>
    <row r="30" spans="2:35" ht="27.95" customHeight="1">
      <c r="B30" s="32" t="s">
        <v>27</v>
      </c>
      <c r="C30" s="251"/>
      <c r="D30" s="98" t="s">
        <v>219</v>
      </c>
      <c r="E30" s="98"/>
      <c r="F30" s="98">
        <v>70</v>
      </c>
      <c r="G30" s="98" t="s">
        <v>247</v>
      </c>
      <c r="H30" s="98"/>
      <c r="I30" s="98">
        <v>40</v>
      </c>
      <c r="J30" s="100" t="s">
        <v>225</v>
      </c>
      <c r="K30" s="100"/>
      <c r="L30" s="100">
        <v>30</v>
      </c>
      <c r="M30" s="100" t="s">
        <v>223</v>
      </c>
      <c r="N30" s="100"/>
      <c r="O30" s="100">
        <v>30</v>
      </c>
      <c r="P30" s="98" t="str">
        <f>P29</f>
        <v>淺色蔬菜</v>
      </c>
      <c r="Q30" s="98"/>
      <c r="R30" s="100">
        <v>120</v>
      </c>
      <c r="S30" s="98" t="s">
        <v>75</v>
      </c>
      <c r="T30" s="98"/>
      <c r="U30" s="98">
        <v>5</v>
      </c>
      <c r="V30" s="253"/>
      <c r="W30" s="35">
        <f>Y29*15+Y31*5+Y33*15+Y34*12</f>
        <v>97</v>
      </c>
      <c r="X30" s="36" t="s">
        <v>28</v>
      </c>
      <c r="Y30" s="150">
        <v>1.9</v>
      </c>
      <c r="Z30" s="8"/>
      <c r="AA30" s="3" t="s">
        <v>29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19</v>
      </c>
      <c r="C31" s="251"/>
      <c r="D31" s="100" t="s">
        <v>244</v>
      </c>
      <c r="E31" s="100"/>
      <c r="F31" s="100">
        <v>40</v>
      </c>
      <c r="G31" s="98"/>
      <c r="H31" s="98"/>
      <c r="I31" s="98"/>
      <c r="J31" s="100" t="s">
        <v>235</v>
      </c>
      <c r="K31" s="100"/>
      <c r="L31" s="100">
        <v>10</v>
      </c>
      <c r="M31" s="98" t="s">
        <v>250</v>
      </c>
      <c r="N31" s="98"/>
      <c r="O31" s="98">
        <v>20</v>
      </c>
      <c r="P31" s="100"/>
      <c r="Q31" s="100"/>
      <c r="R31" s="100"/>
      <c r="S31" s="98" t="s">
        <v>127</v>
      </c>
      <c r="T31" s="98"/>
      <c r="U31" s="98">
        <v>15</v>
      </c>
      <c r="V31" s="253"/>
      <c r="W31" s="40" t="s">
        <v>30</v>
      </c>
      <c r="X31" s="41" t="s">
        <v>31</v>
      </c>
      <c r="Y31" s="150">
        <v>2.6</v>
      </c>
      <c r="Z31" s="2"/>
      <c r="AA31" s="42" t="s">
        <v>32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13</v>
      </c>
      <c r="AF31" s="44">
        <f>AC31*4+AD31*9</f>
        <v>167.89999999999998</v>
      </c>
    </row>
    <row r="32" spans="2:35" ht="27.95" customHeight="1">
      <c r="B32" s="32" t="s">
        <v>33</v>
      </c>
      <c r="C32" s="251"/>
      <c r="D32" s="100"/>
      <c r="E32" s="100"/>
      <c r="F32" s="100"/>
      <c r="G32" s="98"/>
      <c r="H32" s="117"/>
      <c r="I32" s="98"/>
      <c r="J32" s="100" t="s">
        <v>264</v>
      </c>
      <c r="K32" s="100"/>
      <c r="L32" s="100">
        <v>20</v>
      </c>
      <c r="M32" s="100" t="s">
        <v>234</v>
      </c>
      <c r="N32" s="100"/>
      <c r="O32" s="98">
        <v>20</v>
      </c>
      <c r="P32" s="100"/>
      <c r="Q32" s="100"/>
      <c r="R32" s="100"/>
      <c r="S32" s="98" t="s">
        <v>128</v>
      </c>
      <c r="T32" s="135"/>
      <c r="U32" s="98">
        <v>15</v>
      </c>
      <c r="V32" s="253"/>
      <c r="W32" s="35">
        <f>Y30*5+Y32*5+Y34*8</f>
        <v>22.5</v>
      </c>
      <c r="X32" s="41" t="s">
        <v>34</v>
      </c>
      <c r="Y32" s="150">
        <v>2.6</v>
      </c>
      <c r="Z32" s="8"/>
      <c r="AA32" s="2" t="s">
        <v>35</v>
      </c>
      <c r="AB32" s="3">
        <v>1.5</v>
      </c>
      <c r="AC32" s="3">
        <f>AB32*1</f>
        <v>1.5</v>
      </c>
      <c r="AD32" s="3" t="s">
        <v>13</v>
      </c>
      <c r="AE32" s="3">
        <f>AB32*5</f>
        <v>7.5</v>
      </c>
      <c r="AF32" s="3">
        <f>AC32*4+AE32*4</f>
        <v>36</v>
      </c>
    </row>
    <row r="33" spans="2:32" ht="27.75">
      <c r="B33" s="255" t="s">
        <v>47</v>
      </c>
      <c r="C33" s="251"/>
      <c r="D33" s="101"/>
      <c r="E33" s="117"/>
      <c r="F33" s="98"/>
      <c r="G33" s="125"/>
      <c r="H33" s="126"/>
      <c r="I33" s="127"/>
      <c r="J33" s="100" t="s">
        <v>234</v>
      </c>
      <c r="K33" s="100"/>
      <c r="L33" s="100">
        <v>20</v>
      </c>
      <c r="M33" s="100" t="s">
        <v>273</v>
      </c>
      <c r="N33" s="116"/>
      <c r="O33" s="100">
        <v>10</v>
      </c>
      <c r="P33" s="100"/>
      <c r="Q33" s="100"/>
      <c r="R33" s="100"/>
      <c r="S33" s="98" t="s">
        <v>76</v>
      </c>
      <c r="T33" s="117"/>
      <c r="U33" s="98">
        <v>5</v>
      </c>
      <c r="V33" s="253"/>
      <c r="W33" s="40" t="s">
        <v>37</v>
      </c>
      <c r="X33" s="41" t="s">
        <v>38</v>
      </c>
      <c r="Y33" s="150">
        <v>0</v>
      </c>
      <c r="Z33" s="2"/>
      <c r="AA33" s="2" t="s">
        <v>39</v>
      </c>
      <c r="AB33" s="3">
        <v>2.5</v>
      </c>
      <c r="AC33" s="3"/>
      <c r="AD33" s="3">
        <f>AB33*5</f>
        <v>12.5</v>
      </c>
      <c r="AE33" s="3" t="s">
        <v>13</v>
      </c>
      <c r="AF33" s="3">
        <f>AD33*9</f>
        <v>112.5</v>
      </c>
    </row>
    <row r="34" spans="2:32" ht="27.75">
      <c r="B34" s="255"/>
      <c r="C34" s="251"/>
      <c r="D34" s="101"/>
      <c r="E34" s="101"/>
      <c r="F34" s="98"/>
      <c r="G34" s="100"/>
      <c r="H34" s="118"/>
      <c r="I34" s="100"/>
      <c r="J34" s="100"/>
      <c r="K34" s="118"/>
      <c r="L34" s="100"/>
      <c r="M34" s="100"/>
      <c r="N34" s="116"/>
      <c r="O34" s="100"/>
      <c r="P34" s="100"/>
      <c r="Q34" s="118"/>
      <c r="R34" s="100"/>
      <c r="S34" s="98" t="s">
        <v>89</v>
      </c>
      <c r="T34" s="117"/>
      <c r="U34" s="98">
        <v>5</v>
      </c>
      <c r="V34" s="253"/>
      <c r="W34" s="35">
        <f>Y29*2+Y30*7+Y31*1+Y34*8</f>
        <v>27.1</v>
      </c>
      <c r="X34" s="49" t="s">
        <v>40</v>
      </c>
      <c r="Y34" s="151">
        <v>0</v>
      </c>
      <c r="Z34" s="8"/>
      <c r="AA34" s="2" t="s">
        <v>41</v>
      </c>
      <c r="AB34" s="3">
        <v>1</v>
      </c>
      <c r="AE34" s="2">
        <f>AB34*15</f>
        <v>15</v>
      </c>
    </row>
    <row r="35" spans="2:32" ht="27.75">
      <c r="B35" s="50" t="s">
        <v>42</v>
      </c>
      <c r="C35" s="51"/>
      <c r="D35" s="118"/>
      <c r="E35" s="118"/>
      <c r="F35" s="100"/>
      <c r="G35" s="100"/>
      <c r="H35" s="116"/>
      <c r="I35" s="100"/>
      <c r="J35" s="98"/>
      <c r="K35" s="117"/>
      <c r="L35" s="98"/>
      <c r="M35" s="98"/>
      <c r="N35" s="117"/>
      <c r="O35" s="98"/>
      <c r="P35" s="100"/>
      <c r="Q35" s="118"/>
      <c r="R35" s="100"/>
      <c r="S35" s="119"/>
      <c r="T35" s="117"/>
      <c r="U35" s="98"/>
      <c r="V35" s="253"/>
      <c r="W35" s="40" t="s">
        <v>43</v>
      </c>
      <c r="X35" s="52"/>
      <c r="Y35" s="150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3"/>
      <c r="C36" s="54"/>
      <c r="D36" s="118"/>
      <c r="E36" s="118"/>
      <c r="F36" s="100"/>
      <c r="G36" s="101"/>
      <c r="H36" s="101"/>
      <c r="I36" s="98"/>
      <c r="J36" s="98"/>
      <c r="K36" s="117"/>
      <c r="L36" s="117"/>
      <c r="M36" s="98"/>
      <c r="N36" s="117"/>
      <c r="O36" s="98"/>
      <c r="P36" s="100"/>
      <c r="Q36" s="118"/>
      <c r="R36" s="100"/>
      <c r="S36" s="98"/>
      <c r="T36" s="117"/>
      <c r="U36" s="98"/>
      <c r="V36" s="254"/>
      <c r="W36" s="55">
        <f>W30*4+W32*9+W34*4</f>
        <v>698.9</v>
      </c>
      <c r="X36" s="64"/>
      <c r="Y36" s="150"/>
      <c r="Z36" s="8"/>
      <c r="AC36" s="57">
        <f>AC35*4/AF35</f>
        <v>0.15094339622641509</v>
      </c>
      <c r="AD36" s="57">
        <f>AD35*9/AF35</f>
        <v>0.27536970933197347</v>
      </c>
      <c r="AE36" s="57">
        <f>AE35*4/AF35</f>
        <v>0.57368689444161147</v>
      </c>
    </row>
    <row r="37" spans="2:32" s="31" customFormat="1" ht="42">
      <c r="B37" s="21">
        <v>3</v>
      </c>
      <c r="C37" s="251"/>
      <c r="D37" s="22" t="str">
        <f>月菜單!E27</f>
        <v>海苔風味炒飯</v>
      </c>
      <c r="E37" s="22" t="s">
        <v>50</v>
      </c>
      <c r="F37" s="23" t="s">
        <v>20</v>
      </c>
      <c r="G37" s="24" t="str">
        <f>月菜單!E28</f>
        <v>煙燻雞翅</v>
      </c>
      <c r="H37" s="22" t="s">
        <v>49</v>
      </c>
      <c r="I37" s="23" t="s">
        <v>20</v>
      </c>
      <c r="J37" s="25" t="str">
        <f>月菜單!E29</f>
        <v>櫥窗滷味(豆醃)</v>
      </c>
      <c r="K37" s="26" t="s">
        <v>79</v>
      </c>
      <c r="L37" s="23" t="s">
        <v>20</v>
      </c>
      <c r="M37" s="24" t="str">
        <f>月菜單!E30</f>
        <v>香烤地瓜條</v>
      </c>
      <c r="N37" s="22" t="s">
        <v>375</v>
      </c>
      <c r="O37" s="23" t="s">
        <v>20</v>
      </c>
      <c r="P37" s="22" t="str">
        <f>月菜單!E31</f>
        <v>深色蔬菜</v>
      </c>
      <c r="Q37" s="22" t="s">
        <v>74</v>
      </c>
      <c r="R37" s="23" t="s">
        <v>20</v>
      </c>
      <c r="S37" s="27" t="str">
        <f>月菜單!E32</f>
        <v>薑絲冬瓜湯</v>
      </c>
      <c r="T37" s="27" t="s">
        <v>72</v>
      </c>
      <c r="U37" s="23" t="s">
        <v>20</v>
      </c>
      <c r="V37" s="256"/>
      <c r="W37" s="28" t="s">
        <v>21</v>
      </c>
      <c r="X37" s="29" t="s">
        <v>22</v>
      </c>
      <c r="Y37" s="104">
        <v>6</v>
      </c>
      <c r="Z37" s="2"/>
      <c r="AA37" s="2"/>
      <c r="AB37" s="3"/>
      <c r="AC37" s="2" t="s">
        <v>23</v>
      </c>
      <c r="AD37" s="2" t="s">
        <v>24</v>
      </c>
      <c r="AE37" s="2" t="s">
        <v>25</v>
      </c>
      <c r="AF37" s="2" t="s">
        <v>26</v>
      </c>
    </row>
    <row r="38" spans="2:32" ht="27.75">
      <c r="B38" s="32" t="s">
        <v>27</v>
      </c>
      <c r="C38" s="251"/>
      <c r="D38" s="98" t="s">
        <v>82</v>
      </c>
      <c r="E38" s="98"/>
      <c r="F38" s="98">
        <v>110</v>
      </c>
      <c r="G38" s="98" t="s">
        <v>255</v>
      </c>
      <c r="H38" s="98"/>
      <c r="I38" s="98">
        <v>40</v>
      </c>
      <c r="J38" s="100" t="s">
        <v>315</v>
      </c>
      <c r="K38" s="100" t="s">
        <v>222</v>
      </c>
      <c r="L38" s="100">
        <v>25</v>
      </c>
      <c r="M38" s="100" t="s">
        <v>376</v>
      </c>
      <c r="N38" s="100"/>
      <c r="O38" s="100">
        <v>40</v>
      </c>
      <c r="P38" s="98" t="str">
        <f>P37</f>
        <v>深色蔬菜</v>
      </c>
      <c r="Q38" s="100"/>
      <c r="R38" s="100">
        <v>120</v>
      </c>
      <c r="S38" s="98" t="s">
        <v>368</v>
      </c>
      <c r="T38" s="98"/>
      <c r="U38" s="98">
        <v>30</v>
      </c>
      <c r="V38" s="257"/>
      <c r="W38" s="35">
        <f>Y37*15+Y39*5+Y41*15+Y42*12</f>
        <v>101.5</v>
      </c>
      <c r="X38" s="36" t="s">
        <v>28</v>
      </c>
      <c r="Y38" s="107">
        <v>1.8</v>
      </c>
      <c r="Z38" s="8"/>
      <c r="AA38" s="3" t="s">
        <v>29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>
        <v>20</v>
      </c>
      <c r="C39" s="251"/>
      <c r="D39" s="98" t="s">
        <v>86</v>
      </c>
      <c r="E39" s="98"/>
      <c r="F39" s="98">
        <v>10</v>
      </c>
      <c r="G39" s="100"/>
      <c r="H39" s="98"/>
      <c r="I39" s="98"/>
      <c r="J39" s="100" t="s">
        <v>84</v>
      </c>
      <c r="K39" s="100"/>
      <c r="L39" s="100">
        <v>20</v>
      </c>
      <c r="M39" s="100"/>
      <c r="N39" s="118"/>
      <c r="O39" s="100"/>
      <c r="P39" s="98"/>
      <c r="Q39" s="98"/>
      <c r="R39" s="98"/>
      <c r="S39" s="98" t="s">
        <v>369</v>
      </c>
      <c r="T39" s="98"/>
      <c r="U39" s="98">
        <v>5</v>
      </c>
      <c r="V39" s="257"/>
      <c r="W39" s="40" t="s">
        <v>30</v>
      </c>
      <c r="X39" s="41" t="s">
        <v>31</v>
      </c>
      <c r="Y39" s="107">
        <v>2</v>
      </c>
      <c r="Z39" s="2"/>
      <c r="AA39" s="42" t="s">
        <v>32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13</v>
      </c>
      <c r="AF39" s="44">
        <f>AC39*4+AD39*9</f>
        <v>167.89999999999998</v>
      </c>
    </row>
    <row r="40" spans="2:32" ht="27.75">
      <c r="B40" s="32" t="s">
        <v>33</v>
      </c>
      <c r="C40" s="251"/>
      <c r="D40" s="98" t="s">
        <v>250</v>
      </c>
      <c r="E40" s="98"/>
      <c r="F40" s="98">
        <v>20</v>
      </c>
      <c r="G40" s="98"/>
      <c r="H40" s="98"/>
      <c r="I40" s="98"/>
      <c r="J40" s="98" t="s">
        <v>140</v>
      </c>
      <c r="K40" s="98"/>
      <c r="L40" s="98">
        <v>10</v>
      </c>
      <c r="M40" s="100"/>
      <c r="N40" s="116"/>
      <c r="O40" s="100"/>
      <c r="P40" s="98"/>
      <c r="Q40" s="98"/>
      <c r="R40" s="98"/>
      <c r="S40" s="98"/>
      <c r="T40" s="135"/>
      <c r="U40" s="98"/>
      <c r="V40" s="257"/>
      <c r="W40" s="35">
        <f>Y38*5+Y40*5+Y42*8</f>
        <v>21.5</v>
      </c>
      <c r="X40" s="41" t="s">
        <v>34</v>
      </c>
      <c r="Y40" s="107">
        <v>2.5</v>
      </c>
      <c r="Z40" s="8"/>
      <c r="AA40" s="2" t="s">
        <v>35</v>
      </c>
      <c r="AB40" s="3">
        <v>1.6</v>
      </c>
      <c r="AC40" s="3">
        <f>AB40*1</f>
        <v>1.6</v>
      </c>
      <c r="AD40" s="3" t="s">
        <v>13</v>
      </c>
      <c r="AE40" s="3">
        <f>AB40*5</f>
        <v>8</v>
      </c>
      <c r="AF40" s="3">
        <f>AC40*4+AE40*4</f>
        <v>38.4</v>
      </c>
    </row>
    <row r="41" spans="2:32" ht="27.75">
      <c r="B41" s="255" t="s">
        <v>83</v>
      </c>
      <c r="C41" s="251"/>
      <c r="D41" s="98" t="s">
        <v>225</v>
      </c>
      <c r="E41" s="117"/>
      <c r="F41" s="98">
        <v>10</v>
      </c>
      <c r="G41" s="98"/>
      <c r="H41" s="98"/>
      <c r="I41" s="98"/>
      <c r="J41" s="98" t="s">
        <v>141</v>
      </c>
      <c r="K41" s="101" t="s">
        <v>267</v>
      </c>
      <c r="L41" s="98">
        <v>20</v>
      </c>
      <c r="M41" s="100"/>
      <c r="N41" s="116"/>
      <c r="O41" s="100"/>
      <c r="P41" s="98"/>
      <c r="Q41" s="98"/>
      <c r="R41" s="98"/>
      <c r="S41" s="98"/>
      <c r="T41" s="117"/>
      <c r="U41" s="98"/>
      <c r="V41" s="257"/>
      <c r="W41" s="40" t="s">
        <v>37</v>
      </c>
      <c r="X41" s="41" t="s">
        <v>38</v>
      </c>
      <c r="Y41" s="107">
        <v>0.1</v>
      </c>
      <c r="Z41" s="2"/>
      <c r="AA41" s="2" t="s">
        <v>39</v>
      </c>
      <c r="AB41" s="3">
        <v>2.5</v>
      </c>
      <c r="AC41" s="3"/>
      <c r="AD41" s="3">
        <f>AB41*5</f>
        <v>12.5</v>
      </c>
      <c r="AE41" s="3" t="s">
        <v>13</v>
      </c>
      <c r="AF41" s="3">
        <f>AD41*9</f>
        <v>112.5</v>
      </c>
    </row>
    <row r="42" spans="2:32" ht="27.75">
      <c r="B42" s="255"/>
      <c r="C42" s="251"/>
      <c r="D42" s="98" t="s">
        <v>284</v>
      </c>
      <c r="E42" s="117"/>
      <c r="F42" s="98">
        <v>10</v>
      </c>
      <c r="G42" s="98"/>
      <c r="H42" s="117"/>
      <c r="I42" s="98"/>
      <c r="J42" s="98" t="s">
        <v>142</v>
      </c>
      <c r="K42" s="117"/>
      <c r="L42" s="100">
        <v>10</v>
      </c>
      <c r="M42" s="98"/>
      <c r="N42" s="116"/>
      <c r="O42" s="100"/>
      <c r="P42" s="98"/>
      <c r="Q42" s="117"/>
      <c r="R42" s="98"/>
      <c r="S42" s="98"/>
      <c r="T42" s="117"/>
      <c r="U42" s="98"/>
      <c r="V42" s="257"/>
      <c r="W42" s="35">
        <f>Y37*2+Y38*7+Y39*1+Y42*8</f>
        <v>26.6</v>
      </c>
      <c r="X42" s="49" t="s">
        <v>40</v>
      </c>
      <c r="Y42" s="107">
        <v>0</v>
      </c>
      <c r="Z42" s="8"/>
      <c r="AA42" s="2" t="s">
        <v>41</v>
      </c>
      <c r="AE42" s="2">
        <f>AB42*15</f>
        <v>0</v>
      </c>
    </row>
    <row r="43" spans="2:32" ht="27.75">
      <c r="B43" s="50" t="s">
        <v>42</v>
      </c>
      <c r="C43" s="51"/>
      <c r="D43" s="153"/>
      <c r="E43" s="117"/>
      <c r="F43" s="98"/>
      <c r="G43" s="98"/>
      <c r="H43" s="117"/>
      <c r="I43" s="98"/>
      <c r="J43" s="120"/>
      <c r="K43" s="116"/>
      <c r="L43" s="100"/>
      <c r="M43" s="100"/>
      <c r="N43" s="118"/>
      <c r="O43" s="100"/>
      <c r="P43" s="98"/>
      <c r="Q43" s="117"/>
      <c r="R43" s="98"/>
      <c r="S43" s="98"/>
      <c r="T43" s="117"/>
      <c r="U43" s="98"/>
      <c r="V43" s="257"/>
      <c r="W43" s="40" t="s">
        <v>43</v>
      </c>
      <c r="X43" s="52"/>
      <c r="Y43" s="112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75"/>
      <c r="C44" s="54"/>
      <c r="D44" s="132"/>
      <c r="E44" s="132"/>
      <c r="F44" s="133"/>
      <c r="G44" s="133"/>
      <c r="H44" s="132"/>
      <c r="I44" s="133"/>
      <c r="J44" s="133"/>
      <c r="K44" s="116"/>
      <c r="L44" s="100"/>
      <c r="M44" s="132"/>
      <c r="N44" s="132"/>
      <c r="O44" s="133"/>
      <c r="P44" s="133"/>
      <c r="Q44" s="132"/>
      <c r="R44" s="133"/>
      <c r="S44" s="133"/>
      <c r="T44" s="132"/>
      <c r="U44" s="133"/>
      <c r="V44" s="258"/>
      <c r="W44" s="55">
        <f>W38*4+W40*9+W42*4</f>
        <v>705.9</v>
      </c>
      <c r="X44" s="78"/>
      <c r="Y44" s="79"/>
      <c r="Z44" s="8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</row>
    <row r="45" spans="2:32" ht="68.099999999999994" customHeight="1">
      <c r="C45" s="2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81"/>
    </row>
    <row r="46" spans="2:32">
      <c r="B46" s="3"/>
      <c r="D46" s="249"/>
      <c r="E46" s="249"/>
      <c r="F46" s="250"/>
      <c r="G46" s="250"/>
      <c r="H46" s="82"/>
      <c r="I46" s="2"/>
      <c r="J46" s="2"/>
      <c r="K46" s="82"/>
      <c r="L46" s="82"/>
      <c r="M46" s="82"/>
      <c r="N46" s="82"/>
      <c r="O46" s="2"/>
      <c r="Q46" s="82"/>
      <c r="R46" s="2"/>
      <c r="T46" s="82"/>
      <c r="U46" s="2"/>
      <c r="V46" s="2"/>
      <c r="Y46" s="85"/>
    </row>
    <row r="47" spans="2:32">
      <c r="Y47" s="85"/>
    </row>
    <row r="48" spans="2:32">
      <c r="Y48" s="85"/>
    </row>
    <row r="49" spans="25:25">
      <c r="Y49" s="85"/>
    </row>
    <row r="50" spans="25:25">
      <c r="Y50" s="85"/>
    </row>
    <row r="51" spans="25:25">
      <c r="Y51" s="85"/>
    </row>
    <row r="52" spans="25:25">
      <c r="Y52" s="85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31496062992125984" right="0.70866141732283472" top="0" bottom="0" header="0.31496062992125984" footer="0.31496062992125984"/>
  <pageSetup paperSize="9" scale="3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2"/>
  <sheetViews>
    <sheetView topLeftCell="B25" zoomScale="55" zoomScaleNormal="55" workbookViewId="0">
      <selection activeCell="I47" sqref="I47"/>
    </sheetView>
  </sheetViews>
  <sheetFormatPr defaultColWidth="9" defaultRowHeight="20.25"/>
  <cols>
    <col min="1" max="1" width="0.125" style="38" hidden="1" customWidth="1"/>
    <col min="2" max="2" width="4.875" style="80" customWidth="1"/>
    <col min="3" max="3" width="0" style="38" hidden="1" customWidth="1"/>
    <col min="4" max="4" width="18.625" style="38" customWidth="1"/>
    <col min="5" max="5" width="5.625" style="86" customWidth="1"/>
    <col min="6" max="6" width="9.625" style="38" customWidth="1"/>
    <col min="7" max="7" width="18.625" style="38" customWidth="1"/>
    <col min="8" max="8" width="5.625" style="86" customWidth="1"/>
    <col min="9" max="9" width="9.625" style="38" customWidth="1"/>
    <col min="10" max="10" width="18.625" style="38" customWidth="1"/>
    <col min="11" max="11" width="5.625" style="86" customWidth="1"/>
    <col min="12" max="12" width="11.875" style="86" customWidth="1"/>
    <col min="13" max="13" width="18.625" style="86" customWidth="1"/>
    <col min="14" max="14" width="5.625" style="86" customWidth="1"/>
    <col min="15" max="15" width="9.625" style="38" customWidth="1"/>
    <col min="16" max="16" width="18.625" style="38" customWidth="1"/>
    <col min="17" max="17" width="5.625" style="86" customWidth="1"/>
    <col min="18" max="18" width="9.625" style="38" customWidth="1"/>
    <col min="19" max="19" width="18.625" style="38" customWidth="1"/>
    <col min="20" max="20" width="5.625" style="86" customWidth="1"/>
    <col min="21" max="21" width="9.625" style="38" customWidth="1"/>
    <col min="22" max="22" width="5.25" style="38" customWidth="1"/>
    <col min="23" max="23" width="11.75" style="83" customWidth="1"/>
    <col min="24" max="24" width="11.25" style="84" customWidth="1"/>
    <col min="25" max="25" width="6.625" style="87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259" t="s">
        <v>336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1"/>
      <c r="AB1" s="3"/>
    </row>
    <row r="2" spans="2:35" s="2" customFormat="1" ht="16.5" customHeight="1">
      <c r="B2" s="260"/>
      <c r="C2" s="261"/>
      <c r="D2" s="261"/>
      <c r="E2" s="261"/>
      <c r="F2" s="261"/>
      <c r="G2" s="261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62"/>
      <c r="T2" s="263"/>
      <c r="U2" s="263"/>
      <c r="V2" s="263"/>
      <c r="W2" s="263"/>
      <c r="X2" s="263"/>
      <c r="Y2" s="263"/>
      <c r="Z2" s="1"/>
      <c r="AB2" s="3"/>
    </row>
    <row r="3" spans="2:35" s="2" customFormat="1" ht="31.5" customHeight="1" thickBot="1">
      <c r="B3" s="5" t="s">
        <v>66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64"/>
      <c r="T3" s="264"/>
      <c r="U3" s="264"/>
      <c r="V3" s="264"/>
      <c r="W3" s="264"/>
      <c r="X3" s="264"/>
      <c r="Y3" s="264"/>
      <c r="Z3" s="8"/>
      <c r="AB3" s="3"/>
    </row>
    <row r="4" spans="2:35" s="20" customFormat="1" ht="99">
      <c r="B4" s="9" t="s">
        <v>8</v>
      </c>
      <c r="C4" s="10" t="s">
        <v>9</v>
      </c>
      <c r="D4" s="11" t="s">
        <v>10</v>
      </c>
      <c r="E4" s="12" t="s">
        <v>67</v>
      </c>
      <c r="F4" s="11"/>
      <c r="G4" s="11" t="s">
        <v>12</v>
      </c>
      <c r="H4" s="12" t="s">
        <v>67</v>
      </c>
      <c r="I4" s="11"/>
      <c r="J4" s="11" t="s">
        <v>60</v>
      </c>
      <c r="K4" s="12" t="s">
        <v>67</v>
      </c>
      <c r="L4" s="11"/>
      <c r="M4" s="11" t="s">
        <v>14</v>
      </c>
      <c r="N4" s="12" t="s">
        <v>67</v>
      </c>
      <c r="O4" s="13"/>
      <c r="P4" s="11" t="s">
        <v>14</v>
      </c>
      <c r="Q4" s="12" t="s">
        <v>67</v>
      </c>
      <c r="R4" s="11"/>
      <c r="S4" s="14" t="s">
        <v>15</v>
      </c>
      <c r="T4" s="12" t="s">
        <v>67</v>
      </c>
      <c r="U4" s="11"/>
      <c r="V4" s="15" t="s">
        <v>68</v>
      </c>
      <c r="W4" s="16" t="s">
        <v>17</v>
      </c>
      <c r="X4" s="17" t="s">
        <v>69</v>
      </c>
      <c r="Y4" s="18" t="s">
        <v>70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3</v>
      </c>
      <c r="C5" s="251"/>
      <c r="D5" s="22" t="str">
        <f>月菜單!A34</f>
        <v>寶島白飯</v>
      </c>
      <c r="E5" s="22" t="s">
        <v>48</v>
      </c>
      <c r="F5" s="23" t="s">
        <v>20</v>
      </c>
      <c r="G5" s="58" t="str">
        <f>月菜單!A35</f>
        <v>普羅旺斯雞腿</v>
      </c>
      <c r="H5" s="22" t="s">
        <v>382</v>
      </c>
      <c r="I5" s="23" t="s">
        <v>20</v>
      </c>
      <c r="J5" s="58" t="str">
        <f>月菜單!A36</f>
        <v>麻油鮮蔬豬肉鍋</v>
      </c>
      <c r="K5" s="22" t="s">
        <v>53</v>
      </c>
      <c r="L5" s="23" t="s">
        <v>20</v>
      </c>
      <c r="M5" s="58" t="str">
        <f>月菜單!A37</f>
        <v>紅絲炒蛋</v>
      </c>
      <c r="N5" s="22" t="s">
        <v>53</v>
      </c>
      <c r="O5" s="23" t="s">
        <v>20</v>
      </c>
      <c r="P5" s="22" t="str">
        <f>月菜單!A38</f>
        <v>深色蔬菜</v>
      </c>
      <c r="Q5" s="22" t="s">
        <v>74</v>
      </c>
      <c r="R5" s="23" t="s">
        <v>20</v>
      </c>
      <c r="S5" s="22" t="str">
        <f>月菜單!A39</f>
        <v>玉米蛋花湯</v>
      </c>
      <c r="T5" s="27" t="s">
        <v>72</v>
      </c>
      <c r="U5" s="23" t="s">
        <v>20</v>
      </c>
      <c r="V5" s="256"/>
      <c r="W5" s="28" t="s">
        <v>21</v>
      </c>
      <c r="X5" s="29" t="s">
        <v>22</v>
      </c>
      <c r="Y5" s="104">
        <v>5.6</v>
      </c>
      <c r="Z5" s="2"/>
      <c r="AA5" s="2"/>
      <c r="AB5" s="3"/>
      <c r="AC5" s="2" t="s">
        <v>23</v>
      </c>
      <c r="AD5" s="2" t="s">
        <v>24</v>
      </c>
      <c r="AE5" s="2" t="s">
        <v>25</v>
      </c>
      <c r="AF5" s="2" t="s">
        <v>26</v>
      </c>
    </row>
    <row r="6" spans="2:35" ht="27.95" customHeight="1">
      <c r="B6" s="32" t="s">
        <v>27</v>
      </c>
      <c r="C6" s="251"/>
      <c r="D6" s="100" t="s">
        <v>82</v>
      </c>
      <c r="E6" s="100"/>
      <c r="F6" s="100">
        <v>110</v>
      </c>
      <c r="G6" s="98" t="s">
        <v>247</v>
      </c>
      <c r="H6" s="98"/>
      <c r="I6" s="98">
        <v>40</v>
      </c>
      <c r="J6" s="100" t="s">
        <v>250</v>
      </c>
      <c r="K6" s="100"/>
      <c r="L6" s="100">
        <v>50</v>
      </c>
      <c r="M6" s="100" t="s">
        <v>223</v>
      </c>
      <c r="N6" s="100"/>
      <c r="O6" s="100">
        <v>30</v>
      </c>
      <c r="P6" s="98" t="str">
        <f>P5</f>
        <v>深色蔬菜</v>
      </c>
      <c r="Q6" s="98"/>
      <c r="R6" s="100">
        <v>120</v>
      </c>
      <c r="S6" s="100" t="s">
        <v>259</v>
      </c>
      <c r="T6" s="100"/>
      <c r="U6" s="100">
        <v>20</v>
      </c>
      <c r="V6" s="257"/>
      <c r="W6" s="35">
        <f>Y5*15+Y7*5+Y9*15+Y10*12</f>
        <v>98</v>
      </c>
      <c r="X6" s="36" t="s">
        <v>28</v>
      </c>
      <c r="Y6" s="107">
        <v>1.8</v>
      </c>
      <c r="Z6" s="8"/>
      <c r="AA6" s="3" t="s">
        <v>29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23</v>
      </c>
      <c r="C7" s="251"/>
      <c r="D7" s="98"/>
      <c r="E7" s="98"/>
      <c r="F7" s="98"/>
      <c r="G7" s="100"/>
      <c r="H7" s="100"/>
      <c r="I7" s="100"/>
      <c r="J7" s="100" t="s">
        <v>236</v>
      </c>
      <c r="K7" s="100"/>
      <c r="L7" s="100">
        <v>10</v>
      </c>
      <c r="M7" s="100" t="s">
        <v>235</v>
      </c>
      <c r="N7" s="100"/>
      <c r="O7" s="100">
        <v>20</v>
      </c>
      <c r="P7" s="98"/>
      <c r="Q7" s="98"/>
      <c r="R7" s="98"/>
      <c r="S7" s="100" t="s">
        <v>223</v>
      </c>
      <c r="T7" s="116"/>
      <c r="U7" s="100">
        <v>10</v>
      </c>
      <c r="V7" s="257"/>
      <c r="W7" s="40" t="s">
        <v>30</v>
      </c>
      <c r="X7" s="41" t="s">
        <v>31</v>
      </c>
      <c r="Y7" s="107">
        <v>2.8</v>
      </c>
      <c r="Z7" s="2"/>
      <c r="AA7" s="42" t="s">
        <v>32</v>
      </c>
      <c r="AB7" s="3">
        <v>2</v>
      </c>
      <c r="AC7" s="43">
        <f>AB7*7</f>
        <v>14</v>
      </c>
      <c r="AD7" s="3">
        <f>AB7*5</f>
        <v>10</v>
      </c>
      <c r="AE7" s="3" t="s">
        <v>13</v>
      </c>
      <c r="AF7" s="44">
        <f>AC7*4+AD7*9</f>
        <v>146</v>
      </c>
    </row>
    <row r="8" spans="2:35" ht="27.95" customHeight="1">
      <c r="B8" s="32" t="s">
        <v>33</v>
      </c>
      <c r="C8" s="251"/>
      <c r="D8" s="98"/>
      <c r="E8" s="98"/>
      <c r="F8" s="98"/>
      <c r="G8" s="100"/>
      <c r="H8" s="100"/>
      <c r="I8" s="100"/>
      <c r="J8" s="121" t="s">
        <v>235</v>
      </c>
      <c r="K8" s="116"/>
      <c r="L8" s="100">
        <v>10</v>
      </c>
      <c r="M8" s="100" t="s">
        <v>234</v>
      </c>
      <c r="N8" s="118"/>
      <c r="O8" s="100">
        <v>20</v>
      </c>
      <c r="P8" s="98"/>
      <c r="Q8" s="117"/>
      <c r="R8" s="98"/>
      <c r="S8" s="100"/>
      <c r="T8" s="100"/>
      <c r="U8" s="100"/>
      <c r="V8" s="257"/>
      <c r="W8" s="35">
        <f>Y6*5+Y8*5+Y10*8</f>
        <v>22</v>
      </c>
      <c r="X8" s="41" t="s">
        <v>34</v>
      </c>
      <c r="Y8" s="107">
        <v>2.6</v>
      </c>
      <c r="Z8" s="8"/>
      <c r="AA8" s="2" t="s">
        <v>35</v>
      </c>
      <c r="AB8" s="3">
        <v>1.5</v>
      </c>
      <c r="AC8" s="3">
        <f>AB8*1</f>
        <v>1.5</v>
      </c>
      <c r="AD8" s="3" t="s">
        <v>13</v>
      </c>
      <c r="AE8" s="3">
        <f>AB8*5</f>
        <v>7.5</v>
      </c>
      <c r="AF8" s="3">
        <f>AC8*4+AE8*4</f>
        <v>36</v>
      </c>
    </row>
    <row r="9" spans="2:35" ht="27.95" customHeight="1">
      <c r="B9" s="255" t="s">
        <v>36</v>
      </c>
      <c r="C9" s="251"/>
      <c r="D9" s="98"/>
      <c r="E9" s="98"/>
      <c r="F9" s="98"/>
      <c r="G9" s="98"/>
      <c r="H9" s="117"/>
      <c r="I9" s="98"/>
      <c r="J9" s="100" t="s">
        <v>225</v>
      </c>
      <c r="K9" s="118"/>
      <c r="L9" s="100">
        <v>20</v>
      </c>
      <c r="M9" s="100"/>
      <c r="N9" s="100"/>
      <c r="O9" s="100"/>
      <c r="P9" s="98"/>
      <c r="Q9" s="117"/>
      <c r="R9" s="98"/>
      <c r="S9" s="129"/>
      <c r="T9" s="130"/>
      <c r="U9" s="131"/>
      <c r="V9" s="257"/>
      <c r="W9" s="40" t="s">
        <v>37</v>
      </c>
      <c r="X9" s="41" t="s">
        <v>38</v>
      </c>
      <c r="Y9" s="107">
        <v>0</v>
      </c>
      <c r="Z9" s="2"/>
      <c r="AA9" s="2" t="s">
        <v>39</v>
      </c>
      <c r="AB9" s="3">
        <v>2.5</v>
      </c>
      <c r="AC9" s="3"/>
      <c r="AD9" s="3">
        <f>AB9*5</f>
        <v>12.5</v>
      </c>
      <c r="AE9" s="3" t="s">
        <v>13</v>
      </c>
      <c r="AF9" s="3">
        <f>AD9*9</f>
        <v>112.5</v>
      </c>
    </row>
    <row r="10" spans="2:35" ht="27.95" customHeight="1">
      <c r="B10" s="255"/>
      <c r="C10" s="251"/>
      <c r="D10" s="98"/>
      <c r="E10" s="98"/>
      <c r="F10" s="98"/>
      <c r="G10" s="119"/>
      <c r="H10" s="117"/>
      <c r="I10" s="98"/>
      <c r="J10" s="100" t="s">
        <v>265</v>
      </c>
      <c r="K10" s="116"/>
      <c r="L10" s="100">
        <v>5</v>
      </c>
      <c r="M10" s="117"/>
      <c r="N10" s="117"/>
      <c r="O10" s="98"/>
      <c r="P10" s="98"/>
      <c r="Q10" s="117"/>
      <c r="R10" s="98"/>
      <c r="S10" s="100"/>
      <c r="T10" s="116"/>
      <c r="U10" s="100"/>
      <c r="V10" s="257"/>
      <c r="W10" s="35">
        <f>Y5*2+Y6*7+Y7*1+Y10*8</f>
        <v>26.599999999999998</v>
      </c>
      <c r="X10" s="49" t="s">
        <v>40</v>
      </c>
      <c r="Y10" s="107">
        <v>0</v>
      </c>
      <c r="Z10" s="8"/>
      <c r="AA10" s="2" t="s">
        <v>41</v>
      </c>
      <c r="AE10" s="2">
        <f>AB10*15</f>
        <v>0</v>
      </c>
    </row>
    <row r="11" spans="2:35" ht="27.95" customHeight="1">
      <c r="B11" s="50" t="s">
        <v>42</v>
      </c>
      <c r="C11" s="51"/>
      <c r="D11" s="98"/>
      <c r="E11" s="117"/>
      <c r="F11" s="98"/>
      <c r="G11" s="98"/>
      <c r="H11" s="117"/>
      <c r="I11" s="98"/>
      <c r="J11" s="98"/>
      <c r="K11" s="117"/>
      <c r="L11" s="117"/>
      <c r="M11" s="117"/>
      <c r="N11" s="117"/>
      <c r="O11" s="98"/>
      <c r="P11" s="98"/>
      <c r="Q11" s="117"/>
      <c r="R11" s="98"/>
      <c r="S11" s="98"/>
      <c r="T11" s="98"/>
      <c r="U11" s="98"/>
      <c r="V11" s="257"/>
      <c r="W11" s="40" t="s">
        <v>43</v>
      </c>
      <c r="X11" s="52"/>
      <c r="Y11" s="107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3"/>
      <c r="C12" s="54"/>
      <c r="D12" s="117"/>
      <c r="E12" s="117"/>
      <c r="F12" s="98"/>
      <c r="G12" s="98"/>
      <c r="H12" s="117"/>
      <c r="I12" s="98"/>
      <c r="J12" s="98"/>
      <c r="K12" s="117"/>
      <c r="L12" s="117"/>
      <c r="M12" s="117"/>
      <c r="N12" s="117"/>
      <c r="O12" s="98"/>
      <c r="P12" s="98"/>
      <c r="Q12" s="117"/>
      <c r="R12" s="98"/>
      <c r="S12" s="98"/>
      <c r="T12" s="117"/>
      <c r="U12" s="98"/>
      <c r="V12" s="258"/>
      <c r="W12" s="55">
        <f>W6*4+W8*9+W10*4</f>
        <v>696.4</v>
      </c>
      <c r="X12" s="56"/>
      <c r="Y12" s="107"/>
      <c r="Z12" s="8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</row>
    <row r="13" spans="2:35" s="31" customFormat="1" ht="42">
      <c r="B13" s="21">
        <v>3</v>
      </c>
      <c r="C13" s="251"/>
      <c r="D13" s="22" t="str">
        <f>月菜單!B34</f>
        <v>地瓜飯</v>
      </c>
      <c r="E13" s="22" t="s">
        <v>48</v>
      </c>
      <c r="F13" s="23" t="s">
        <v>20</v>
      </c>
      <c r="G13" s="58" t="str">
        <f>月菜單!B35</f>
        <v>和風照燒豬排</v>
      </c>
      <c r="H13" s="22" t="s">
        <v>49</v>
      </c>
      <c r="I13" s="23" t="s">
        <v>20</v>
      </c>
      <c r="J13" s="58" t="str">
        <f>月菜單!B36</f>
        <v>台式滷味(豆)</v>
      </c>
      <c r="K13" s="22" t="s">
        <v>73</v>
      </c>
      <c r="L13" s="23" t="s">
        <v>20</v>
      </c>
      <c r="M13" s="58" t="str">
        <f>月菜單!B37</f>
        <v>蒲瓜鮮燴(海)</v>
      </c>
      <c r="N13" s="22" t="s">
        <v>73</v>
      </c>
      <c r="O13" s="23" t="s">
        <v>20</v>
      </c>
      <c r="P13" s="22" t="str">
        <f>月菜單!B38</f>
        <v>淺色蔬菜</v>
      </c>
      <c r="Q13" s="22" t="s">
        <v>74</v>
      </c>
      <c r="R13" s="23" t="s">
        <v>20</v>
      </c>
      <c r="S13" s="22" t="str">
        <f>月菜單!B39</f>
        <v>筍絲湯</v>
      </c>
      <c r="T13" s="27" t="s">
        <v>72</v>
      </c>
      <c r="U13" s="23" t="s">
        <v>20</v>
      </c>
      <c r="V13" s="256"/>
      <c r="W13" s="28" t="s">
        <v>21</v>
      </c>
      <c r="X13" s="29" t="s">
        <v>22</v>
      </c>
      <c r="Y13" s="148">
        <v>6</v>
      </c>
      <c r="Z13" s="2"/>
      <c r="AA13" s="2"/>
      <c r="AB13" s="3"/>
      <c r="AC13" s="2" t="s">
        <v>23</v>
      </c>
      <c r="AD13" s="2" t="s">
        <v>24</v>
      </c>
      <c r="AE13" s="2" t="s">
        <v>25</v>
      </c>
      <c r="AF13" s="2" t="s">
        <v>26</v>
      </c>
      <c r="AG13" s="60"/>
      <c r="AH13" s="60"/>
      <c r="AI13" s="60"/>
    </row>
    <row r="14" spans="2:35" ht="27.95" customHeight="1">
      <c r="B14" s="32" t="s">
        <v>27</v>
      </c>
      <c r="C14" s="251"/>
      <c r="D14" s="98" t="s">
        <v>219</v>
      </c>
      <c r="E14" s="98"/>
      <c r="F14" s="98">
        <v>70</v>
      </c>
      <c r="G14" s="100" t="s">
        <v>220</v>
      </c>
      <c r="H14" s="100"/>
      <c r="I14" s="100">
        <v>40</v>
      </c>
      <c r="J14" s="98" t="s">
        <v>221</v>
      </c>
      <c r="K14" s="98" t="s">
        <v>222</v>
      </c>
      <c r="L14" s="98">
        <v>10</v>
      </c>
      <c r="M14" s="128" t="s">
        <v>285</v>
      </c>
      <c r="N14" s="128"/>
      <c r="O14" s="128">
        <v>40</v>
      </c>
      <c r="P14" s="98" t="str">
        <f>P13</f>
        <v>淺色蔬菜</v>
      </c>
      <c r="Q14" s="98"/>
      <c r="R14" s="100">
        <v>120</v>
      </c>
      <c r="S14" s="100" t="s">
        <v>243</v>
      </c>
      <c r="T14" s="100"/>
      <c r="U14" s="100">
        <v>20</v>
      </c>
      <c r="V14" s="257"/>
      <c r="W14" s="35">
        <f>Y13*15+Y15*5+Y17*15+Y18*12</f>
        <v>102</v>
      </c>
      <c r="X14" s="36" t="s">
        <v>28</v>
      </c>
      <c r="Y14" s="149">
        <v>1.8</v>
      </c>
      <c r="Z14" s="8"/>
      <c r="AA14" s="3" t="s">
        <v>29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0"/>
      <c r="AH14" s="60"/>
      <c r="AI14" s="60"/>
    </row>
    <row r="15" spans="2:35" ht="27.95" customHeight="1">
      <c r="B15" s="32">
        <v>24</v>
      </c>
      <c r="C15" s="251"/>
      <c r="D15" s="100" t="s">
        <v>233</v>
      </c>
      <c r="E15" s="100"/>
      <c r="F15" s="100">
        <v>50</v>
      </c>
      <c r="G15" s="100"/>
      <c r="H15" s="100"/>
      <c r="I15" s="100" t="s">
        <v>143</v>
      </c>
      <c r="J15" s="98" t="s">
        <v>225</v>
      </c>
      <c r="K15" s="98"/>
      <c r="L15" s="98">
        <v>25</v>
      </c>
      <c r="M15" s="100" t="s">
        <v>239</v>
      </c>
      <c r="N15" s="116" t="s">
        <v>240</v>
      </c>
      <c r="O15" s="100">
        <v>5</v>
      </c>
      <c r="P15" s="98"/>
      <c r="Q15" s="98"/>
      <c r="R15" s="98"/>
      <c r="S15" s="100" t="s">
        <v>245</v>
      </c>
      <c r="T15" s="100"/>
      <c r="U15" s="100">
        <v>10</v>
      </c>
      <c r="V15" s="257"/>
      <c r="W15" s="40" t="s">
        <v>30</v>
      </c>
      <c r="X15" s="41" t="s">
        <v>31</v>
      </c>
      <c r="Y15" s="149">
        <v>2.4</v>
      </c>
      <c r="Z15" s="2"/>
      <c r="AA15" s="42" t="s">
        <v>32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13</v>
      </c>
      <c r="AF15" s="44">
        <f>AC15*4+AD15*9</f>
        <v>160.60000000000002</v>
      </c>
      <c r="AG15" s="60"/>
      <c r="AH15" s="60"/>
      <c r="AI15" s="60"/>
    </row>
    <row r="16" spans="2:35" ht="27.95" customHeight="1">
      <c r="B16" s="32" t="s">
        <v>44</v>
      </c>
      <c r="C16" s="251"/>
      <c r="D16" s="100"/>
      <c r="E16" s="100"/>
      <c r="F16" s="100"/>
      <c r="G16" s="100"/>
      <c r="H16" s="118"/>
      <c r="I16" s="100"/>
      <c r="J16" s="98" t="s">
        <v>227</v>
      </c>
      <c r="K16" s="117"/>
      <c r="L16" s="122">
        <v>10</v>
      </c>
      <c r="M16" s="100" t="s">
        <v>236</v>
      </c>
      <c r="N16" s="100"/>
      <c r="O16" s="100">
        <v>10</v>
      </c>
      <c r="P16" s="98"/>
      <c r="Q16" s="117"/>
      <c r="R16" s="98"/>
      <c r="S16" s="100" t="s">
        <v>236</v>
      </c>
      <c r="T16" s="118"/>
      <c r="U16" s="100">
        <v>10</v>
      </c>
      <c r="V16" s="257"/>
      <c r="W16" s="35">
        <f>Y14*5+Y16*5+Y18*8</f>
        <v>21.5</v>
      </c>
      <c r="X16" s="41" t="s">
        <v>34</v>
      </c>
      <c r="Y16" s="149">
        <v>2.5</v>
      </c>
      <c r="Z16" s="8"/>
      <c r="AA16" s="2" t="s">
        <v>35</v>
      </c>
      <c r="AB16" s="3">
        <v>1.6</v>
      </c>
      <c r="AC16" s="3">
        <f>AB16*1</f>
        <v>1.6</v>
      </c>
      <c r="AD16" s="3" t="s">
        <v>13</v>
      </c>
      <c r="AE16" s="3">
        <f>AB16*5</f>
        <v>8</v>
      </c>
      <c r="AF16" s="3">
        <f>AC16*4+AE16*4</f>
        <v>38.4</v>
      </c>
      <c r="AG16" s="60"/>
      <c r="AH16" s="60"/>
      <c r="AI16" s="60"/>
    </row>
    <row r="17" spans="2:35" ht="27.95" customHeight="1">
      <c r="B17" s="255" t="s">
        <v>45</v>
      </c>
      <c r="C17" s="251"/>
      <c r="D17" s="117"/>
      <c r="E17" s="117"/>
      <c r="F17" s="98"/>
      <c r="G17" s="98"/>
      <c r="H17" s="117"/>
      <c r="I17" s="98"/>
      <c r="J17" s="98" t="s">
        <v>228</v>
      </c>
      <c r="K17" s="101"/>
      <c r="L17" s="98">
        <v>10</v>
      </c>
      <c r="M17" s="101" t="s">
        <v>235</v>
      </c>
      <c r="N17" s="117"/>
      <c r="O17" s="98">
        <v>10</v>
      </c>
      <c r="P17" s="98"/>
      <c r="Q17" s="117"/>
      <c r="R17" s="98"/>
      <c r="S17" s="98"/>
      <c r="T17" s="117"/>
      <c r="U17" s="98"/>
      <c r="V17" s="257"/>
      <c r="W17" s="40" t="s">
        <v>37</v>
      </c>
      <c r="X17" s="41" t="s">
        <v>38</v>
      </c>
      <c r="Y17" s="149">
        <v>0</v>
      </c>
      <c r="Z17" s="2"/>
      <c r="AA17" s="2" t="s">
        <v>39</v>
      </c>
      <c r="AB17" s="3">
        <v>2.5</v>
      </c>
      <c r="AC17" s="3"/>
      <c r="AD17" s="3">
        <f>AB17*5</f>
        <v>12.5</v>
      </c>
      <c r="AE17" s="3" t="s">
        <v>13</v>
      </c>
      <c r="AF17" s="3">
        <f>AD17*9</f>
        <v>112.5</v>
      </c>
      <c r="AG17" s="60"/>
      <c r="AH17" s="62"/>
      <c r="AI17" s="60"/>
    </row>
    <row r="18" spans="2:35" ht="27.95" customHeight="1">
      <c r="B18" s="255"/>
      <c r="C18" s="251"/>
      <c r="D18" s="117"/>
      <c r="E18" s="117"/>
      <c r="F18" s="98"/>
      <c r="G18" s="122"/>
      <c r="H18" s="117"/>
      <c r="I18" s="98"/>
      <c r="J18" s="98" t="s">
        <v>229</v>
      </c>
      <c r="K18" s="117"/>
      <c r="L18" s="98">
        <v>10</v>
      </c>
      <c r="M18" s="101" t="s">
        <v>246</v>
      </c>
      <c r="N18" s="101"/>
      <c r="O18" s="98">
        <v>10</v>
      </c>
      <c r="P18" s="98"/>
      <c r="Q18" s="117"/>
      <c r="R18" s="98"/>
      <c r="S18" s="119"/>
      <c r="T18" s="117"/>
      <c r="U18" s="98"/>
      <c r="V18" s="257"/>
      <c r="W18" s="35">
        <f>Y13*2+Y14*7+Y15*1+Y18*8</f>
        <v>27</v>
      </c>
      <c r="X18" s="49" t="s">
        <v>40</v>
      </c>
      <c r="Y18" s="149">
        <v>0</v>
      </c>
      <c r="Z18" s="8"/>
      <c r="AA18" s="2" t="s">
        <v>41</v>
      </c>
      <c r="AB18" s="3">
        <v>1</v>
      </c>
      <c r="AE18" s="2">
        <f>AB18*15</f>
        <v>15</v>
      </c>
      <c r="AG18" s="60"/>
      <c r="AH18" s="62"/>
      <c r="AI18" s="60"/>
    </row>
    <row r="19" spans="2:35" ht="27.95" customHeight="1">
      <c r="B19" s="50" t="s">
        <v>42</v>
      </c>
      <c r="C19" s="51"/>
      <c r="D19" s="117"/>
      <c r="E19" s="117"/>
      <c r="F19" s="98"/>
      <c r="G19" s="98"/>
      <c r="H19" s="117"/>
      <c r="I19" s="98"/>
      <c r="J19" s="120"/>
      <c r="K19" s="117"/>
      <c r="L19" s="117"/>
      <c r="M19" s="98"/>
      <c r="N19" s="117"/>
      <c r="O19" s="98"/>
      <c r="P19" s="123"/>
      <c r="Q19" s="117"/>
      <c r="R19" s="98"/>
      <c r="S19" s="100"/>
      <c r="T19" s="118"/>
      <c r="U19" s="100"/>
      <c r="V19" s="257"/>
      <c r="W19" s="40" t="s">
        <v>43</v>
      </c>
      <c r="X19" s="52"/>
      <c r="Y19" s="150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3"/>
      <c r="C20" s="54"/>
      <c r="D20" s="117"/>
      <c r="E20" s="117"/>
      <c r="F20" s="98"/>
      <c r="G20" s="98"/>
      <c r="H20" s="117"/>
      <c r="I20" s="98"/>
      <c r="J20" s="98"/>
      <c r="K20" s="117"/>
      <c r="L20" s="117"/>
      <c r="M20" s="117"/>
      <c r="N20" s="117"/>
      <c r="O20" s="98"/>
      <c r="P20" s="117"/>
      <c r="Q20" s="117"/>
      <c r="R20" s="98"/>
      <c r="S20" s="119"/>
      <c r="T20" s="117"/>
      <c r="U20" s="98"/>
      <c r="V20" s="258"/>
      <c r="W20" s="55">
        <f>W14*4+W16*9+W18*4</f>
        <v>709.5</v>
      </c>
      <c r="X20" s="64"/>
      <c r="Y20" s="151"/>
      <c r="Z20" s="8"/>
      <c r="AC20" s="57">
        <f>AC19*4/AF19</f>
        <v>0.14881334188582426</v>
      </c>
      <c r="AD20" s="57">
        <f>AD19*9/AF19</f>
        <v>0.27132777421423987</v>
      </c>
      <c r="AE20" s="57">
        <f>AE19*4/AF19</f>
        <v>0.5798588838999359</v>
      </c>
    </row>
    <row r="21" spans="2:35" s="31" customFormat="1" ht="42">
      <c r="B21" s="21">
        <v>3</v>
      </c>
      <c r="C21" s="251"/>
      <c r="D21" s="58" t="str">
        <f>月菜單!C34</f>
        <v>寶島白飯</v>
      </c>
      <c r="E21" s="22" t="s">
        <v>101</v>
      </c>
      <c r="F21" s="23" t="s">
        <v>20</v>
      </c>
      <c r="G21" s="58" t="str">
        <f>月菜單!C35</f>
        <v>板烤雞腿排</v>
      </c>
      <c r="H21" s="22" t="s">
        <v>49</v>
      </c>
      <c r="I21" s="23" t="s">
        <v>20</v>
      </c>
      <c r="J21" s="58" t="str">
        <f>月菜單!C36</f>
        <v>香菇嫩雞</v>
      </c>
      <c r="K21" s="22" t="s">
        <v>102</v>
      </c>
      <c r="L21" s="23" t="s">
        <v>20</v>
      </c>
      <c r="M21" s="27" t="str">
        <f>月菜單!C37</f>
        <v>客家小炒(海豆)</v>
      </c>
      <c r="N21" s="27" t="s">
        <v>90</v>
      </c>
      <c r="O21" s="23" t="s">
        <v>20</v>
      </c>
      <c r="P21" s="22" t="str">
        <f>月菜單!C38</f>
        <v>深色蔬菜</v>
      </c>
      <c r="Q21" s="22" t="s">
        <v>74</v>
      </c>
      <c r="R21" s="23" t="s">
        <v>20</v>
      </c>
      <c r="S21" s="22" t="str">
        <f>月菜單!C39</f>
        <v>刺瓜湯</v>
      </c>
      <c r="T21" s="27" t="s">
        <v>72</v>
      </c>
      <c r="U21" s="23" t="s">
        <v>20</v>
      </c>
      <c r="V21" s="256"/>
      <c r="W21" s="28" t="s">
        <v>21</v>
      </c>
      <c r="X21" s="29" t="s">
        <v>22</v>
      </c>
      <c r="Y21" s="148">
        <v>5.8</v>
      </c>
      <c r="Z21" s="2"/>
      <c r="AA21" s="2"/>
      <c r="AB21" s="3"/>
      <c r="AC21" s="2" t="s">
        <v>23</v>
      </c>
      <c r="AD21" s="2" t="s">
        <v>24</v>
      </c>
      <c r="AE21" s="2" t="s">
        <v>25</v>
      </c>
      <c r="AF21" s="2" t="s">
        <v>26</v>
      </c>
    </row>
    <row r="22" spans="2:35" s="67" customFormat="1" ht="27.75" customHeight="1">
      <c r="B22" s="32" t="s">
        <v>27</v>
      </c>
      <c r="C22" s="251"/>
      <c r="D22" s="100" t="s">
        <v>82</v>
      </c>
      <c r="E22" s="100"/>
      <c r="F22" s="100">
        <v>110</v>
      </c>
      <c r="G22" s="100" t="s">
        <v>272</v>
      </c>
      <c r="H22" s="100"/>
      <c r="I22" s="100">
        <v>40</v>
      </c>
      <c r="J22" s="100" t="s">
        <v>241</v>
      </c>
      <c r="K22" s="100"/>
      <c r="L22" s="100">
        <v>30</v>
      </c>
      <c r="M22" s="100" t="s">
        <v>286</v>
      </c>
      <c r="N22" s="100"/>
      <c r="O22" s="100">
        <v>30</v>
      </c>
      <c r="P22" s="98" t="str">
        <f>P21</f>
        <v>深色蔬菜</v>
      </c>
      <c r="Q22" s="98"/>
      <c r="R22" s="100">
        <v>120</v>
      </c>
      <c r="S22" s="100" t="s">
        <v>242</v>
      </c>
      <c r="T22" s="100"/>
      <c r="U22" s="100">
        <v>30</v>
      </c>
      <c r="V22" s="257"/>
      <c r="W22" s="35">
        <f>Y21*15+Y23*5+Y25*15+Y26*12</f>
        <v>98</v>
      </c>
      <c r="X22" s="36" t="s">
        <v>28</v>
      </c>
      <c r="Y22" s="149">
        <v>1.8</v>
      </c>
      <c r="Z22" s="66"/>
      <c r="AA22" s="3" t="s">
        <v>29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7" customFormat="1" ht="27.95" customHeight="1">
      <c r="B23" s="32">
        <v>25</v>
      </c>
      <c r="C23" s="251"/>
      <c r="D23" s="98"/>
      <c r="E23" s="98"/>
      <c r="F23" s="98"/>
      <c r="G23" s="100"/>
      <c r="H23" s="100"/>
      <c r="I23" s="100"/>
      <c r="J23" s="100" t="s">
        <v>123</v>
      </c>
      <c r="K23" s="100"/>
      <c r="L23" s="100">
        <v>20</v>
      </c>
      <c r="M23" s="98" t="s">
        <v>268</v>
      </c>
      <c r="N23" s="98" t="s">
        <v>370</v>
      </c>
      <c r="O23" s="98">
        <v>20</v>
      </c>
      <c r="P23" s="98"/>
      <c r="Q23" s="98"/>
      <c r="R23" s="98"/>
      <c r="S23" s="100" t="s">
        <v>245</v>
      </c>
      <c r="T23" s="100"/>
      <c r="U23" s="100">
        <v>10</v>
      </c>
      <c r="V23" s="257"/>
      <c r="W23" s="40" t="s">
        <v>30</v>
      </c>
      <c r="X23" s="41" t="s">
        <v>31</v>
      </c>
      <c r="Y23" s="149">
        <v>2.2000000000000002</v>
      </c>
      <c r="Z23" s="68"/>
      <c r="AA23" s="42" t="s">
        <v>32</v>
      </c>
      <c r="AB23" s="3">
        <v>2</v>
      </c>
      <c r="AC23" s="43">
        <f>AB23*7</f>
        <v>14</v>
      </c>
      <c r="AD23" s="3">
        <f>AB23*5</f>
        <v>10</v>
      </c>
      <c r="AE23" s="3" t="s">
        <v>13</v>
      </c>
      <c r="AF23" s="44">
        <f>AC23*4+AD23*9</f>
        <v>146</v>
      </c>
    </row>
    <row r="24" spans="2:35" s="67" customFormat="1" ht="27.95" customHeight="1">
      <c r="B24" s="32" t="s">
        <v>44</v>
      </c>
      <c r="C24" s="251"/>
      <c r="D24" s="98"/>
      <c r="E24" s="98"/>
      <c r="F24" s="98"/>
      <c r="G24" s="100"/>
      <c r="H24" s="118"/>
      <c r="I24" s="100"/>
      <c r="J24" s="98" t="s">
        <v>235</v>
      </c>
      <c r="K24" s="101"/>
      <c r="L24" s="98">
        <v>20</v>
      </c>
      <c r="M24" s="100" t="s">
        <v>235</v>
      </c>
      <c r="N24" s="98"/>
      <c r="O24" s="98">
        <v>10</v>
      </c>
      <c r="P24" s="98"/>
      <c r="Q24" s="98"/>
      <c r="R24" s="98"/>
      <c r="S24" s="98"/>
      <c r="T24" s="98"/>
      <c r="U24" s="98"/>
      <c r="V24" s="257"/>
      <c r="W24" s="35">
        <f>Y22*5+Y24*5+Y26*8</f>
        <v>21.5</v>
      </c>
      <c r="X24" s="41" t="s">
        <v>34</v>
      </c>
      <c r="Y24" s="149">
        <v>2.5</v>
      </c>
      <c r="Z24" s="66"/>
      <c r="AA24" s="2" t="s">
        <v>35</v>
      </c>
      <c r="AB24" s="3">
        <v>1.5</v>
      </c>
      <c r="AC24" s="3">
        <f>AB24*1</f>
        <v>1.5</v>
      </c>
      <c r="AD24" s="3" t="s">
        <v>13</v>
      </c>
      <c r="AE24" s="3">
        <f>AB24*5</f>
        <v>7.5</v>
      </c>
      <c r="AF24" s="3">
        <f>AC24*4+AE24*4</f>
        <v>36</v>
      </c>
    </row>
    <row r="25" spans="2:35" s="67" customFormat="1" ht="27.95" customHeight="1">
      <c r="B25" s="255" t="s">
        <v>46</v>
      </c>
      <c r="C25" s="251"/>
      <c r="D25" s="98"/>
      <c r="E25" s="98"/>
      <c r="F25" s="98"/>
      <c r="G25" s="100"/>
      <c r="H25" s="118"/>
      <c r="I25" s="100"/>
      <c r="J25" s="100"/>
      <c r="K25" s="100"/>
      <c r="L25" s="100"/>
      <c r="M25" s="100" t="s">
        <v>236</v>
      </c>
      <c r="N25" s="116"/>
      <c r="O25" s="98">
        <v>10</v>
      </c>
      <c r="P25" s="98"/>
      <c r="Q25" s="98"/>
      <c r="R25" s="98"/>
      <c r="S25" s="119"/>
      <c r="T25" s="117"/>
      <c r="U25" s="98"/>
      <c r="V25" s="257"/>
      <c r="W25" s="40" t="s">
        <v>37</v>
      </c>
      <c r="X25" s="41" t="s">
        <v>38</v>
      </c>
      <c r="Y25" s="149">
        <v>0</v>
      </c>
      <c r="Z25" s="68"/>
      <c r="AA25" s="2" t="s">
        <v>39</v>
      </c>
      <c r="AB25" s="3">
        <v>2.5</v>
      </c>
      <c r="AC25" s="3"/>
      <c r="AD25" s="3">
        <f>AB25*5</f>
        <v>12.5</v>
      </c>
      <c r="AE25" s="3" t="s">
        <v>13</v>
      </c>
      <c r="AF25" s="3">
        <f>AD25*9</f>
        <v>112.5</v>
      </c>
    </row>
    <row r="26" spans="2:35" s="67" customFormat="1" ht="27.95" customHeight="1">
      <c r="B26" s="255"/>
      <c r="C26" s="251"/>
      <c r="D26" s="98"/>
      <c r="E26" s="98"/>
      <c r="F26" s="98"/>
      <c r="G26" s="122"/>
      <c r="H26" s="117"/>
      <c r="I26" s="98"/>
      <c r="J26" s="116"/>
      <c r="K26" s="116"/>
      <c r="L26" s="100"/>
      <c r="M26" s="98" t="s">
        <v>304</v>
      </c>
      <c r="N26" s="101" t="s">
        <v>305</v>
      </c>
      <c r="O26" s="98">
        <v>8</v>
      </c>
      <c r="P26" s="100"/>
      <c r="Q26" s="100"/>
      <c r="R26" s="98"/>
      <c r="S26" s="98"/>
      <c r="T26" s="117"/>
      <c r="U26" s="98"/>
      <c r="V26" s="257"/>
      <c r="W26" s="35">
        <f>Y21*2+Y22*7+Y23*1+Y26*8</f>
        <v>26.4</v>
      </c>
      <c r="X26" s="49" t="s">
        <v>40</v>
      </c>
      <c r="Y26" s="149">
        <v>0</v>
      </c>
      <c r="Z26" s="66"/>
      <c r="AA26" s="2" t="s">
        <v>41</v>
      </c>
      <c r="AB26" s="3"/>
      <c r="AC26" s="2"/>
      <c r="AD26" s="2"/>
      <c r="AE26" s="2">
        <f>AB26*15</f>
        <v>0</v>
      </c>
      <c r="AF26" s="2"/>
    </row>
    <row r="27" spans="2:35" s="67" customFormat="1" ht="27.95" customHeight="1">
      <c r="B27" s="50" t="s">
        <v>42</v>
      </c>
      <c r="C27" s="69"/>
      <c r="D27" s="98"/>
      <c r="E27" s="117"/>
      <c r="F27" s="98"/>
      <c r="G27" s="98"/>
      <c r="H27" s="117"/>
      <c r="I27" s="98"/>
      <c r="J27" s="116"/>
      <c r="K27" s="116"/>
      <c r="L27" s="100"/>
      <c r="M27" s="98"/>
      <c r="N27" s="101"/>
      <c r="O27" s="98"/>
      <c r="P27" s="101"/>
      <c r="Q27" s="117"/>
      <c r="R27" s="98"/>
      <c r="S27" s="98"/>
      <c r="T27" s="117"/>
      <c r="U27" s="98"/>
      <c r="V27" s="257"/>
      <c r="W27" s="40" t="s">
        <v>43</v>
      </c>
      <c r="X27" s="52"/>
      <c r="Y27" s="150"/>
      <c r="Z27" s="68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7" customFormat="1" ht="27.95" customHeight="1" thickBot="1">
      <c r="B28" s="70"/>
      <c r="C28" s="71"/>
      <c r="D28" s="117"/>
      <c r="E28" s="117"/>
      <c r="F28" s="98"/>
      <c r="G28" s="98"/>
      <c r="H28" s="117"/>
      <c r="I28" s="98"/>
      <c r="J28" s="116"/>
      <c r="K28" s="118"/>
      <c r="L28" s="100"/>
      <c r="M28" s="98"/>
      <c r="N28" s="117"/>
      <c r="O28" s="98"/>
      <c r="P28" s="98"/>
      <c r="Q28" s="117"/>
      <c r="R28" s="98"/>
      <c r="S28" s="98"/>
      <c r="T28" s="117"/>
      <c r="U28" s="98"/>
      <c r="V28" s="258"/>
      <c r="W28" s="55">
        <f>W22*4+W24*9+W26*4</f>
        <v>691.1</v>
      </c>
      <c r="X28" s="56"/>
      <c r="Y28" s="151"/>
      <c r="Z28" s="66"/>
      <c r="AA28" s="68"/>
      <c r="AB28" s="72"/>
      <c r="AC28" s="57">
        <f>AC27*4/AF27</f>
        <v>0.15658362989323843</v>
      </c>
      <c r="AD28" s="57">
        <f>AD27*9/AF27</f>
        <v>0.28825622775800713</v>
      </c>
      <c r="AE28" s="57">
        <f>AE27*4/AF27</f>
        <v>0.55516014234875444</v>
      </c>
      <c r="AF28" s="68"/>
    </row>
    <row r="29" spans="2:35" s="31" customFormat="1" ht="42">
      <c r="B29" s="21">
        <v>3</v>
      </c>
      <c r="C29" s="251"/>
      <c r="D29" s="22" t="str">
        <f>月菜單!D34</f>
        <v>紫米飯</v>
      </c>
      <c r="E29" s="22" t="s">
        <v>48</v>
      </c>
      <c r="F29" s="23" t="s">
        <v>20</v>
      </c>
      <c r="G29" s="24" t="str">
        <f>月菜單!D35</f>
        <v>芝香雞翅</v>
      </c>
      <c r="H29" s="22" t="s">
        <v>49</v>
      </c>
      <c r="I29" s="23" t="s">
        <v>20</v>
      </c>
      <c r="J29" s="25" t="str">
        <f>月菜單!D36</f>
        <v>泰式打拋豬(醃)</v>
      </c>
      <c r="K29" s="26" t="s">
        <v>72</v>
      </c>
      <c r="L29" s="23" t="s">
        <v>20</v>
      </c>
      <c r="M29" s="24" t="str">
        <f>月菜單!D37</f>
        <v>香Q紫米捲(加炸)</v>
      </c>
      <c r="N29" s="22" t="s">
        <v>71</v>
      </c>
      <c r="O29" s="23" t="s">
        <v>20</v>
      </c>
      <c r="P29" s="22" t="str">
        <f>月菜單!D38</f>
        <v>淺色蔬菜</v>
      </c>
      <c r="Q29" s="22" t="s">
        <v>74</v>
      </c>
      <c r="R29" s="23" t="s">
        <v>20</v>
      </c>
      <c r="S29" s="22" t="str">
        <f>月菜單!D39</f>
        <v>日式味噌湯(海豆)</v>
      </c>
      <c r="T29" s="27" t="s">
        <v>72</v>
      </c>
      <c r="U29" s="23" t="s">
        <v>20</v>
      </c>
      <c r="V29" s="252"/>
      <c r="W29" s="28" t="s">
        <v>21</v>
      </c>
      <c r="X29" s="29" t="s">
        <v>22</v>
      </c>
      <c r="Y29" s="152">
        <v>5.6</v>
      </c>
      <c r="Z29" s="2"/>
      <c r="AA29" s="2"/>
      <c r="AB29" s="3"/>
      <c r="AC29" s="2" t="s">
        <v>23</v>
      </c>
      <c r="AD29" s="2" t="s">
        <v>24</v>
      </c>
      <c r="AE29" s="2" t="s">
        <v>25</v>
      </c>
      <c r="AF29" s="2" t="s">
        <v>26</v>
      </c>
    </row>
    <row r="30" spans="2:35" ht="27.95" customHeight="1">
      <c r="B30" s="32" t="s">
        <v>27</v>
      </c>
      <c r="C30" s="251"/>
      <c r="D30" s="98" t="s">
        <v>219</v>
      </c>
      <c r="E30" s="98"/>
      <c r="F30" s="98">
        <v>70</v>
      </c>
      <c r="G30" s="98" t="s">
        <v>255</v>
      </c>
      <c r="H30" s="98"/>
      <c r="I30" s="98">
        <v>40</v>
      </c>
      <c r="J30" s="100" t="s">
        <v>225</v>
      </c>
      <c r="K30" s="100"/>
      <c r="L30" s="100">
        <v>40</v>
      </c>
      <c r="M30" s="98" t="s">
        <v>371</v>
      </c>
      <c r="N30" s="98" t="s">
        <v>352</v>
      </c>
      <c r="O30" s="98">
        <v>40</v>
      </c>
      <c r="P30" s="98" t="str">
        <f>P29</f>
        <v>淺色蔬菜</v>
      </c>
      <c r="Q30" s="98"/>
      <c r="R30" s="100">
        <v>120</v>
      </c>
      <c r="S30" s="100" t="s">
        <v>287</v>
      </c>
      <c r="T30" s="100"/>
      <c r="U30" s="100">
        <v>10</v>
      </c>
      <c r="V30" s="253"/>
      <c r="W30" s="35">
        <f>Y29*15+Y31*5+Y33*15+Y34*12</f>
        <v>96</v>
      </c>
      <c r="X30" s="36" t="s">
        <v>28</v>
      </c>
      <c r="Y30" s="150">
        <v>1.7</v>
      </c>
      <c r="Z30" s="8"/>
      <c r="AA30" s="3" t="s">
        <v>29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>
        <v>26</v>
      </c>
      <c r="C31" s="251"/>
      <c r="D31" s="100" t="s">
        <v>244</v>
      </c>
      <c r="E31" s="100"/>
      <c r="F31" s="100">
        <v>40</v>
      </c>
      <c r="G31" s="100"/>
      <c r="H31" s="98"/>
      <c r="I31" s="98"/>
      <c r="J31" s="100" t="s">
        <v>266</v>
      </c>
      <c r="K31" s="100" t="s">
        <v>134</v>
      </c>
      <c r="L31" s="100">
        <v>10</v>
      </c>
      <c r="M31" s="100"/>
      <c r="N31" s="100"/>
      <c r="O31" s="100"/>
      <c r="P31" s="100"/>
      <c r="Q31" s="100"/>
      <c r="R31" s="100"/>
      <c r="S31" s="100" t="s">
        <v>249</v>
      </c>
      <c r="T31" s="100" t="s">
        <v>222</v>
      </c>
      <c r="U31" s="100">
        <v>20</v>
      </c>
      <c r="V31" s="253"/>
      <c r="W31" s="40" t="s">
        <v>30</v>
      </c>
      <c r="X31" s="41" t="s">
        <v>31</v>
      </c>
      <c r="Y31" s="150">
        <v>2.4</v>
      </c>
      <c r="Z31" s="2"/>
      <c r="AA31" s="42" t="s">
        <v>32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13</v>
      </c>
      <c r="AF31" s="44">
        <f>AC31*4+AD31*9</f>
        <v>167.89999999999998</v>
      </c>
    </row>
    <row r="32" spans="2:35" ht="27.95" customHeight="1">
      <c r="B32" s="32" t="s">
        <v>33</v>
      </c>
      <c r="C32" s="251"/>
      <c r="D32" s="100"/>
      <c r="E32" s="100"/>
      <c r="F32" s="100"/>
      <c r="G32" s="100"/>
      <c r="H32" s="100"/>
      <c r="I32" s="100"/>
      <c r="J32" s="100" t="s">
        <v>234</v>
      </c>
      <c r="K32" s="100"/>
      <c r="L32" s="100">
        <v>20</v>
      </c>
      <c r="M32" s="100"/>
      <c r="N32" s="116"/>
      <c r="O32" s="100"/>
      <c r="P32" s="100"/>
      <c r="Q32" s="100"/>
      <c r="R32" s="100"/>
      <c r="S32" s="100" t="s">
        <v>224</v>
      </c>
      <c r="T32" s="118"/>
      <c r="U32" s="100">
        <v>5</v>
      </c>
      <c r="V32" s="253"/>
      <c r="W32" s="35">
        <f>Y30*5+Y32*5+Y34*8</f>
        <v>21</v>
      </c>
      <c r="X32" s="41" t="s">
        <v>34</v>
      </c>
      <c r="Y32" s="150">
        <v>2.5</v>
      </c>
      <c r="Z32" s="8"/>
      <c r="AA32" s="2" t="s">
        <v>35</v>
      </c>
      <c r="AB32" s="3">
        <v>1.5</v>
      </c>
      <c r="AC32" s="3">
        <f>AB32*1</f>
        <v>1.5</v>
      </c>
      <c r="AD32" s="3" t="s">
        <v>13</v>
      </c>
      <c r="AE32" s="3">
        <f>AB32*5</f>
        <v>7.5</v>
      </c>
      <c r="AF32" s="3">
        <f>AC32*4+AE32*4</f>
        <v>36</v>
      </c>
    </row>
    <row r="33" spans="2:32" ht="27.75">
      <c r="B33" s="255" t="s">
        <v>47</v>
      </c>
      <c r="C33" s="251"/>
      <c r="D33" s="101"/>
      <c r="E33" s="117"/>
      <c r="F33" s="98"/>
      <c r="G33" s="125"/>
      <c r="H33" s="126"/>
      <c r="I33" s="127"/>
      <c r="J33" s="100" t="s">
        <v>282</v>
      </c>
      <c r="K33" s="100"/>
      <c r="L33" s="100">
        <v>10</v>
      </c>
      <c r="M33" s="100"/>
      <c r="N33" s="118"/>
      <c r="O33" s="100"/>
      <c r="P33" s="100"/>
      <c r="Q33" s="100"/>
      <c r="R33" s="100"/>
      <c r="S33" s="100" t="s">
        <v>271</v>
      </c>
      <c r="T33" s="116" t="s">
        <v>240</v>
      </c>
      <c r="U33" s="100">
        <v>5</v>
      </c>
      <c r="V33" s="253"/>
      <c r="W33" s="40" t="s">
        <v>37</v>
      </c>
      <c r="X33" s="41" t="s">
        <v>38</v>
      </c>
      <c r="Y33" s="150">
        <v>0</v>
      </c>
      <c r="Z33" s="2"/>
      <c r="AA33" s="2" t="s">
        <v>39</v>
      </c>
      <c r="AB33" s="3">
        <v>2.5</v>
      </c>
      <c r="AC33" s="3"/>
      <c r="AD33" s="3">
        <f>AB33*5</f>
        <v>12.5</v>
      </c>
      <c r="AE33" s="3" t="s">
        <v>13</v>
      </c>
      <c r="AF33" s="3">
        <f>AD33*9</f>
        <v>112.5</v>
      </c>
    </row>
    <row r="34" spans="2:32" ht="27.75">
      <c r="B34" s="255"/>
      <c r="C34" s="251"/>
      <c r="D34" s="101"/>
      <c r="E34" s="101"/>
      <c r="F34" s="98"/>
      <c r="G34" s="100"/>
      <c r="H34" s="118"/>
      <c r="I34" s="100"/>
      <c r="J34" s="100"/>
      <c r="K34" s="100"/>
      <c r="L34" s="100"/>
      <c r="M34" s="100"/>
      <c r="N34" s="118"/>
      <c r="O34" s="100"/>
      <c r="P34" s="100"/>
      <c r="Q34" s="118"/>
      <c r="R34" s="100"/>
      <c r="S34" s="100"/>
      <c r="T34" s="118"/>
      <c r="U34" s="100"/>
      <c r="V34" s="253"/>
      <c r="W34" s="35">
        <f>Y29*2+Y30*7+Y31*1+Y34*8</f>
        <v>25.5</v>
      </c>
      <c r="X34" s="49" t="s">
        <v>40</v>
      </c>
      <c r="Y34" s="151">
        <v>0</v>
      </c>
      <c r="Z34" s="8"/>
      <c r="AA34" s="2" t="s">
        <v>41</v>
      </c>
      <c r="AB34" s="3">
        <v>1</v>
      </c>
      <c r="AE34" s="2">
        <f>AB34*15</f>
        <v>15</v>
      </c>
    </row>
    <row r="35" spans="2:32" ht="27.75">
      <c r="B35" s="50" t="s">
        <v>42</v>
      </c>
      <c r="C35" s="51"/>
      <c r="D35" s="118"/>
      <c r="E35" s="118"/>
      <c r="F35" s="100"/>
      <c r="G35" s="100"/>
      <c r="H35" s="116"/>
      <c r="I35" s="100"/>
      <c r="J35" s="98"/>
      <c r="K35" s="117"/>
      <c r="L35" s="98"/>
      <c r="M35" s="98"/>
      <c r="N35" s="117"/>
      <c r="O35" s="98"/>
      <c r="P35" s="100"/>
      <c r="Q35" s="118"/>
      <c r="R35" s="100"/>
      <c r="S35" s="119"/>
      <c r="T35" s="117"/>
      <c r="U35" s="98"/>
      <c r="V35" s="253"/>
      <c r="W35" s="40" t="s">
        <v>43</v>
      </c>
      <c r="X35" s="52"/>
      <c r="Y35" s="150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3"/>
      <c r="C36" s="54"/>
      <c r="D36" s="118"/>
      <c r="E36" s="118"/>
      <c r="F36" s="100"/>
      <c r="G36" s="101"/>
      <c r="H36" s="101"/>
      <c r="I36" s="98"/>
      <c r="J36" s="98"/>
      <c r="K36" s="117"/>
      <c r="L36" s="117"/>
      <c r="M36" s="98"/>
      <c r="N36" s="117"/>
      <c r="O36" s="98"/>
      <c r="P36" s="100"/>
      <c r="Q36" s="118"/>
      <c r="R36" s="100"/>
      <c r="S36" s="98"/>
      <c r="T36" s="117"/>
      <c r="U36" s="98"/>
      <c r="V36" s="254"/>
      <c r="W36" s="55">
        <f>W30*4+W32*9+W34*4</f>
        <v>675</v>
      </c>
      <c r="X36" s="64"/>
      <c r="Y36" s="150"/>
      <c r="Z36" s="8"/>
      <c r="AC36" s="57">
        <f>AC35*4/AF35</f>
        <v>0.15094339622641509</v>
      </c>
      <c r="AD36" s="57">
        <f>AD35*9/AF35</f>
        <v>0.27536970933197347</v>
      </c>
      <c r="AE36" s="57">
        <f>AE35*4/AF35</f>
        <v>0.57368689444161147</v>
      </c>
    </row>
    <row r="37" spans="2:32" s="31" customFormat="1" ht="42">
      <c r="B37" s="21">
        <v>3</v>
      </c>
      <c r="C37" s="251"/>
      <c r="D37" s="22" t="str">
        <f>月菜單!E34</f>
        <v>日式咖哩烏龍</v>
      </c>
      <c r="E37" s="22" t="s">
        <v>50</v>
      </c>
      <c r="F37" s="23" t="s">
        <v>20</v>
      </c>
      <c r="G37" s="24" t="str">
        <f>月菜單!E35</f>
        <v>吉野家燒肉</v>
      </c>
      <c r="H37" s="22" t="s">
        <v>144</v>
      </c>
      <c r="I37" s="23" t="s">
        <v>20</v>
      </c>
      <c r="J37" s="25" t="str">
        <f>月菜單!E36</f>
        <v>古味滷蛋</v>
      </c>
      <c r="K37" s="26" t="s">
        <v>139</v>
      </c>
      <c r="L37" s="23" t="s">
        <v>20</v>
      </c>
      <c r="M37" s="24" t="str">
        <f>月菜單!E37</f>
        <v>芹香甜不辣(加)</v>
      </c>
      <c r="N37" s="22" t="s">
        <v>90</v>
      </c>
      <c r="O37" s="23" t="s">
        <v>20</v>
      </c>
      <c r="P37" s="22" t="str">
        <f>月菜單!E38</f>
        <v>深色蔬菜</v>
      </c>
      <c r="Q37" s="22" t="s">
        <v>74</v>
      </c>
      <c r="R37" s="23" t="s">
        <v>20</v>
      </c>
      <c r="S37" s="22" t="str">
        <f>月菜單!E39</f>
        <v>沙茶鮮蔬湯</v>
      </c>
      <c r="T37" s="27" t="s">
        <v>72</v>
      </c>
      <c r="U37" s="23" t="s">
        <v>20</v>
      </c>
      <c r="V37" s="256"/>
      <c r="W37" s="28" t="s">
        <v>21</v>
      </c>
      <c r="X37" s="29" t="s">
        <v>22</v>
      </c>
      <c r="Y37" s="104">
        <v>5.9</v>
      </c>
      <c r="Z37" s="2"/>
      <c r="AA37" s="2"/>
      <c r="AB37" s="3"/>
      <c r="AC37" s="2" t="s">
        <v>23</v>
      </c>
      <c r="AD37" s="2" t="s">
        <v>24</v>
      </c>
      <c r="AE37" s="2" t="s">
        <v>25</v>
      </c>
      <c r="AF37" s="2" t="s">
        <v>26</v>
      </c>
    </row>
    <row r="38" spans="2:32" ht="27.75">
      <c r="B38" s="32" t="s">
        <v>27</v>
      </c>
      <c r="C38" s="251"/>
      <c r="D38" s="98" t="s">
        <v>306</v>
      </c>
      <c r="E38" s="98"/>
      <c r="F38" s="98">
        <v>225</v>
      </c>
      <c r="G38" s="100" t="s">
        <v>225</v>
      </c>
      <c r="H38" s="100"/>
      <c r="I38" s="100">
        <v>40</v>
      </c>
      <c r="J38" s="98" t="s">
        <v>223</v>
      </c>
      <c r="K38" s="98"/>
      <c r="L38" s="98">
        <v>40</v>
      </c>
      <c r="M38" s="98" t="s">
        <v>288</v>
      </c>
      <c r="N38" s="98" t="s">
        <v>269</v>
      </c>
      <c r="O38" s="98">
        <v>30</v>
      </c>
      <c r="P38" s="98" t="str">
        <f>P37</f>
        <v>深色蔬菜</v>
      </c>
      <c r="Q38" s="100"/>
      <c r="R38" s="100">
        <v>120</v>
      </c>
      <c r="S38" s="98" t="s">
        <v>128</v>
      </c>
      <c r="T38" s="98"/>
      <c r="U38" s="98">
        <v>10</v>
      </c>
      <c r="V38" s="257"/>
      <c r="W38" s="35">
        <f>Y37*15+Y39*5+Y41*15+Y42*12</f>
        <v>100</v>
      </c>
      <c r="X38" s="36" t="s">
        <v>28</v>
      </c>
      <c r="Y38" s="107">
        <v>1.9</v>
      </c>
      <c r="Z38" s="8"/>
      <c r="AA38" s="3" t="s">
        <v>29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>
        <v>27</v>
      </c>
      <c r="C39" s="251"/>
      <c r="D39" s="98" t="s">
        <v>307</v>
      </c>
      <c r="E39" s="98"/>
      <c r="F39" s="98">
        <v>20</v>
      </c>
      <c r="G39" s="100" t="s">
        <v>234</v>
      </c>
      <c r="H39" s="98"/>
      <c r="I39" s="98">
        <v>20</v>
      </c>
      <c r="J39" s="98"/>
      <c r="K39" s="98"/>
      <c r="L39" s="98"/>
      <c r="M39" s="98" t="s">
        <v>286</v>
      </c>
      <c r="N39" s="124"/>
      <c r="O39" s="98">
        <v>20</v>
      </c>
      <c r="P39" s="98"/>
      <c r="Q39" s="98"/>
      <c r="R39" s="98"/>
      <c r="S39" s="98" t="s">
        <v>75</v>
      </c>
      <c r="T39" s="98"/>
      <c r="U39" s="98">
        <v>5</v>
      </c>
      <c r="V39" s="257"/>
      <c r="W39" s="40" t="s">
        <v>30</v>
      </c>
      <c r="X39" s="41" t="s">
        <v>31</v>
      </c>
      <c r="Y39" s="107">
        <v>2.2999999999999998</v>
      </c>
      <c r="Z39" s="2"/>
      <c r="AA39" s="42" t="s">
        <v>32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13</v>
      </c>
      <c r="AF39" s="44">
        <f>AC39*4+AD39*9</f>
        <v>167.89999999999998</v>
      </c>
    </row>
    <row r="40" spans="2:32" ht="27.75">
      <c r="B40" s="32" t="s">
        <v>33</v>
      </c>
      <c r="C40" s="251"/>
      <c r="D40" s="98" t="s">
        <v>302</v>
      </c>
      <c r="E40" s="117"/>
      <c r="F40" s="98">
        <v>10</v>
      </c>
      <c r="G40" s="98"/>
      <c r="H40" s="98"/>
      <c r="I40" s="98"/>
      <c r="J40" s="120"/>
      <c r="K40" s="98"/>
      <c r="L40" s="98"/>
      <c r="M40" s="98" t="s">
        <v>235</v>
      </c>
      <c r="N40" s="117"/>
      <c r="O40" s="98">
        <v>20</v>
      </c>
      <c r="P40" s="98"/>
      <c r="Q40" s="98"/>
      <c r="R40" s="98"/>
      <c r="S40" s="98" t="s">
        <v>76</v>
      </c>
      <c r="T40" s="135"/>
      <c r="U40" s="98">
        <v>10</v>
      </c>
      <c r="V40" s="257"/>
      <c r="W40" s="35">
        <f>Y38*5+Y40*5+Y42*8</f>
        <v>21.5</v>
      </c>
      <c r="X40" s="41" t="s">
        <v>34</v>
      </c>
      <c r="Y40" s="107">
        <v>2.4</v>
      </c>
      <c r="Z40" s="8"/>
      <c r="AA40" s="2" t="s">
        <v>35</v>
      </c>
      <c r="AB40" s="3">
        <v>1.6</v>
      </c>
      <c r="AC40" s="3">
        <f>AB40*1</f>
        <v>1.6</v>
      </c>
      <c r="AD40" s="3" t="s">
        <v>13</v>
      </c>
      <c r="AE40" s="3">
        <f>AB40*5</f>
        <v>8</v>
      </c>
      <c r="AF40" s="3">
        <f>AC40*4+AE40*4</f>
        <v>38.4</v>
      </c>
    </row>
    <row r="41" spans="2:32" ht="27.75">
      <c r="B41" s="255" t="s">
        <v>83</v>
      </c>
      <c r="C41" s="251"/>
      <c r="D41" s="98" t="s">
        <v>301</v>
      </c>
      <c r="E41" s="117"/>
      <c r="F41" s="98">
        <v>10</v>
      </c>
      <c r="G41" s="98"/>
      <c r="H41" s="98"/>
      <c r="I41" s="98"/>
      <c r="J41" s="120"/>
      <c r="K41" s="101"/>
      <c r="L41" s="98"/>
      <c r="M41" s="98" t="s">
        <v>236</v>
      </c>
      <c r="N41" s="116"/>
      <c r="O41" s="98">
        <v>10</v>
      </c>
      <c r="P41" s="98"/>
      <c r="Q41" s="98"/>
      <c r="R41" s="98"/>
      <c r="S41" s="98" t="s">
        <v>256</v>
      </c>
      <c r="T41" s="117"/>
      <c r="U41" s="98">
        <v>5</v>
      </c>
      <c r="V41" s="257"/>
      <c r="W41" s="40" t="s">
        <v>37</v>
      </c>
      <c r="X41" s="41" t="s">
        <v>38</v>
      </c>
      <c r="Y41" s="107">
        <v>0</v>
      </c>
      <c r="Z41" s="2"/>
      <c r="AA41" s="2" t="s">
        <v>39</v>
      </c>
      <c r="AB41" s="3">
        <v>2.5</v>
      </c>
      <c r="AC41" s="3"/>
      <c r="AD41" s="3">
        <f>AB41*5</f>
        <v>12.5</v>
      </c>
      <c r="AE41" s="3" t="s">
        <v>13</v>
      </c>
      <c r="AF41" s="3">
        <f>AD41*9</f>
        <v>112.5</v>
      </c>
    </row>
    <row r="42" spans="2:32" ht="27.75">
      <c r="B42" s="255"/>
      <c r="C42" s="251"/>
      <c r="D42" s="101" t="s">
        <v>308</v>
      </c>
      <c r="E42" s="101"/>
      <c r="F42" s="98">
        <v>20</v>
      </c>
      <c r="G42" s="98"/>
      <c r="H42" s="117"/>
      <c r="I42" s="98"/>
      <c r="J42" s="120"/>
      <c r="K42" s="117"/>
      <c r="L42" s="100"/>
      <c r="M42" s="98"/>
      <c r="N42" s="116"/>
      <c r="O42" s="98"/>
      <c r="P42" s="98"/>
      <c r="Q42" s="117"/>
      <c r="R42" s="98"/>
      <c r="S42" s="98" t="s">
        <v>225</v>
      </c>
      <c r="T42" s="101"/>
      <c r="U42" s="98">
        <v>10</v>
      </c>
      <c r="V42" s="257"/>
      <c r="W42" s="35">
        <f>Y37*2+Y38*7+Y39*1+Y42*8</f>
        <v>27.400000000000002</v>
      </c>
      <c r="X42" s="49" t="s">
        <v>40</v>
      </c>
      <c r="Y42" s="107">
        <v>0</v>
      </c>
      <c r="Z42" s="8"/>
      <c r="AA42" s="2" t="s">
        <v>41</v>
      </c>
      <c r="AE42" s="2">
        <f>AB42*15</f>
        <v>0</v>
      </c>
    </row>
    <row r="43" spans="2:32" ht="27.75">
      <c r="B43" s="50" t="s">
        <v>42</v>
      </c>
      <c r="C43" s="51"/>
      <c r="D43" s="117"/>
      <c r="E43" s="117"/>
      <c r="F43" s="98"/>
      <c r="G43" s="98"/>
      <c r="H43" s="117"/>
      <c r="I43" s="98"/>
      <c r="J43" s="120"/>
      <c r="K43" s="116"/>
      <c r="L43" s="100"/>
      <c r="M43" s="98"/>
      <c r="N43" s="116"/>
      <c r="O43" s="98"/>
      <c r="P43" s="98"/>
      <c r="Q43" s="117"/>
      <c r="R43" s="98"/>
      <c r="S43" s="98"/>
      <c r="T43" s="117"/>
      <c r="U43" s="98"/>
      <c r="V43" s="257"/>
      <c r="W43" s="40" t="s">
        <v>43</v>
      </c>
      <c r="X43" s="52"/>
      <c r="Y43" s="112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75"/>
      <c r="C44" s="54"/>
      <c r="D44" s="132"/>
      <c r="E44" s="132"/>
      <c r="F44" s="133"/>
      <c r="G44" s="133"/>
      <c r="H44" s="132"/>
      <c r="I44" s="133"/>
      <c r="J44" s="133"/>
      <c r="K44" s="116"/>
      <c r="L44" s="100"/>
      <c r="M44" s="132"/>
      <c r="N44" s="132"/>
      <c r="O44" s="133"/>
      <c r="P44" s="133"/>
      <c r="Q44" s="132"/>
      <c r="R44" s="133"/>
      <c r="S44" s="133"/>
      <c r="T44" s="132"/>
      <c r="U44" s="133"/>
      <c r="V44" s="258"/>
      <c r="W44" s="55">
        <f>W38*4+W40*9+W42*4</f>
        <v>703.1</v>
      </c>
      <c r="X44" s="78"/>
      <c r="Y44" s="79"/>
      <c r="Z44" s="8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</row>
    <row r="45" spans="2:32" ht="59.1" customHeight="1">
      <c r="C45" s="2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81"/>
    </row>
    <row r="46" spans="2:32">
      <c r="B46" s="3"/>
      <c r="D46" s="249"/>
      <c r="E46" s="249"/>
      <c r="F46" s="250"/>
      <c r="G46" s="250"/>
      <c r="H46" s="82"/>
      <c r="I46" s="2"/>
      <c r="J46" s="2"/>
      <c r="K46" s="82"/>
      <c r="L46" s="82"/>
      <c r="M46" s="82"/>
      <c r="N46" s="82"/>
      <c r="O46" s="2"/>
      <c r="Q46" s="82"/>
      <c r="R46" s="2"/>
      <c r="T46" s="82"/>
      <c r="U46" s="2"/>
      <c r="V46" s="2"/>
      <c r="Y46" s="85"/>
    </row>
    <row r="47" spans="2:32">
      <c r="Y47" s="85"/>
    </row>
    <row r="48" spans="2:32">
      <c r="Y48" s="85"/>
    </row>
    <row r="49" spans="25:25">
      <c r="Y49" s="85"/>
    </row>
    <row r="50" spans="25:25">
      <c r="Y50" s="85"/>
    </row>
    <row r="51" spans="25:25">
      <c r="Y51" s="85"/>
    </row>
    <row r="52" spans="25:25">
      <c r="Y52" s="85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D45:Y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70866141732283472" right="0.70866141732283472" top="0" bottom="0" header="0.31496062992125984" footer="0.31496062992125984"/>
  <pageSetup paperSize="9"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I52"/>
  <sheetViews>
    <sheetView zoomScale="55" zoomScaleNormal="55" workbookViewId="0">
      <selection activeCell="H13" sqref="H13"/>
    </sheetView>
  </sheetViews>
  <sheetFormatPr defaultColWidth="9" defaultRowHeight="20.25"/>
  <cols>
    <col min="1" max="1" width="0.125" style="38" customWidth="1"/>
    <col min="2" max="2" width="4.875" style="80" customWidth="1"/>
    <col min="3" max="3" width="0" style="38" hidden="1" customWidth="1"/>
    <col min="4" max="4" width="18.625" style="38" customWidth="1"/>
    <col min="5" max="5" width="5.625" style="86" customWidth="1"/>
    <col min="6" max="6" width="9.625" style="38" customWidth="1"/>
    <col min="7" max="7" width="18.625" style="38" customWidth="1"/>
    <col min="8" max="8" width="5.625" style="86" customWidth="1"/>
    <col min="9" max="9" width="9.625" style="38" customWidth="1"/>
    <col min="10" max="10" width="18.625" style="38" customWidth="1"/>
    <col min="11" max="11" width="5.625" style="86" customWidth="1"/>
    <col min="12" max="12" width="11.875" style="86" customWidth="1"/>
    <col min="13" max="13" width="18.625" style="86" customWidth="1"/>
    <col min="14" max="14" width="5.625" style="86" customWidth="1"/>
    <col min="15" max="15" width="9.625" style="38" customWidth="1"/>
    <col min="16" max="16" width="18.625" style="38" customWidth="1"/>
    <col min="17" max="17" width="5.625" style="86" customWidth="1"/>
    <col min="18" max="18" width="9.625" style="38" customWidth="1"/>
    <col min="19" max="19" width="18.625" style="38" customWidth="1"/>
    <col min="20" max="20" width="5.625" style="86" customWidth="1"/>
    <col min="21" max="21" width="9.625" style="38" customWidth="1"/>
    <col min="22" max="22" width="5.25" style="38" customWidth="1"/>
    <col min="23" max="23" width="11.75" style="83" customWidth="1"/>
    <col min="24" max="24" width="11.25" style="84" customWidth="1"/>
    <col min="25" max="25" width="6.625" style="87" customWidth="1"/>
    <col min="26" max="26" width="6.625" style="38" customWidth="1"/>
    <col min="27" max="27" width="6" style="2" hidden="1" customWidth="1"/>
    <col min="28" max="28" width="5.5" style="3" hidden="1" customWidth="1"/>
    <col min="29" max="29" width="7.75" style="2" hidden="1" customWidth="1"/>
    <col min="30" max="30" width="8" style="2" hidden="1" customWidth="1"/>
    <col min="31" max="31" width="7.875" style="2" hidden="1" customWidth="1"/>
    <col min="32" max="32" width="7.5" style="2" hidden="1" customWidth="1"/>
    <col min="33" max="16384" width="9" style="38"/>
  </cols>
  <sheetData>
    <row r="1" spans="2:35" s="2" customFormat="1" ht="38.25">
      <c r="B1" s="259" t="s">
        <v>337</v>
      </c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59"/>
      <c r="Z1" s="1"/>
      <c r="AB1" s="3"/>
    </row>
    <row r="2" spans="2:35" s="2" customFormat="1" ht="16.5" customHeight="1">
      <c r="B2" s="260"/>
      <c r="C2" s="261"/>
      <c r="D2" s="261"/>
      <c r="E2" s="261"/>
      <c r="F2" s="261"/>
      <c r="G2" s="261"/>
      <c r="H2" s="4"/>
      <c r="I2" s="1"/>
      <c r="J2" s="1"/>
      <c r="K2" s="4"/>
      <c r="L2" s="4"/>
      <c r="M2" s="4"/>
      <c r="N2" s="4"/>
      <c r="O2" s="1"/>
      <c r="P2" s="1"/>
      <c r="Q2" s="4"/>
      <c r="R2" s="1"/>
      <c r="S2" s="262"/>
      <c r="T2" s="263"/>
      <c r="U2" s="263"/>
      <c r="V2" s="263"/>
      <c r="W2" s="263"/>
      <c r="X2" s="263"/>
      <c r="Y2" s="263"/>
      <c r="Z2" s="1"/>
      <c r="AB2" s="3"/>
    </row>
    <row r="3" spans="2:35" s="2" customFormat="1" ht="31.5" customHeight="1" thickBot="1">
      <c r="B3" s="5" t="s">
        <v>66</v>
      </c>
      <c r="C3" s="6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264"/>
      <c r="T3" s="264"/>
      <c r="U3" s="264"/>
      <c r="V3" s="264"/>
      <c r="W3" s="264"/>
      <c r="X3" s="264"/>
      <c r="Y3" s="264"/>
      <c r="Z3" s="8"/>
      <c r="AB3" s="3"/>
    </row>
    <row r="4" spans="2:35" s="20" customFormat="1" ht="99">
      <c r="B4" s="9" t="s">
        <v>8</v>
      </c>
      <c r="C4" s="10" t="s">
        <v>9</v>
      </c>
      <c r="D4" s="11" t="s">
        <v>10</v>
      </c>
      <c r="E4" s="12" t="s">
        <v>67</v>
      </c>
      <c r="F4" s="11"/>
      <c r="G4" s="11" t="s">
        <v>12</v>
      </c>
      <c r="H4" s="12" t="s">
        <v>67</v>
      </c>
      <c r="I4" s="11"/>
      <c r="J4" s="11" t="s">
        <v>60</v>
      </c>
      <c r="K4" s="12" t="s">
        <v>67</v>
      </c>
      <c r="L4" s="11"/>
      <c r="M4" s="11" t="s">
        <v>14</v>
      </c>
      <c r="N4" s="12" t="s">
        <v>67</v>
      </c>
      <c r="O4" s="13"/>
      <c r="P4" s="11" t="s">
        <v>14</v>
      </c>
      <c r="Q4" s="12" t="s">
        <v>67</v>
      </c>
      <c r="R4" s="11"/>
      <c r="S4" s="14" t="s">
        <v>15</v>
      </c>
      <c r="T4" s="12" t="s">
        <v>67</v>
      </c>
      <c r="U4" s="11"/>
      <c r="V4" s="15" t="s">
        <v>68</v>
      </c>
      <c r="W4" s="16" t="s">
        <v>17</v>
      </c>
      <c r="X4" s="17" t="s">
        <v>69</v>
      </c>
      <c r="Y4" s="18" t="s">
        <v>70</v>
      </c>
      <c r="Z4" s="19"/>
      <c r="AA4" s="3"/>
      <c r="AB4" s="3"/>
      <c r="AC4" s="2"/>
      <c r="AD4" s="2"/>
      <c r="AE4" s="2"/>
      <c r="AF4" s="2"/>
    </row>
    <row r="5" spans="2:35" s="31" customFormat="1" ht="42">
      <c r="B5" s="21">
        <v>3</v>
      </c>
      <c r="C5" s="251"/>
      <c r="D5" s="22" t="str">
        <f>月菜單!A41</f>
        <v>寶島白飯</v>
      </c>
      <c r="E5" s="22" t="s">
        <v>48</v>
      </c>
      <c r="F5" s="23" t="s">
        <v>20</v>
      </c>
      <c r="G5" s="58" t="str">
        <f>月菜單!A42</f>
        <v>日式照燒豬排</v>
      </c>
      <c r="H5" s="22" t="s">
        <v>79</v>
      </c>
      <c r="I5" s="23" t="s">
        <v>20</v>
      </c>
      <c r="J5" s="58" t="str">
        <f>月菜單!A43</f>
        <v>黑胡椒雞丁</v>
      </c>
      <c r="K5" s="22" t="s">
        <v>72</v>
      </c>
      <c r="L5" s="23" t="s">
        <v>20</v>
      </c>
      <c r="M5" s="58" t="str">
        <f>月菜單!A44</f>
        <v>波浪脆薯(加炸)</v>
      </c>
      <c r="N5" s="22" t="s">
        <v>374</v>
      </c>
      <c r="O5" s="23" t="s">
        <v>20</v>
      </c>
      <c r="P5" s="146" t="str">
        <f>月菜單!A45</f>
        <v>深色蔬菜</v>
      </c>
      <c r="Q5" s="22" t="s">
        <v>74</v>
      </c>
      <c r="R5" s="23" t="s">
        <v>20</v>
      </c>
      <c r="S5" s="147" t="str">
        <f>月菜單!A46</f>
        <v>廟口麵線湯</v>
      </c>
      <c r="T5" s="27" t="s">
        <v>72</v>
      </c>
      <c r="U5" s="23" t="s">
        <v>20</v>
      </c>
      <c r="V5" s="256"/>
      <c r="W5" s="28" t="s">
        <v>21</v>
      </c>
      <c r="X5" s="29" t="s">
        <v>22</v>
      </c>
      <c r="Y5" s="104">
        <v>5.8</v>
      </c>
      <c r="Z5" s="2"/>
      <c r="AA5" s="2"/>
      <c r="AB5" s="3"/>
      <c r="AC5" s="2" t="s">
        <v>23</v>
      </c>
      <c r="AD5" s="2" t="s">
        <v>24</v>
      </c>
      <c r="AE5" s="2" t="s">
        <v>25</v>
      </c>
      <c r="AF5" s="2" t="s">
        <v>26</v>
      </c>
    </row>
    <row r="6" spans="2:35" ht="27.95" customHeight="1">
      <c r="B6" s="32" t="s">
        <v>27</v>
      </c>
      <c r="C6" s="251"/>
      <c r="D6" s="100" t="s">
        <v>82</v>
      </c>
      <c r="E6" s="100"/>
      <c r="F6" s="100">
        <v>110</v>
      </c>
      <c r="G6" s="100" t="s">
        <v>220</v>
      </c>
      <c r="H6" s="100"/>
      <c r="I6" s="100">
        <v>35</v>
      </c>
      <c r="J6" s="100" t="s">
        <v>241</v>
      </c>
      <c r="K6" s="100"/>
      <c r="L6" s="100">
        <v>30</v>
      </c>
      <c r="M6" s="98" t="s">
        <v>372</v>
      </c>
      <c r="N6" s="98" t="s">
        <v>373</v>
      </c>
      <c r="O6" s="98">
        <v>30</v>
      </c>
      <c r="P6" s="100" t="str">
        <f>P5</f>
        <v>深色蔬菜</v>
      </c>
      <c r="Q6" s="100"/>
      <c r="R6" s="100">
        <v>120</v>
      </c>
      <c r="S6" s="100" t="s">
        <v>289</v>
      </c>
      <c r="T6" s="100"/>
      <c r="U6" s="100">
        <v>10</v>
      </c>
      <c r="V6" s="257"/>
      <c r="W6" s="35">
        <f>Y5*15+Y7*5+Y9*15+Y10*12</f>
        <v>99.5</v>
      </c>
      <c r="X6" s="36" t="s">
        <v>28</v>
      </c>
      <c r="Y6" s="107">
        <v>1.7</v>
      </c>
      <c r="Z6" s="8"/>
      <c r="AA6" s="3" t="s">
        <v>29</v>
      </c>
      <c r="AB6" s="3">
        <v>6</v>
      </c>
      <c r="AC6" s="3">
        <f>AB6*2</f>
        <v>12</v>
      </c>
      <c r="AD6" s="3"/>
      <c r="AE6" s="3">
        <f>AB6*15</f>
        <v>90</v>
      </c>
      <c r="AF6" s="3">
        <f>AC6*4+AE6*4</f>
        <v>408</v>
      </c>
    </row>
    <row r="7" spans="2:35" ht="27.95" customHeight="1">
      <c r="B7" s="32">
        <v>30</v>
      </c>
      <c r="C7" s="251"/>
      <c r="D7" s="100"/>
      <c r="E7" s="100"/>
      <c r="F7" s="100"/>
      <c r="G7" s="100"/>
      <c r="H7" s="100"/>
      <c r="I7" s="100"/>
      <c r="J7" s="100" t="s">
        <v>234</v>
      </c>
      <c r="K7" s="100"/>
      <c r="L7" s="100">
        <v>20</v>
      </c>
      <c r="M7" s="98"/>
      <c r="N7" s="98"/>
      <c r="O7" s="98"/>
      <c r="P7" s="100"/>
      <c r="Q7" s="100"/>
      <c r="R7" s="100"/>
      <c r="S7" s="100" t="s">
        <v>260</v>
      </c>
      <c r="T7" s="100"/>
      <c r="U7" s="100">
        <v>5</v>
      </c>
      <c r="V7" s="257"/>
      <c r="W7" s="40" t="s">
        <v>30</v>
      </c>
      <c r="X7" s="41" t="s">
        <v>31</v>
      </c>
      <c r="Y7" s="107">
        <v>2.5</v>
      </c>
      <c r="Z7" s="2"/>
      <c r="AA7" s="42" t="s">
        <v>32</v>
      </c>
      <c r="AB7" s="3">
        <v>2</v>
      </c>
      <c r="AC7" s="43">
        <f>AB7*7</f>
        <v>14</v>
      </c>
      <c r="AD7" s="3">
        <f>AB7*5</f>
        <v>10</v>
      </c>
      <c r="AE7" s="3" t="s">
        <v>13</v>
      </c>
      <c r="AF7" s="44">
        <f>AC7*4+AD7*9</f>
        <v>146</v>
      </c>
    </row>
    <row r="8" spans="2:35" ht="27.95" customHeight="1">
      <c r="B8" s="32" t="s">
        <v>33</v>
      </c>
      <c r="C8" s="251"/>
      <c r="D8" s="100"/>
      <c r="E8" s="100"/>
      <c r="F8" s="100"/>
      <c r="G8" s="154"/>
      <c r="H8" s="100"/>
      <c r="I8" s="100"/>
      <c r="J8" s="100" t="s">
        <v>235</v>
      </c>
      <c r="K8" s="116"/>
      <c r="L8" s="100">
        <v>10</v>
      </c>
      <c r="M8" s="98"/>
      <c r="N8" s="98"/>
      <c r="O8" s="98"/>
      <c r="P8" s="100"/>
      <c r="Q8" s="118"/>
      <c r="R8" s="100"/>
      <c r="S8" s="100" t="s">
        <v>236</v>
      </c>
      <c r="T8" s="118"/>
      <c r="U8" s="100">
        <v>5</v>
      </c>
      <c r="V8" s="257"/>
      <c r="W8" s="35">
        <f>Y6*5+Y8*5+Y10*8</f>
        <v>20.5</v>
      </c>
      <c r="X8" s="41" t="s">
        <v>34</v>
      </c>
      <c r="Y8" s="107">
        <v>2.4</v>
      </c>
      <c r="Z8" s="8"/>
      <c r="AA8" s="2" t="s">
        <v>35</v>
      </c>
      <c r="AB8" s="3">
        <v>1.5</v>
      </c>
      <c r="AC8" s="3">
        <f>AB8*1</f>
        <v>1.5</v>
      </c>
      <c r="AD8" s="3" t="s">
        <v>13</v>
      </c>
      <c r="AE8" s="3">
        <f>AB8*5</f>
        <v>7.5</v>
      </c>
      <c r="AF8" s="3">
        <f>AC8*4+AE8*4</f>
        <v>36</v>
      </c>
    </row>
    <row r="9" spans="2:35" ht="27.95" customHeight="1">
      <c r="B9" s="255" t="s">
        <v>36</v>
      </c>
      <c r="C9" s="251"/>
      <c r="D9" s="100"/>
      <c r="E9" s="100"/>
      <c r="F9" s="100"/>
      <c r="G9" s="154"/>
      <c r="H9" s="118"/>
      <c r="I9" s="100"/>
      <c r="J9" s="100" t="s">
        <v>237</v>
      </c>
      <c r="K9" s="118"/>
      <c r="L9" s="100">
        <v>20</v>
      </c>
      <c r="M9" s="98"/>
      <c r="N9" s="116"/>
      <c r="O9" s="98"/>
      <c r="P9" s="100"/>
      <c r="Q9" s="118"/>
      <c r="R9" s="100"/>
      <c r="S9" s="100" t="s">
        <v>235</v>
      </c>
      <c r="T9" s="118"/>
      <c r="U9" s="100">
        <v>5</v>
      </c>
      <c r="V9" s="257"/>
      <c r="W9" s="40" t="s">
        <v>37</v>
      </c>
      <c r="X9" s="41" t="s">
        <v>38</v>
      </c>
      <c r="Y9" s="107">
        <v>0</v>
      </c>
      <c r="Z9" s="2"/>
      <c r="AA9" s="2" t="s">
        <v>39</v>
      </c>
      <c r="AB9" s="3">
        <v>2.5</v>
      </c>
      <c r="AC9" s="3"/>
      <c r="AD9" s="3">
        <f>AB9*5</f>
        <v>12.5</v>
      </c>
      <c r="AE9" s="3" t="s">
        <v>13</v>
      </c>
      <c r="AF9" s="3">
        <f>AD9*9</f>
        <v>112.5</v>
      </c>
    </row>
    <row r="10" spans="2:35" ht="27.95" customHeight="1">
      <c r="B10" s="255"/>
      <c r="C10" s="251"/>
      <c r="D10" s="100"/>
      <c r="E10" s="100"/>
      <c r="F10" s="100"/>
      <c r="G10" s="100"/>
      <c r="H10" s="118"/>
      <c r="I10" s="100"/>
      <c r="J10" s="100"/>
      <c r="K10" s="116"/>
      <c r="L10" s="100"/>
      <c r="M10" s="118"/>
      <c r="N10" s="118"/>
      <c r="O10" s="100"/>
      <c r="P10" s="100"/>
      <c r="Q10" s="118"/>
      <c r="R10" s="100"/>
      <c r="S10" s="100" t="s">
        <v>223</v>
      </c>
      <c r="T10" s="118"/>
      <c r="U10" s="100">
        <v>10</v>
      </c>
      <c r="V10" s="257"/>
      <c r="W10" s="35">
        <f>Y5*2+Y6*7+Y7*1+Y10*8</f>
        <v>26</v>
      </c>
      <c r="X10" s="49" t="s">
        <v>40</v>
      </c>
      <c r="Y10" s="107">
        <v>0</v>
      </c>
      <c r="Z10" s="8"/>
      <c r="AA10" s="2" t="s">
        <v>41</v>
      </c>
      <c r="AE10" s="2">
        <f>AB10*15</f>
        <v>0</v>
      </c>
    </row>
    <row r="11" spans="2:35" ht="27.95" customHeight="1">
      <c r="B11" s="50" t="s">
        <v>42</v>
      </c>
      <c r="C11" s="51"/>
      <c r="D11" s="100"/>
      <c r="E11" s="118"/>
      <c r="F11" s="100"/>
      <c r="G11" s="100"/>
      <c r="H11" s="118"/>
      <c r="I11" s="100"/>
      <c r="J11" s="120"/>
      <c r="K11" s="118"/>
      <c r="L11" s="118"/>
      <c r="M11" s="118"/>
      <c r="N11" s="118"/>
      <c r="O11" s="100"/>
      <c r="P11" s="100"/>
      <c r="Q11" s="118"/>
      <c r="R11" s="100"/>
      <c r="S11" s="100"/>
      <c r="T11" s="100"/>
      <c r="U11" s="100"/>
      <c r="V11" s="257"/>
      <c r="W11" s="40" t="s">
        <v>43</v>
      </c>
      <c r="X11" s="52"/>
      <c r="Y11" s="107"/>
      <c r="Z11" s="2"/>
      <c r="AC11" s="2">
        <f>SUM(AC6:AC10)</f>
        <v>27.5</v>
      </c>
      <c r="AD11" s="2">
        <f>SUM(AD6:AD10)</f>
        <v>22.5</v>
      </c>
      <c r="AE11" s="2">
        <f>SUM(AE6:AE10)</f>
        <v>97.5</v>
      </c>
      <c r="AF11" s="2">
        <f>AC11*4+AD11*9+AE11*4</f>
        <v>702.5</v>
      </c>
    </row>
    <row r="12" spans="2:35" ht="27.95" customHeight="1">
      <c r="B12" s="53"/>
      <c r="C12" s="54"/>
      <c r="D12" s="117"/>
      <c r="E12" s="117"/>
      <c r="F12" s="98"/>
      <c r="G12" s="98"/>
      <c r="H12" s="117"/>
      <c r="I12" s="98"/>
      <c r="J12" s="98"/>
      <c r="K12" s="117"/>
      <c r="L12" s="117"/>
      <c r="M12" s="117"/>
      <c r="N12" s="117"/>
      <c r="O12" s="98"/>
      <c r="P12" s="98"/>
      <c r="Q12" s="117"/>
      <c r="R12" s="98"/>
      <c r="S12" s="98"/>
      <c r="T12" s="117"/>
      <c r="U12" s="98"/>
      <c r="V12" s="258"/>
      <c r="W12" s="55">
        <f>W6*4+W8*9+W10*4</f>
        <v>686.5</v>
      </c>
      <c r="X12" s="56"/>
      <c r="Y12" s="107"/>
      <c r="Z12" s="8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</row>
    <row r="13" spans="2:35" s="31" customFormat="1" ht="42">
      <c r="B13" s="21">
        <v>3</v>
      </c>
      <c r="C13" s="251"/>
      <c r="D13" s="22" t="str">
        <f>月菜單!B41</f>
        <v>地瓜飯</v>
      </c>
      <c r="E13" s="22" t="s">
        <v>48</v>
      </c>
      <c r="F13" s="23" t="s">
        <v>20</v>
      </c>
      <c r="G13" s="58" t="str">
        <f>月菜單!B42</f>
        <v>轟炸大雞腿(炸)</v>
      </c>
      <c r="H13" s="22" t="s">
        <v>71</v>
      </c>
      <c r="I13" s="23" t="s">
        <v>20</v>
      </c>
      <c r="J13" s="58" t="str">
        <f>月菜單!B43</f>
        <v>筍乾扣肉(醃)</v>
      </c>
      <c r="K13" s="22" t="s">
        <v>72</v>
      </c>
      <c r="L13" s="23" t="s">
        <v>20</v>
      </c>
      <c r="M13" s="58" t="str">
        <f>月菜單!B44</f>
        <v>鮪魚聰明蛋(海)</v>
      </c>
      <c r="N13" s="22" t="s">
        <v>73</v>
      </c>
      <c r="O13" s="23" t="s">
        <v>20</v>
      </c>
      <c r="P13" s="146" t="str">
        <f>月菜單!B45</f>
        <v>淺色蔬菜</v>
      </c>
      <c r="Q13" s="22" t="s">
        <v>74</v>
      </c>
      <c r="R13" s="23" t="s">
        <v>20</v>
      </c>
      <c r="S13" s="146" t="str">
        <f>月菜單!B46</f>
        <v>薑絲冬瓜湯</v>
      </c>
      <c r="T13" s="27" t="s">
        <v>72</v>
      </c>
      <c r="U13" s="23" t="s">
        <v>20</v>
      </c>
      <c r="V13" s="256"/>
      <c r="W13" s="28" t="s">
        <v>21</v>
      </c>
      <c r="X13" s="29" t="s">
        <v>22</v>
      </c>
      <c r="Y13" s="148">
        <v>5.8</v>
      </c>
      <c r="Z13" s="2"/>
      <c r="AA13" s="2"/>
      <c r="AB13" s="3"/>
      <c r="AC13" s="2" t="s">
        <v>23</v>
      </c>
      <c r="AD13" s="2" t="s">
        <v>24</v>
      </c>
      <c r="AE13" s="2" t="s">
        <v>25</v>
      </c>
      <c r="AF13" s="2" t="s">
        <v>26</v>
      </c>
      <c r="AG13" s="60"/>
      <c r="AH13" s="60"/>
      <c r="AI13" s="60"/>
    </row>
    <row r="14" spans="2:35" ht="27.95" customHeight="1">
      <c r="B14" s="32" t="s">
        <v>27</v>
      </c>
      <c r="C14" s="251"/>
      <c r="D14" s="98" t="s">
        <v>219</v>
      </c>
      <c r="E14" s="98"/>
      <c r="F14" s="98">
        <v>70</v>
      </c>
      <c r="G14" s="100" t="s">
        <v>247</v>
      </c>
      <c r="H14" s="100"/>
      <c r="I14" s="100">
        <v>40</v>
      </c>
      <c r="J14" s="100" t="s">
        <v>290</v>
      </c>
      <c r="K14" s="100" t="s">
        <v>267</v>
      </c>
      <c r="L14" s="100">
        <v>20</v>
      </c>
      <c r="M14" s="98" t="s">
        <v>321</v>
      </c>
      <c r="N14" s="99"/>
      <c r="O14" s="98">
        <v>30</v>
      </c>
      <c r="P14" s="100" t="str">
        <f>P13</f>
        <v>淺色蔬菜</v>
      </c>
      <c r="Q14" s="100"/>
      <c r="R14" s="100">
        <v>120</v>
      </c>
      <c r="S14" s="100" t="s">
        <v>232</v>
      </c>
      <c r="T14" s="100"/>
      <c r="U14" s="100">
        <v>30</v>
      </c>
      <c r="V14" s="257"/>
      <c r="W14" s="35">
        <f>Y13*15+Y15*5+Y17*15+Y18*12</f>
        <v>97.5</v>
      </c>
      <c r="X14" s="36" t="s">
        <v>28</v>
      </c>
      <c r="Y14" s="149">
        <v>1.7</v>
      </c>
      <c r="Z14" s="8"/>
      <c r="AA14" s="3" t="s">
        <v>29</v>
      </c>
      <c r="AB14" s="3">
        <v>6</v>
      </c>
      <c r="AC14" s="3">
        <f>AB14*2</f>
        <v>12</v>
      </c>
      <c r="AD14" s="3"/>
      <c r="AE14" s="3">
        <f>AB14*15</f>
        <v>90</v>
      </c>
      <c r="AF14" s="3">
        <f>AC14*4+AE14*4</f>
        <v>408</v>
      </c>
      <c r="AG14" s="60"/>
      <c r="AH14" s="60"/>
      <c r="AI14" s="60"/>
    </row>
    <row r="15" spans="2:35" ht="27.95" customHeight="1">
      <c r="B15" s="32">
        <v>31</v>
      </c>
      <c r="C15" s="251"/>
      <c r="D15" s="100" t="s">
        <v>233</v>
      </c>
      <c r="E15" s="100"/>
      <c r="F15" s="100">
        <v>50</v>
      </c>
      <c r="G15" s="100"/>
      <c r="H15" s="100"/>
      <c r="I15" s="100"/>
      <c r="J15" s="100" t="s">
        <v>225</v>
      </c>
      <c r="K15" s="100"/>
      <c r="L15" s="100">
        <v>30</v>
      </c>
      <c r="M15" s="98" t="s">
        <v>322</v>
      </c>
      <c r="N15" s="124"/>
      <c r="O15" s="98">
        <v>20</v>
      </c>
      <c r="P15" s="100"/>
      <c r="Q15" s="100"/>
      <c r="R15" s="100"/>
      <c r="S15" s="100" t="s">
        <v>226</v>
      </c>
      <c r="T15" s="100"/>
      <c r="U15" s="100">
        <v>5</v>
      </c>
      <c r="V15" s="257"/>
      <c r="W15" s="40" t="s">
        <v>30</v>
      </c>
      <c r="X15" s="41" t="s">
        <v>31</v>
      </c>
      <c r="Y15" s="149">
        <v>1.8</v>
      </c>
      <c r="Z15" s="2"/>
      <c r="AA15" s="42" t="s">
        <v>32</v>
      </c>
      <c r="AB15" s="3">
        <v>2.2000000000000002</v>
      </c>
      <c r="AC15" s="43">
        <f>AB15*7</f>
        <v>15.400000000000002</v>
      </c>
      <c r="AD15" s="3">
        <f>AB15*5</f>
        <v>11</v>
      </c>
      <c r="AE15" s="3" t="s">
        <v>13</v>
      </c>
      <c r="AF15" s="44">
        <f>AC15*4+AD15*9</f>
        <v>160.60000000000002</v>
      </c>
      <c r="AG15" s="60"/>
      <c r="AH15" s="60"/>
      <c r="AI15" s="60"/>
    </row>
    <row r="16" spans="2:35" ht="27.95" customHeight="1">
      <c r="B16" s="32" t="s">
        <v>44</v>
      </c>
      <c r="C16" s="251"/>
      <c r="D16" s="100"/>
      <c r="E16" s="100"/>
      <c r="F16" s="100"/>
      <c r="G16" s="100"/>
      <c r="H16" s="118"/>
      <c r="I16" s="100"/>
      <c r="J16" s="100"/>
      <c r="K16" s="116"/>
      <c r="L16" s="100"/>
      <c r="M16" s="98" t="s">
        <v>323</v>
      </c>
      <c r="N16" s="117"/>
      <c r="O16" s="98">
        <v>20</v>
      </c>
      <c r="P16" s="100"/>
      <c r="Q16" s="118"/>
      <c r="R16" s="100"/>
      <c r="S16" s="100"/>
      <c r="T16" s="100"/>
      <c r="U16" s="100"/>
      <c r="V16" s="257"/>
      <c r="W16" s="35">
        <f>Y14*5+Y16*5+Y18*8</f>
        <v>21</v>
      </c>
      <c r="X16" s="41" t="s">
        <v>34</v>
      </c>
      <c r="Y16" s="149">
        <v>2.5</v>
      </c>
      <c r="Z16" s="8"/>
      <c r="AA16" s="2" t="s">
        <v>35</v>
      </c>
      <c r="AB16" s="3">
        <v>1.6</v>
      </c>
      <c r="AC16" s="3">
        <f>AB16*1</f>
        <v>1.6</v>
      </c>
      <c r="AD16" s="3" t="s">
        <v>13</v>
      </c>
      <c r="AE16" s="3">
        <f>AB16*5</f>
        <v>8</v>
      </c>
      <c r="AF16" s="3">
        <f>AC16*4+AE16*4</f>
        <v>38.4</v>
      </c>
      <c r="AG16" s="60"/>
      <c r="AH16" s="60"/>
      <c r="AI16" s="60"/>
    </row>
    <row r="17" spans="2:35" ht="27.95" customHeight="1">
      <c r="B17" s="255" t="s">
        <v>45</v>
      </c>
      <c r="C17" s="251"/>
      <c r="D17" s="118"/>
      <c r="E17" s="118"/>
      <c r="F17" s="100"/>
      <c r="G17" s="100"/>
      <c r="H17" s="118"/>
      <c r="I17" s="100"/>
      <c r="J17" s="100"/>
      <c r="K17" s="118"/>
      <c r="L17" s="100"/>
      <c r="M17" s="98" t="s">
        <v>324</v>
      </c>
      <c r="N17" s="116" t="s">
        <v>325</v>
      </c>
      <c r="O17" s="98">
        <v>10</v>
      </c>
      <c r="P17" s="100"/>
      <c r="Q17" s="118"/>
      <c r="R17" s="100"/>
      <c r="S17" s="100"/>
      <c r="T17" s="116"/>
      <c r="U17" s="100"/>
      <c r="V17" s="257"/>
      <c r="W17" s="40" t="s">
        <v>37</v>
      </c>
      <c r="X17" s="41" t="s">
        <v>38</v>
      </c>
      <c r="Y17" s="149">
        <v>0.1</v>
      </c>
      <c r="Z17" s="2"/>
      <c r="AA17" s="2" t="s">
        <v>39</v>
      </c>
      <c r="AB17" s="3">
        <v>2.5</v>
      </c>
      <c r="AC17" s="3"/>
      <c r="AD17" s="3">
        <f>AB17*5</f>
        <v>12.5</v>
      </c>
      <c r="AE17" s="3" t="s">
        <v>13</v>
      </c>
      <c r="AF17" s="3">
        <f>AD17*9</f>
        <v>112.5</v>
      </c>
      <c r="AG17" s="60"/>
      <c r="AH17" s="62"/>
      <c r="AI17" s="60"/>
    </row>
    <row r="18" spans="2:35" ht="27.95" customHeight="1">
      <c r="B18" s="255"/>
      <c r="C18" s="251"/>
      <c r="D18" s="118"/>
      <c r="E18" s="118"/>
      <c r="F18" s="100"/>
      <c r="G18" s="155"/>
      <c r="H18" s="118"/>
      <c r="I18" s="100"/>
      <c r="J18" s="100"/>
      <c r="K18" s="118"/>
      <c r="L18" s="100"/>
      <c r="M18" s="98" t="s">
        <v>326</v>
      </c>
      <c r="N18" s="116"/>
      <c r="O18" s="98">
        <v>10</v>
      </c>
      <c r="P18" s="100"/>
      <c r="Q18" s="118"/>
      <c r="R18" s="100"/>
      <c r="S18" s="100"/>
      <c r="T18" s="118"/>
      <c r="U18" s="100"/>
      <c r="V18" s="257"/>
      <c r="W18" s="35">
        <f>Y13*2+Y14*7+Y15*1+Y18*8</f>
        <v>25.3</v>
      </c>
      <c r="X18" s="49" t="s">
        <v>40</v>
      </c>
      <c r="Y18" s="149">
        <v>0</v>
      </c>
      <c r="Z18" s="8"/>
      <c r="AA18" s="2" t="s">
        <v>41</v>
      </c>
      <c r="AB18" s="3">
        <v>1</v>
      </c>
      <c r="AE18" s="2">
        <f>AB18*15</f>
        <v>15</v>
      </c>
      <c r="AG18" s="60"/>
      <c r="AH18" s="62"/>
      <c r="AI18" s="60"/>
    </row>
    <row r="19" spans="2:35" ht="27.95" customHeight="1">
      <c r="B19" s="50" t="s">
        <v>42</v>
      </c>
      <c r="C19" s="51"/>
      <c r="D19" s="117"/>
      <c r="E19" s="117"/>
      <c r="F19" s="98"/>
      <c r="G19" s="98"/>
      <c r="H19" s="117"/>
      <c r="I19" s="98"/>
      <c r="J19" s="98"/>
      <c r="K19" s="117"/>
      <c r="L19" s="117"/>
      <c r="M19" s="98"/>
      <c r="N19" s="117"/>
      <c r="O19" s="98"/>
      <c r="P19" s="123"/>
      <c r="Q19" s="117"/>
      <c r="R19" s="98"/>
      <c r="S19" s="100"/>
      <c r="T19" s="118"/>
      <c r="U19" s="100"/>
      <c r="V19" s="257"/>
      <c r="W19" s="40" t="s">
        <v>43</v>
      </c>
      <c r="X19" s="52"/>
      <c r="Y19" s="150"/>
      <c r="Z19" s="2"/>
      <c r="AC19" s="2">
        <f>SUM(AC14:AC18)</f>
        <v>29.000000000000004</v>
      </c>
      <c r="AD19" s="2">
        <f>SUM(AD14:AD18)</f>
        <v>23.5</v>
      </c>
      <c r="AE19" s="2">
        <f>SUM(AE14:AE18)</f>
        <v>113</v>
      </c>
      <c r="AF19" s="2">
        <f>AC19*4+AD19*9+AE19*4</f>
        <v>779.5</v>
      </c>
    </row>
    <row r="20" spans="2:35" ht="27.95" customHeight="1">
      <c r="B20" s="53"/>
      <c r="C20" s="54"/>
      <c r="D20" s="117"/>
      <c r="E20" s="117"/>
      <c r="F20" s="98"/>
      <c r="G20" s="98"/>
      <c r="H20" s="117"/>
      <c r="I20" s="98"/>
      <c r="J20" s="98"/>
      <c r="K20" s="117"/>
      <c r="L20" s="117"/>
      <c r="M20" s="117"/>
      <c r="N20" s="117"/>
      <c r="O20" s="98"/>
      <c r="P20" s="117"/>
      <c r="Q20" s="117"/>
      <c r="R20" s="98"/>
      <c r="S20" s="100"/>
      <c r="T20" s="118"/>
      <c r="U20" s="100"/>
      <c r="V20" s="258"/>
      <c r="W20" s="55">
        <f>W14*4+W16*9+W18*4</f>
        <v>680.2</v>
      </c>
      <c r="X20" s="64"/>
      <c r="Y20" s="65"/>
      <c r="Z20" s="8"/>
      <c r="AC20" s="57">
        <f>AC19*4/AF19</f>
        <v>0.14881334188582426</v>
      </c>
      <c r="AD20" s="57">
        <f>AD19*9/AF19</f>
        <v>0.27132777421423987</v>
      </c>
      <c r="AE20" s="57">
        <f>AE19*4/AF19</f>
        <v>0.5798588838999359</v>
      </c>
    </row>
    <row r="21" spans="2:35" s="31" customFormat="1" ht="42">
      <c r="B21" s="21"/>
      <c r="C21" s="251"/>
      <c r="D21" s="58"/>
      <c r="E21" s="22"/>
      <c r="F21" s="23" t="s">
        <v>20</v>
      </c>
      <c r="G21" s="58"/>
      <c r="H21" s="22"/>
      <c r="I21" s="23" t="s">
        <v>20</v>
      </c>
      <c r="J21" s="58"/>
      <c r="K21" s="22"/>
      <c r="L21" s="23" t="s">
        <v>20</v>
      </c>
      <c r="M21" s="22"/>
      <c r="N21" s="22"/>
      <c r="O21" s="23" t="s">
        <v>20</v>
      </c>
      <c r="P21" s="22"/>
      <c r="Q21" s="22"/>
      <c r="R21" s="23" t="s">
        <v>20</v>
      </c>
      <c r="S21" s="27"/>
      <c r="T21" s="27"/>
      <c r="U21" s="23" t="s">
        <v>20</v>
      </c>
      <c r="V21" s="256"/>
      <c r="W21" s="28" t="s">
        <v>21</v>
      </c>
      <c r="X21" s="29" t="s">
        <v>22</v>
      </c>
      <c r="Y21" s="59"/>
      <c r="Z21" s="2"/>
      <c r="AA21" s="2"/>
      <c r="AB21" s="3"/>
      <c r="AC21" s="2" t="s">
        <v>23</v>
      </c>
      <c r="AD21" s="2" t="s">
        <v>24</v>
      </c>
      <c r="AE21" s="2" t="s">
        <v>25</v>
      </c>
      <c r="AF21" s="2" t="s">
        <v>26</v>
      </c>
    </row>
    <row r="22" spans="2:35" s="67" customFormat="1" ht="27.75" customHeight="1">
      <c r="B22" s="32" t="s">
        <v>27</v>
      </c>
      <c r="C22" s="251"/>
      <c r="D22" s="100"/>
      <c r="E22" s="100"/>
      <c r="F22" s="100"/>
      <c r="G22" s="98"/>
      <c r="H22" s="98"/>
      <c r="I22" s="98"/>
      <c r="J22" s="98"/>
      <c r="K22" s="98"/>
      <c r="L22" s="98"/>
      <c r="M22" s="100"/>
      <c r="N22" s="100"/>
      <c r="O22" s="100"/>
      <c r="P22" s="98"/>
      <c r="Q22" s="98"/>
      <c r="R22" s="100"/>
      <c r="S22" s="100"/>
      <c r="T22" s="100"/>
      <c r="U22" s="100"/>
      <c r="V22" s="257"/>
      <c r="W22" s="35">
        <f>Y21*15+Y23*5+Y25*15+Y26*12</f>
        <v>0</v>
      </c>
      <c r="X22" s="36" t="s">
        <v>28</v>
      </c>
      <c r="Y22" s="61"/>
      <c r="Z22" s="66"/>
      <c r="AA22" s="3" t="s">
        <v>29</v>
      </c>
      <c r="AB22" s="3">
        <v>6</v>
      </c>
      <c r="AC22" s="3">
        <f>AB22*2</f>
        <v>12</v>
      </c>
      <c r="AD22" s="3"/>
      <c r="AE22" s="3">
        <f>AB22*15</f>
        <v>90</v>
      </c>
      <c r="AF22" s="3">
        <f>AC22*4+AE22*4</f>
        <v>408</v>
      </c>
    </row>
    <row r="23" spans="2:35" s="67" customFormat="1" ht="27.95" customHeight="1">
      <c r="B23" s="32"/>
      <c r="C23" s="251"/>
      <c r="D23" s="98"/>
      <c r="E23" s="98"/>
      <c r="F23" s="98"/>
      <c r="G23" s="100"/>
      <c r="H23" s="100"/>
      <c r="I23" s="100"/>
      <c r="J23" s="98"/>
      <c r="K23" s="98"/>
      <c r="L23" s="98"/>
      <c r="M23" s="98"/>
      <c r="N23" s="98"/>
      <c r="O23" s="98"/>
      <c r="P23" s="98"/>
      <c r="Q23" s="98"/>
      <c r="R23" s="98"/>
      <c r="S23" s="100"/>
      <c r="T23" s="100"/>
      <c r="U23" s="100"/>
      <c r="V23" s="257"/>
      <c r="W23" s="40" t="s">
        <v>30</v>
      </c>
      <c r="X23" s="41" t="s">
        <v>31</v>
      </c>
      <c r="Y23" s="61"/>
      <c r="Z23" s="68"/>
      <c r="AA23" s="42" t="s">
        <v>32</v>
      </c>
      <c r="AB23" s="3">
        <v>2</v>
      </c>
      <c r="AC23" s="43">
        <f>AB23*7</f>
        <v>14</v>
      </c>
      <c r="AD23" s="3">
        <f>AB23*5</f>
        <v>10</v>
      </c>
      <c r="AE23" s="3" t="s">
        <v>13</v>
      </c>
      <c r="AF23" s="44">
        <f>AC23*4+AD23*9</f>
        <v>146</v>
      </c>
    </row>
    <row r="24" spans="2:35" s="67" customFormat="1" ht="27.95" customHeight="1">
      <c r="B24" s="32" t="s">
        <v>44</v>
      </c>
      <c r="C24" s="251"/>
      <c r="D24" s="98"/>
      <c r="E24" s="98"/>
      <c r="F24" s="98"/>
      <c r="G24" s="100"/>
      <c r="H24" s="118"/>
      <c r="I24" s="100"/>
      <c r="J24" s="100"/>
      <c r="K24" s="100"/>
      <c r="L24" s="98"/>
      <c r="M24" s="100"/>
      <c r="N24" s="100"/>
      <c r="O24" s="98"/>
      <c r="P24" s="98"/>
      <c r="Q24" s="98"/>
      <c r="R24" s="98"/>
      <c r="S24" s="98"/>
      <c r="T24" s="98"/>
      <c r="U24" s="98"/>
      <c r="V24" s="257"/>
      <c r="W24" s="35">
        <f>Y22*5+Y24*5+Y26*8</f>
        <v>0</v>
      </c>
      <c r="X24" s="41" t="s">
        <v>34</v>
      </c>
      <c r="Y24" s="61"/>
      <c r="Z24" s="66"/>
      <c r="AA24" s="2" t="s">
        <v>35</v>
      </c>
      <c r="AB24" s="3">
        <v>1.5</v>
      </c>
      <c r="AC24" s="3">
        <f>AB24*1</f>
        <v>1.5</v>
      </c>
      <c r="AD24" s="3" t="s">
        <v>13</v>
      </c>
      <c r="AE24" s="3">
        <f>AB24*5</f>
        <v>7.5</v>
      </c>
      <c r="AF24" s="3">
        <f>AC24*4+AE24*4</f>
        <v>36</v>
      </c>
    </row>
    <row r="25" spans="2:35" s="67" customFormat="1" ht="27.95" customHeight="1">
      <c r="B25" s="255" t="s">
        <v>46</v>
      </c>
      <c r="C25" s="251"/>
      <c r="D25" s="98"/>
      <c r="E25" s="98"/>
      <c r="F25" s="98"/>
      <c r="G25" s="100"/>
      <c r="H25" s="118"/>
      <c r="I25" s="100"/>
      <c r="J25" s="100"/>
      <c r="K25" s="100"/>
      <c r="L25" s="100"/>
      <c r="M25" s="98"/>
      <c r="N25" s="116"/>
      <c r="O25" s="98"/>
      <c r="P25" s="98"/>
      <c r="Q25" s="98"/>
      <c r="R25" s="98"/>
      <c r="S25" s="100"/>
      <c r="T25" s="118"/>
      <c r="U25" s="100"/>
      <c r="V25" s="257"/>
      <c r="W25" s="40" t="s">
        <v>37</v>
      </c>
      <c r="X25" s="41" t="s">
        <v>38</v>
      </c>
      <c r="Y25" s="61"/>
      <c r="Z25" s="68"/>
      <c r="AA25" s="2" t="s">
        <v>39</v>
      </c>
      <c r="AB25" s="3">
        <v>2.5</v>
      </c>
      <c r="AC25" s="3"/>
      <c r="AD25" s="3">
        <f>AB25*5</f>
        <v>12.5</v>
      </c>
      <c r="AE25" s="3" t="s">
        <v>13</v>
      </c>
      <c r="AF25" s="3">
        <f>AD25*9</f>
        <v>112.5</v>
      </c>
    </row>
    <row r="26" spans="2:35" s="67" customFormat="1" ht="27.95" customHeight="1">
      <c r="B26" s="255"/>
      <c r="C26" s="251"/>
      <c r="D26" s="98"/>
      <c r="E26" s="98"/>
      <c r="F26" s="98"/>
      <c r="G26" s="122"/>
      <c r="H26" s="117"/>
      <c r="I26" s="98"/>
      <c r="J26" s="116"/>
      <c r="K26" s="116"/>
      <c r="L26" s="100"/>
      <c r="M26" s="98"/>
      <c r="N26" s="116"/>
      <c r="O26" s="98"/>
      <c r="P26" s="100"/>
      <c r="Q26" s="100"/>
      <c r="R26" s="98"/>
      <c r="S26" s="100"/>
      <c r="T26" s="118"/>
      <c r="U26" s="100"/>
      <c r="V26" s="257"/>
      <c r="W26" s="35">
        <f>Y21*2+Y22*7+Y23*1+Y26*8</f>
        <v>0</v>
      </c>
      <c r="X26" s="49" t="s">
        <v>40</v>
      </c>
      <c r="Y26" s="61"/>
      <c r="Z26" s="66"/>
      <c r="AA26" s="2" t="s">
        <v>41</v>
      </c>
      <c r="AB26" s="3"/>
      <c r="AC26" s="2"/>
      <c r="AD26" s="2"/>
      <c r="AE26" s="2">
        <f>AB26*15</f>
        <v>0</v>
      </c>
      <c r="AF26" s="2"/>
    </row>
    <row r="27" spans="2:35" s="67" customFormat="1" ht="27.95" customHeight="1">
      <c r="B27" s="50" t="s">
        <v>42</v>
      </c>
      <c r="C27" s="69"/>
      <c r="D27" s="98"/>
      <c r="E27" s="117"/>
      <c r="F27" s="98"/>
      <c r="G27" s="98"/>
      <c r="H27" s="117"/>
      <c r="I27" s="98"/>
      <c r="J27" s="116"/>
      <c r="K27" s="116"/>
      <c r="L27" s="100"/>
      <c r="M27" s="98"/>
      <c r="N27" s="117"/>
      <c r="O27" s="98"/>
      <c r="P27" s="101"/>
      <c r="Q27" s="117"/>
      <c r="R27" s="98"/>
      <c r="S27" s="98"/>
      <c r="T27" s="117"/>
      <c r="U27" s="98"/>
      <c r="V27" s="257"/>
      <c r="W27" s="40" t="s">
        <v>43</v>
      </c>
      <c r="X27" s="52"/>
      <c r="Y27" s="63"/>
      <c r="Z27" s="68"/>
      <c r="AA27" s="2"/>
      <c r="AB27" s="3"/>
      <c r="AC27" s="2">
        <f>SUM(AC22:AC26)</f>
        <v>27.5</v>
      </c>
      <c r="AD27" s="2">
        <f>SUM(AD22:AD26)</f>
        <v>22.5</v>
      </c>
      <c r="AE27" s="2">
        <f>SUM(AE22:AE26)</f>
        <v>97.5</v>
      </c>
      <c r="AF27" s="2">
        <f>AC27*4+AD27*9+AE27*4</f>
        <v>702.5</v>
      </c>
    </row>
    <row r="28" spans="2:35" s="67" customFormat="1" ht="27.95" customHeight="1" thickBot="1">
      <c r="B28" s="70"/>
      <c r="C28" s="71"/>
      <c r="D28" s="117"/>
      <c r="E28" s="117"/>
      <c r="F28" s="98"/>
      <c r="G28" s="98"/>
      <c r="H28" s="117"/>
      <c r="I28" s="98"/>
      <c r="J28" s="116"/>
      <c r="K28" s="118"/>
      <c r="L28" s="100"/>
      <c r="M28" s="98"/>
      <c r="N28" s="117"/>
      <c r="O28" s="98"/>
      <c r="P28" s="98"/>
      <c r="Q28" s="117"/>
      <c r="R28" s="98"/>
      <c r="S28" s="98"/>
      <c r="T28" s="117"/>
      <c r="U28" s="98"/>
      <c r="V28" s="258"/>
      <c r="W28" s="55">
        <f>W22*4+W24*9+W26*4</f>
        <v>0</v>
      </c>
      <c r="X28" s="56"/>
      <c r="Y28" s="65"/>
      <c r="Z28" s="66"/>
      <c r="AA28" s="68"/>
      <c r="AB28" s="72"/>
      <c r="AC28" s="57">
        <f>AC27*4/AF27</f>
        <v>0.15658362989323843</v>
      </c>
      <c r="AD28" s="57">
        <f>AD27*9/AF27</f>
        <v>0.28825622775800713</v>
      </c>
      <c r="AE28" s="57">
        <f>AE27*4/AF27</f>
        <v>0.55516014234875444</v>
      </c>
      <c r="AF28" s="68"/>
    </row>
    <row r="29" spans="2:35" s="31" customFormat="1" ht="42">
      <c r="B29" s="21"/>
      <c r="C29" s="251"/>
      <c r="D29" s="22"/>
      <c r="E29" s="22"/>
      <c r="F29" s="23" t="s">
        <v>20</v>
      </c>
      <c r="G29" s="24"/>
      <c r="H29" s="22"/>
      <c r="I29" s="23" t="s">
        <v>20</v>
      </c>
      <c r="J29" s="25"/>
      <c r="K29" s="26"/>
      <c r="L29" s="23" t="s">
        <v>20</v>
      </c>
      <c r="M29" s="24"/>
      <c r="N29" s="22"/>
      <c r="O29" s="23" t="s">
        <v>20</v>
      </c>
      <c r="P29" s="22"/>
      <c r="Q29" s="22"/>
      <c r="R29" s="23" t="s">
        <v>20</v>
      </c>
      <c r="S29" s="22"/>
      <c r="T29" s="27"/>
      <c r="U29" s="23" t="s">
        <v>20</v>
      </c>
      <c r="V29" s="252"/>
      <c r="W29" s="28" t="s">
        <v>21</v>
      </c>
      <c r="X29" s="29" t="s">
        <v>22</v>
      </c>
      <c r="Y29" s="73"/>
      <c r="Z29" s="2"/>
      <c r="AA29" s="2"/>
      <c r="AB29" s="3"/>
      <c r="AC29" s="2" t="s">
        <v>23</v>
      </c>
      <c r="AD29" s="2" t="s">
        <v>24</v>
      </c>
      <c r="AE29" s="2" t="s">
        <v>25</v>
      </c>
      <c r="AF29" s="2" t="s">
        <v>26</v>
      </c>
    </row>
    <row r="30" spans="2:35" ht="27.95" customHeight="1">
      <c r="B30" s="32" t="s">
        <v>27</v>
      </c>
      <c r="C30" s="251"/>
      <c r="D30" s="100"/>
      <c r="E30" s="100"/>
      <c r="F30" s="100"/>
      <c r="G30" s="100"/>
      <c r="H30" s="100"/>
      <c r="I30" s="100"/>
      <c r="J30" s="98"/>
      <c r="K30" s="99"/>
      <c r="L30" s="98"/>
      <c r="M30" s="98"/>
      <c r="N30" s="98"/>
      <c r="O30" s="98"/>
      <c r="P30" s="98"/>
      <c r="Q30" s="98"/>
      <c r="R30" s="100"/>
      <c r="S30" s="100"/>
      <c r="T30" s="100"/>
      <c r="U30" s="100"/>
      <c r="V30" s="253"/>
      <c r="W30" s="35">
        <f>Y29*15+Y31*5+Y33*15+Y34*12</f>
        <v>0</v>
      </c>
      <c r="X30" s="36" t="s">
        <v>28</v>
      </c>
      <c r="Y30" s="63"/>
      <c r="Z30" s="8"/>
      <c r="AA30" s="3" t="s">
        <v>29</v>
      </c>
      <c r="AB30" s="3">
        <v>6</v>
      </c>
      <c r="AC30" s="3">
        <f>AB30*2</f>
        <v>12</v>
      </c>
      <c r="AD30" s="3"/>
      <c r="AE30" s="3">
        <f>AB30*15</f>
        <v>90</v>
      </c>
      <c r="AF30" s="3">
        <f>AC30*4+AE30*4</f>
        <v>408</v>
      </c>
    </row>
    <row r="31" spans="2:35" ht="27.95" customHeight="1">
      <c r="B31" s="32"/>
      <c r="C31" s="251"/>
      <c r="D31" s="100"/>
      <c r="E31" s="100"/>
      <c r="F31" s="100"/>
      <c r="G31" s="100"/>
      <c r="H31" s="98"/>
      <c r="I31" s="98"/>
      <c r="J31" s="98"/>
      <c r="K31" s="98"/>
      <c r="L31" s="98"/>
      <c r="M31" s="98"/>
      <c r="N31" s="101"/>
      <c r="O31" s="98"/>
      <c r="P31" s="100"/>
      <c r="Q31" s="100"/>
      <c r="R31" s="100"/>
      <c r="S31" s="100"/>
      <c r="T31" s="100"/>
      <c r="U31" s="100"/>
      <c r="V31" s="253"/>
      <c r="W31" s="40" t="s">
        <v>30</v>
      </c>
      <c r="X31" s="41" t="s">
        <v>31</v>
      </c>
      <c r="Y31" s="63"/>
      <c r="Z31" s="2"/>
      <c r="AA31" s="42" t="s">
        <v>32</v>
      </c>
      <c r="AB31" s="3">
        <v>2.2999999999999998</v>
      </c>
      <c r="AC31" s="43">
        <f>AB31*7</f>
        <v>16.099999999999998</v>
      </c>
      <c r="AD31" s="3">
        <f>AB31*5</f>
        <v>11.5</v>
      </c>
      <c r="AE31" s="3" t="s">
        <v>13</v>
      </c>
      <c r="AF31" s="44">
        <f>AC31*4+AD31*9</f>
        <v>167.89999999999998</v>
      </c>
    </row>
    <row r="32" spans="2:35" ht="27.95" customHeight="1">
      <c r="B32" s="32" t="s">
        <v>33</v>
      </c>
      <c r="C32" s="251"/>
      <c r="D32" s="100"/>
      <c r="E32" s="100"/>
      <c r="F32" s="100"/>
      <c r="G32" s="100"/>
      <c r="H32" s="100"/>
      <c r="I32" s="100"/>
      <c r="J32" s="100"/>
      <c r="K32" s="101"/>
      <c r="L32" s="98"/>
      <c r="M32" s="98"/>
      <c r="N32" s="117"/>
      <c r="O32" s="98"/>
      <c r="P32" s="100"/>
      <c r="Q32" s="100"/>
      <c r="R32" s="100"/>
      <c r="S32" s="100"/>
      <c r="T32" s="100"/>
      <c r="U32" s="100"/>
      <c r="V32" s="253"/>
      <c r="W32" s="35">
        <f>Y30*5+Y32*5+Y34*8</f>
        <v>0</v>
      </c>
      <c r="X32" s="41" t="s">
        <v>34</v>
      </c>
      <c r="Y32" s="63"/>
      <c r="Z32" s="8"/>
      <c r="AA32" s="2" t="s">
        <v>35</v>
      </c>
      <c r="AB32" s="3">
        <v>1.5</v>
      </c>
      <c r="AC32" s="3">
        <f>AB32*1</f>
        <v>1.5</v>
      </c>
      <c r="AD32" s="3" t="s">
        <v>13</v>
      </c>
      <c r="AE32" s="3">
        <f>AB32*5</f>
        <v>7.5</v>
      </c>
      <c r="AF32" s="3">
        <f>AC32*4+AE32*4</f>
        <v>36</v>
      </c>
    </row>
    <row r="33" spans="2:32" ht="27.75">
      <c r="B33" s="255" t="s">
        <v>47</v>
      </c>
      <c r="C33" s="251"/>
      <c r="D33" s="101"/>
      <c r="E33" s="117"/>
      <c r="F33" s="98"/>
      <c r="G33" s="125"/>
      <c r="H33" s="126"/>
      <c r="I33" s="127"/>
      <c r="J33" s="100"/>
      <c r="K33" s="100"/>
      <c r="L33" s="100"/>
      <c r="M33" s="98"/>
      <c r="N33" s="117"/>
      <c r="O33" s="98"/>
      <c r="P33" s="100"/>
      <c r="Q33" s="100"/>
      <c r="R33" s="100"/>
      <c r="S33" s="100"/>
      <c r="T33" s="118"/>
      <c r="U33" s="100"/>
      <c r="V33" s="253"/>
      <c r="W33" s="40" t="s">
        <v>37</v>
      </c>
      <c r="X33" s="41" t="s">
        <v>38</v>
      </c>
      <c r="Y33" s="63"/>
      <c r="Z33" s="2"/>
      <c r="AA33" s="2" t="s">
        <v>39</v>
      </c>
      <c r="AB33" s="3">
        <v>2.5</v>
      </c>
      <c r="AC33" s="3"/>
      <c r="AD33" s="3">
        <f>AB33*5</f>
        <v>12.5</v>
      </c>
      <c r="AE33" s="3" t="s">
        <v>13</v>
      </c>
      <c r="AF33" s="3">
        <f>AD33*9</f>
        <v>112.5</v>
      </c>
    </row>
    <row r="34" spans="2:32" ht="27.75">
      <c r="B34" s="255"/>
      <c r="C34" s="251"/>
      <c r="D34" s="101"/>
      <c r="E34" s="101"/>
      <c r="F34" s="98"/>
      <c r="G34" s="100"/>
      <c r="H34" s="118"/>
      <c r="I34" s="100"/>
      <c r="J34" s="100"/>
      <c r="K34" s="100"/>
      <c r="L34" s="100"/>
      <c r="M34" s="98"/>
      <c r="N34" s="117"/>
      <c r="O34" s="98"/>
      <c r="P34" s="100"/>
      <c r="Q34" s="118"/>
      <c r="R34" s="100"/>
      <c r="S34" s="100"/>
      <c r="T34" s="118"/>
      <c r="U34" s="100"/>
      <c r="V34" s="253"/>
      <c r="W34" s="35">
        <f>Y29*2+Y30*7+Y31*1+Y34*8</f>
        <v>0</v>
      </c>
      <c r="X34" s="49" t="s">
        <v>40</v>
      </c>
      <c r="Y34" s="65"/>
      <c r="Z34" s="8"/>
      <c r="AA34" s="2" t="s">
        <v>41</v>
      </c>
      <c r="AB34" s="3">
        <v>1</v>
      </c>
      <c r="AE34" s="2">
        <f>AB34*15</f>
        <v>15</v>
      </c>
    </row>
    <row r="35" spans="2:32" ht="27.75">
      <c r="B35" s="50" t="s">
        <v>42</v>
      </c>
      <c r="C35" s="51"/>
      <c r="D35" s="118"/>
      <c r="E35" s="118"/>
      <c r="F35" s="100"/>
      <c r="G35" s="100"/>
      <c r="H35" s="116"/>
      <c r="I35" s="100"/>
      <c r="J35" s="98"/>
      <c r="K35" s="117"/>
      <c r="L35" s="98"/>
      <c r="M35" s="98"/>
      <c r="N35" s="117"/>
      <c r="O35" s="98"/>
      <c r="P35" s="100"/>
      <c r="Q35" s="118"/>
      <c r="R35" s="100"/>
      <c r="S35" s="119"/>
      <c r="T35" s="117"/>
      <c r="U35" s="98"/>
      <c r="V35" s="253"/>
      <c r="W35" s="40" t="s">
        <v>43</v>
      </c>
      <c r="X35" s="52"/>
      <c r="Y35" s="63"/>
      <c r="Z35" s="2"/>
      <c r="AC35" s="2">
        <f>SUM(AC30:AC34)</f>
        <v>29.599999999999998</v>
      </c>
      <c r="AD35" s="2">
        <f>SUM(AD30:AD34)</f>
        <v>24</v>
      </c>
      <c r="AE35" s="2">
        <f>SUM(AE30:AE34)</f>
        <v>112.5</v>
      </c>
      <c r="AF35" s="2">
        <f>AC35*4+AD35*9+AE35*4</f>
        <v>784.4</v>
      </c>
    </row>
    <row r="36" spans="2:32" ht="27.75">
      <c r="B36" s="53"/>
      <c r="C36" s="54"/>
      <c r="D36" s="118"/>
      <c r="E36" s="118"/>
      <c r="F36" s="100"/>
      <c r="G36" s="101"/>
      <c r="H36" s="101"/>
      <c r="I36" s="98"/>
      <c r="J36" s="98"/>
      <c r="K36" s="117"/>
      <c r="L36" s="117"/>
      <c r="M36" s="98"/>
      <c r="N36" s="117"/>
      <c r="O36" s="98"/>
      <c r="P36" s="100"/>
      <c r="Q36" s="118"/>
      <c r="R36" s="100"/>
      <c r="S36" s="98"/>
      <c r="T36" s="117"/>
      <c r="U36" s="98"/>
      <c r="V36" s="254"/>
      <c r="W36" s="55">
        <f>W30*4+W32*9+W34*4</f>
        <v>0</v>
      </c>
      <c r="X36" s="64"/>
      <c r="Y36" s="63"/>
      <c r="Z36" s="8"/>
      <c r="AC36" s="57">
        <f>AC35*4/AF35</f>
        <v>0.15094339622641509</v>
      </c>
      <c r="AD36" s="57">
        <f>AD35*9/AF35</f>
        <v>0.27536970933197347</v>
      </c>
      <c r="AE36" s="57">
        <f>AE35*4/AF35</f>
        <v>0.57368689444161147</v>
      </c>
    </row>
    <row r="37" spans="2:32" s="31" customFormat="1" ht="42">
      <c r="B37" s="21"/>
      <c r="C37" s="251"/>
      <c r="D37" s="22"/>
      <c r="E37" s="22"/>
      <c r="F37" s="23" t="s">
        <v>20</v>
      </c>
      <c r="G37" s="24"/>
      <c r="H37" s="22"/>
      <c r="I37" s="23" t="s">
        <v>20</v>
      </c>
      <c r="J37" s="25"/>
      <c r="K37" s="26"/>
      <c r="L37" s="23" t="s">
        <v>20</v>
      </c>
      <c r="M37" s="24"/>
      <c r="N37" s="22"/>
      <c r="O37" s="23" t="s">
        <v>20</v>
      </c>
      <c r="P37" s="22"/>
      <c r="Q37" s="22"/>
      <c r="R37" s="23" t="s">
        <v>20</v>
      </c>
      <c r="S37" s="22"/>
      <c r="T37" s="27"/>
      <c r="U37" s="23" t="s">
        <v>20</v>
      </c>
      <c r="V37" s="256"/>
      <c r="W37" s="28" t="s">
        <v>21</v>
      </c>
      <c r="X37" s="29" t="s">
        <v>22</v>
      </c>
      <c r="Y37" s="30"/>
      <c r="Z37" s="2"/>
      <c r="AA37" s="2"/>
      <c r="AB37" s="3"/>
      <c r="AC37" s="2" t="s">
        <v>23</v>
      </c>
      <c r="AD37" s="2" t="s">
        <v>24</v>
      </c>
      <c r="AE37" s="2" t="s">
        <v>25</v>
      </c>
      <c r="AF37" s="2" t="s">
        <v>26</v>
      </c>
    </row>
    <row r="38" spans="2:32" ht="27.75">
      <c r="B38" s="32" t="s">
        <v>27</v>
      </c>
      <c r="C38" s="251"/>
      <c r="D38" s="98"/>
      <c r="E38" s="98"/>
      <c r="F38" s="98"/>
      <c r="G38" s="98"/>
      <c r="H38" s="98"/>
      <c r="I38" s="98"/>
      <c r="J38" s="98"/>
      <c r="K38" s="98"/>
      <c r="L38" s="98"/>
      <c r="M38" s="98"/>
      <c r="N38" s="98"/>
      <c r="O38" s="98"/>
      <c r="P38" s="98"/>
      <c r="Q38" s="100"/>
      <c r="R38" s="100"/>
      <c r="S38" s="100"/>
      <c r="T38" s="100"/>
      <c r="U38" s="100"/>
      <c r="V38" s="257"/>
      <c r="W38" s="35">
        <f>Y37*15+Y39*5+Y41*15+Y42*12</f>
        <v>0</v>
      </c>
      <c r="X38" s="36" t="s">
        <v>28</v>
      </c>
      <c r="Y38" s="37"/>
      <c r="Z38" s="8"/>
      <c r="AA38" s="3" t="s">
        <v>29</v>
      </c>
      <c r="AB38" s="3">
        <v>6</v>
      </c>
      <c r="AC38" s="3">
        <f>AB38*2</f>
        <v>12</v>
      </c>
      <c r="AD38" s="3"/>
      <c r="AE38" s="3">
        <f>AB38*15</f>
        <v>90</v>
      </c>
      <c r="AF38" s="3">
        <f>AC38*4+AE38*4</f>
        <v>408</v>
      </c>
    </row>
    <row r="39" spans="2:32" ht="27.75">
      <c r="B39" s="32"/>
      <c r="C39" s="251"/>
      <c r="D39" s="98"/>
      <c r="E39" s="98"/>
      <c r="F39" s="98"/>
      <c r="G39" s="100"/>
      <c r="H39" s="98"/>
      <c r="I39" s="98"/>
      <c r="J39" s="98"/>
      <c r="K39" s="98"/>
      <c r="L39" s="98"/>
      <c r="M39" s="98"/>
      <c r="N39" s="98"/>
      <c r="O39" s="98"/>
      <c r="P39" s="98"/>
      <c r="Q39" s="98"/>
      <c r="R39" s="98"/>
      <c r="S39" s="100"/>
      <c r="T39" s="100"/>
      <c r="U39" s="100"/>
      <c r="V39" s="257"/>
      <c r="W39" s="40" t="s">
        <v>30</v>
      </c>
      <c r="X39" s="41" t="s">
        <v>31</v>
      </c>
      <c r="Y39" s="37"/>
      <c r="Z39" s="2"/>
      <c r="AA39" s="42" t="s">
        <v>32</v>
      </c>
      <c r="AB39" s="3">
        <v>2.2999999999999998</v>
      </c>
      <c r="AC39" s="43">
        <f>AB39*7</f>
        <v>16.099999999999998</v>
      </c>
      <c r="AD39" s="3">
        <f>AB39*5</f>
        <v>11.5</v>
      </c>
      <c r="AE39" s="3" t="s">
        <v>13</v>
      </c>
      <c r="AF39" s="44">
        <f>AC39*4+AD39*9</f>
        <v>167.89999999999998</v>
      </c>
    </row>
    <row r="40" spans="2:32" ht="27.75">
      <c r="B40" s="32" t="s">
        <v>33</v>
      </c>
      <c r="C40" s="251"/>
      <c r="D40" s="98"/>
      <c r="E40" s="98"/>
      <c r="F40" s="98"/>
      <c r="G40" s="98"/>
      <c r="H40" s="98"/>
      <c r="I40" s="98"/>
      <c r="J40" s="98"/>
      <c r="K40" s="98"/>
      <c r="L40" s="98"/>
      <c r="M40" s="100"/>
      <c r="N40" s="100"/>
      <c r="O40" s="98"/>
      <c r="P40" s="98"/>
      <c r="Q40" s="98"/>
      <c r="R40" s="98"/>
      <c r="S40" s="100"/>
      <c r="T40" s="118"/>
      <c r="U40" s="100"/>
      <c r="V40" s="257"/>
      <c r="W40" s="35">
        <f>Y38*5+Y40*5+Y42*8</f>
        <v>0</v>
      </c>
      <c r="X40" s="41" t="s">
        <v>34</v>
      </c>
      <c r="Y40" s="37"/>
      <c r="Z40" s="8"/>
      <c r="AA40" s="2" t="s">
        <v>35</v>
      </c>
      <c r="AB40" s="3">
        <v>1.6</v>
      </c>
      <c r="AC40" s="3">
        <f>AB40*1</f>
        <v>1.6</v>
      </c>
      <c r="AD40" s="3" t="s">
        <v>13</v>
      </c>
      <c r="AE40" s="3">
        <f>AB40*5</f>
        <v>8</v>
      </c>
      <c r="AF40" s="3">
        <f>AC40*4+AE40*4</f>
        <v>38.4</v>
      </c>
    </row>
    <row r="41" spans="2:32" ht="27.75">
      <c r="B41" s="255" t="s">
        <v>83</v>
      </c>
      <c r="C41" s="251"/>
      <c r="D41" s="98"/>
      <c r="E41" s="117"/>
      <c r="F41" s="98"/>
      <c r="G41" s="98"/>
      <c r="H41" s="98"/>
      <c r="I41" s="98"/>
      <c r="J41" s="98"/>
      <c r="K41" s="101"/>
      <c r="L41" s="98"/>
      <c r="M41" s="100"/>
      <c r="N41" s="116"/>
      <c r="O41" s="100"/>
      <c r="P41" s="98"/>
      <c r="Q41" s="98"/>
      <c r="R41" s="98"/>
      <c r="S41" s="100"/>
      <c r="T41" s="118"/>
      <c r="U41" s="100"/>
      <c r="V41" s="257"/>
      <c r="W41" s="40" t="s">
        <v>37</v>
      </c>
      <c r="X41" s="41" t="s">
        <v>38</v>
      </c>
      <c r="Y41" s="37"/>
      <c r="Z41" s="2"/>
      <c r="AA41" s="2" t="s">
        <v>39</v>
      </c>
      <c r="AB41" s="3">
        <v>2.5</v>
      </c>
      <c r="AC41" s="3"/>
      <c r="AD41" s="3">
        <f>AB41*5</f>
        <v>12.5</v>
      </c>
      <c r="AE41" s="3" t="s">
        <v>13</v>
      </c>
      <c r="AF41" s="3">
        <f>AD41*9</f>
        <v>112.5</v>
      </c>
    </row>
    <row r="42" spans="2:32" ht="27.75">
      <c r="B42" s="255"/>
      <c r="C42" s="251"/>
      <c r="D42" s="98"/>
      <c r="E42" s="117"/>
      <c r="F42" s="98"/>
      <c r="G42" s="98"/>
      <c r="H42" s="117"/>
      <c r="I42" s="98"/>
      <c r="J42" s="98"/>
      <c r="K42" s="117"/>
      <c r="L42" s="100"/>
      <c r="M42" s="100"/>
      <c r="N42" s="118"/>
      <c r="O42" s="100"/>
      <c r="P42" s="98"/>
      <c r="Q42" s="117"/>
      <c r="R42" s="98"/>
      <c r="S42" s="100"/>
      <c r="T42" s="118"/>
      <c r="U42" s="100"/>
      <c r="V42" s="257"/>
      <c r="W42" s="35">
        <f>Y37*2+Y38*7+Y39*1+Y42*8</f>
        <v>0</v>
      </c>
      <c r="X42" s="49" t="s">
        <v>40</v>
      </c>
      <c r="Y42" s="37"/>
      <c r="Z42" s="8"/>
      <c r="AA42" s="2" t="s">
        <v>41</v>
      </c>
      <c r="AE42" s="2">
        <f>AB42*15</f>
        <v>0</v>
      </c>
    </row>
    <row r="43" spans="2:32" ht="27.75">
      <c r="B43" s="50" t="s">
        <v>42</v>
      </c>
      <c r="C43" s="51"/>
      <c r="D43" s="117"/>
      <c r="E43" s="117"/>
      <c r="F43" s="98"/>
      <c r="G43" s="98"/>
      <c r="H43" s="117"/>
      <c r="I43" s="98"/>
      <c r="J43" s="98"/>
      <c r="K43" s="116"/>
      <c r="L43" s="100"/>
      <c r="M43" s="100"/>
      <c r="N43" s="118"/>
      <c r="O43" s="100"/>
      <c r="P43" s="98"/>
      <c r="Q43" s="117"/>
      <c r="R43" s="98"/>
      <c r="S43" s="98"/>
      <c r="T43" s="117"/>
      <c r="U43" s="98"/>
      <c r="V43" s="257"/>
      <c r="W43" s="40" t="s">
        <v>43</v>
      </c>
      <c r="X43" s="52"/>
      <c r="Y43" s="74"/>
      <c r="Z43" s="2"/>
      <c r="AC43" s="2">
        <f>SUM(AC38:AC42)</f>
        <v>29.7</v>
      </c>
      <c r="AD43" s="2">
        <f>SUM(AD38:AD42)</f>
        <v>24</v>
      </c>
      <c r="AE43" s="2">
        <f>SUM(AE38:AE42)</f>
        <v>98</v>
      </c>
      <c r="AF43" s="2">
        <f>AC43*4+AD43*9+AE43*4</f>
        <v>726.8</v>
      </c>
    </row>
    <row r="44" spans="2:32" ht="28.5" thickBot="1">
      <c r="B44" s="75"/>
      <c r="C44" s="54"/>
      <c r="D44" s="132"/>
      <c r="E44" s="132"/>
      <c r="F44" s="133"/>
      <c r="G44" s="133"/>
      <c r="H44" s="132"/>
      <c r="I44" s="133"/>
      <c r="J44" s="133"/>
      <c r="K44" s="116"/>
      <c r="L44" s="100"/>
      <c r="M44" s="132"/>
      <c r="N44" s="132"/>
      <c r="O44" s="133"/>
      <c r="P44" s="133"/>
      <c r="Q44" s="132"/>
      <c r="R44" s="133"/>
      <c r="S44" s="133"/>
      <c r="T44" s="132"/>
      <c r="U44" s="133"/>
      <c r="V44" s="258"/>
      <c r="W44" s="55">
        <f>W38*4+W40*9+W42*4</f>
        <v>0</v>
      </c>
      <c r="X44" s="78"/>
      <c r="Y44" s="79"/>
      <c r="Z44" s="8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</row>
    <row r="45" spans="2:32" ht="63.6" customHeight="1">
      <c r="C45" s="2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</row>
    <row r="46" spans="2:32">
      <c r="B46" s="3"/>
      <c r="D46" s="249"/>
      <c r="E46" s="249"/>
      <c r="F46" s="250"/>
      <c r="G46" s="250"/>
      <c r="H46" s="82"/>
      <c r="I46" s="2"/>
      <c r="J46" s="2"/>
      <c r="K46" s="82"/>
      <c r="L46" s="82"/>
      <c r="M46" s="82"/>
      <c r="N46" s="82"/>
      <c r="O46" s="2"/>
      <c r="Q46" s="82"/>
      <c r="R46" s="2"/>
      <c r="T46" s="82"/>
      <c r="U46" s="2"/>
      <c r="V46" s="2"/>
      <c r="Y46" s="85"/>
    </row>
    <row r="47" spans="2:32">
      <c r="Y47" s="85"/>
    </row>
    <row r="48" spans="2:32">
      <c r="Y48" s="85"/>
    </row>
    <row r="49" spans="25:25">
      <c r="Y49" s="85"/>
    </row>
    <row r="50" spans="25:25">
      <c r="Y50" s="85"/>
    </row>
    <row r="51" spans="25:25">
      <c r="Y51" s="85"/>
    </row>
    <row r="52" spans="25:25">
      <c r="Y52" s="85"/>
    </row>
  </sheetData>
  <mergeCells count="20">
    <mergeCell ref="B1:Y1"/>
    <mergeCell ref="B2:G2"/>
    <mergeCell ref="S2:Y3"/>
    <mergeCell ref="C5:C10"/>
    <mergeCell ref="V5:V12"/>
    <mergeCell ref="B9:B10"/>
    <mergeCell ref="C13:C18"/>
    <mergeCell ref="V13:V20"/>
    <mergeCell ref="B17:B18"/>
    <mergeCell ref="C21:C26"/>
    <mergeCell ref="V21:V28"/>
    <mergeCell ref="B25:B26"/>
    <mergeCell ref="H45:AC45"/>
    <mergeCell ref="D46:G46"/>
    <mergeCell ref="C29:C34"/>
    <mergeCell ref="V29:V36"/>
    <mergeCell ref="B33:B34"/>
    <mergeCell ref="C37:C42"/>
    <mergeCell ref="V37:V44"/>
    <mergeCell ref="B41:B42"/>
  </mergeCells>
  <phoneticPr fontId="1" type="noConversion"/>
  <pageMargins left="0.42" right="0.70866141732283472" top="0.32" bottom="0.34" header="0.31496062992125984" footer="0.31496062992125984"/>
  <pageSetup paperSize="9" scale="36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6</vt:i4>
      </vt:variant>
      <vt:variant>
        <vt:lpstr>已命名的範圍</vt:lpstr>
      </vt:variant>
      <vt:variant>
        <vt:i4>2</vt:i4>
      </vt:variant>
    </vt:vector>
  </HeadingPairs>
  <TitlesOfParts>
    <vt:vector size="8" baseType="lpstr">
      <vt:lpstr>月菜單</vt:lpstr>
      <vt:lpstr>第一週明細</vt:lpstr>
      <vt:lpstr>第二週明細</vt:lpstr>
      <vt:lpstr>第三週明細</vt:lpstr>
      <vt:lpstr>第四週明細</vt:lpstr>
      <vt:lpstr>第五週明細</vt:lpstr>
      <vt:lpstr>月菜單!Print_Area</vt:lpstr>
      <vt:lpstr>第二週明細!Print_Area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2006-09-13T11:24:16Z</dcterms:created>
  <dcterms:modified xsi:type="dcterms:W3CDTF">2020-02-24T01:47:29Z</dcterms:modified>
</cp:coreProperties>
</file>