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5" windowWidth="19200" windowHeight="11640" activeTab="1"/>
  </bookViews>
  <sheets>
    <sheet name="2月菜單-縣府" sheetId="10" r:id="rId1"/>
    <sheet name="月菜單" sheetId="1" r:id="rId2"/>
    <sheet name="2月第一週明細" sheetId="7" r:id="rId3"/>
    <sheet name="2月第二週明細" sheetId="8" r:id="rId4"/>
    <sheet name="2月第三週明細" sheetId="9" r:id="rId5"/>
  </sheets>
  <externalReferences>
    <externalReference r:id="rId6"/>
  </externalReferences>
  <definedNames>
    <definedName name="_xlnm.Print_Area" localSheetId="1">月菜單!$A$2:$E$34</definedName>
  </definedNames>
  <calcPr calcId="145621"/>
</workbook>
</file>

<file path=xl/calcChain.xml><?xml version="1.0" encoding="utf-8"?>
<calcChain xmlns="http://schemas.openxmlformats.org/spreadsheetml/2006/main">
  <c r="A4" i="10" l="1"/>
  <c r="A5" i="10"/>
  <c r="A6" i="10"/>
  <c r="A7" i="10"/>
  <c r="A8" i="10"/>
  <c r="A3" i="10"/>
  <c r="S5" i="7"/>
  <c r="P5" i="7"/>
  <c r="P6" i="7" s="1"/>
  <c r="M5" i="7"/>
  <c r="J5" i="7"/>
  <c r="G5" i="7"/>
  <c r="D5" i="7"/>
  <c r="A22" i="10" l="1"/>
  <c r="E22" i="10"/>
  <c r="I22" i="10"/>
  <c r="M22" i="10"/>
  <c r="A23" i="10"/>
  <c r="E23" i="10"/>
  <c r="I23" i="10"/>
  <c r="M23" i="10"/>
  <c r="A24" i="10"/>
  <c r="E24" i="10"/>
  <c r="I24" i="10"/>
  <c r="M24" i="10"/>
  <c r="A25" i="10"/>
  <c r="E25" i="10"/>
  <c r="I25" i="10"/>
  <c r="M25" i="10"/>
  <c r="A26" i="10"/>
  <c r="E26" i="10"/>
  <c r="I26" i="10"/>
  <c r="M26" i="10"/>
  <c r="A13" i="10"/>
  <c r="E13" i="10"/>
  <c r="I13" i="10"/>
  <c r="M13" i="10"/>
  <c r="Q13" i="10"/>
  <c r="A14" i="10"/>
  <c r="E14" i="10"/>
  <c r="I14" i="10"/>
  <c r="M14" i="10"/>
  <c r="Q14" i="10"/>
  <c r="A15" i="10"/>
  <c r="E15" i="10"/>
  <c r="I15" i="10"/>
  <c r="M15" i="10"/>
  <c r="Q15" i="10"/>
  <c r="A16" i="10"/>
  <c r="E16" i="10"/>
  <c r="I16" i="10"/>
  <c r="M16" i="10"/>
  <c r="Q16" i="10"/>
  <c r="A17" i="10"/>
  <c r="E17" i="10"/>
  <c r="I17" i="10"/>
  <c r="M17" i="10"/>
  <c r="Q17" i="10"/>
  <c r="E4" i="10"/>
  <c r="I4" i="10"/>
  <c r="M4" i="10"/>
  <c r="Q4" i="10"/>
  <c r="E5" i="10"/>
  <c r="I5" i="10"/>
  <c r="M5" i="10"/>
  <c r="Q5" i="10"/>
  <c r="E6" i="10"/>
  <c r="I6" i="10"/>
  <c r="M6" i="10"/>
  <c r="Q6" i="10"/>
  <c r="E7" i="10"/>
  <c r="I7" i="10"/>
  <c r="M7" i="10"/>
  <c r="Q7" i="10"/>
  <c r="E8" i="10"/>
  <c r="I8" i="10"/>
  <c r="M8" i="10"/>
  <c r="Q8" i="10"/>
  <c r="M21" i="10"/>
  <c r="I21" i="10"/>
  <c r="E21" i="10"/>
  <c r="A21" i="10"/>
  <c r="Q12" i="10"/>
  <c r="M12" i="10"/>
  <c r="I12" i="10"/>
  <c r="E12" i="10"/>
  <c r="A12" i="10"/>
  <c r="Q3" i="10"/>
  <c r="M3" i="10"/>
  <c r="I3" i="10"/>
  <c r="E3" i="10"/>
  <c r="P28" i="10"/>
  <c r="N28" i="10"/>
  <c r="L28" i="10"/>
  <c r="J28" i="10"/>
  <c r="H28" i="10"/>
  <c r="F28" i="10"/>
  <c r="D28" i="10"/>
  <c r="B28" i="10"/>
  <c r="P27" i="10"/>
  <c r="N27" i="10"/>
  <c r="L27" i="10"/>
  <c r="J27" i="10"/>
  <c r="H27" i="10"/>
  <c r="F27" i="10"/>
  <c r="D27" i="10"/>
  <c r="B27" i="10"/>
  <c r="T19" i="10"/>
  <c r="R19" i="10"/>
  <c r="P19" i="10"/>
  <c r="N19" i="10"/>
  <c r="L19" i="10"/>
  <c r="J19" i="10"/>
  <c r="H19" i="10"/>
  <c r="F19" i="10"/>
  <c r="D19" i="10"/>
  <c r="B19" i="10"/>
  <c r="T18" i="10"/>
  <c r="R18" i="10"/>
  <c r="P18" i="10"/>
  <c r="N18" i="10"/>
  <c r="L18" i="10"/>
  <c r="J18" i="10"/>
  <c r="H18" i="10"/>
  <c r="F18" i="10"/>
  <c r="D18" i="10"/>
  <c r="B18" i="10"/>
  <c r="T10" i="10"/>
  <c r="R10" i="10"/>
  <c r="P10" i="10"/>
  <c r="N10" i="10"/>
  <c r="L10" i="10"/>
  <c r="J10" i="10"/>
  <c r="H10" i="10"/>
  <c r="F10" i="10"/>
  <c r="T9" i="10"/>
  <c r="R9" i="10"/>
  <c r="P9" i="10"/>
  <c r="N9" i="10"/>
  <c r="L9" i="10"/>
  <c r="J9" i="10"/>
  <c r="H9" i="10"/>
  <c r="F9" i="10"/>
  <c r="S13" i="7" l="1"/>
  <c r="P13" i="7"/>
  <c r="P14" i="7" s="1"/>
  <c r="M13" i="7"/>
  <c r="J13" i="7"/>
  <c r="S29" i="9" l="1"/>
  <c r="P29" i="9"/>
  <c r="P30" i="9" s="1"/>
  <c r="M29" i="9"/>
  <c r="J29" i="9"/>
  <c r="G29" i="9"/>
  <c r="S21" i="9"/>
  <c r="P21" i="9"/>
  <c r="P22" i="9" s="1"/>
  <c r="M21" i="9"/>
  <c r="J21" i="9"/>
  <c r="G21" i="9"/>
  <c r="S13" i="9"/>
  <c r="P13" i="9"/>
  <c r="P14" i="9" s="1"/>
  <c r="M13" i="9"/>
  <c r="J13" i="9"/>
  <c r="G13" i="9"/>
  <c r="S5" i="9"/>
  <c r="P5" i="9"/>
  <c r="P6" i="9" s="1"/>
  <c r="M5" i="9"/>
  <c r="J5" i="9"/>
  <c r="G5" i="9"/>
  <c r="S37" i="8"/>
  <c r="P37" i="8"/>
  <c r="P38" i="8" s="1"/>
  <c r="M37" i="8"/>
  <c r="J37" i="8"/>
  <c r="G37" i="8"/>
  <c r="D37" i="8"/>
  <c r="S29" i="8"/>
  <c r="P29" i="8"/>
  <c r="P30" i="8" s="1"/>
  <c r="M29" i="8"/>
  <c r="J29" i="8"/>
  <c r="G29" i="8"/>
  <c r="S21" i="8"/>
  <c r="P21" i="8"/>
  <c r="P22" i="8" s="1"/>
  <c r="M21" i="8"/>
  <c r="J21" i="8"/>
  <c r="G21" i="8"/>
  <c r="S37" i="7"/>
  <c r="P37" i="7"/>
  <c r="P38" i="7" s="1"/>
  <c r="M37" i="7"/>
  <c r="J37" i="7"/>
  <c r="G37" i="7"/>
  <c r="S29" i="7"/>
  <c r="P29" i="7"/>
  <c r="P30" i="7" s="1"/>
  <c r="M29" i="7"/>
  <c r="J29" i="7"/>
  <c r="G29" i="7"/>
  <c r="S21" i="7"/>
  <c r="P21" i="7"/>
  <c r="P22" i="7" s="1"/>
  <c r="M21" i="7"/>
  <c r="J21" i="7"/>
  <c r="G21" i="7"/>
  <c r="D29" i="9"/>
  <c r="D21" i="9"/>
  <c r="D13" i="9"/>
  <c r="D5" i="9"/>
  <c r="D29" i="8"/>
  <c r="D21" i="8"/>
  <c r="D13" i="8"/>
  <c r="D5" i="8"/>
  <c r="D37" i="7"/>
  <c r="D29" i="7"/>
  <c r="D21" i="7"/>
  <c r="G13" i="7"/>
  <c r="D13" i="7"/>
  <c r="AE42" i="9" l="1"/>
  <c r="W42" i="9"/>
  <c r="AF41" i="9"/>
  <c r="AD41" i="9"/>
  <c r="AE40" i="9"/>
  <c r="AC40" i="9"/>
  <c r="AF40" i="9" s="1"/>
  <c r="W40" i="9"/>
  <c r="AD39" i="9"/>
  <c r="AD43" i="9" s="1"/>
  <c r="AC39" i="9"/>
  <c r="AF39" i="9" s="1"/>
  <c r="AE38" i="9"/>
  <c r="AE43" i="9" s="1"/>
  <c r="AC38" i="9"/>
  <c r="AC43" i="9" s="1"/>
  <c r="W38" i="9"/>
  <c r="AE34" i="9"/>
  <c r="W34" i="9"/>
  <c r="AD33" i="9"/>
  <c r="AF33" i="9" s="1"/>
  <c r="AE32" i="9"/>
  <c r="AC32" i="9"/>
  <c r="AF32" i="9" s="1"/>
  <c r="W32" i="9"/>
  <c r="AD31" i="9"/>
  <c r="AD35" i="9" s="1"/>
  <c r="AC31" i="9"/>
  <c r="AE30" i="9"/>
  <c r="AC30" i="9"/>
  <c r="AC35" i="9" s="1"/>
  <c r="W30" i="9"/>
  <c r="AE26" i="9"/>
  <c r="W26" i="9"/>
  <c r="AF25" i="9"/>
  <c r="AD25" i="9"/>
  <c r="AE24" i="9"/>
  <c r="AC24" i="9"/>
  <c r="AF24" i="9" s="1"/>
  <c r="W24" i="9"/>
  <c r="AD23" i="9"/>
  <c r="AD27" i="9" s="1"/>
  <c r="AC23" i="9"/>
  <c r="AE22" i="9"/>
  <c r="AE27" i="9" s="1"/>
  <c r="AC22" i="9"/>
  <c r="AC27" i="9" s="1"/>
  <c r="W22" i="9"/>
  <c r="AE18" i="9"/>
  <c r="W18" i="9"/>
  <c r="AD17" i="9"/>
  <c r="AF17" i="9" s="1"/>
  <c r="AE16" i="9"/>
  <c r="AE19" i="9" s="1"/>
  <c r="AC16" i="9"/>
  <c r="W16" i="9"/>
  <c r="AD15" i="9"/>
  <c r="AD19" i="9" s="1"/>
  <c r="AC15" i="9"/>
  <c r="AE14" i="9"/>
  <c r="AC14" i="9"/>
  <c r="AC19" i="9" s="1"/>
  <c r="W14" i="9"/>
  <c r="AE10" i="9"/>
  <c r="W10" i="9"/>
  <c r="AD9" i="9"/>
  <c r="AF9" i="9" s="1"/>
  <c r="AE8" i="9"/>
  <c r="AE11" i="9" s="1"/>
  <c r="AC8" i="9"/>
  <c r="W8" i="9"/>
  <c r="AD7" i="9"/>
  <c r="AD11" i="9" s="1"/>
  <c r="AC7" i="9"/>
  <c r="AF7" i="9" s="1"/>
  <c r="AE6" i="9"/>
  <c r="AC6" i="9"/>
  <c r="W6" i="9"/>
  <c r="W20" i="9" l="1"/>
  <c r="AC11" i="9"/>
  <c r="W12" i="9"/>
  <c r="AF16" i="9"/>
  <c r="AF23" i="9"/>
  <c r="AF8" i="9"/>
  <c r="AF15" i="9"/>
  <c r="W28" i="9"/>
  <c r="AF31" i="9"/>
  <c r="AE35" i="9"/>
  <c r="W44" i="9"/>
  <c r="W36" i="9"/>
  <c r="AF19" i="9"/>
  <c r="AC20" i="9" s="1"/>
  <c r="AF35" i="9"/>
  <c r="AC36" i="9" s="1"/>
  <c r="AF11" i="9"/>
  <c r="AC12" i="9" s="1"/>
  <c r="AF27" i="9"/>
  <c r="AD28" i="9" s="1"/>
  <c r="AF43" i="9"/>
  <c r="AE44" i="9" s="1"/>
  <c r="AD20" i="9"/>
  <c r="AF6" i="9"/>
  <c r="AF14" i="9"/>
  <c r="AF30" i="9"/>
  <c r="AF22" i="9"/>
  <c r="AF38" i="9"/>
  <c r="AD36" i="9" l="1"/>
  <c r="AE12" i="9"/>
  <c r="AE36" i="9"/>
  <c r="AE20" i="9"/>
  <c r="AD44" i="9"/>
  <c r="AE28" i="9"/>
  <c r="AD12" i="9"/>
  <c r="AC44" i="9"/>
  <c r="AC28" i="9"/>
  <c r="S13" i="8" l="1"/>
  <c r="P13" i="8"/>
  <c r="P14" i="8" s="1"/>
  <c r="M13" i="8"/>
  <c r="J13" i="8"/>
  <c r="G13" i="8"/>
  <c r="S5" i="8"/>
  <c r="P5" i="8"/>
  <c r="P6" i="8" s="1"/>
  <c r="M5" i="8"/>
  <c r="J5" i="8"/>
  <c r="G5" i="8"/>
  <c r="AE42" i="8" l="1"/>
  <c r="W42" i="8"/>
  <c r="AD41" i="8"/>
  <c r="AF41" i="8" s="1"/>
  <c r="AE40" i="8"/>
  <c r="AC40" i="8"/>
  <c r="AF40" i="8" s="1"/>
  <c r="W40" i="8"/>
  <c r="AD39" i="8"/>
  <c r="AD43" i="8" s="1"/>
  <c r="AC39" i="8"/>
  <c r="AE38" i="8"/>
  <c r="AE43" i="8" s="1"/>
  <c r="AC38" i="8"/>
  <c r="AC43" i="8" s="1"/>
  <c r="W38" i="8"/>
  <c r="W44" i="8" s="1"/>
  <c r="AE34" i="8"/>
  <c r="W34" i="8"/>
  <c r="AD33" i="8"/>
  <c r="AF33" i="8" s="1"/>
  <c r="AE32" i="8"/>
  <c r="AC32" i="8"/>
  <c r="W32" i="8"/>
  <c r="AD31" i="8"/>
  <c r="AD35" i="8" s="1"/>
  <c r="AC31" i="8"/>
  <c r="AF31" i="8" s="1"/>
  <c r="AE30" i="8"/>
  <c r="AC30" i="8"/>
  <c r="W30" i="8"/>
  <c r="AE26" i="8"/>
  <c r="W26" i="8"/>
  <c r="AD25" i="8"/>
  <c r="AF25" i="8" s="1"/>
  <c r="AE24" i="8"/>
  <c r="AC24" i="8"/>
  <c r="AF24" i="8" s="1"/>
  <c r="W24" i="8"/>
  <c r="AD23" i="8"/>
  <c r="AD27" i="8" s="1"/>
  <c r="AC23" i="8"/>
  <c r="AF23" i="8" s="1"/>
  <c r="AE22" i="8"/>
  <c r="AE27" i="8" s="1"/>
  <c r="AC22" i="8"/>
  <c r="W22" i="8"/>
  <c r="AE18" i="8"/>
  <c r="W18" i="8"/>
  <c r="AD17" i="8"/>
  <c r="AF17" i="8" s="1"/>
  <c r="AE16" i="8"/>
  <c r="AC16" i="8"/>
  <c r="AF16" i="8" s="1"/>
  <c r="W16" i="8"/>
  <c r="AD15" i="8"/>
  <c r="AD19" i="8" s="1"/>
  <c r="AC15" i="8"/>
  <c r="AF15" i="8" s="1"/>
  <c r="AE14" i="8"/>
  <c r="AE19" i="8" s="1"/>
  <c r="AC14" i="8"/>
  <c r="AC19" i="8" s="1"/>
  <c r="W14" i="8"/>
  <c r="AE10" i="8"/>
  <c r="W10" i="8"/>
  <c r="AD9" i="8"/>
  <c r="AF9" i="8" s="1"/>
  <c r="AE8" i="8"/>
  <c r="AC8" i="8"/>
  <c r="AF8" i="8" s="1"/>
  <c r="W8" i="8"/>
  <c r="AD7" i="8"/>
  <c r="AC7" i="8"/>
  <c r="AE6" i="8"/>
  <c r="AE11" i="8" s="1"/>
  <c r="AC6" i="8"/>
  <c r="AC11" i="8" s="1"/>
  <c r="W6" i="8"/>
  <c r="AE42" i="7"/>
  <c r="W42" i="7"/>
  <c r="AD41" i="7"/>
  <c r="AF41" i="7" s="1"/>
  <c r="AE40" i="7"/>
  <c r="AC40" i="7"/>
  <c r="W40" i="7"/>
  <c r="AD39" i="7"/>
  <c r="AD43" i="7" s="1"/>
  <c r="AC39" i="7"/>
  <c r="AF39" i="7" s="1"/>
  <c r="AE38" i="7"/>
  <c r="AC38" i="7"/>
  <c r="W38" i="7"/>
  <c r="AE34" i="7"/>
  <c r="W34" i="7"/>
  <c r="AD33" i="7"/>
  <c r="AF33" i="7" s="1"/>
  <c r="AE32" i="7"/>
  <c r="AC32" i="7"/>
  <c r="AF32" i="7" s="1"/>
  <c r="W32" i="7"/>
  <c r="AD31" i="7"/>
  <c r="AD35" i="7" s="1"/>
  <c r="AC31" i="7"/>
  <c r="AE30" i="7"/>
  <c r="AE35" i="7" s="1"/>
  <c r="AC30" i="7"/>
  <c r="W30" i="7"/>
  <c r="AE26" i="7"/>
  <c r="W26" i="7"/>
  <c r="AD25" i="7"/>
  <c r="AF25" i="7" s="1"/>
  <c r="AE24" i="7"/>
  <c r="AC24" i="7"/>
  <c r="W24" i="7"/>
  <c r="AD23" i="7"/>
  <c r="AD27" i="7" s="1"/>
  <c r="AC23" i="7"/>
  <c r="AF23" i="7" s="1"/>
  <c r="AE22" i="7"/>
  <c r="AC22" i="7"/>
  <c r="AC27" i="7" s="1"/>
  <c r="W22" i="7"/>
  <c r="AE18" i="7"/>
  <c r="W18" i="7"/>
  <c r="AD17" i="7"/>
  <c r="AF17" i="7" s="1"/>
  <c r="AE16" i="7"/>
  <c r="AC16" i="7"/>
  <c r="AF16" i="7" s="1"/>
  <c r="W16" i="7"/>
  <c r="AD15" i="7"/>
  <c r="AD19" i="7" s="1"/>
  <c r="AC15" i="7"/>
  <c r="AE14" i="7"/>
  <c r="AE19" i="7" s="1"/>
  <c r="AC14" i="7"/>
  <c r="W14" i="7"/>
  <c r="W20" i="7" s="1"/>
  <c r="AE10" i="7"/>
  <c r="W10" i="7"/>
  <c r="D10" i="10" s="1"/>
  <c r="AD9" i="7"/>
  <c r="AF9" i="7" s="1"/>
  <c r="AE8" i="7"/>
  <c r="AC8" i="7"/>
  <c r="W8" i="7"/>
  <c r="D9" i="10" s="1"/>
  <c r="AD7" i="7"/>
  <c r="AD11" i="7" s="1"/>
  <c r="AC7" i="7"/>
  <c r="AF7" i="7" s="1"/>
  <c r="AE6" i="7"/>
  <c r="AC6" i="7"/>
  <c r="W6" i="7"/>
  <c r="B10" i="10" s="1"/>
  <c r="AC19" i="7" l="1"/>
  <c r="AE27" i="7"/>
  <c r="AF24" i="7"/>
  <c r="AF31" i="7"/>
  <c r="AC43" i="7"/>
  <c r="AC35" i="8"/>
  <c r="AD11" i="8"/>
  <c r="AC11" i="7"/>
  <c r="AE11" i="7"/>
  <c r="AF8" i="7"/>
  <c r="AF15" i="7"/>
  <c r="AC35" i="7"/>
  <c r="AF35" i="7" s="1"/>
  <c r="AE43" i="7"/>
  <c r="AF40" i="7"/>
  <c r="AF7" i="8"/>
  <c r="AC27" i="8"/>
  <c r="AF27" i="8" s="1"/>
  <c r="AE35" i="8"/>
  <c r="AF32" i="8"/>
  <c r="AF39" i="8"/>
  <c r="W20" i="8"/>
  <c r="W12" i="8"/>
  <c r="W12" i="7"/>
  <c r="B9" i="10" s="1"/>
  <c r="W28" i="7"/>
  <c r="W44" i="7"/>
  <c r="W36" i="7"/>
  <c r="W36" i="8"/>
  <c r="W28" i="8"/>
  <c r="AF19" i="7"/>
  <c r="AC20" i="7" s="1"/>
  <c r="AF11" i="8"/>
  <c r="AC12" i="8" s="1"/>
  <c r="AF43" i="8"/>
  <c r="AC44" i="8" s="1"/>
  <c r="AF27" i="7"/>
  <c r="AE28" i="7" s="1"/>
  <c r="AF43" i="7"/>
  <c r="AE44" i="7" s="1"/>
  <c r="AF19" i="8"/>
  <c r="AE20" i="8" s="1"/>
  <c r="AF35" i="8"/>
  <c r="AE36" i="8" s="1"/>
  <c r="AD20" i="7"/>
  <c r="AE12" i="8"/>
  <c r="AD12" i="8"/>
  <c r="AD44" i="8"/>
  <c r="AF6" i="7"/>
  <c r="AF14" i="7"/>
  <c r="AF22" i="7"/>
  <c r="AF30" i="7"/>
  <c r="AF38" i="7"/>
  <c r="AF6" i="8"/>
  <c r="AF14" i="8"/>
  <c r="AF22" i="8"/>
  <c r="AF30" i="8"/>
  <c r="AF38" i="8"/>
  <c r="AC36" i="7" l="1"/>
  <c r="AE36" i="7"/>
  <c r="AD36" i="7"/>
  <c r="AC28" i="8"/>
  <c r="AE28" i="8"/>
  <c r="AD28" i="8"/>
  <c r="AE20" i="7"/>
  <c r="AC20" i="8"/>
  <c r="AC28" i="7"/>
  <c r="AF11" i="7"/>
  <c r="AE12" i="7" s="1"/>
  <c r="AE44" i="8"/>
  <c r="AC36" i="8"/>
  <c r="AC44" i="7"/>
  <c r="AD36" i="8"/>
  <c r="AD20" i="8"/>
  <c r="AD44" i="7"/>
  <c r="AD28" i="7"/>
  <c r="AD12" i="7"/>
  <c r="AC12" i="7" l="1"/>
</calcChain>
</file>

<file path=xl/sharedStrings.xml><?xml version="1.0" encoding="utf-8"?>
<sst xmlns="http://schemas.openxmlformats.org/spreadsheetml/2006/main" count="1011" uniqueCount="283">
  <si>
    <t>營養師:江宗烺</t>
    <phoneticPr fontId="4" type="noConversion"/>
  </si>
  <si>
    <t>寶島白飯</t>
  </si>
  <si>
    <t>深色蔬菜</t>
  </si>
  <si>
    <t>地瓜飯</t>
  </si>
  <si>
    <t>淺色蔬菜</t>
  </si>
  <si>
    <t>若飯菜不足　請洽現場服務人員服務　歡迎踴躍訂購　豐成　04-8613339</t>
  </si>
  <si>
    <t>日期</t>
  </si>
  <si>
    <t>星期</t>
  </si>
  <si>
    <t>主食</t>
  </si>
  <si>
    <t>主菜</t>
  </si>
  <si>
    <t xml:space="preserve"> </t>
    <phoneticPr fontId="4" type="noConversion"/>
  </si>
  <si>
    <t>副菜</t>
  </si>
  <si>
    <t>湯</t>
  </si>
  <si>
    <t>營養分析</t>
  </si>
  <si>
    <t>個人量(克)</t>
    <phoneticPr fontId="4" type="noConversion"/>
  </si>
  <si>
    <t>醣類：</t>
  </si>
  <si>
    <t>主食類</t>
    <phoneticPr fontId="4" type="noConversion"/>
  </si>
  <si>
    <t>蛋白質</t>
    <phoneticPr fontId="4" type="noConversion"/>
  </si>
  <si>
    <t>脂肪</t>
    <phoneticPr fontId="4" type="noConversion"/>
  </si>
  <si>
    <t>醣類</t>
    <phoneticPr fontId="4" type="noConversion"/>
  </si>
  <si>
    <t>熱量</t>
    <phoneticPr fontId="4" type="noConversion"/>
  </si>
  <si>
    <t>月</t>
  </si>
  <si>
    <t>豆魚肉蛋類</t>
    <phoneticPr fontId="4" type="noConversion"/>
  </si>
  <si>
    <t>主食</t>
    <phoneticPr fontId="4" type="noConversion"/>
  </si>
  <si>
    <t>脂肪：</t>
  </si>
  <si>
    <t>蔬菜類</t>
    <phoneticPr fontId="4" type="noConversion"/>
  </si>
  <si>
    <t>肉</t>
    <phoneticPr fontId="4" type="noConversion"/>
  </si>
  <si>
    <t>日</t>
  </si>
  <si>
    <t>油脂類</t>
    <phoneticPr fontId="4" type="noConversion"/>
  </si>
  <si>
    <t>菜</t>
    <phoneticPr fontId="4" type="noConversion"/>
  </si>
  <si>
    <t>星期一</t>
    <phoneticPr fontId="4" type="noConversion"/>
  </si>
  <si>
    <t>蛋白質：</t>
  </si>
  <si>
    <t>水果類</t>
    <phoneticPr fontId="4" type="noConversion"/>
  </si>
  <si>
    <t>油</t>
    <phoneticPr fontId="4" type="noConversion"/>
  </si>
  <si>
    <t>奶類</t>
    <phoneticPr fontId="4" type="noConversion"/>
  </si>
  <si>
    <t>水果</t>
    <phoneticPr fontId="4" type="noConversion"/>
  </si>
  <si>
    <t>餐數</t>
    <phoneticPr fontId="4" type="noConversion"/>
  </si>
  <si>
    <t>熱量：</t>
    <phoneticPr fontId="4" type="noConversion"/>
  </si>
  <si>
    <t>日</t>
    <phoneticPr fontId="4" type="noConversion"/>
  </si>
  <si>
    <t>星期二</t>
    <phoneticPr fontId="4" type="noConversion"/>
  </si>
  <si>
    <t>星期三</t>
    <phoneticPr fontId="4" type="noConversion"/>
  </si>
  <si>
    <t>星期四</t>
    <phoneticPr fontId="4" type="noConversion"/>
  </si>
  <si>
    <t>蒸</t>
    <phoneticPr fontId="4" type="noConversion"/>
  </si>
  <si>
    <t>烤</t>
    <phoneticPr fontId="4" type="noConversion"/>
  </si>
  <si>
    <t xml:space="preserve"> </t>
    <phoneticPr fontId="4" type="noConversion"/>
  </si>
  <si>
    <t>食材以可食量標示</t>
    <phoneticPr fontId="4" type="noConversion"/>
  </si>
  <si>
    <t>備註</t>
    <phoneticPr fontId="4" type="noConversion"/>
  </si>
  <si>
    <t>水果/乳品</t>
    <phoneticPr fontId="4" type="noConversion"/>
  </si>
  <si>
    <t>食物類別</t>
    <phoneticPr fontId="4" type="noConversion"/>
  </si>
  <si>
    <t>份數</t>
    <phoneticPr fontId="4" type="noConversion"/>
  </si>
  <si>
    <t>炸</t>
    <phoneticPr fontId="4" type="noConversion"/>
  </si>
  <si>
    <t>煮</t>
    <phoneticPr fontId="4" type="noConversion"/>
  </si>
  <si>
    <t>川燙</t>
    <phoneticPr fontId="4" type="noConversion"/>
  </si>
  <si>
    <t>滷</t>
    <phoneticPr fontId="4" type="noConversion"/>
  </si>
  <si>
    <t>白米</t>
  </si>
  <si>
    <t>星期五</t>
    <phoneticPr fontId="4" type="noConversion"/>
  </si>
  <si>
    <t>蛋白質27.4g 脂質21.5g 醣類100g 熱量703.1Kcal</t>
  </si>
  <si>
    <t>蛋白質26g 脂質20.5g 醣類99.5g 熱量686.5Kcal</t>
  </si>
  <si>
    <t>蛋白質25.3g 脂質21g 醣類97.5g 熱量680.2Kcal</t>
  </si>
  <si>
    <t>蛋白質27.4g 脂質22g 醣類101g 熱量711.6Kcal</t>
  </si>
  <si>
    <t>蛋白質26.6g 脂質21.5g 醣類99.5g 熱量697.9Kcal</t>
  </si>
  <si>
    <t>炒</t>
    <phoneticPr fontId="4" type="noConversion"/>
  </si>
  <si>
    <t>滷</t>
    <phoneticPr fontId="4" type="noConversion"/>
  </si>
  <si>
    <t>洋蔥</t>
    <phoneticPr fontId="4" type="noConversion"/>
  </si>
  <si>
    <t>新鮮豬肉</t>
    <phoneticPr fontId="4" type="noConversion"/>
  </si>
  <si>
    <t>三色豆</t>
    <phoneticPr fontId="4" type="noConversion"/>
  </si>
  <si>
    <t>麵</t>
    <phoneticPr fontId="4" type="noConversion"/>
  </si>
  <si>
    <t>蒸</t>
    <phoneticPr fontId="4" type="noConversion"/>
  </si>
  <si>
    <t>煮</t>
    <phoneticPr fontId="4" type="noConversion"/>
  </si>
  <si>
    <t>冬瓜湯</t>
    <phoneticPr fontId="4" type="noConversion"/>
  </si>
  <si>
    <t>日式豚骨湯</t>
    <phoneticPr fontId="4" type="noConversion"/>
  </si>
  <si>
    <t>塔香三杯雞</t>
    <phoneticPr fontId="4" type="noConversion"/>
  </si>
  <si>
    <t>味噌豆腐湯(豆海)</t>
    <phoneticPr fontId="4" type="noConversion"/>
  </si>
  <si>
    <t>炒</t>
    <phoneticPr fontId="4" type="noConversion"/>
  </si>
  <si>
    <t>烤</t>
    <phoneticPr fontId="4" type="noConversion"/>
  </si>
  <si>
    <t>滷</t>
    <phoneticPr fontId="4" type="noConversion"/>
  </si>
  <si>
    <t>鐵路便當排骨</t>
    <phoneticPr fontId="4" type="noConversion"/>
  </si>
  <si>
    <t>冬瓜燒鴨</t>
    <phoneticPr fontId="4" type="noConversion"/>
  </si>
  <si>
    <t>燒烤翅小腿</t>
    <phoneticPr fontId="4" type="noConversion"/>
  </si>
  <si>
    <t>泰式打拋豬(醃)</t>
    <phoneticPr fontId="4" type="noConversion"/>
  </si>
  <si>
    <t>薑絲海芽湯</t>
    <phoneticPr fontId="4" type="noConversion"/>
  </si>
  <si>
    <t>金菇肉絲湯</t>
    <phoneticPr fontId="4" type="noConversion"/>
  </si>
  <si>
    <t>番茄炒蛋(豆)</t>
    <phoneticPr fontId="4" type="noConversion"/>
  </si>
  <si>
    <t>手工蒸肉丸子</t>
    <phoneticPr fontId="4" type="noConversion"/>
  </si>
  <si>
    <t>螞蟻上樹</t>
    <phoneticPr fontId="4" type="noConversion"/>
  </si>
  <si>
    <t>碳烤翅小腿</t>
    <phoneticPr fontId="4" type="noConversion"/>
  </si>
  <si>
    <t>白玉上排湯</t>
    <phoneticPr fontId="4" type="noConversion"/>
  </si>
  <si>
    <t>玉米蛋花湯</t>
    <phoneticPr fontId="4" type="noConversion"/>
  </si>
  <si>
    <t>廟口麵線糊(芡)</t>
    <phoneticPr fontId="4" type="noConversion"/>
  </si>
  <si>
    <t>刺瓜大骨湯</t>
    <phoneticPr fontId="4" type="noConversion"/>
  </si>
  <si>
    <t>鴿蛋肉燥(醃)</t>
    <phoneticPr fontId="4" type="noConversion"/>
  </si>
  <si>
    <t>椒鹽咕咾肉(炸)</t>
    <phoneticPr fontId="4" type="noConversion"/>
  </si>
  <si>
    <t>香烤地瓜條</t>
    <phoneticPr fontId="4" type="noConversion"/>
  </si>
  <si>
    <t>白玉燒雞</t>
    <phoneticPr fontId="4" type="noConversion"/>
  </si>
  <si>
    <t>鮮蔬炒蛋</t>
    <phoneticPr fontId="4" type="noConversion"/>
  </si>
  <si>
    <t>玉米濃湯(芡)</t>
    <phoneticPr fontId="4" type="noConversion"/>
  </si>
  <si>
    <t>2/11(二)</t>
    <phoneticPr fontId="4" type="noConversion"/>
  </si>
  <si>
    <t>2/12(三)</t>
    <phoneticPr fontId="4" type="noConversion"/>
  </si>
  <si>
    <t>2/13(四)</t>
    <phoneticPr fontId="4" type="noConversion"/>
  </si>
  <si>
    <t>2/14(五)</t>
    <phoneticPr fontId="4" type="noConversion"/>
  </si>
  <si>
    <t>和平紀念日</t>
    <phoneticPr fontId="4" type="noConversion"/>
  </si>
  <si>
    <t>板烤雞腿排</t>
    <phoneticPr fontId="4" type="noConversion"/>
  </si>
  <si>
    <t>醬香滷豬排</t>
    <phoneticPr fontId="4" type="noConversion"/>
  </si>
  <si>
    <t>五穀飯</t>
    <phoneticPr fontId="4" type="noConversion"/>
  </si>
  <si>
    <t>印度咖哩豬</t>
    <phoneticPr fontId="4" type="noConversion"/>
  </si>
  <si>
    <t>噴香雞絲飯</t>
    <phoneticPr fontId="4" type="noConversion"/>
  </si>
  <si>
    <t>鴿蛋海結</t>
    <phoneticPr fontId="4" type="noConversion"/>
  </si>
  <si>
    <t>糖醋豬柳條</t>
    <phoneticPr fontId="4" type="noConversion"/>
  </si>
  <si>
    <t>客家小炒(豆海)</t>
    <phoneticPr fontId="4" type="noConversion"/>
  </si>
  <si>
    <t>洋蔥鹹豬肉(醃)</t>
    <phoneticPr fontId="4" type="noConversion"/>
  </si>
  <si>
    <t>日式味噌豬</t>
    <phoneticPr fontId="4" type="noConversion"/>
  </si>
  <si>
    <t>檸檬雞柳條(加)</t>
    <phoneticPr fontId="4" type="noConversion"/>
  </si>
  <si>
    <t>酸辣湯(芡)</t>
    <phoneticPr fontId="4" type="noConversion"/>
  </si>
  <si>
    <t>南洋咖哩雞</t>
    <phoneticPr fontId="4" type="noConversion"/>
  </si>
  <si>
    <t>四季燒賣(加)</t>
    <phoneticPr fontId="4" type="noConversion"/>
  </si>
  <si>
    <t>香烤雞排</t>
    <phoneticPr fontId="4" type="noConversion"/>
  </si>
  <si>
    <t>白玉燒肉</t>
    <phoneticPr fontId="4" type="noConversion"/>
  </si>
  <si>
    <t>柴魚豆腐湯(豆海)</t>
    <phoneticPr fontId="4" type="noConversion"/>
  </si>
  <si>
    <t>衛生管理人員:陳莎莉</t>
    <phoneticPr fontId="4" type="noConversion"/>
  </si>
  <si>
    <t>2/17(一)</t>
    <phoneticPr fontId="4" type="noConversion"/>
  </si>
  <si>
    <t>2/18(二)</t>
    <phoneticPr fontId="4" type="noConversion"/>
  </si>
  <si>
    <t>2/19(三)</t>
    <phoneticPr fontId="4" type="noConversion"/>
  </si>
  <si>
    <t>2/20(四)</t>
    <phoneticPr fontId="4" type="noConversion"/>
  </si>
  <si>
    <t>2/21(五)</t>
    <phoneticPr fontId="4" type="noConversion"/>
  </si>
  <si>
    <t>2/24(一)</t>
    <phoneticPr fontId="4" type="noConversion"/>
  </si>
  <si>
    <t>2/25(二)</t>
    <phoneticPr fontId="4" type="noConversion"/>
  </si>
  <si>
    <t>2/26(三)</t>
    <phoneticPr fontId="4" type="noConversion"/>
  </si>
  <si>
    <t>2/27(四)</t>
    <phoneticPr fontId="4" type="noConversion"/>
  </si>
  <si>
    <t>2/28(五)</t>
    <phoneticPr fontId="4" type="noConversion"/>
  </si>
  <si>
    <t>海芽蛋花湯</t>
    <phoneticPr fontId="4" type="noConversion"/>
  </si>
  <si>
    <t>極品佛跳牆</t>
    <phoneticPr fontId="4" type="noConversion"/>
  </si>
  <si>
    <t>中華鍋貼(加)</t>
    <phoneticPr fontId="4" type="noConversion"/>
  </si>
  <si>
    <t>蘑菇鐵板麵</t>
    <phoneticPr fontId="4" type="noConversion"/>
  </si>
  <si>
    <t>咔滋雙拼(加炸)</t>
    <phoneticPr fontId="4" type="noConversion"/>
  </si>
  <si>
    <t>上海湯包(冷)</t>
    <phoneticPr fontId="4" type="noConversion"/>
  </si>
  <si>
    <t>芝香雞翅</t>
    <phoneticPr fontId="4" type="noConversion"/>
  </si>
  <si>
    <t>胖胖熱狗棒(加炸)</t>
    <phoneticPr fontId="4" type="noConversion"/>
  </si>
  <si>
    <t>彩繪螺旋麵</t>
    <phoneticPr fontId="4" type="noConversion"/>
  </si>
  <si>
    <t>刺瓜什錦(海)</t>
    <phoneticPr fontId="4" type="noConversion"/>
  </si>
  <si>
    <t>日式黃金豬(炸)</t>
    <phoneticPr fontId="4" type="noConversion"/>
  </si>
  <si>
    <t>起司雞圈(加炸)</t>
    <phoneticPr fontId="4" type="noConversion"/>
  </si>
  <si>
    <t>海苔咕咕雞(炸)</t>
    <phoneticPr fontId="4" type="noConversion"/>
  </si>
  <si>
    <t>普羅旺斯雞腿</t>
    <phoneticPr fontId="4" type="noConversion"/>
  </si>
  <si>
    <t>個人量(克)</t>
    <phoneticPr fontId="4" type="noConversion"/>
  </si>
  <si>
    <t>炒</t>
    <phoneticPr fontId="4" type="noConversion"/>
  </si>
  <si>
    <t>白米</t>
    <phoneticPr fontId="4" type="noConversion"/>
  </si>
  <si>
    <t>新鮮雞腿排</t>
    <phoneticPr fontId="4" type="noConversion"/>
  </si>
  <si>
    <t>豆腐</t>
    <phoneticPr fontId="4" type="noConversion"/>
  </si>
  <si>
    <t>豆</t>
    <phoneticPr fontId="4" type="noConversion"/>
  </si>
  <si>
    <t>小黃瓜</t>
    <phoneticPr fontId="4" type="noConversion"/>
  </si>
  <si>
    <t>麵線</t>
    <phoneticPr fontId="4" type="noConversion"/>
  </si>
  <si>
    <t>新鮮豬肉</t>
    <phoneticPr fontId="4" type="noConversion"/>
  </si>
  <si>
    <t>紅蘿蔔</t>
    <phoneticPr fontId="4" type="noConversion"/>
  </si>
  <si>
    <t>新鮮豬排</t>
    <phoneticPr fontId="4" type="noConversion"/>
  </si>
  <si>
    <t>海</t>
    <phoneticPr fontId="4" type="noConversion"/>
  </si>
  <si>
    <t>雞柳條</t>
    <phoneticPr fontId="4" type="noConversion"/>
  </si>
  <si>
    <t>加</t>
    <phoneticPr fontId="4" type="noConversion"/>
  </si>
  <si>
    <t>白蘿蔔</t>
    <phoneticPr fontId="4" type="noConversion"/>
  </si>
  <si>
    <t>洋蔥</t>
    <phoneticPr fontId="4" type="noConversion"/>
  </si>
  <si>
    <t>玉米粒</t>
    <phoneticPr fontId="4" type="noConversion"/>
  </si>
  <si>
    <t>新鮮豬排骨</t>
    <phoneticPr fontId="4" type="noConversion"/>
  </si>
  <si>
    <t>鹹豬肉</t>
    <phoneticPr fontId="4" type="noConversion"/>
  </si>
  <si>
    <t>醃</t>
    <phoneticPr fontId="4" type="noConversion"/>
  </si>
  <si>
    <t>新鮮雞蛋</t>
    <phoneticPr fontId="4" type="noConversion"/>
  </si>
  <si>
    <t>刺瓜</t>
    <phoneticPr fontId="4" type="noConversion"/>
  </si>
  <si>
    <t>洋芋</t>
    <phoneticPr fontId="4" type="noConversion"/>
  </si>
  <si>
    <t>新鮮豬大骨</t>
    <phoneticPr fontId="4" type="noConversion"/>
  </si>
  <si>
    <t>三色豆</t>
    <phoneticPr fontId="4" type="noConversion"/>
  </si>
  <si>
    <t>新鮮雞肉</t>
    <phoneticPr fontId="4" type="noConversion"/>
  </si>
  <si>
    <t>新鮮雞翅</t>
    <phoneticPr fontId="4" type="noConversion"/>
  </si>
  <si>
    <t>地瓜</t>
    <phoneticPr fontId="4" type="noConversion"/>
  </si>
  <si>
    <t>青蔥</t>
    <phoneticPr fontId="4" type="noConversion"/>
  </si>
  <si>
    <t>金針菇</t>
    <phoneticPr fontId="4" type="noConversion"/>
  </si>
  <si>
    <t>米血</t>
    <phoneticPr fontId="4" type="noConversion"/>
  </si>
  <si>
    <t>豬血</t>
    <phoneticPr fontId="4" type="noConversion"/>
  </si>
  <si>
    <t>木耳</t>
    <phoneticPr fontId="4" type="noConversion"/>
  </si>
  <si>
    <t>蝦米</t>
    <phoneticPr fontId="4" type="noConversion"/>
  </si>
  <si>
    <t>新鮮雞排</t>
    <phoneticPr fontId="4" type="noConversion"/>
  </si>
  <si>
    <t>脆瓜</t>
    <phoneticPr fontId="4" type="noConversion"/>
  </si>
  <si>
    <t>鵪鶉蛋</t>
    <phoneticPr fontId="4" type="noConversion"/>
  </si>
  <si>
    <t>地瓜條</t>
    <phoneticPr fontId="4" type="noConversion"/>
  </si>
  <si>
    <t>海帶芽</t>
    <phoneticPr fontId="4" type="noConversion"/>
  </si>
  <si>
    <t>高麗菜</t>
    <phoneticPr fontId="4" type="noConversion"/>
  </si>
  <si>
    <t>薑絲</t>
    <phoneticPr fontId="4" type="noConversion"/>
  </si>
  <si>
    <t>新鮮翅小腿</t>
    <phoneticPr fontId="4" type="noConversion"/>
  </si>
  <si>
    <t>芹菜</t>
    <phoneticPr fontId="4" type="noConversion"/>
  </si>
  <si>
    <t>豆干</t>
    <phoneticPr fontId="4" type="noConversion"/>
  </si>
  <si>
    <t>小魚乾</t>
    <phoneticPr fontId="4" type="noConversion"/>
  </si>
  <si>
    <t>新鮮筍絲</t>
    <phoneticPr fontId="4" type="noConversion"/>
  </si>
  <si>
    <t>味噌</t>
    <phoneticPr fontId="4" type="noConversion"/>
  </si>
  <si>
    <t>薑片</t>
    <phoneticPr fontId="4" type="noConversion"/>
  </si>
  <si>
    <t>大白菜</t>
    <phoneticPr fontId="4" type="noConversion"/>
  </si>
  <si>
    <t>冬瓜</t>
    <phoneticPr fontId="4" type="noConversion"/>
  </si>
  <si>
    <t>九層塔</t>
    <phoneticPr fontId="4" type="noConversion"/>
  </si>
  <si>
    <t>芋頭</t>
    <phoneticPr fontId="4" type="noConversion"/>
  </si>
  <si>
    <t>新鮮鴨肉</t>
    <phoneticPr fontId="4" type="noConversion"/>
  </si>
  <si>
    <t>海帶結</t>
    <phoneticPr fontId="4" type="noConversion"/>
  </si>
  <si>
    <t>冬粉</t>
    <phoneticPr fontId="4" type="noConversion"/>
  </si>
  <si>
    <t>米粉</t>
    <phoneticPr fontId="4" type="noConversion"/>
  </si>
  <si>
    <t>2月第一週菜單明細(永靖國小-豐成食品工廠)</t>
    <phoneticPr fontId="4" type="noConversion"/>
  </si>
  <si>
    <t>2月第二週菜單明細(永靖國小-豐成食品工廠)</t>
    <phoneticPr fontId="4" type="noConversion"/>
  </si>
  <si>
    <t>2月第三週菜單明細(永靖國小-豐成食品工廠)</t>
    <phoneticPr fontId="4" type="noConversion"/>
  </si>
  <si>
    <t>五榖米</t>
    <phoneticPr fontId="4" type="noConversion"/>
  </si>
  <si>
    <t>油蔥酥</t>
    <phoneticPr fontId="4" type="noConversion"/>
  </si>
  <si>
    <t>海苔</t>
    <phoneticPr fontId="4" type="noConversion"/>
  </si>
  <si>
    <t>蕃茄</t>
    <phoneticPr fontId="4" type="noConversion"/>
  </si>
  <si>
    <t>雞蛋</t>
    <phoneticPr fontId="4" type="noConversion"/>
  </si>
  <si>
    <t>玉米</t>
    <phoneticPr fontId="4" type="noConversion"/>
  </si>
  <si>
    <t>燒賣</t>
    <phoneticPr fontId="4" type="noConversion"/>
  </si>
  <si>
    <t>四季豆</t>
    <phoneticPr fontId="4" type="noConversion"/>
  </si>
  <si>
    <t>柴魚片</t>
    <phoneticPr fontId="4" type="noConversion"/>
  </si>
  <si>
    <t>豆輪</t>
    <phoneticPr fontId="4" type="noConversion"/>
  </si>
  <si>
    <t>炸</t>
    <phoneticPr fontId="4" type="noConversion"/>
  </si>
  <si>
    <t>煮</t>
    <phoneticPr fontId="4" type="noConversion"/>
  </si>
  <si>
    <t>加</t>
    <phoneticPr fontId="1" type="noConversion"/>
  </si>
  <si>
    <t>三色豆</t>
    <phoneticPr fontId="1" type="noConversion"/>
  </si>
  <si>
    <t>熱狗棒</t>
    <phoneticPr fontId="4" type="noConversion"/>
  </si>
  <si>
    <t>豆</t>
    <phoneticPr fontId="1" type="noConversion"/>
  </si>
  <si>
    <t>海</t>
    <phoneticPr fontId="1" type="noConversion"/>
  </si>
  <si>
    <t>螺旋麵</t>
    <phoneticPr fontId="1" type="noConversion"/>
  </si>
  <si>
    <t>洋芋</t>
    <phoneticPr fontId="1" type="noConversion"/>
  </si>
  <si>
    <t>洋蔥</t>
    <phoneticPr fontId="1" type="noConversion"/>
  </si>
  <si>
    <t>鍋貼</t>
    <phoneticPr fontId="1" type="noConversion"/>
  </si>
  <si>
    <t>新鮮雞腿</t>
    <phoneticPr fontId="1" type="noConversion"/>
  </si>
  <si>
    <t>海帶芽</t>
    <phoneticPr fontId="1" type="noConversion"/>
  </si>
  <si>
    <t>新鮮雞蛋</t>
    <phoneticPr fontId="1" type="noConversion"/>
  </si>
  <si>
    <t>炸</t>
    <phoneticPr fontId="1" type="noConversion"/>
  </si>
  <si>
    <t>炒</t>
    <phoneticPr fontId="1" type="noConversion"/>
  </si>
  <si>
    <t>烤</t>
    <phoneticPr fontId="1" type="noConversion"/>
  </si>
  <si>
    <t>烤</t>
    <phoneticPr fontId="1" type="noConversion"/>
  </si>
  <si>
    <t>滷</t>
    <phoneticPr fontId="1" type="noConversion"/>
  </si>
  <si>
    <t>蒸</t>
    <phoneticPr fontId="1" type="noConversion"/>
  </si>
  <si>
    <t>湯包</t>
    <phoneticPr fontId="1" type="noConversion"/>
  </si>
  <si>
    <t>冷</t>
    <phoneticPr fontId="1" type="noConversion"/>
  </si>
  <si>
    <t>洋蔥圈</t>
    <phoneticPr fontId="4" type="noConversion"/>
  </si>
  <si>
    <t>薯球</t>
    <phoneticPr fontId="1" type="noConversion"/>
  </si>
  <si>
    <t>起司雞圈</t>
    <phoneticPr fontId="1" type="noConversion"/>
  </si>
  <si>
    <t>醃</t>
    <phoneticPr fontId="1" type="noConversion"/>
  </si>
  <si>
    <t>滷</t>
    <phoneticPr fontId="1" type="noConversion"/>
  </si>
  <si>
    <t>煮</t>
    <phoneticPr fontId="1" type="noConversion"/>
  </si>
  <si>
    <t>蒸</t>
    <phoneticPr fontId="1" type="noConversion"/>
  </si>
  <si>
    <r>
      <rPr>
        <sz val="180"/>
        <color rgb="FF0000FF"/>
        <rFont val="文鼎中特廣告體"/>
        <family val="2"/>
        <charset val="136"/>
      </rPr>
      <t>永靖國小 109年2月菜單</t>
    </r>
    <r>
      <rPr>
        <sz val="180"/>
        <color theme="1"/>
        <rFont val="文鼎中特廣告體"/>
        <family val="2"/>
        <charset val="136"/>
      </rPr>
      <t xml:space="preserve">   </t>
    </r>
    <r>
      <rPr>
        <sz val="300"/>
        <color rgb="FFFF0000"/>
        <rFont val="文鼎中特廣告體"/>
        <family val="3"/>
        <charset val="136"/>
      </rPr>
      <t>豐成</t>
    </r>
    <phoneticPr fontId="4" type="noConversion"/>
  </si>
  <si>
    <t>菜單設計者:江宗烺</t>
    <phoneticPr fontId="4" type="noConversion"/>
  </si>
  <si>
    <r>
      <t>2</t>
    </r>
    <r>
      <rPr>
        <sz val="10"/>
        <rFont val="細明體"/>
        <family val="3"/>
        <charset val="136"/>
      </rPr>
      <t>月</t>
    </r>
    <r>
      <rPr>
        <sz val="10"/>
        <rFont val="Arial"/>
        <family val="2"/>
      </rPr>
      <t>11</t>
    </r>
    <r>
      <rPr>
        <sz val="10"/>
        <rFont val="細明體"/>
        <family val="3"/>
        <charset val="136"/>
      </rPr>
      <t>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二</t>
    </r>
    <r>
      <rPr>
        <sz val="10"/>
        <rFont val="Arial"/>
        <family val="2"/>
      </rPr>
      <t>)</t>
    </r>
    <phoneticPr fontId="4" type="noConversion"/>
  </si>
  <si>
    <r>
      <t>2</t>
    </r>
    <r>
      <rPr>
        <sz val="10"/>
        <rFont val="細明體"/>
        <family val="3"/>
        <charset val="136"/>
      </rPr>
      <t>月</t>
    </r>
    <r>
      <rPr>
        <sz val="10"/>
        <rFont val="Arial"/>
        <family val="2"/>
      </rPr>
      <t>12</t>
    </r>
    <r>
      <rPr>
        <sz val="10"/>
        <rFont val="細明體"/>
        <family val="3"/>
        <charset val="136"/>
      </rPr>
      <t>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三</t>
    </r>
    <r>
      <rPr>
        <sz val="10"/>
        <rFont val="Arial"/>
        <family val="2"/>
      </rPr>
      <t>)</t>
    </r>
    <phoneticPr fontId="4" type="noConversion"/>
  </si>
  <si>
    <r>
      <t>2</t>
    </r>
    <r>
      <rPr>
        <sz val="10"/>
        <rFont val="細明體"/>
        <family val="3"/>
        <charset val="136"/>
      </rPr>
      <t>月</t>
    </r>
    <r>
      <rPr>
        <sz val="10"/>
        <rFont val="Arial"/>
        <family val="2"/>
      </rPr>
      <t>13</t>
    </r>
    <r>
      <rPr>
        <sz val="10"/>
        <rFont val="細明體"/>
        <family val="3"/>
        <charset val="136"/>
      </rPr>
      <t>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四</t>
    </r>
    <r>
      <rPr>
        <sz val="10"/>
        <rFont val="Arial"/>
        <family val="2"/>
      </rPr>
      <t>)</t>
    </r>
    <phoneticPr fontId="4" type="noConversion"/>
  </si>
  <si>
    <r>
      <t>2</t>
    </r>
    <r>
      <rPr>
        <sz val="10"/>
        <rFont val="細明體"/>
        <family val="3"/>
        <charset val="136"/>
      </rPr>
      <t>月</t>
    </r>
    <r>
      <rPr>
        <sz val="10"/>
        <rFont val="Arial"/>
        <family val="2"/>
      </rPr>
      <t>14</t>
    </r>
    <r>
      <rPr>
        <sz val="10"/>
        <rFont val="細明體"/>
        <family val="3"/>
        <charset val="136"/>
      </rPr>
      <t>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五</t>
    </r>
    <r>
      <rPr>
        <sz val="10"/>
        <rFont val="Arial"/>
        <family val="2"/>
      </rPr>
      <t>)</t>
    </r>
    <phoneticPr fontId="4" type="noConversion"/>
  </si>
  <si>
    <t>熱量:</t>
    <phoneticPr fontId="4" type="noConversion"/>
  </si>
  <si>
    <r>
      <t>2</t>
    </r>
    <r>
      <rPr>
        <sz val="10"/>
        <rFont val="細明體"/>
        <family val="3"/>
        <charset val="136"/>
      </rPr>
      <t>月</t>
    </r>
    <r>
      <rPr>
        <sz val="10"/>
        <rFont val="Arial"/>
        <family val="2"/>
      </rPr>
      <t>17</t>
    </r>
    <r>
      <rPr>
        <sz val="10"/>
        <rFont val="細明體"/>
        <family val="3"/>
        <charset val="136"/>
      </rPr>
      <t>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一</t>
    </r>
    <r>
      <rPr>
        <sz val="10"/>
        <rFont val="Arial"/>
        <family val="2"/>
      </rPr>
      <t>)</t>
    </r>
    <phoneticPr fontId="4" type="noConversion"/>
  </si>
  <si>
    <r>
      <t>2</t>
    </r>
    <r>
      <rPr>
        <sz val="10"/>
        <rFont val="細明體"/>
        <family val="3"/>
        <charset val="136"/>
      </rPr>
      <t>月</t>
    </r>
    <r>
      <rPr>
        <sz val="10"/>
        <rFont val="Arial"/>
        <family val="2"/>
      </rPr>
      <t>18</t>
    </r>
    <r>
      <rPr>
        <sz val="10"/>
        <rFont val="細明體"/>
        <family val="3"/>
        <charset val="136"/>
      </rPr>
      <t>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二</t>
    </r>
    <r>
      <rPr>
        <sz val="10"/>
        <rFont val="Arial"/>
        <family val="2"/>
      </rPr>
      <t>)</t>
    </r>
    <phoneticPr fontId="4" type="noConversion"/>
  </si>
  <si>
    <r>
      <t>2</t>
    </r>
    <r>
      <rPr>
        <sz val="10"/>
        <rFont val="細明體"/>
        <family val="3"/>
        <charset val="136"/>
      </rPr>
      <t>月</t>
    </r>
    <r>
      <rPr>
        <sz val="10"/>
        <rFont val="Arial"/>
        <family val="2"/>
      </rPr>
      <t>19</t>
    </r>
    <r>
      <rPr>
        <sz val="10"/>
        <rFont val="細明體"/>
        <family val="3"/>
        <charset val="136"/>
      </rPr>
      <t>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三</t>
    </r>
    <r>
      <rPr>
        <sz val="10"/>
        <rFont val="Arial"/>
        <family val="2"/>
      </rPr>
      <t>)</t>
    </r>
    <phoneticPr fontId="4" type="noConversion"/>
  </si>
  <si>
    <r>
      <t>2</t>
    </r>
    <r>
      <rPr>
        <sz val="10"/>
        <rFont val="細明體"/>
        <family val="3"/>
        <charset val="136"/>
      </rPr>
      <t>月</t>
    </r>
    <r>
      <rPr>
        <sz val="10"/>
        <rFont val="Arial"/>
        <family val="2"/>
      </rPr>
      <t>20</t>
    </r>
    <r>
      <rPr>
        <sz val="10"/>
        <rFont val="細明體"/>
        <family val="3"/>
        <charset val="136"/>
      </rPr>
      <t>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四</t>
    </r>
    <r>
      <rPr>
        <sz val="10"/>
        <rFont val="Arial"/>
        <family val="2"/>
      </rPr>
      <t>)</t>
    </r>
    <phoneticPr fontId="4" type="noConversion"/>
  </si>
  <si>
    <r>
      <t>2</t>
    </r>
    <r>
      <rPr>
        <sz val="10"/>
        <rFont val="細明體"/>
        <family val="3"/>
        <charset val="136"/>
      </rPr>
      <t>月</t>
    </r>
    <r>
      <rPr>
        <sz val="10"/>
        <rFont val="Arial"/>
        <family val="2"/>
      </rPr>
      <t>21</t>
    </r>
    <r>
      <rPr>
        <sz val="10"/>
        <rFont val="細明體"/>
        <family val="3"/>
        <charset val="136"/>
      </rPr>
      <t>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五</t>
    </r>
    <r>
      <rPr>
        <sz val="10"/>
        <rFont val="Arial"/>
        <family val="2"/>
      </rPr>
      <t>)</t>
    </r>
    <phoneticPr fontId="4" type="noConversion"/>
  </si>
  <si>
    <t>熱量:</t>
    <phoneticPr fontId="4" type="noConversion"/>
  </si>
  <si>
    <r>
      <rPr>
        <sz val="10"/>
        <rFont val="細明體"/>
        <family val="3"/>
        <charset val="136"/>
      </rPr>
      <t>2月24日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一</t>
    </r>
    <r>
      <rPr>
        <sz val="10"/>
        <rFont val="Arial"/>
        <family val="2"/>
      </rPr>
      <t>)</t>
    </r>
    <phoneticPr fontId="4" type="noConversion"/>
  </si>
  <si>
    <r>
      <t>2</t>
    </r>
    <r>
      <rPr>
        <sz val="10"/>
        <rFont val="細明體"/>
        <family val="3"/>
        <charset val="136"/>
      </rPr>
      <t>月</t>
    </r>
    <r>
      <rPr>
        <sz val="10"/>
        <rFont val="Arial"/>
        <family val="2"/>
      </rPr>
      <t>25</t>
    </r>
    <r>
      <rPr>
        <sz val="10"/>
        <rFont val="細明體"/>
        <family val="3"/>
        <charset val="136"/>
      </rPr>
      <t>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二</t>
    </r>
    <r>
      <rPr>
        <sz val="10"/>
        <rFont val="Arial"/>
        <family val="2"/>
      </rPr>
      <t>)</t>
    </r>
    <phoneticPr fontId="4" type="noConversion"/>
  </si>
  <si>
    <r>
      <t>2</t>
    </r>
    <r>
      <rPr>
        <sz val="10"/>
        <rFont val="細明體"/>
        <family val="3"/>
        <charset val="136"/>
      </rPr>
      <t>月</t>
    </r>
    <r>
      <rPr>
        <sz val="10"/>
        <rFont val="Arial"/>
        <family val="2"/>
      </rPr>
      <t>26</t>
    </r>
    <r>
      <rPr>
        <sz val="10"/>
        <rFont val="細明體"/>
        <family val="3"/>
        <charset val="136"/>
      </rPr>
      <t>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三</t>
    </r>
    <r>
      <rPr>
        <sz val="10"/>
        <rFont val="Arial"/>
        <family val="2"/>
      </rPr>
      <t>)</t>
    </r>
    <phoneticPr fontId="4" type="noConversion"/>
  </si>
  <si>
    <r>
      <t>2</t>
    </r>
    <r>
      <rPr>
        <sz val="10"/>
        <rFont val="細明體"/>
        <family val="3"/>
        <charset val="136"/>
      </rPr>
      <t>月</t>
    </r>
    <r>
      <rPr>
        <sz val="10"/>
        <rFont val="Arial"/>
        <family val="2"/>
      </rPr>
      <t>27</t>
    </r>
    <r>
      <rPr>
        <sz val="10"/>
        <rFont val="細明體"/>
        <family val="3"/>
        <charset val="136"/>
      </rPr>
      <t>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四</t>
    </r>
    <r>
      <rPr>
        <sz val="10"/>
        <rFont val="Arial"/>
        <family val="2"/>
      </rPr>
      <t>)</t>
    </r>
    <phoneticPr fontId="4" type="noConversion"/>
  </si>
  <si>
    <r>
      <t>2</t>
    </r>
    <r>
      <rPr>
        <sz val="10"/>
        <rFont val="細明體"/>
        <family val="3"/>
        <charset val="136"/>
      </rPr>
      <t>月</t>
    </r>
    <r>
      <rPr>
        <sz val="10"/>
        <rFont val="Arial"/>
        <family val="2"/>
      </rPr>
      <t>28</t>
    </r>
    <r>
      <rPr>
        <sz val="10"/>
        <rFont val="細明體"/>
        <family val="3"/>
        <charset val="136"/>
      </rPr>
      <t>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五</t>
    </r>
    <r>
      <rPr>
        <sz val="10"/>
        <rFont val="Arial"/>
        <family val="2"/>
      </rPr>
      <t>)</t>
    </r>
    <phoneticPr fontId="4" type="noConversion"/>
  </si>
  <si>
    <r>
      <rPr>
        <b/>
        <sz val="16"/>
        <rFont val="細明體"/>
        <family val="3"/>
        <charset val="136"/>
      </rPr>
      <t>永靖國小</t>
    </r>
    <r>
      <rPr>
        <b/>
        <sz val="16"/>
        <rFont val="Arial"/>
        <family val="2"/>
      </rPr>
      <t>-</t>
    </r>
    <r>
      <rPr>
        <b/>
        <sz val="16"/>
        <rFont val="細明體"/>
        <family val="3"/>
        <charset val="136"/>
      </rPr>
      <t>豐成食品工廠108年2月菜單</t>
    </r>
    <phoneticPr fontId="4" type="noConversion"/>
  </si>
  <si>
    <t>新鮮雞蛋</t>
    <phoneticPr fontId="1" type="noConversion"/>
  </si>
  <si>
    <t>2/15(六)</t>
    <phoneticPr fontId="4" type="noConversion"/>
  </si>
  <si>
    <t>寶島白飯</t>
    <phoneticPr fontId="4" type="noConversion"/>
  </si>
  <si>
    <t>藥膳鴨堡鍋</t>
    <phoneticPr fontId="4" type="noConversion"/>
  </si>
  <si>
    <t>手工蒸餃*2(冷)</t>
    <phoneticPr fontId="4" type="noConversion"/>
  </si>
  <si>
    <t>星期六</t>
    <phoneticPr fontId="4" type="noConversion"/>
  </si>
  <si>
    <t>蒸</t>
    <phoneticPr fontId="1" type="noConversion"/>
  </si>
  <si>
    <t>滷</t>
    <phoneticPr fontId="1" type="noConversion"/>
  </si>
  <si>
    <t>煮</t>
    <phoneticPr fontId="1" type="noConversion"/>
  </si>
  <si>
    <t>川燙</t>
    <phoneticPr fontId="1" type="noConversion"/>
  </si>
  <si>
    <t>白米</t>
    <phoneticPr fontId="1" type="noConversion"/>
  </si>
  <si>
    <t>新鮮豬排</t>
    <phoneticPr fontId="1" type="noConversion"/>
  </si>
  <si>
    <t>冬瓜</t>
    <phoneticPr fontId="1" type="noConversion"/>
  </si>
  <si>
    <t>蒸餃</t>
    <phoneticPr fontId="1" type="noConversion"/>
  </si>
  <si>
    <t>冷</t>
    <phoneticPr fontId="1" type="noConversion"/>
  </si>
  <si>
    <t>玉米粒</t>
    <phoneticPr fontId="1" type="noConversion"/>
  </si>
  <si>
    <t>新鮮鴨肉</t>
    <phoneticPr fontId="1" type="noConversion"/>
  </si>
  <si>
    <t>新鮮雞蛋</t>
    <phoneticPr fontId="1" type="noConversion"/>
  </si>
  <si>
    <t>米血</t>
    <phoneticPr fontId="1" type="noConversion"/>
  </si>
  <si>
    <t>薑片</t>
    <phoneticPr fontId="1" type="noConversion"/>
  </si>
  <si>
    <t>蛋白質26.2g 脂質21.5g 醣類96g 熱量682.3Kcal</t>
    <phoneticPr fontId="4" type="noConversion"/>
  </si>
  <si>
    <t>豉汁豬排</t>
    <phoneticPr fontId="4" type="noConversion"/>
  </si>
  <si>
    <r>
      <t>2</t>
    </r>
    <r>
      <rPr>
        <sz val="10"/>
        <color rgb="FFFF0000"/>
        <rFont val="細明體"/>
        <family val="3"/>
        <charset val="136"/>
      </rPr>
      <t>月</t>
    </r>
    <r>
      <rPr>
        <sz val="10"/>
        <color rgb="FFFF0000"/>
        <rFont val="Arial"/>
        <family val="2"/>
      </rPr>
      <t>15</t>
    </r>
    <r>
      <rPr>
        <sz val="10"/>
        <color rgb="FFFF0000"/>
        <rFont val="細明體"/>
        <family val="3"/>
        <charset val="136"/>
      </rPr>
      <t>日</t>
    </r>
    <r>
      <rPr>
        <sz val="10"/>
        <color rgb="FFFF0000"/>
        <rFont val="Arial"/>
        <family val="2"/>
      </rPr>
      <t>(</t>
    </r>
    <r>
      <rPr>
        <sz val="10"/>
        <color rgb="FFFF0000"/>
        <rFont val="細明體"/>
        <family val="3"/>
        <charset val="136"/>
      </rPr>
      <t>六</t>
    </r>
    <r>
      <rPr>
        <sz val="10"/>
        <color rgb="FFFF0000"/>
        <rFont val="Arial"/>
        <family val="2"/>
      </rPr>
      <t>)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</si>
</sst>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&quot;g&quot;"/>
    <numFmt numFmtId="177" formatCode="0;_ "/>
    <numFmt numFmtId="178" formatCode="0;_쐀"/>
    <numFmt numFmtId="179" formatCode="0.0\K"/>
    <numFmt numFmtId="180" formatCode="&quot;11 月&quot;\ #\ &quot;日（一）&quot;"/>
  </numFmts>
  <fonts count="5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64"/>
      <name val="華康新特圓體"/>
      <family val="3"/>
      <charset val="136"/>
    </font>
    <font>
      <sz val="28"/>
      <name val="標楷體"/>
      <family val="4"/>
      <charset val="136"/>
    </font>
    <font>
      <sz val="24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24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14"/>
      <name val="標楷體"/>
      <family val="4"/>
      <charset val="136"/>
    </font>
    <font>
      <sz val="15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20"/>
      <name val="新細明體"/>
      <family val="1"/>
      <charset val="136"/>
    </font>
    <font>
      <sz val="20"/>
      <color rgb="FFFF0000"/>
      <name val="新細明體"/>
      <family val="1"/>
      <charset val="136"/>
    </font>
    <font>
      <sz val="11"/>
      <color rgb="FF6B7788"/>
      <name val="Arial"/>
      <family val="2"/>
    </font>
    <font>
      <b/>
      <sz val="20"/>
      <color rgb="FFFF0000"/>
      <name val="新細明體"/>
      <family val="1"/>
      <charset val="136"/>
    </font>
    <font>
      <b/>
      <sz val="26"/>
      <color rgb="FFFF0000"/>
      <name val="新細明體"/>
      <family val="1"/>
      <charset val="136"/>
    </font>
    <font>
      <sz val="60"/>
      <name val="新細明體"/>
      <family val="1"/>
      <charset val="136"/>
      <scheme val="minor"/>
    </font>
    <font>
      <b/>
      <sz val="80"/>
      <name val="華康雅藝體W6"/>
      <family val="5"/>
      <charset val="136"/>
    </font>
    <font>
      <b/>
      <sz val="64"/>
      <color theme="1"/>
      <name val="華康雅藝體W6"/>
      <family val="5"/>
      <charset val="136"/>
    </font>
    <font>
      <sz val="180"/>
      <color rgb="FF0000FF"/>
      <name val="文鼎中特廣告體"/>
      <family val="2"/>
      <charset val="136"/>
    </font>
    <font>
      <sz val="180"/>
      <color theme="1"/>
      <name val="文鼎中特廣告體"/>
      <family val="2"/>
      <charset val="136"/>
    </font>
    <font>
      <b/>
      <sz val="120"/>
      <color rgb="FF006600"/>
      <name val="微軟正黑體"/>
      <family val="2"/>
      <charset val="136"/>
    </font>
    <font>
      <b/>
      <sz val="120"/>
      <color theme="1"/>
      <name val="微軟正黑體"/>
      <family val="2"/>
      <charset val="136"/>
    </font>
    <font>
      <b/>
      <sz val="120"/>
      <color theme="9" tint="-0.249977111117893"/>
      <name val="微軟正黑體"/>
      <family val="2"/>
      <charset val="136"/>
    </font>
    <font>
      <b/>
      <sz val="120"/>
      <color rgb="FF7030A0"/>
      <name val="微軟正黑體"/>
      <family val="2"/>
      <charset val="136"/>
    </font>
    <font>
      <b/>
      <sz val="120"/>
      <color rgb="FFFF0000"/>
      <name val="文鼎中特廣告體"/>
      <family val="2"/>
      <charset val="136"/>
    </font>
    <font>
      <b/>
      <sz val="120"/>
      <color rgb="FF0070C0"/>
      <name val="王漢宗特圓體繁"/>
      <family val="1"/>
      <charset val="136"/>
    </font>
    <font>
      <b/>
      <sz val="120"/>
      <color theme="0"/>
      <name val="王漢宗特圓體繁"/>
      <family val="1"/>
      <charset val="136"/>
    </font>
    <font>
      <b/>
      <sz val="120"/>
      <name val="王漢宗特圓體繁"/>
      <family val="1"/>
      <charset val="136"/>
    </font>
    <font>
      <sz val="120"/>
      <color theme="1"/>
      <name val="王漢宗特圓體繁"/>
      <family val="1"/>
      <charset val="136"/>
    </font>
    <font>
      <b/>
      <sz val="120"/>
      <color theme="9" tint="-0.249977111117893"/>
      <name val="王漢宗特圓體繁"/>
      <family val="1"/>
      <charset val="136"/>
    </font>
    <font>
      <b/>
      <sz val="120"/>
      <color rgb="FFCC00CC"/>
      <name val="王漢宗特圓體繁"/>
      <family val="1"/>
      <charset val="136"/>
    </font>
    <font>
      <b/>
      <sz val="200"/>
      <color rgb="FF002060"/>
      <name val="文鼎中特廣告體"/>
      <family val="2"/>
      <charset val="136"/>
    </font>
    <font>
      <b/>
      <sz val="200"/>
      <color rgb="FF002060"/>
      <name val="文鼎中特廣告體"/>
      <family val="3"/>
      <charset val="136"/>
    </font>
    <font>
      <b/>
      <sz val="42"/>
      <name val="新細明體"/>
      <family val="1"/>
      <charset val="136"/>
      <scheme val="minor"/>
    </font>
    <font>
      <sz val="42"/>
      <color theme="1"/>
      <name val="新細明體"/>
      <family val="1"/>
      <charset val="136"/>
      <scheme val="minor"/>
    </font>
    <font>
      <b/>
      <sz val="80"/>
      <name val="華康雅藝體W6"/>
      <family val="1"/>
      <charset val="136"/>
    </font>
    <font>
      <sz val="300"/>
      <color rgb="FFFF0000"/>
      <name val="文鼎中特廣告體"/>
      <family val="3"/>
      <charset val="136"/>
    </font>
    <font>
      <b/>
      <sz val="16"/>
      <name val="Arial"/>
      <family val="2"/>
    </font>
    <font>
      <b/>
      <sz val="16"/>
      <name val="細明體"/>
      <family val="3"/>
      <charset val="136"/>
    </font>
    <font>
      <sz val="10"/>
      <name val="Arial"/>
      <family val="2"/>
    </font>
    <font>
      <sz val="10"/>
      <name val="細明體"/>
      <family val="3"/>
      <charset val="136"/>
    </font>
    <font>
      <sz val="12"/>
      <name val="華康少女文字W3"/>
      <family val="3"/>
      <charset val="136"/>
    </font>
    <font>
      <sz val="12"/>
      <name val="新細明體"/>
      <family val="1"/>
      <charset val="136"/>
      <scheme val="major"/>
    </font>
    <font>
      <sz val="12"/>
      <name val="華康POP1體W7"/>
      <family val="1"/>
      <charset val="136"/>
    </font>
    <font>
      <b/>
      <sz val="80"/>
      <color rgb="FFFF0000"/>
      <name val="華康雅藝體W6"/>
      <family val="1"/>
      <charset val="136"/>
    </font>
    <font>
      <b/>
      <sz val="120"/>
      <name val="微軟正黑體"/>
      <family val="2"/>
      <charset val="136"/>
    </font>
    <font>
      <sz val="10"/>
      <color rgb="FFFF0000"/>
      <name val="Arial"/>
      <family val="2"/>
    </font>
    <font>
      <sz val="10"/>
      <color rgb="FFFF0000"/>
      <name val="細明體"/>
      <family val="3"/>
      <charset val="136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CC"/>
        <bgColor indexed="29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59"/>
      </right>
      <top style="thin">
        <color indexed="59"/>
      </top>
      <bottom/>
      <diagonal/>
    </border>
    <border>
      <left/>
      <right style="medium">
        <color indexed="59"/>
      </right>
      <top/>
      <bottom/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</cellStyleXfs>
  <cellXfs count="242">
    <xf numFmtId="0" fontId="0" fillId="0" borderId="0" xfId="0">
      <alignment vertical="center"/>
    </xf>
    <xf numFmtId="0" fontId="7" fillId="3" borderId="0" xfId="4" applyFont="1" applyFill="1" applyBorder="1" applyAlignment="1">
      <alignment horizontal="center" shrinkToFit="1"/>
    </xf>
    <xf numFmtId="0" fontId="8" fillId="3" borderId="0" xfId="4" applyFont="1" applyFill="1" applyBorder="1">
      <alignment vertical="center"/>
    </xf>
    <xf numFmtId="0" fontId="8" fillId="3" borderId="0" xfId="4" applyFont="1" applyFill="1" applyBorder="1" applyAlignment="1">
      <alignment horizontal="center" vertical="center"/>
    </xf>
    <xf numFmtId="0" fontId="10" fillId="3" borderId="0" xfId="4" applyFont="1" applyFill="1" applyBorder="1" applyAlignment="1">
      <alignment horizontal="left" shrinkToFit="1"/>
    </xf>
    <xf numFmtId="0" fontId="13" fillId="3" borderId="0" xfId="4" applyFont="1" applyFill="1" applyBorder="1" applyAlignment="1">
      <alignment horizontal="left"/>
    </xf>
    <xf numFmtId="0" fontId="8" fillId="3" borderId="0" xfId="4" applyFont="1" applyFill="1" applyBorder="1" applyAlignment="1">
      <alignment horizontal="left"/>
    </xf>
    <xf numFmtId="0" fontId="8" fillId="3" borderId="0" xfId="4" applyFont="1" applyFill="1" applyBorder="1" applyAlignment="1">
      <alignment horizontal="center" shrinkToFit="1"/>
    </xf>
    <xf numFmtId="0" fontId="8" fillId="3" borderId="0" xfId="4" applyFont="1" applyFill="1" applyBorder="1" applyAlignment="1">
      <alignment horizontal="right"/>
    </xf>
    <xf numFmtId="0" fontId="14" fillId="3" borderId="14" xfId="4" applyFont="1" applyFill="1" applyBorder="1" applyAlignment="1">
      <alignment horizontal="center" vertical="center" textRotation="255"/>
    </xf>
    <xf numFmtId="0" fontId="15" fillId="3" borderId="15" xfId="4" applyFont="1" applyFill="1" applyBorder="1" applyAlignment="1">
      <alignment vertical="center" textRotation="255"/>
    </xf>
    <xf numFmtId="0" fontId="15" fillId="3" borderId="16" xfId="4" applyFont="1" applyFill="1" applyBorder="1" applyAlignment="1">
      <alignment horizontal="center" vertical="center"/>
    </xf>
    <xf numFmtId="0" fontId="16" fillId="3" borderId="16" xfId="4" applyFont="1" applyFill="1" applyBorder="1" applyAlignment="1">
      <alignment horizontal="center" vertical="center" shrinkToFit="1"/>
    </xf>
    <xf numFmtId="0" fontId="15" fillId="3" borderId="16" xfId="4" applyFont="1" applyFill="1" applyBorder="1" applyAlignment="1">
      <alignment horizontal="center" vertical="center" wrapText="1"/>
    </xf>
    <xf numFmtId="0" fontId="15" fillId="3" borderId="15" xfId="4" applyFont="1" applyFill="1" applyBorder="1" applyAlignment="1">
      <alignment horizontal="center" vertical="center"/>
    </xf>
    <xf numFmtId="0" fontId="17" fillId="3" borderId="15" xfId="4" applyFont="1" applyFill="1" applyBorder="1" applyAlignment="1">
      <alignment horizontal="center" vertical="center" textRotation="255"/>
    </xf>
    <xf numFmtId="0" fontId="14" fillId="3" borderId="17" xfId="4" applyFont="1" applyFill="1" applyBorder="1" applyAlignment="1">
      <alignment horizontal="center" vertical="center"/>
    </xf>
    <xf numFmtId="0" fontId="18" fillId="3" borderId="16" xfId="4" applyFont="1" applyFill="1" applyBorder="1" applyAlignment="1">
      <alignment horizontal="center" vertical="center"/>
    </xf>
    <xf numFmtId="0" fontId="14" fillId="3" borderId="18" xfId="4" applyFont="1" applyFill="1" applyBorder="1" applyAlignment="1">
      <alignment horizontal="center" vertical="center"/>
    </xf>
    <xf numFmtId="0" fontId="19" fillId="3" borderId="0" xfId="4" applyFont="1" applyFill="1" applyBorder="1" applyAlignment="1">
      <alignment horizontal="center" vertical="center"/>
    </xf>
    <xf numFmtId="0" fontId="15" fillId="3" borderId="0" xfId="4" applyFont="1" applyFill="1">
      <alignment vertical="center"/>
    </xf>
    <xf numFmtId="0" fontId="14" fillId="3" borderId="19" xfId="4" applyFont="1" applyFill="1" applyBorder="1" applyAlignment="1">
      <alignment horizontal="center"/>
    </xf>
    <xf numFmtId="0" fontId="10" fillId="8" borderId="20" xfId="4" applyFont="1" applyFill="1" applyBorder="1" applyAlignment="1">
      <alignment horizontal="center" vertical="center" shrinkToFit="1"/>
    </xf>
    <xf numFmtId="0" fontId="16" fillId="8" borderId="20" xfId="4" applyFont="1" applyFill="1" applyBorder="1" applyAlignment="1">
      <alignment horizontal="center" vertical="center" wrapText="1" shrinkToFit="1"/>
    </xf>
    <xf numFmtId="14" fontId="20" fillId="8" borderId="20" xfId="4" applyNumberFormat="1" applyFont="1" applyFill="1" applyBorder="1" applyAlignment="1">
      <alignment horizontal="center" vertical="center" shrinkToFit="1"/>
    </xf>
    <xf numFmtId="14" fontId="10" fillId="8" borderId="21" xfId="4" applyNumberFormat="1" applyFont="1" applyFill="1" applyBorder="1" applyAlignment="1">
      <alignment horizontal="center" vertical="center" shrinkToFit="1"/>
    </xf>
    <xf numFmtId="0" fontId="10" fillId="8" borderId="21" xfId="4" applyFont="1" applyFill="1" applyBorder="1" applyAlignment="1">
      <alignment horizontal="center" vertical="center" shrinkToFit="1"/>
    </xf>
    <xf numFmtId="0" fontId="20" fillId="8" borderId="20" xfId="4" applyFont="1" applyFill="1" applyBorder="1" applyAlignment="1">
      <alignment horizontal="center" vertical="center" shrinkToFit="1"/>
    </xf>
    <xf numFmtId="0" fontId="14" fillId="3" borderId="23" xfId="4" applyFont="1" applyFill="1" applyBorder="1">
      <alignment vertical="center"/>
    </xf>
    <xf numFmtId="0" fontId="18" fillId="3" borderId="22" xfId="4" applyFont="1" applyFill="1" applyBorder="1" applyAlignment="1">
      <alignment horizontal="center" vertical="center"/>
    </xf>
    <xf numFmtId="0" fontId="18" fillId="3" borderId="24" xfId="4" applyFont="1" applyFill="1" applyBorder="1" applyAlignment="1">
      <alignment horizontal="center" vertical="center"/>
    </xf>
    <xf numFmtId="0" fontId="19" fillId="3" borderId="0" xfId="4" applyFont="1" applyFill="1">
      <alignment vertical="center"/>
    </xf>
    <xf numFmtId="0" fontId="14" fillId="3" borderId="25" xfId="4" applyFont="1" applyFill="1" applyBorder="1" applyAlignment="1">
      <alignment horizontal="center"/>
    </xf>
    <xf numFmtId="176" fontId="14" fillId="3" borderId="27" xfId="4" applyNumberFormat="1" applyFont="1" applyFill="1" applyBorder="1" applyAlignment="1">
      <alignment horizontal="right"/>
    </xf>
    <xf numFmtId="0" fontId="18" fillId="3" borderId="26" xfId="4" applyFont="1" applyFill="1" applyBorder="1" applyAlignment="1">
      <alignment horizontal="center" vertical="center" shrinkToFit="1"/>
    </xf>
    <xf numFmtId="0" fontId="18" fillId="3" borderId="28" xfId="4" applyFont="1" applyFill="1" applyBorder="1" applyAlignment="1">
      <alignment horizontal="center" vertical="center"/>
    </xf>
    <xf numFmtId="0" fontId="8" fillId="3" borderId="0" xfId="4" applyFont="1" applyFill="1">
      <alignment vertical="center"/>
    </xf>
    <xf numFmtId="0" fontId="14" fillId="3" borderId="27" xfId="4" applyFont="1" applyFill="1" applyBorder="1">
      <alignment vertical="center"/>
    </xf>
    <xf numFmtId="0" fontId="18" fillId="3" borderId="26" xfId="4" applyFont="1" applyFill="1" applyBorder="1" applyAlignment="1">
      <alignment horizontal="center" vertical="center"/>
    </xf>
    <xf numFmtId="0" fontId="8" fillId="3" borderId="0" xfId="4" applyFont="1" applyFill="1" applyBorder="1" applyAlignment="1">
      <alignment horizontal="left" vertical="center" wrapText="1"/>
    </xf>
    <xf numFmtId="177" fontId="8" fillId="3" borderId="0" xfId="4" applyNumberFormat="1" applyFont="1" applyFill="1" applyBorder="1" applyAlignment="1">
      <alignment horizontal="center" vertical="center"/>
    </xf>
    <xf numFmtId="178" fontId="8" fillId="3" borderId="0" xfId="4" applyNumberFormat="1" applyFont="1" applyFill="1" applyBorder="1" applyAlignment="1">
      <alignment horizontal="center" vertical="center"/>
    </xf>
    <xf numFmtId="0" fontId="18" fillId="3" borderId="26" xfId="4" applyFont="1" applyFill="1" applyBorder="1" applyAlignment="1">
      <alignment horizontal="center"/>
    </xf>
    <xf numFmtId="0" fontId="3" fillId="3" borderId="19" xfId="4" applyFont="1" applyFill="1" applyBorder="1" applyAlignment="1">
      <alignment horizontal="center" vertical="center" shrinkToFit="1"/>
    </xf>
    <xf numFmtId="0" fontId="8" fillId="3" borderId="29" xfId="4" applyFont="1" applyFill="1" applyBorder="1">
      <alignment vertical="center"/>
    </xf>
    <xf numFmtId="0" fontId="18" fillId="3" borderId="26" xfId="4" applyFont="1" applyFill="1" applyBorder="1" applyAlignment="1">
      <alignment horizontal="left" vertical="center"/>
    </xf>
    <xf numFmtId="0" fontId="8" fillId="3" borderId="25" xfId="4" applyFont="1" applyFill="1" applyBorder="1" applyAlignment="1">
      <alignment horizontal="center" vertical="center" shrinkToFit="1"/>
    </xf>
    <xf numFmtId="0" fontId="8" fillId="3" borderId="30" xfId="4" applyFont="1" applyFill="1" applyBorder="1" applyAlignment="1">
      <alignment horizontal="right"/>
    </xf>
    <xf numFmtId="179" fontId="14" fillId="3" borderId="27" xfId="4" applyNumberFormat="1" applyFont="1" applyFill="1" applyBorder="1" applyAlignment="1">
      <alignment horizontal="right"/>
    </xf>
    <xf numFmtId="0" fontId="18" fillId="3" borderId="31" xfId="4" applyFont="1" applyFill="1" applyBorder="1" applyAlignment="1">
      <alignment horizontal="left"/>
    </xf>
    <xf numFmtId="9" fontId="8" fillId="3" borderId="0" xfId="4" applyNumberFormat="1" applyFont="1" applyFill="1" applyBorder="1">
      <alignment vertical="center"/>
    </xf>
    <xf numFmtId="14" fontId="10" fillId="8" borderId="20" xfId="4" applyNumberFormat="1" applyFont="1" applyFill="1" applyBorder="1" applyAlignment="1">
      <alignment horizontal="center" vertical="center" shrinkToFit="1"/>
    </xf>
    <xf numFmtId="0" fontId="18" fillId="3" borderId="32" xfId="4" applyFont="1" applyFill="1" applyBorder="1" applyAlignment="1">
      <alignment horizontal="center" vertical="center"/>
    </xf>
    <xf numFmtId="0" fontId="20" fillId="3" borderId="0" xfId="4" applyFont="1" applyFill="1" applyBorder="1" applyAlignment="1">
      <alignment horizontal="left" vertical="center" shrinkToFit="1"/>
    </xf>
    <xf numFmtId="0" fontId="18" fillId="3" borderId="33" xfId="4" applyFont="1" applyFill="1" applyBorder="1" applyAlignment="1">
      <alignment horizontal="center" vertical="center"/>
    </xf>
    <xf numFmtId="0" fontId="20" fillId="3" borderId="0" xfId="4" applyFont="1" applyFill="1" applyBorder="1" applyAlignment="1">
      <alignment vertical="center" textRotation="180" shrinkToFit="1"/>
    </xf>
    <xf numFmtId="0" fontId="14" fillId="3" borderId="28" xfId="4" applyFont="1" applyFill="1" applyBorder="1" applyAlignment="1">
      <alignment horizontal="center" vertical="center"/>
    </xf>
    <xf numFmtId="0" fontId="18" fillId="3" borderId="26" xfId="4" applyFont="1" applyFill="1" applyBorder="1" applyAlignment="1">
      <alignment horizontal="left"/>
    </xf>
    <xf numFmtId="0" fontId="14" fillId="3" borderId="28" xfId="4" applyFont="1" applyFill="1" applyBorder="1" applyAlignment="1">
      <alignment horizontal="center"/>
    </xf>
    <xf numFmtId="0" fontId="10" fillId="3" borderId="0" xfId="4" applyFont="1" applyFill="1" applyBorder="1" applyAlignment="1">
      <alignment horizontal="right"/>
    </xf>
    <xf numFmtId="0" fontId="10" fillId="3" borderId="0" xfId="4" applyFont="1" applyFill="1">
      <alignment vertical="center"/>
    </xf>
    <xf numFmtId="0" fontId="10" fillId="3" borderId="0" xfId="4" applyFont="1" applyFill="1" applyBorder="1">
      <alignment vertical="center"/>
    </xf>
    <xf numFmtId="0" fontId="10" fillId="3" borderId="29" xfId="4" applyFont="1" applyFill="1" applyBorder="1">
      <alignment vertical="center"/>
    </xf>
    <xf numFmtId="0" fontId="8" fillId="3" borderId="34" xfId="4" applyFont="1" applyFill="1" applyBorder="1" applyAlignment="1">
      <alignment horizontal="center" vertical="center" shrinkToFit="1"/>
    </xf>
    <xf numFmtId="0" fontId="10" fillId="3" borderId="35" xfId="4" applyFont="1" applyFill="1" applyBorder="1">
      <alignment vertical="center"/>
    </xf>
    <xf numFmtId="0" fontId="10" fillId="3" borderId="0" xfId="4" applyFont="1" applyFill="1" applyBorder="1" applyAlignment="1">
      <alignment horizontal="center" vertical="center"/>
    </xf>
    <xf numFmtId="0" fontId="14" fillId="3" borderId="24" xfId="4" applyFont="1" applyFill="1" applyBorder="1" applyAlignment="1">
      <alignment horizontal="center" vertical="center"/>
    </xf>
    <xf numFmtId="0" fontId="14" fillId="3" borderId="33" xfId="4" applyFont="1" applyFill="1" applyBorder="1" applyAlignment="1">
      <alignment horizontal="center" vertical="center"/>
    </xf>
    <xf numFmtId="0" fontId="8" fillId="3" borderId="37" xfId="4" applyFont="1" applyFill="1" applyBorder="1" applyAlignment="1">
      <alignment horizontal="center" vertical="center" shrinkToFit="1"/>
    </xf>
    <xf numFmtId="0" fontId="18" fillId="3" borderId="38" xfId="4" applyFont="1" applyFill="1" applyBorder="1" applyAlignment="1">
      <alignment horizontal="left" vertical="center"/>
    </xf>
    <xf numFmtId="0" fontId="14" fillId="3" borderId="39" xfId="4" applyFont="1" applyFill="1" applyBorder="1" applyAlignment="1">
      <alignment horizontal="center" vertical="center"/>
    </xf>
    <xf numFmtId="0" fontId="8" fillId="3" borderId="0" xfId="4" applyFont="1" applyFill="1" applyAlignment="1">
      <alignment horizontal="center" vertical="center"/>
    </xf>
    <xf numFmtId="0" fontId="8" fillId="3" borderId="0" xfId="4" applyFont="1" applyFill="1" applyBorder="1" applyAlignment="1">
      <alignment horizontal="right" vertical="top"/>
    </xf>
    <xf numFmtId="0" fontId="8" fillId="3" borderId="0" xfId="4" applyFont="1" applyFill="1" applyBorder="1" applyAlignment="1">
      <alignment horizontal="left" vertical="center" shrinkToFit="1"/>
    </xf>
    <xf numFmtId="0" fontId="14" fillId="3" borderId="0" xfId="4" applyFont="1" applyFill="1">
      <alignment vertical="center"/>
    </xf>
    <xf numFmtId="0" fontId="18" fillId="3" borderId="0" xfId="4" applyFont="1" applyFill="1" applyAlignment="1">
      <alignment horizontal="left" vertical="center"/>
    </xf>
    <xf numFmtId="0" fontId="14" fillId="3" borderId="0" xfId="4" applyFont="1" applyFill="1" applyBorder="1" applyAlignment="1">
      <alignment horizontal="center" vertical="center"/>
    </xf>
    <xf numFmtId="0" fontId="8" fillId="3" borderId="0" xfId="4" applyFont="1" applyFill="1" applyAlignment="1">
      <alignment vertical="center" shrinkToFit="1"/>
    </xf>
    <xf numFmtId="0" fontId="14" fillId="3" borderId="0" xfId="4" applyFont="1" applyFill="1" applyAlignment="1">
      <alignment horizontal="center" vertical="center"/>
    </xf>
    <xf numFmtId="57" fontId="26" fillId="7" borderId="6" xfId="1" applyNumberFormat="1" applyFont="1" applyFill="1" applyBorder="1" applyAlignment="1">
      <alignment horizontal="center" vertical="center" shrinkToFit="1"/>
    </xf>
    <xf numFmtId="0" fontId="10" fillId="3" borderId="26" xfId="0" applyFont="1" applyFill="1" applyBorder="1" applyAlignment="1">
      <alignment horizontal="left" vertical="center" shrinkToFit="1"/>
    </xf>
    <xf numFmtId="0" fontId="10" fillId="3" borderId="22" xfId="0" applyFont="1" applyFill="1" applyBorder="1" applyAlignment="1">
      <alignment horizontal="center" vertical="center" shrinkToFit="1"/>
    </xf>
    <xf numFmtId="0" fontId="20" fillId="3" borderId="26" xfId="0" applyFont="1" applyFill="1" applyBorder="1" applyAlignment="1">
      <alignment horizontal="left" vertical="center" shrinkToFit="1"/>
    </xf>
    <xf numFmtId="0" fontId="10" fillId="3" borderId="26" xfId="0" applyFont="1" applyFill="1" applyBorder="1" applyAlignment="1">
      <alignment vertical="center" shrinkToFit="1"/>
    </xf>
    <xf numFmtId="0" fontId="18" fillId="3" borderId="24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20" fillId="3" borderId="26" xfId="0" applyFont="1" applyFill="1" applyBorder="1" applyAlignment="1">
      <alignment vertical="center" shrinkToFit="1"/>
    </xf>
    <xf numFmtId="0" fontId="10" fillId="3" borderId="26" xfId="0" applyFont="1" applyFill="1" applyBorder="1" applyAlignment="1">
      <alignment vertical="center" textRotation="180" shrinkToFit="1"/>
    </xf>
    <xf numFmtId="0" fontId="20" fillId="3" borderId="26" xfId="0" applyFont="1" applyFill="1" applyBorder="1" applyAlignment="1">
      <alignment vertical="center" textRotation="180" shrinkToFit="1"/>
    </xf>
    <xf numFmtId="0" fontId="21" fillId="3" borderId="26" xfId="0" applyFont="1" applyFill="1" applyBorder="1" applyAlignment="1">
      <alignment horizontal="left" vertical="center" shrinkToFit="1"/>
    </xf>
    <xf numFmtId="0" fontId="23" fillId="3" borderId="26" xfId="0" applyFont="1" applyFill="1" applyBorder="1" applyAlignment="1">
      <alignment horizontal="left" vertical="center" shrinkToFit="1"/>
    </xf>
    <xf numFmtId="0" fontId="20" fillId="0" borderId="26" xfId="0" applyFont="1" applyFill="1" applyBorder="1" applyAlignment="1">
      <alignment horizontal="left" vertical="center" shrinkToFit="1"/>
    </xf>
    <xf numFmtId="0" fontId="10" fillId="3" borderId="26" xfId="0" applyFont="1" applyFill="1" applyBorder="1" applyAlignment="1">
      <alignment horizontal="left" vertical="center" wrapText="1" shrinkToFit="1"/>
    </xf>
    <xf numFmtId="0" fontId="22" fillId="3" borderId="0" xfId="0" applyFont="1" applyFill="1">
      <alignment vertical="center"/>
    </xf>
    <xf numFmtId="0" fontId="10" fillId="3" borderId="26" xfId="0" applyFont="1" applyFill="1" applyBorder="1" applyAlignment="1">
      <alignment horizontal="center" vertical="center" shrinkToFit="1"/>
    </xf>
    <xf numFmtId="0" fontId="20" fillId="3" borderId="36" xfId="0" applyFont="1" applyFill="1" applyBorder="1">
      <alignment vertical="center"/>
    </xf>
    <xf numFmtId="0" fontId="20" fillId="3" borderId="0" xfId="0" applyFont="1" applyFill="1">
      <alignment vertical="center"/>
    </xf>
    <xf numFmtId="0" fontId="20" fillId="3" borderId="3" xfId="0" applyFont="1" applyFill="1" applyBorder="1" applyAlignment="1">
      <alignment horizontal="left" vertical="center"/>
    </xf>
    <xf numFmtId="0" fontId="20" fillId="3" borderId="22" xfId="0" applyFont="1" applyFill="1" applyBorder="1" applyAlignment="1">
      <alignment horizontal="left" vertical="center" shrinkToFit="1"/>
    </xf>
    <xf numFmtId="0" fontId="20" fillId="3" borderId="27" xfId="0" applyFont="1" applyFill="1" applyBorder="1" applyAlignment="1">
      <alignment horizontal="left" vertical="center" shrinkToFit="1"/>
    </xf>
    <xf numFmtId="0" fontId="20" fillId="3" borderId="3" xfId="0" applyFont="1" applyFill="1" applyBorder="1" applyAlignment="1">
      <alignment vertical="center" textRotation="180" shrinkToFit="1"/>
    </xf>
    <xf numFmtId="0" fontId="20" fillId="3" borderId="30" xfId="0" applyFont="1" applyFill="1" applyBorder="1" applyAlignment="1">
      <alignment horizontal="left" vertical="center" shrinkToFit="1"/>
    </xf>
    <xf numFmtId="0" fontId="10" fillId="3" borderId="38" xfId="0" applyFont="1" applyFill="1" applyBorder="1" applyAlignment="1">
      <alignment vertical="center" textRotation="180" shrinkToFit="1"/>
    </xf>
    <xf numFmtId="0" fontId="10" fillId="3" borderId="38" xfId="0" applyFont="1" applyFill="1" applyBorder="1" applyAlignment="1">
      <alignment horizontal="left" vertical="center" shrinkToFit="1"/>
    </xf>
    <xf numFmtId="0" fontId="10" fillId="0" borderId="26" xfId="0" applyFont="1" applyFill="1" applyBorder="1" applyAlignment="1">
      <alignment horizontal="left" vertical="center" shrinkToFit="1"/>
    </xf>
    <xf numFmtId="0" fontId="10" fillId="3" borderId="26" xfId="0" applyFont="1" applyFill="1" applyBorder="1" applyAlignment="1">
      <alignment vertical="center" textRotation="255" shrinkToFit="1"/>
    </xf>
    <xf numFmtId="0" fontId="3" fillId="3" borderId="0" xfId="0" applyFont="1" applyFill="1" applyAlignment="1">
      <alignment vertical="center" shrinkToFit="1"/>
    </xf>
    <xf numFmtId="0" fontId="30" fillId="3" borderId="8" xfId="2" applyFont="1" applyFill="1" applyBorder="1" applyAlignment="1">
      <alignment horizontal="center" vertical="center"/>
    </xf>
    <xf numFmtId="0" fontId="30" fillId="3" borderId="9" xfId="2" applyFont="1" applyFill="1" applyBorder="1" applyAlignment="1">
      <alignment horizontal="center" vertical="center"/>
    </xf>
    <xf numFmtId="0" fontId="30" fillId="3" borderId="3" xfId="2" applyFont="1" applyFill="1" applyBorder="1" applyAlignment="1">
      <alignment horizontal="center" vertical="center"/>
    </xf>
    <xf numFmtId="0" fontId="31" fillId="3" borderId="12" xfId="3" applyFont="1" applyFill="1" applyBorder="1" applyAlignment="1">
      <alignment horizontal="center" vertical="center" wrapText="1"/>
    </xf>
    <xf numFmtId="0" fontId="32" fillId="3" borderId="43" xfId="3" applyFont="1" applyFill="1" applyBorder="1" applyAlignment="1">
      <alignment horizontal="center" vertical="center" wrapText="1"/>
    </xf>
    <xf numFmtId="0" fontId="31" fillId="3" borderId="0" xfId="3" applyFont="1" applyFill="1" applyBorder="1" applyAlignment="1">
      <alignment horizontal="center" vertical="center" wrapText="1"/>
    </xf>
    <xf numFmtId="0" fontId="33" fillId="3" borderId="2" xfId="3" applyFont="1" applyFill="1" applyBorder="1" applyAlignment="1">
      <alignment horizontal="center" vertical="center" wrapText="1"/>
    </xf>
    <xf numFmtId="0" fontId="34" fillId="6" borderId="8" xfId="3" applyFont="1" applyFill="1" applyBorder="1" applyAlignment="1">
      <alignment horizontal="center" vertical="center" wrapText="1"/>
    </xf>
    <xf numFmtId="57" fontId="10" fillId="8" borderId="20" xfId="4" applyNumberFormat="1" applyFont="1" applyFill="1" applyBorder="1" applyAlignment="1">
      <alignment horizontal="center" vertical="center" shrinkToFit="1"/>
    </xf>
    <xf numFmtId="57" fontId="20" fillId="8" borderId="20" xfId="4" applyNumberFormat="1" applyFont="1" applyFill="1" applyBorder="1" applyAlignment="1">
      <alignment horizontal="center" vertical="center" shrinkToFit="1"/>
    </xf>
    <xf numFmtId="0" fontId="18" fillId="3" borderId="32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/>
    </xf>
    <xf numFmtId="0" fontId="14" fillId="3" borderId="2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35" fillId="3" borderId="2" xfId="4" applyNumberFormat="1" applyFont="1" applyFill="1" applyBorder="1" applyAlignment="1">
      <alignment horizontal="center" vertical="center" shrinkToFit="1"/>
    </xf>
    <xf numFmtId="14" fontId="35" fillId="3" borderId="8" xfId="4" applyNumberFormat="1" applyFont="1" applyFill="1" applyBorder="1" applyAlignment="1">
      <alignment horizontal="center" vertical="center" shrinkToFit="1"/>
    </xf>
    <xf numFmtId="0" fontId="38" fillId="0" borderId="0" xfId="0" applyFont="1">
      <alignment vertical="center"/>
    </xf>
    <xf numFmtId="14" fontId="35" fillId="3" borderId="3" xfId="4" applyNumberFormat="1" applyFont="1" applyFill="1" applyBorder="1" applyAlignment="1">
      <alignment horizontal="center" vertical="center" shrinkToFit="1"/>
    </xf>
    <xf numFmtId="0" fontId="37" fillId="0" borderId="4" xfId="2" applyFont="1" applyFill="1" applyBorder="1" applyAlignment="1">
      <alignment horizontal="center" vertical="center"/>
    </xf>
    <xf numFmtId="0" fontId="37" fillId="3" borderId="10" xfId="2" applyFont="1" applyFill="1" applyBorder="1" applyAlignment="1">
      <alignment horizontal="center" vertical="center"/>
    </xf>
    <xf numFmtId="14" fontId="36" fillId="4" borderId="3" xfId="4" applyNumberFormat="1" applyFont="1" applyFill="1" applyBorder="1" applyAlignment="1">
      <alignment horizontal="center" vertical="center" shrinkToFit="1"/>
    </xf>
    <xf numFmtId="14" fontId="35" fillId="3" borderId="9" xfId="4" applyNumberFormat="1" applyFont="1" applyFill="1" applyBorder="1" applyAlignment="1">
      <alignment horizontal="center" vertical="center" shrinkToFit="1"/>
    </xf>
    <xf numFmtId="14" fontId="36" fillId="4" borderId="8" xfId="4" applyNumberFormat="1" applyFont="1" applyFill="1" applyBorder="1" applyAlignment="1">
      <alignment horizontal="center" vertical="center" shrinkToFit="1"/>
    </xf>
    <xf numFmtId="0" fontId="39" fillId="3" borderId="9" xfId="2" applyFont="1" applyFill="1" applyBorder="1" applyAlignment="1">
      <alignment horizontal="center" vertical="center"/>
    </xf>
    <xf numFmtId="14" fontId="39" fillId="3" borderId="3" xfId="4" applyNumberFormat="1" applyFont="1" applyFill="1" applyBorder="1" applyAlignment="1">
      <alignment horizontal="center" vertical="center" shrinkToFit="1"/>
    </xf>
    <xf numFmtId="0" fontId="39" fillId="3" borderId="3" xfId="2" applyFont="1" applyFill="1" applyBorder="1" applyAlignment="1">
      <alignment horizontal="center" vertical="center"/>
    </xf>
    <xf numFmtId="14" fontId="39" fillId="3" borderId="2" xfId="4" applyNumberFormat="1" applyFont="1" applyFill="1" applyBorder="1" applyAlignment="1">
      <alignment horizontal="center" vertical="center" shrinkToFit="1"/>
    </xf>
    <xf numFmtId="0" fontId="39" fillId="3" borderId="8" xfId="2" applyFont="1" applyFill="1" applyBorder="1" applyAlignment="1">
      <alignment horizontal="center" vertical="center"/>
    </xf>
    <xf numFmtId="14" fontId="36" fillId="4" borderId="9" xfId="4" applyNumberFormat="1" applyFont="1" applyFill="1" applyBorder="1" applyAlignment="1">
      <alignment horizontal="center" vertical="center" shrinkToFit="1"/>
    </xf>
    <xf numFmtId="14" fontId="40" fillId="3" borderId="3" xfId="4" applyNumberFormat="1" applyFont="1" applyFill="1" applyBorder="1" applyAlignment="1">
      <alignment horizontal="center" vertical="center" shrinkToFit="1"/>
    </xf>
    <xf numFmtId="0" fontId="40" fillId="3" borderId="2" xfId="0" applyFont="1" applyFill="1" applyBorder="1" applyAlignment="1">
      <alignment horizontal="center" vertical="center"/>
    </xf>
    <xf numFmtId="14" fontId="40" fillId="3" borderId="8" xfId="4" applyNumberFormat="1" applyFont="1" applyFill="1" applyBorder="1" applyAlignment="1">
      <alignment horizontal="center" vertical="center" shrinkToFit="1"/>
    </xf>
    <xf numFmtId="0" fontId="37" fillId="0" borderId="5" xfId="2" applyFont="1" applyFill="1" applyBorder="1" applyAlignment="1">
      <alignment horizontal="center" vertical="center"/>
    </xf>
    <xf numFmtId="0" fontId="10" fillId="3" borderId="0" xfId="4" applyFont="1" applyFill="1" applyBorder="1" applyAlignment="1">
      <alignment horizontal="left" shrinkToFit="1"/>
    </xf>
    <xf numFmtId="0" fontId="43" fillId="0" borderId="46" xfId="2" applyFont="1" applyFill="1" applyBorder="1" applyAlignment="1">
      <alignment horizontal="center" vertical="center"/>
    </xf>
    <xf numFmtId="0" fontId="44" fillId="0" borderId="0" xfId="0" applyFont="1">
      <alignment vertical="center"/>
    </xf>
    <xf numFmtId="0" fontId="43" fillId="0" borderId="43" xfId="2" applyFont="1" applyFill="1" applyBorder="1" applyAlignment="1">
      <alignment horizontal="center" vertical="center"/>
    </xf>
    <xf numFmtId="0" fontId="43" fillId="0" borderId="42" xfId="2" applyFont="1" applyFill="1" applyBorder="1" applyAlignment="1">
      <alignment horizontal="center" vertical="center"/>
    </xf>
    <xf numFmtId="0" fontId="43" fillId="3" borderId="41" xfId="2" applyFont="1" applyFill="1" applyBorder="1" applyAlignment="1">
      <alignment horizontal="center" vertical="center"/>
    </xf>
    <xf numFmtId="0" fontId="43" fillId="0" borderId="6" xfId="2" applyFont="1" applyFill="1" applyBorder="1" applyAlignment="1">
      <alignment horizontal="center" vertical="center"/>
    </xf>
    <xf numFmtId="0" fontId="43" fillId="0" borderId="1" xfId="2" applyFont="1" applyFill="1" applyBorder="1" applyAlignment="1">
      <alignment horizontal="center" vertical="center"/>
    </xf>
    <xf numFmtId="57" fontId="45" fillId="7" borderId="1" xfId="2" applyNumberFormat="1" applyFont="1" applyFill="1" applyBorder="1" applyAlignment="1">
      <alignment horizontal="center" vertical="center" shrinkToFit="1"/>
    </xf>
    <xf numFmtId="57" fontId="45" fillId="7" borderId="7" xfId="2" applyNumberFormat="1" applyFont="1" applyFill="1" applyBorder="1" applyAlignment="1">
      <alignment horizontal="center" vertical="center" shrinkToFit="1"/>
    </xf>
    <xf numFmtId="0" fontId="25" fillId="0" borderId="49" xfId="0" applyFont="1" applyFill="1" applyBorder="1" applyAlignment="1">
      <alignment vertical="center" wrapText="1"/>
    </xf>
    <xf numFmtId="0" fontId="25" fillId="0" borderId="51" xfId="0" applyFont="1" applyFill="1" applyBorder="1" applyAlignment="1">
      <alignment vertical="center" wrapText="1"/>
    </xf>
    <xf numFmtId="0" fontId="10" fillId="3" borderId="27" xfId="0" applyFont="1" applyFill="1" applyBorder="1" applyAlignment="1">
      <alignment horizontal="left" vertical="center" shrinkToFit="1"/>
    </xf>
    <xf numFmtId="0" fontId="23" fillId="3" borderId="36" xfId="0" applyFont="1" applyFill="1" applyBorder="1" applyAlignment="1">
      <alignment horizontal="left" vertical="center" shrinkToFit="1"/>
    </xf>
    <xf numFmtId="0" fontId="3" fillId="3" borderId="0" xfId="6" applyFont="1" applyFill="1"/>
    <xf numFmtId="0" fontId="3" fillId="3" borderId="0" xfId="6" applyFont="1" applyFill="1" applyAlignment="1"/>
    <xf numFmtId="0" fontId="52" fillId="3" borderId="0" xfId="6" applyFont="1" applyFill="1"/>
    <xf numFmtId="0" fontId="3" fillId="3" borderId="6" xfId="6" applyFont="1" applyFill="1" applyBorder="1"/>
    <xf numFmtId="0" fontId="3" fillId="3" borderId="1" xfId="6" applyFont="1" applyFill="1" applyBorder="1"/>
    <xf numFmtId="0" fontId="3" fillId="3" borderId="55" xfId="6" applyFont="1" applyFill="1" applyBorder="1"/>
    <xf numFmtId="0" fontId="3" fillId="3" borderId="7" xfId="6" applyFont="1" applyFill="1" applyBorder="1"/>
    <xf numFmtId="0" fontId="3" fillId="3" borderId="42" xfId="6" applyFont="1" applyFill="1" applyBorder="1"/>
    <xf numFmtId="0" fontId="3" fillId="3" borderId="56" xfId="6" applyFont="1" applyFill="1" applyBorder="1"/>
    <xf numFmtId="0" fontId="3" fillId="3" borderId="57" xfId="6" applyFont="1" applyFill="1" applyBorder="1"/>
    <xf numFmtId="0" fontId="3" fillId="3" borderId="58" xfId="6" applyFont="1" applyFill="1" applyBorder="1"/>
    <xf numFmtId="0" fontId="3" fillId="3" borderId="59" xfId="6" applyFont="1" applyFill="1" applyBorder="1"/>
    <xf numFmtId="0" fontId="3" fillId="3" borderId="60" xfId="6" applyFont="1" applyFill="1" applyBorder="1"/>
    <xf numFmtId="57" fontId="26" fillId="7" borderId="42" xfId="2" applyNumberFormat="1" applyFont="1" applyFill="1" applyBorder="1" applyAlignment="1">
      <alignment horizontal="center" vertical="center" shrinkToFit="1"/>
    </xf>
    <xf numFmtId="0" fontId="32" fillId="3" borderId="61" xfId="3" applyFont="1" applyFill="1" applyBorder="1" applyAlignment="1">
      <alignment horizontal="center" vertical="center" wrapText="1"/>
    </xf>
    <xf numFmtId="14" fontId="35" fillId="3" borderId="62" xfId="4" applyNumberFormat="1" applyFont="1" applyFill="1" applyBorder="1" applyAlignment="1">
      <alignment horizontal="center" vertical="center" shrinkToFit="1"/>
    </xf>
    <xf numFmtId="14" fontId="39" fillId="3" borderId="62" xfId="4" applyNumberFormat="1" applyFont="1" applyFill="1" applyBorder="1" applyAlignment="1">
      <alignment horizontal="center" vertical="center" shrinkToFit="1"/>
    </xf>
    <xf numFmtId="14" fontId="36" fillId="4" borderId="62" xfId="4" applyNumberFormat="1" applyFont="1" applyFill="1" applyBorder="1" applyAlignment="1">
      <alignment horizontal="center" vertical="center" shrinkToFit="1"/>
    </xf>
    <xf numFmtId="0" fontId="30" fillId="3" borderId="62" xfId="2" applyFont="1" applyFill="1" applyBorder="1" applyAlignment="1">
      <alignment horizontal="center" vertical="center"/>
    </xf>
    <xf numFmtId="0" fontId="37" fillId="0" borderId="63" xfId="2" applyFont="1" applyFill="1" applyBorder="1" applyAlignment="1">
      <alignment horizontal="center" vertical="center"/>
    </xf>
    <xf numFmtId="0" fontId="43" fillId="0" borderId="61" xfId="2" applyFont="1" applyFill="1" applyBorder="1" applyAlignment="1">
      <alignment horizontal="center" vertical="center"/>
    </xf>
    <xf numFmtId="57" fontId="54" fillId="7" borderId="6" xfId="2" applyNumberFormat="1" applyFont="1" applyFill="1" applyBorder="1" applyAlignment="1">
      <alignment horizontal="center" vertical="center" shrinkToFit="1"/>
    </xf>
    <xf numFmtId="14" fontId="40" fillId="3" borderId="9" xfId="4" applyNumberFormat="1" applyFont="1" applyFill="1" applyBorder="1" applyAlignment="1">
      <alignment horizontal="center" vertical="center" shrinkToFit="1"/>
    </xf>
    <xf numFmtId="0" fontId="37" fillId="3" borderId="11" xfId="2" applyFont="1" applyFill="1" applyBorder="1" applyAlignment="1">
      <alignment horizontal="center" vertical="center"/>
    </xf>
    <xf numFmtId="0" fontId="43" fillId="3" borderId="11" xfId="2" applyFont="1" applyFill="1" applyBorder="1" applyAlignment="1">
      <alignment horizontal="center" vertical="center"/>
    </xf>
    <xf numFmtId="0" fontId="40" fillId="3" borderId="12" xfId="0" applyFont="1" applyFill="1" applyBorder="1" applyAlignment="1">
      <alignment horizontal="center" vertical="center"/>
    </xf>
    <xf numFmtId="0" fontId="55" fillId="3" borderId="9" xfId="3" applyFont="1" applyFill="1" applyBorder="1" applyAlignment="1">
      <alignment horizontal="center" vertical="center" wrapText="1"/>
    </xf>
    <xf numFmtId="0" fontId="51" fillId="3" borderId="12" xfId="4" applyFont="1" applyFill="1" applyBorder="1" applyAlignment="1">
      <alignment horizontal="center" vertical="center" shrinkToFit="1"/>
    </xf>
    <xf numFmtId="0" fontId="51" fillId="3" borderId="0" xfId="4" applyFont="1" applyFill="1" applyBorder="1" applyAlignment="1">
      <alignment horizontal="center" vertical="center" shrinkToFit="1"/>
    </xf>
    <xf numFmtId="0" fontId="51" fillId="3" borderId="41" xfId="4" applyFont="1" applyFill="1" applyBorder="1" applyAlignment="1">
      <alignment horizontal="center" vertical="center" shrinkToFit="1"/>
    </xf>
    <xf numFmtId="14" fontId="51" fillId="3" borderId="12" xfId="4" applyNumberFormat="1" applyFont="1" applyFill="1" applyBorder="1" applyAlignment="1">
      <alignment horizontal="center" vertical="center" shrinkToFit="1"/>
    </xf>
    <xf numFmtId="0" fontId="52" fillId="3" borderId="0" xfId="4" applyFont="1" applyFill="1" applyBorder="1" applyAlignment="1">
      <alignment horizontal="center" vertical="center" wrapText="1"/>
    </xf>
    <xf numFmtId="0" fontId="52" fillId="3" borderId="12" xfId="4" applyFont="1" applyFill="1" applyBorder="1" applyAlignment="1">
      <alignment horizontal="center" vertical="center" wrapText="1"/>
    </xf>
    <xf numFmtId="0" fontId="52" fillId="3" borderId="41" xfId="4" applyFont="1" applyFill="1" applyBorder="1" applyAlignment="1">
      <alignment horizontal="center" vertical="center" wrapText="1"/>
    </xf>
    <xf numFmtId="0" fontId="51" fillId="3" borderId="12" xfId="4" applyFont="1" applyFill="1" applyBorder="1" applyAlignment="1">
      <alignment horizontal="center" vertical="center" wrapText="1"/>
    </xf>
    <xf numFmtId="0" fontId="51" fillId="3" borderId="0" xfId="4" applyFont="1" applyFill="1" applyBorder="1" applyAlignment="1">
      <alignment horizontal="center" vertical="center" wrapText="1"/>
    </xf>
    <xf numFmtId="0" fontId="51" fillId="3" borderId="41" xfId="4" applyFont="1" applyFill="1" applyBorder="1" applyAlignment="1">
      <alignment horizontal="center" vertical="center" wrapText="1"/>
    </xf>
    <xf numFmtId="14" fontId="51" fillId="3" borderId="0" xfId="4" applyNumberFormat="1" applyFont="1" applyFill="1" applyBorder="1" applyAlignment="1">
      <alignment horizontal="center" vertical="center" shrinkToFit="1"/>
    </xf>
    <xf numFmtId="0" fontId="53" fillId="3" borderId="12" xfId="4" applyFont="1" applyFill="1" applyBorder="1" applyAlignment="1">
      <alignment horizontal="center" vertical="center"/>
    </xf>
    <xf numFmtId="0" fontId="53" fillId="3" borderId="0" xfId="4" applyFont="1" applyFill="1" applyBorder="1" applyAlignment="1">
      <alignment horizontal="center" vertical="center"/>
    </xf>
    <xf numFmtId="0" fontId="53" fillId="3" borderId="41" xfId="4" applyFont="1" applyFill="1" applyBorder="1" applyAlignment="1">
      <alignment horizontal="center" vertical="center"/>
    </xf>
    <xf numFmtId="180" fontId="49" fillId="3" borderId="6" xfId="4" applyNumberFormat="1" applyFont="1" applyFill="1" applyBorder="1" applyAlignment="1">
      <alignment horizontal="center" vertical="center" wrapText="1"/>
    </xf>
    <xf numFmtId="180" fontId="49" fillId="3" borderId="1" xfId="4" applyNumberFormat="1" applyFont="1" applyFill="1" applyBorder="1" applyAlignment="1">
      <alignment horizontal="center" vertical="center" wrapText="1"/>
    </xf>
    <xf numFmtId="180" fontId="49" fillId="3" borderId="55" xfId="4" applyNumberFormat="1" applyFont="1" applyFill="1" applyBorder="1" applyAlignment="1">
      <alignment horizontal="center" vertical="center" wrapText="1"/>
    </xf>
    <xf numFmtId="180" fontId="49" fillId="3" borderId="7" xfId="4" applyNumberFormat="1" applyFont="1" applyFill="1" applyBorder="1" applyAlignment="1">
      <alignment horizontal="center" vertical="center" wrapText="1"/>
    </xf>
    <xf numFmtId="180" fontId="49" fillId="3" borderId="42" xfId="4" applyNumberFormat="1" applyFont="1" applyFill="1" applyBorder="1" applyAlignment="1">
      <alignment horizontal="center" vertical="center" wrapText="1"/>
    </xf>
    <xf numFmtId="0" fontId="51" fillId="3" borderId="52" xfId="4" applyFont="1" applyFill="1" applyBorder="1" applyAlignment="1">
      <alignment horizontal="center" vertical="center" shrinkToFit="1"/>
    </xf>
    <xf numFmtId="0" fontId="51" fillId="3" borderId="53" xfId="4" applyFont="1" applyFill="1" applyBorder="1" applyAlignment="1">
      <alignment horizontal="center" vertical="center" shrinkToFit="1"/>
    </xf>
    <xf numFmtId="0" fontId="51" fillId="3" borderId="54" xfId="4" applyFont="1" applyFill="1" applyBorder="1" applyAlignment="1">
      <alignment horizontal="center" vertical="center" shrinkToFit="1"/>
    </xf>
    <xf numFmtId="0" fontId="47" fillId="3" borderId="0" xfId="4" applyFont="1" applyFill="1" applyBorder="1" applyAlignment="1">
      <alignment horizontal="center" vertical="center"/>
    </xf>
    <xf numFmtId="180" fontId="56" fillId="3" borderId="50" xfId="4" applyNumberFormat="1" applyFont="1" applyFill="1" applyBorder="1" applyAlignment="1">
      <alignment horizontal="center" vertical="center" wrapText="1"/>
    </xf>
    <xf numFmtId="180" fontId="56" fillId="3" borderId="49" xfId="4" applyNumberFormat="1" applyFont="1" applyFill="1" applyBorder="1" applyAlignment="1">
      <alignment horizontal="center" vertical="center" wrapText="1"/>
    </xf>
    <xf numFmtId="180" fontId="49" fillId="3" borderId="50" xfId="4" applyNumberFormat="1" applyFont="1" applyFill="1" applyBorder="1" applyAlignment="1">
      <alignment horizontal="center" vertical="center" wrapText="1"/>
    </xf>
    <xf numFmtId="180" fontId="49" fillId="3" borderId="49" xfId="4" applyNumberFormat="1" applyFont="1" applyFill="1" applyBorder="1" applyAlignment="1">
      <alignment horizontal="center" vertical="center" wrapText="1"/>
    </xf>
    <xf numFmtId="180" fontId="49" fillId="3" borderId="51" xfId="4" applyNumberFormat="1" applyFont="1" applyFill="1" applyBorder="1" applyAlignment="1">
      <alignment horizontal="center" vertical="center" wrapText="1"/>
    </xf>
    <xf numFmtId="14" fontId="51" fillId="3" borderId="53" xfId="4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5" borderId="44" xfId="0" applyFont="1" applyFill="1" applyBorder="1" applyAlignment="1">
      <alignment horizontal="center" vertical="center" wrapText="1"/>
    </xf>
    <xf numFmtId="0" fontId="5" fillId="5" borderId="45" xfId="0" applyFont="1" applyFill="1" applyBorder="1" applyAlignment="1">
      <alignment horizontal="center" vertical="center" wrapText="1"/>
    </xf>
    <xf numFmtId="0" fontId="5" fillId="5" borderId="47" xfId="0" applyFont="1" applyFill="1" applyBorder="1" applyAlignment="1">
      <alignment horizontal="center" vertical="center" wrapText="1"/>
    </xf>
    <xf numFmtId="57" fontId="27" fillId="3" borderId="12" xfId="2" applyNumberFormat="1" applyFont="1" applyFill="1" applyBorder="1" applyAlignment="1">
      <alignment horizontal="center" vertical="center" shrinkToFit="1"/>
    </xf>
    <xf numFmtId="57" fontId="27" fillId="3" borderId="0" xfId="2" applyNumberFormat="1" applyFont="1" applyFill="1" applyBorder="1" applyAlignment="1">
      <alignment horizontal="center" vertical="center" shrinkToFit="1"/>
    </xf>
    <xf numFmtId="57" fontId="27" fillId="3" borderId="41" xfId="2" applyNumberFormat="1" applyFont="1" applyFill="1" applyBorder="1" applyAlignment="1">
      <alignment horizontal="center" vertical="center" shrinkToFit="1"/>
    </xf>
    <xf numFmtId="0" fontId="41" fillId="3" borderId="48" xfId="3" applyFont="1" applyFill="1" applyBorder="1" applyAlignment="1">
      <alignment horizontal="center" vertical="center" wrapText="1"/>
    </xf>
    <xf numFmtId="0" fontId="42" fillId="3" borderId="8" xfId="3" applyFont="1" applyFill="1" applyBorder="1" applyAlignment="1">
      <alignment horizontal="center" vertical="center" wrapText="1"/>
    </xf>
    <xf numFmtId="0" fontId="42" fillId="3" borderId="10" xfId="3" applyFont="1" applyFill="1" applyBorder="1" applyAlignment="1">
      <alignment horizontal="center" vertical="center" wrapText="1"/>
    </xf>
    <xf numFmtId="0" fontId="29" fillId="3" borderId="50" xfId="2" applyFont="1" applyFill="1" applyBorder="1" applyAlignment="1">
      <alignment horizontal="center" vertical="center"/>
    </xf>
    <xf numFmtId="0" fontId="29" fillId="3" borderId="49" xfId="2" applyFont="1" applyFill="1" applyBorder="1" applyAlignment="1">
      <alignment horizontal="center" vertical="center"/>
    </xf>
    <xf numFmtId="0" fontId="6" fillId="3" borderId="0" xfId="4" applyFont="1" applyFill="1" applyBorder="1" applyAlignment="1">
      <alignment horizontal="center" shrinkToFit="1"/>
    </xf>
    <xf numFmtId="0" fontId="9" fillId="3" borderId="0" xfId="4" applyFont="1" applyFill="1" applyBorder="1" applyAlignment="1">
      <alignment horizontal="left" shrinkToFit="1"/>
    </xf>
    <xf numFmtId="0" fontId="10" fillId="3" borderId="0" xfId="4" applyFont="1" applyFill="1" applyBorder="1" applyAlignment="1">
      <alignment horizontal="left" shrinkToFit="1"/>
    </xf>
    <xf numFmtId="0" fontId="11" fillId="3" borderId="0" xfId="4" applyFont="1" applyFill="1" applyBorder="1" applyAlignment="1">
      <alignment horizontal="center" shrinkToFit="1"/>
    </xf>
    <xf numFmtId="0" fontId="12" fillId="3" borderId="0" xfId="4" applyFont="1" applyFill="1" applyAlignment="1">
      <alignment vertical="center"/>
    </xf>
    <xf numFmtId="0" fontId="12" fillId="3" borderId="13" xfId="4" applyFont="1" applyFill="1" applyBorder="1" applyAlignment="1">
      <alignment vertical="center"/>
    </xf>
    <xf numFmtId="0" fontId="15" fillId="3" borderId="20" xfId="4" applyFont="1" applyFill="1" applyBorder="1" applyAlignment="1">
      <alignment horizontal="center" vertical="center" textRotation="180" shrinkToFit="1"/>
    </xf>
    <xf numFmtId="0" fontId="10" fillId="3" borderId="22" xfId="4" applyFont="1" applyFill="1" applyBorder="1" applyAlignment="1">
      <alignment horizontal="center" vertical="center" wrapText="1" shrinkToFit="1"/>
    </xf>
    <xf numFmtId="0" fontId="10" fillId="3" borderId="26" xfId="4" applyFont="1" applyFill="1" applyBorder="1" applyAlignment="1">
      <alignment horizontal="center" vertical="center" wrapText="1" shrinkToFit="1"/>
    </xf>
    <xf numFmtId="0" fontId="10" fillId="3" borderId="31" xfId="4" applyFont="1" applyFill="1" applyBorder="1" applyAlignment="1">
      <alignment horizontal="center" vertical="center" wrapText="1" shrinkToFit="1"/>
    </xf>
    <xf numFmtId="0" fontId="14" fillId="3" borderId="25" xfId="4" applyFont="1" applyFill="1" applyBorder="1" applyAlignment="1">
      <alignment horizontal="center" vertical="center" textRotation="255" shrinkToFit="1"/>
    </xf>
    <xf numFmtId="0" fontId="24" fillId="3" borderId="40" xfId="4" applyFont="1" applyFill="1" applyBorder="1" applyAlignment="1">
      <alignment horizontal="center" vertical="center"/>
    </xf>
    <xf numFmtId="0" fontId="14" fillId="3" borderId="0" xfId="4" applyFont="1" applyFill="1" applyBorder="1" applyAlignment="1">
      <alignment horizontal="left" vertical="center"/>
    </xf>
    <xf numFmtId="0" fontId="8" fillId="3" borderId="0" xfId="4" applyFont="1" applyFill="1" applyBorder="1" applyAlignment="1">
      <alignment horizontal="left" vertical="center"/>
    </xf>
    <xf numFmtId="0" fontId="20" fillId="3" borderId="22" xfId="4" applyFont="1" applyFill="1" applyBorder="1" applyAlignment="1">
      <alignment horizontal="center" vertical="center" wrapText="1" shrinkToFit="1"/>
    </xf>
    <xf numFmtId="0" fontId="20" fillId="3" borderId="26" xfId="4" applyFont="1" applyFill="1" applyBorder="1" applyAlignment="1">
      <alignment horizontal="center" vertical="center" wrapText="1" shrinkToFit="1"/>
    </xf>
    <xf numFmtId="0" fontId="20" fillId="3" borderId="31" xfId="4" applyFont="1" applyFill="1" applyBorder="1" applyAlignment="1">
      <alignment horizontal="center" vertical="center" wrapText="1" shrinkToFit="1"/>
    </xf>
  </cellXfs>
  <cellStyles count="7">
    <cellStyle name="一般" xfId="0" builtinId="0"/>
    <cellStyle name="一般 2" xfId="4"/>
    <cellStyle name="一般 3" xfId="5"/>
    <cellStyle name="一般_93.2menu" xfId="3"/>
    <cellStyle name="一般_Sheet1" xfId="2"/>
    <cellStyle name="一般_新增Microsoft Excel 工作表" xfId="6"/>
    <cellStyle name="中等" xfId="1" builtinId="28"/>
  </cellStyles>
  <dxfs count="0"/>
  <tableStyles count="0" defaultTableStyle="TableStyleMedium9" defaultPivotStyle="PivotStyleLight16"/>
  <colors>
    <mruColors>
      <color rgb="FFFF33CC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212911</xdr:rowOff>
    </xdr:to>
    <xdr:sp macro="" textlink="">
      <xdr:nvSpPr>
        <xdr:cNvPr id="2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0287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212911</xdr:rowOff>
    </xdr:to>
    <xdr:sp macro="" textlink="">
      <xdr:nvSpPr>
        <xdr:cNvPr id="3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0287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212911</xdr:rowOff>
    </xdr:to>
    <xdr:sp macro="" textlink="">
      <xdr:nvSpPr>
        <xdr:cNvPr id="4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0287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212911</xdr:rowOff>
    </xdr:to>
    <xdr:sp macro="" textlink="">
      <xdr:nvSpPr>
        <xdr:cNvPr id="5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0287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212911</xdr:rowOff>
    </xdr:to>
    <xdr:sp macro="" textlink="">
      <xdr:nvSpPr>
        <xdr:cNvPr id="6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0287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212911</xdr:rowOff>
    </xdr:to>
    <xdr:sp macro="" textlink="">
      <xdr:nvSpPr>
        <xdr:cNvPr id="7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0287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273353</xdr:colOff>
      <xdr:row>0</xdr:row>
      <xdr:rowOff>48141</xdr:rowOff>
    </xdr:from>
    <xdr:to>
      <xdr:col>17</xdr:col>
      <xdr:colOff>512166</xdr:colOff>
      <xdr:row>0</xdr:row>
      <xdr:rowOff>341095</xdr:rowOff>
    </xdr:to>
    <xdr:pic>
      <xdr:nvPicPr>
        <xdr:cNvPr id="8" name="圖片 7" descr="20190523_164912_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8043">
          <a:off x="11855753" y="48141"/>
          <a:ext cx="962713" cy="2929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8017810</xdr:colOff>
      <xdr:row>1</xdr:row>
      <xdr:rowOff>973866</xdr:rowOff>
    </xdr:from>
    <xdr:to>
      <xdr:col>4</xdr:col>
      <xdr:colOff>13369093</xdr:colOff>
      <xdr:row>1</xdr:row>
      <xdr:rowOff>3238500</xdr:rowOff>
    </xdr:to>
    <xdr:pic>
      <xdr:nvPicPr>
        <xdr:cNvPr id="5" name="圖片 59" descr="MX-2310U_20151110_130506_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3889" t="15594" r="29807" b="80339"/>
        <a:stretch>
          <a:fillRect/>
        </a:stretch>
      </xdr:blipFill>
      <xdr:spPr bwMode="auto">
        <a:xfrm>
          <a:off x="67072810" y="2688366"/>
          <a:ext cx="5351283" cy="2264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2200275</xdr:colOff>
      <xdr:row>3</xdr:row>
      <xdr:rowOff>0</xdr:rowOff>
    </xdr:from>
    <xdr:to>
      <xdr:col>3</xdr:col>
      <xdr:colOff>2733675</xdr:colOff>
      <xdr:row>9</xdr:row>
      <xdr:rowOff>874712</xdr:rowOff>
    </xdr:to>
    <xdr:sp macro="" textlink="">
      <xdr:nvSpPr>
        <xdr:cNvPr id="27901" name="矩形 26"/>
        <xdr:cNvSpPr>
          <a:spLocks noChangeArrowheads="1"/>
        </xdr:cNvSpPr>
      </xdr:nvSpPr>
      <xdr:spPr bwMode="auto">
        <a:xfrm rot="-157762">
          <a:off x="47548800" y="9182100"/>
          <a:ext cx="533400" cy="874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27902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2457450</xdr:colOff>
      <xdr:row>3</xdr:row>
      <xdr:rowOff>114300</xdr:rowOff>
    </xdr:from>
    <xdr:to>
      <xdr:col>1</xdr:col>
      <xdr:colOff>4507336</xdr:colOff>
      <xdr:row>9</xdr:row>
      <xdr:rowOff>523875</xdr:rowOff>
    </xdr:to>
    <xdr:sp macro="" textlink="">
      <xdr:nvSpPr>
        <xdr:cNvPr id="27903" name="矩形 26"/>
        <xdr:cNvSpPr>
          <a:spLocks noChangeArrowheads="1"/>
        </xdr:cNvSpPr>
      </xdr:nvSpPr>
      <xdr:spPr bwMode="auto">
        <a:xfrm rot="-157762">
          <a:off x="17573625" y="9296400"/>
          <a:ext cx="2049886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2152650</xdr:colOff>
      <xdr:row>3</xdr:row>
      <xdr:rowOff>0</xdr:rowOff>
    </xdr:from>
    <xdr:to>
      <xdr:col>3</xdr:col>
      <xdr:colOff>4107286</xdr:colOff>
      <xdr:row>9</xdr:row>
      <xdr:rowOff>523875</xdr:rowOff>
    </xdr:to>
    <xdr:sp macro="" textlink="">
      <xdr:nvSpPr>
        <xdr:cNvPr id="27904" name="矩形 26"/>
        <xdr:cNvSpPr>
          <a:spLocks noChangeArrowheads="1"/>
        </xdr:cNvSpPr>
      </xdr:nvSpPr>
      <xdr:spPr bwMode="auto">
        <a:xfrm rot="-157762">
          <a:off x="47501175" y="9182100"/>
          <a:ext cx="1954636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2152650</xdr:colOff>
      <xdr:row>3</xdr:row>
      <xdr:rowOff>0</xdr:rowOff>
    </xdr:from>
    <xdr:to>
      <xdr:col>3</xdr:col>
      <xdr:colOff>4107286</xdr:colOff>
      <xdr:row>9</xdr:row>
      <xdr:rowOff>523874</xdr:rowOff>
    </xdr:to>
    <xdr:sp macro="" textlink="">
      <xdr:nvSpPr>
        <xdr:cNvPr id="27905" name="矩形 26"/>
        <xdr:cNvSpPr>
          <a:spLocks noChangeArrowheads="1"/>
        </xdr:cNvSpPr>
      </xdr:nvSpPr>
      <xdr:spPr bwMode="auto">
        <a:xfrm rot="-157762">
          <a:off x="47501175" y="9182100"/>
          <a:ext cx="1954636" cy="52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9</xdr:row>
      <xdr:rowOff>304800</xdr:rowOff>
    </xdr:to>
    <xdr:sp macro="" textlink="">
      <xdr:nvSpPr>
        <xdr:cNvPr id="2790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1511617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2791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3023235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9</xdr:row>
      <xdr:rowOff>304800</xdr:rowOff>
    </xdr:to>
    <xdr:sp macro="" textlink="">
      <xdr:nvSpPr>
        <xdr:cNvPr id="27911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4534852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27918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9</xdr:row>
      <xdr:rowOff>304800</xdr:rowOff>
    </xdr:to>
    <xdr:sp macro="" textlink="">
      <xdr:nvSpPr>
        <xdr:cNvPr id="2791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1511617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2792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3023235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9</xdr:row>
      <xdr:rowOff>304800</xdr:rowOff>
    </xdr:to>
    <xdr:sp macro="" textlink="">
      <xdr:nvSpPr>
        <xdr:cNvPr id="27921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4534852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22" name="矩形 964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7923" name="矩形 964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24" name="矩形 964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7925" name="矩形 964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26" name="矩形 964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7927" name="矩形 964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28" name="矩形 964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7929" name="矩形 964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30" name="矩形 964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7931" name="矩形 965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32" name="矩形 965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7933" name="矩形 965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34" name="矩形 965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7935" name="矩形 965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36" name="矩形 965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7937" name="矩形 965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38" name="矩形 965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7939" name="矩形 965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40" name="矩形 965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7941" name="矩形 966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42" name="矩形 966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7943" name="矩形 966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44" name="矩形 966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7945" name="矩形 966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46" name="矩形 966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7947" name="矩形 966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48" name="矩形 9670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7949" name="矩形 9671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50" name="矩形 967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51" name="矩形 967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7952" name="矩形 967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53" name="矩形 968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54" name="矩形 968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7955" name="矩形 9685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56" name="矩形 968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7957" name="矩形 969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58" name="矩形 9698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59" name="矩形 9704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60" name="矩形 970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7961" name="矩形 971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62" name="矩形 971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7963" name="矩形 9713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64" name="矩形 9714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65" name="矩形 971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7966" name="矩形 971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67" name="矩形 972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68" name="矩形 9724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7969" name="矩形 9727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70" name="矩形 972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7971" name="矩形 973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72" name="矩形 9740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73" name="矩形 9746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74" name="矩形 980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7975" name="矩形 980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76" name="矩形 980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7977" name="矩形 980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78" name="矩形 980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7979" name="矩形 981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80" name="矩形 981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7981" name="矩形 981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82" name="矩形 981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7983" name="矩形 981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84" name="矩形 981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7985" name="矩形 981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86" name="矩形 981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7987" name="矩形 982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88" name="矩形 982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7989" name="矩形 9823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90" name="矩形 9824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91" name="矩形 982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7992" name="矩形 982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93" name="矩形 983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94" name="矩形 9834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7995" name="矩形 9837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96" name="矩形 983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7997" name="矩形 984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98" name="矩形 9850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7999" name="矩形 9856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8000" name="矩形 985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8001" name="矩形 986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8002" name="矩形 9864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8003" name="矩形 9865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8004" name="矩形 9866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8005" name="矩形 986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8006" name="矩形 987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8007" name="矩形 987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8008" name="矩形 9876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8009" name="矩形 9879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8010" name="矩形 988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8011" name="矩形 988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8012" name="矩形 989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2571750</xdr:colOff>
      <xdr:row>9</xdr:row>
      <xdr:rowOff>0</xdr:rowOff>
    </xdr:from>
    <xdr:to>
      <xdr:col>2</xdr:col>
      <xdr:colOff>7982815</xdr:colOff>
      <xdr:row>9</xdr:row>
      <xdr:rowOff>1216025</xdr:rowOff>
    </xdr:to>
    <xdr:sp macro="" textlink="">
      <xdr:nvSpPr>
        <xdr:cNvPr id="28013" name="矩形 9898"/>
        <xdr:cNvSpPr>
          <a:spLocks noChangeArrowheads="1"/>
        </xdr:cNvSpPr>
      </xdr:nvSpPr>
      <xdr:spPr bwMode="auto">
        <a:xfrm rot="-157762">
          <a:off x="32804100" y="24250650"/>
          <a:ext cx="5411065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0</xdr:rowOff>
    </xdr:from>
    <xdr:to>
      <xdr:col>1</xdr:col>
      <xdr:colOff>11349903</xdr:colOff>
      <xdr:row>9</xdr:row>
      <xdr:rowOff>1216025</xdr:rowOff>
    </xdr:to>
    <xdr:sp macro="" textlink="">
      <xdr:nvSpPr>
        <xdr:cNvPr id="28014" name="矩形 9901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0</xdr:rowOff>
    </xdr:from>
    <xdr:to>
      <xdr:col>1</xdr:col>
      <xdr:colOff>7639916</xdr:colOff>
      <xdr:row>9</xdr:row>
      <xdr:rowOff>1120775</xdr:rowOff>
    </xdr:to>
    <xdr:sp macro="" textlink="">
      <xdr:nvSpPr>
        <xdr:cNvPr id="28015" name="矩形 9902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0</xdr:rowOff>
    </xdr:from>
    <xdr:to>
      <xdr:col>1</xdr:col>
      <xdr:colOff>11349903</xdr:colOff>
      <xdr:row>9</xdr:row>
      <xdr:rowOff>1216025</xdr:rowOff>
    </xdr:to>
    <xdr:sp macro="" textlink="">
      <xdr:nvSpPr>
        <xdr:cNvPr id="28016" name="矩形 9903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0</xdr:rowOff>
    </xdr:from>
    <xdr:to>
      <xdr:col>1</xdr:col>
      <xdr:colOff>7639916</xdr:colOff>
      <xdr:row>9</xdr:row>
      <xdr:rowOff>1120775</xdr:rowOff>
    </xdr:to>
    <xdr:sp macro="" textlink="">
      <xdr:nvSpPr>
        <xdr:cNvPr id="28017" name="矩形 9904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0</xdr:rowOff>
    </xdr:from>
    <xdr:to>
      <xdr:col>1</xdr:col>
      <xdr:colOff>11349903</xdr:colOff>
      <xdr:row>9</xdr:row>
      <xdr:rowOff>1216025</xdr:rowOff>
    </xdr:to>
    <xdr:sp macro="" textlink="">
      <xdr:nvSpPr>
        <xdr:cNvPr id="28018" name="矩形 9905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0</xdr:rowOff>
    </xdr:from>
    <xdr:to>
      <xdr:col>1</xdr:col>
      <xdr:colOff>7639916</xdr:colOff>
      <xdr:row>9</xdr:row>
      <xdr:rowOff>1120775</xdr:rowOff>
    </xdr:to>
    <xdr:sp macro="" textlink="">
      <xdr:nvSpPr>
        <xdr:cNvPr id="28019" name="矩形 9906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0</xdr:rowOff>
    </xdr:from>
    <xdr:to>
      <xdr:col>1</xdr:col>
      <xdr:colOff>11349903</xdr:colOff>
      <xdr:row>9</xdr:row>
      <xdr:rowOff>1216025</xdr:rowOff>
    </xdr:to>
    <xdr:sp macro="" textlink="">
      <xdr:nvSpPr>
        <xdr:cNvPr id="28020" name="矩形 9907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0</xdr:rowOff>
    </xdr:from>
    <xdr:to>
      <xdr:col>1</xdr:col>
      <xdr:colOff>7639916</xdr:colOff>
      <xdr:row>9</xdr:row>
      <xdr:rowOff>1120775</xdr:rowOff>
    </xdr:to>
    <xdr:sp macro="" textlink="">
      <xdr:nvSpPr>
        <xdr:cNvPr id="28021" name="矩形 9908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0</xdr:rowOff>
    </xdr:from>
    <xdr:to>
      <xdr:col>1</xdr:col>
      <xdr:colOff>11349903</xdr:colOff>
      <xdr:row>9</xdr:row>
      <xdr:rowOff>1216025</xdr:rowOff>
    </xdr:to>
    <xdr:sp macro="" textlink="">
      <xdr:nvSpPr>
        <xdr:cNvPr id="28022" name="矩形 9909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0</xdr:rowOff>
    </xdr:from>
    <xdr:to>
      <xdr:col>1</xdr:col>
      <xdr:colOff>7639916</xdr:colOff>
      <xdr:row>9</xdr:row>
      <xdr:rowOff>1120775</xdr:rowOff>
    </xdr:to>
    <xdr:sp macro="" textlink="">
      <xdr:nvSpPr>
        <xdr:cNvPr id="28023" name="矩形 9910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0</xdr:rowOff>
    </xdr:from>
    <xdr:to>
      <xdr:col>1</xdr:col>
      <xdr:colOff>11349903</xdr:colOff>
      <xdr:row>9</xdr:row>
      <xdr:rowOff>1216025</xdr:rowOff>
    </xdr:to>
    <xdr:sp macro="" textlink="">
      <xdr:nvSpPr>
        <xdr:cNvPr id="28024" name="矩形 9911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0</xdr:rowOff>
    </xdr:from>
    <xdr:to>
      <xdr:col>1</xdr:col>
      <xdr:colOff>7639916</xdr:colOff>
      <xdr:row>9</xdr:row>
      <xdr:rowOff>1120775</xdr:rowOff>
    </xdr:to>
    <xdr:sp macro="" textlink="">
      <xdr:nvSpPr>
        <xdr:cNvPr id="28025" name="矩形 9912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0</xdr:rowOff>
    </xdr:from>
    <xdr:to>
      <xdr:col>1</xdr:col>
      <xdr:colOff>11349903</xdr:colOff>
      <xdr:row>9</xdr:row>
      <xdr:rowOff>1216025</xdr:rowOff>
    </xdr:to>
    <xdr:sp macro="" textlink="">
      <xdr:nvSpPr>
        <xdr:cNvPr id="28026" name="矩形 9913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0</xdr:rowOff>
    </xdr:from>
    <xdr:to>
      <xdr:col>1</xdr:col>
      <xdr:colOff>7639916</xdr:colOff>
      <xdr:row>9</xdr:row>
      <xdr:rowOff>1120775</xdr:rowOff>
    </xdr:to>
    <xdr:sp macro="" textlink="">
      <xdr:nvSpPr>
        <xdr:cNvPr id="28027" name="矩形 9914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0</xdr:rowOff>
    </xdr:from>
    <xdr:to>
      <xdr:col>1</xdr:col>
      <xdr:colOff>11349903</xdr:colOff>
      <xdr:row>9</xdr:row>
      <xdr:rowOff>1216025</xdr:rowOff>
    </xdr:to>
    <xdr:sp macro="" textlink="">
      <xdr:nvSpPr>
        <xdr:cNvPr id="28028" name="矩形 9915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0</xdr:rowOff>
    </xdr:from>
    <xdr:to>
      <xdr:col>1</xdr:col>
      <xdr:colOff>7639916</xdr:colOff>
      <xdr:row>9</xdr:row>
      <xdr:rowOff>1120775</xdr:rowOff>
    </xdr:to>
    <xdr:sp macro="" textlink="">
      <xdr:nvSpPr>
        <xdr:cNvPr id="28029" name="矩形 9916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0</xdr:rowOff>
    </xdr:from>
    <xdr:to>
      <xdr:col>1</xdr:col>
      <xdr:colOff>11349903</xdr:colOff>
      <xdr:row>9</xdr:row>
      <xdr:rowOff>1216025</xdr:rowOff>
    </xdr:to>
    <xdr:sp macro="" textlink="">
      <xdr:nvSpPr>
        <xdr:cNvPr id="28030" name="矩形 9917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0</xdr:rowOff>
    </xdr:from>
    <xdr:to>
      <xdr:col>1</xdr:col>
      <xdr:colOff>11349903</xdr:colOff>
      <xdr:row>9</xdr:row>
      <xdr:rowOff>1216025</xdr:rowOff>
    </xdr:to>
    <xdr:sp macro="" textlink="">
      <xdr:nvSpPr>
        <xdr:cNvPr id="28031" name="矩形 9918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0</xdr:rowOff>
    </xdr:from>
    <xdr:to>
      <xdr:col>1</xdr:col>
      <xdr:colOff>7639916</xdr:colOff>
      <xdr:row>9</xdr:row>
      <xdr:rowOff>1120775</xdr:rowOff>
    </xdr:to>
    <xdr:sp macro="" textlink="">
      <xdr:nvSpPr>
        <xdr:cNvPr id="28032" name="矩形 9919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0</xdr:rowOff>
    </xdr:from>
    <xdr:to>
      <xdr:col>1</xdr:col>
      <xdr:colOff>11349903</xdr:colOff>
      <xdr:row>9</xdr:row>
      <xdr:rowOff>1216025</xdr:rowOff>
    </xdr:to>
    <xdr:sp macro="" textlink="">
      <xdr:nvSpPr>
        <xdr:cNvPr id="28033" name="矩形 9920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0</xdr:rowOff>
    </xdr:from>
    <xdr:to>
      <xdr:col>1</xdr:col>
      <xdr:colOff>11349903</xdr:colOff>
      <xdr:row>9</xdr:row>
      <xdr:rowOff>1216025</xdr:rowOff>
    </xdr:to>
    <xdr:sp macro="" textlink="">
      <xdr:nvSpPr>
        <xdr:cNvPr id="28034" name="矩形 9921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0</xdr:rowOff>
    </xdr:from>
    <xdr:to>
      <xdr:col>1</xdr:col>
      <xdr:colOff>7639916</xdr:colOff>
      <xdr:row>9</xdr:row>
      <xdr:rowOff>1120775</xdr:rowOff>
    </xdr:to>
    <xdr:sp macro="" textlink="">
      <xdr:nvSpPr>
        <xdr:cNvPr id="28035" name="矩形 9922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0</xdr:rowOff>
    </xdr:from>
    <xdr:to>
      <xdr:col>1</xdr:col>
      <xdr:colOff>11349903</xdr:colOff>
      <xdr:row>9</xdr:row>
      <xdr:rowOff>1216025</xdr:rowOff>
    </xdr:to>
    <xdr:sp macro="" textlink="">
      <xdr:nvSpPr>
        <xdr:cNvPr id="28036" name="矩形 9923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0</xdr:rowOff>
    </xdr:from>
    <xdr:to>
      <xdr:col>1</xdr:col>
      <xdr:colOff>7639916</xdr:colOff>
      <xdr:row>9</xdr:row>
      <xdr:rowOff>1120775</xdr:rowOff>
    </xdr:to>
    <xdr:sp macro="" textlink="">
      <xdr:nvSpPr>
        <xdr:cNvPr id="28037" name="矩形 9924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0</xdr:rowOff>
    </xdr:from>
    <xdr:to>
      <xdr:col>1</xdr:col>
      <xdr:colOff>11349903</xdr:colOff>
      <xdr:row>9</xdr:row>
      <xdr:rowOff>1216025</xdr:rowOff>
    </xdr:to>
    <xdr:sp macro="" textlink="">
      <xdr:nvSpPr>
        <xdr:cNvPr id="28038" name="矩形 9925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0</xdr:rowOff>
    </xdr:from>
    <xdr:to>
      <xdr:col>1</xdr:col>
      <xdr:colOff>11349903</xdr:colOff>
      <xdr:row>9</xdr:row>
      <xdr:rowOff>1216025</xdr:rowOff>
    </xdr:to>
    <xdr:sp macro="" textlink="">
      <xdr:nvSpPr>
        <xdr:cNvPr id="28039" name="矩形 9926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0</xdr:rowOff>
    </xdr:from>
    <xdr:to>
      <xdr:col>1</xdr:col>
      <xdr:colOff>11349903</xdr:colOff>
      <xdr:row>9</xdr:row>
      <xdr:rowOff>1216025</xdr:rowOff>
    </xdr:to>
    <xdr:sp macro="" textlink="">
      <xdr:nvSpPr>
        <xdr:cNvPr id="28040" name="矩形 9927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0</xdr:rowOff>
    </xdr:from>
    <xdr:to>
      <xdr:col>1</xdr:col>
      <xdr:colOff>7639916</xdr:colOff>
      <xdr:row>9</xdr:row>
      <xdr:rowOff>1120775</xdr:rowOff>
    </xdr:to>
    <xdr:sp macro="" textlink="">
      <xdr:nvSpPr>
        <xdr:cNvPr id="28041" name="矩形 9928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0</xdr:rowOff>
    </xdr:from>
    <xdr:to>
      <xdr:col>1</xdr:col>
      <xdr:colOff>11349903</xdr:colOff>
      <xdr:row>9</xdr:row>
      <xdr:rowOff>1216025</xdr:rowOff>
    </xdr:to>
    <xdr:sp macro="" textlink="">
      <xdr:nvSpPr>
        <xdr:cNvPr id="28042" name="矩形 9929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0</xdr:rowOff>
    </xdr:from>
    <xdr:to>
      <xdr:col>1</xdr:col>
      <xdr:colOff>7639916</xdr:colOff>
      <xdr:row>9</xdr:row>
      <xdr:rowOff>1120775</xdr:rowOff>
    </xdr:to>
    <xdr:sp macro="" textlink="">
      <xdr:nvSpPr>
        <xdr:cNvPr id="28043" name="矩形 9930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0</xdr:rowOff>
    </xdr:from>
    <xdr:to>
      <xdr:col>1</xdr:col>
      <xdr:colOff>11349903</xdr:colOff>
      <xdr:row>9</xdr:row>
      <xdr:rowOff>1216025</xdr:rowOff>
    </xdr:to>
    <xdr:sp macro="" textlink="">
      <xdr:nvSpPr>
        <xdr:cNvPr id="28044" name="矩形 9931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0</xdr:rowOff>
    </xdr:from>
    <xdr:to>
      <xdr:col>1</xdr:col>
      <xdr:colOff>11349903</xdr:colOff>
      <xdr:row>9</xdr:row>
      <xdr:rowOff>1216025</xdr:rowOff>
    </xdr:to>
    <xdr:sp macro="" textlink="">
      <xdr:nvSpPr>
        <xdr:cNvPr id="28045" name="矩形 9932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0</xdr:rowOff>
    </xdr:from>
    <xdr:to>
      <xdr:col>1</xdr:col>
      <xdr:colOff>7639916</xdr:colOff>
      <xdr:row>9</xdr:row>
      <xdr:rowOff>1120775</xdr:rowOff>
    </xdr:to>
    <xdr:sp macro="" textlink="">
      <xdr:nvSpPr>
        <xdr:cNvPr id="28046" name="矩形 9933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0</xdr:rowOff>
    </xdr:from>
    <xdr:to>
      <xdr:col>1</xdr:col>
      <xdr:colOff>11349903</xdr:colOff>
      <xdr:row>9</xdr:row>
      <xdr:rowOff>1216025</xdr:rowOff>
    </xdr:to>
    <xdr:sp macro="" textlink="">
      <xdr:nvSpPr>
        <xdr:cNvPr id="28047" name="矩形 9934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0</xdr:rowOff>
    </xdr:from>
    <xdr:to>
      <xdr:col>1</xdr:col>
      <xdr:colOff>11349903</xdr:colOff>
      <xdr:row>9</xdr:row>
      <xdr:rowOff>1216025</xdr:rowOff>
    </xdr:to>
    <xdr:sp macro="" textlink="">
      <xdr:nvSpPr>
        <xdr:cNvPr id="28048" name="矩形 9935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13639800</xdr:colOff>
      <xdr:row>9</xdr:row>
      <xdr:rowOff>0</xdr:rowOff>
    </xdr:from>
    <xdr:to>
      <xdr:col>3</xdr:col>
      <xdr:colOff>4401416</xdr:colOff>
      <xdr:row>9</xdr:row>
      <xdr:rowOff>1120775</xdr:rowOff>
    </xdr:to>
    <xdr:sp macro="" textlink="">
      <xdr:nvSpPr>
        <xdr:cNvPr id="28049" name="矩形 9936"/>
        <xdr:cNvSpPr>
          <a:spLocks noChangeArrowheads="1"/>
        </xdr:cNvSpPr>
      </xdr:nvSpPr>
      <xdr:spPr bwMode="auto">
        <a:xfrm rot="-157762">
          <a:off x="43167300" y="14477999"/>
          <a:ext cx="5525366" cy="1120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0</xdr:rowOff>
    </xdr:from>
    <xdr:to>
      <xdr:col>1</xdr:col>
      <xdr:colOff>11349903</xdr:colOff>
      <xdr:row>9</xdr:row>
      <xdr:rowOff>1216025</xdr:rowOff>
    </xdr:to>
    <xdr:sp macro="" textlink="">
      <xdr:nvSpPr>
        <xdr:cNvPr id="28050" name="矩形 9937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5743575</xdr:colOff>
      <xdr:row>9</xdr:row>
      <xdr:rowOff>0</xdr:rowOff>
    </xdr:from>
    <xdr:to>
      <xdr:col>2</xdr:col>
      <xdr:colOff>14302653</xdr:colOff>
      <xdr:row>9</xdr:row>
      <xdr:rowOff>1216025</xdr:rowOff>
    </xdr:to>
    <xdr:sp macro="" textlink="">
      <xdr:nvSpPr>
        <xdr:cNvPr id="28052" name="矩形 9939"/>
        <xdr:cNvSpPr>
          <a:spLocks noChangeArrowheads="1"/>
        </xdr:cNvSpPr>
      </xdr:nvSpPr>
      <xdr:spPr bwMode="auto">
        <a:xfrm rot="-157762">
          <a:off x="35271075" y="10953750"/>
          <a:ext cx="8559078" cy="1216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0</xdr:rowOff>
    </xdr:from>
    <xdr:to>
      <xdr:col>1</xdr:col>
      <xdr:colOff>11349903</xdr:colOff>
      <xdr:row>9</xdr:row>
      <xdr:rowOff>1216025</xdr:rowOff>
    </xdr:to>
    <xdr:sp macro="" textlink="">
      <xdr:nvSpPr>
        <xdr:cNvPr id="28053" name="矩形 9940"/>
        <xdr:cNvSpPr>
          <a:spLocks noChangeArrowheads="1"/>
        </xdr:cNvSpPr>
      </xdr:nvSpPr>
      <xdr:spPr bwMode="auto">
        <a:xfrm rot="1799021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8054" name="矩形 994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8055" name="矩形 994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8056" name="矩形 994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8057" name="矩形 994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8058" name="矩形 994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8059" name="矩形 994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8060" name="矩形 994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8061" name="矩形 994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8062" name="矩形 994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8063" name="矩形 995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8064" name="矩形 995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8065" name="矩形 995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8066" name="矩形 995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8067" name="矩形 995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8068" name="矩形 9958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8069" name="矩形 9959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8070" name="矩形 9960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8071" name="矩形 996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8072" name="矩形 996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8073" name="矩形 996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8074" name="矩形 9970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8075" name="矩形 9973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8076" name="矩形 997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8077" name="矩形 997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8078" name="矩形 9986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8079" name="矩形 999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8080" name="矩形 999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8081" name="矩形 999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8082" name="矩形 10000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8083" name="矩形 10001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8084" name="矩形 1000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8085" name="矩形 1000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8086" name="矩形 1000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8087" name="矩形 1001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8088" name="矩形 1001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8089" name="矩形 10015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0</xdr:rowOff>
    </xdr:from>
    <xdr:to>
      <xdr:col>2</xdr:col>
      <xdr:colOff>11349903</xdr:colOff>
      <xdr:row>9</xdr:row>
      <xdr:rowOff>1216025</xdr:rowOff>
    </xdr:to>
    <xdr:sp macro="" textlink="">
      <xdr:nvSpPr>
        <xdr:cNvPr id="28090" name="矩形 1001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0</xdr:rowOff>
    </xdr:from>
    <xdr:to>
      <xdr:col>2</xdr:col>
      <xdr:colOff>7639915</xdr:colOff>
      <xdr:row>9</xdr:row>
      <xdr:rowOff>1120775</xdr:rowOff>
    </xdr:to>
    <xdr:sp macro="" textlink="">
      <xdr:nvSpPr>
        <xdr:cNvPr id="28091" name="矩形 1002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3128755</xdr:colOff>
      <xdr:row>4</xdr:row>
      <xdr:rowOff>717688</xdr:rowOff>
    </xdr:from>
    <xdr:to>
      <xdr:col>1</xdr:col>
      <xdr:colOff>11705227</xdr:colOff>
      <xdr:row>9</xdr:row>
      <xdr:rowOff>1263236</xdr:rowOff>
    </xdr:to>
    <xdr:sp macro="" textlink="">
      <xdr:nvSpPr>
        <xdr:cNvPr id="28092" name="矩形 10033"/>
        <xdr:cNvSpPr>
          <a:spLocks noChangeArrowheads="1"/>
        </xdr:cNvSpPr>
      </xdr:nvSpPr>
      <xdr:spPr bwMode="auto">
        <a:xfrm rot="-157762">
          <a:off x="18244930" y="12300088"/>
          <a:ext cx="8576472" cy="2044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28094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2152650</xdr:colOff>
      <xdr:row>3</xdr:row>
      <xdr:rowOff>0</xdr:rowOff>
    </xdr:from>
    <xdr:to>
      <xdr:col>3</xdr:col>
      <xdr:colOff>4107286</xdr:colOff>
      <xdr:row>9</xdr:row>
      <xdr:rowOff>523875</xdr:rowOff>
    </xdr:to>
    <xdr:sp macro="" textlink="">
      <xdr:nvSpPr>
        <xdr:cNvPr id="28095" name="矩形 26"/>
        <xdr:cNvSpPr>
          <a:spLocks noChangeArrowheads="1"/>
        </xdr:cNvSpPr>
      </xdr:nvSpPr>
      <xdr:spPr bwMode="auto">
        <a:xfrm rot="-157762">
          <a:off x="47501175" y="9182100"/>
          <a:ext cx="1954636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2810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2321859</xdr:colOff>
      <xdr:row>9</xdr:row>
      <xdr:rowOff>947738</xdr:rowOff>
    </xdr:to>
    <xdr:sp macro="" textlink="">
      <xdr:nvSpPr>
        <xdr:cNvPr id="28101" name="矩形 26"/>
        <xdr:cNvSpPr>
          <a:spLocks noChangeArrowheads="1"/>
        </xdr:cNvSpPr>
      </xdr:nvSpPr>
      <xdr:spPr bwMode="auto">
        <a:xfrm rot="-157762">
          <a:off x="2200275" y="14392275"/>
          <a:ext cx="121584" cy="947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2625436</xdr:colOff>
      <xdr:row>9</xdr:row>
      <xdr:rowOff>909638</xdr:rowOff>
    </xdr:to>
    <xdr:sp macro="" textlink="">
      <xdr:nvSpPr>
        <xdr:cNvPr id="28102" name="矩形 26"/>
        <xdr:cNvSpPr>
          <a:spLocks noChangeArrowheads="1"/>
        </xdr:cNvSpPr>
      </xdr:nvSpPr>
      <xdr:spPr bwMode="auto">
        <a:xfrm rot="-157762">
          <a:off x="2200275" y="14392275"/>
          <a:ext cx="425161" cy="909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2505075</xdr:colOff>
      <xdr:row>9</xdr:row>
      <xdr:rowOff>909638</xdr:rowOff>
    </xdr:to>
    <xdr:sp macro="" textlink="">
      <xdr:nvSpPr>
        <xdr:cNvPr id="28103" name="矩形 26"/>
        <xdr:cNvSpPr>
          <a:spLocks noChangeArrowheads="1"/>
        </xdr:cNvSpPr>
      </xdr:nvSpPr>
      <xdr:spPr bwMode="auto">
        <a:xfrm rot="-157762">
          <a:off x="2200275" y="14392275"/>
          <a:ext cx="304800" cy="909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9</xdr:row>
      <xdr:rowOff>304800</xdr:rowOff>
    </xdr:to>
    <xdr:sp macro="" textlink="">
      <xdr:nvSpPr>
        <xdr:cNvPr id="28107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1511617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28108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3023235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9</xdr:row>
      <xdr:rowOff>304800</xdr:rowOff>
    </xdr:to>
    <xdr:sp macro="" textlink="">
      <xdr:nvSpPr>
        <xdr:cNvPr id="2810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4534852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768163</xdr:colOff>
      <xdr:row>4</xdr:row>
      <xdr:rowOff>317500</xdr:rowOff>
    </xdr:from>
    <xdr:to>
      <xdr:col>1</xdr:col>
      <xdr:colOff>3289300</xdr:colOff>
      <xdr:row>9</xdr:row>
      <xdr:rowOff>504774</xdr:rowOff>
    </xdr:to>
    <xdr:sp macro="" textlink="">
      <xdr:nvSpPr>
        <xdr:cNvPr id="28131" name="矩形 33"/>
        <xdr:cNvSpPr>
          <a:spLocks noChangeArrowheads="1"/>
        </xdr:cNvSpPr>
      </xdr:nvSpPr>
      <xdr:spPr bwMode="auto">
        <a:xfrm rot="-157762">
          <a:off x="15884338" y="11899900"/>
          <a:ext cx="2521137" cy="504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1854199</xdr:colOff>
      <xdr:row>9</xdr:row>
      <xdr:rowOff>0</xdr:rowOff>
    </xdr:from>
    <xdr:to>
      <xdr:col>3</xdr:col>
      <xdr:colOff>3808835</xdr:colOff>
      <xdr:row>9</xdr:row>
      <xdr:rowOff>438149</xdr:rowOff>
    </xdr:to>
    <xdr:sp macro="" textlink="">
      <xdr:nvSpPr>
        <xdr:cNvPr id="28174" name="矩形 26"/>
        <xdr:cNvSpPr>
          <a:spLocks noChangeArrowheads="1"/>
        </xdr:cNvSpPr>
      </xdr:nvSpPr>
      <xdr:spPr bwMode="auto">
        <a:xfrm rot="-157762">
          <a:off x="47202724" y="24742775"/>
          <a:ext cx="1954636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175" name="矩形 2817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176" name="矩形 2817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177" name="矩形 2817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178" name="矩形 2817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179" name="矩形 2817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180" name="矩形 2817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181" name="矩形 2818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182" name="矩形 2818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183" name="矩形 2818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184" name="矩形 2818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185" name="矩形 2818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186" name="矩形 2818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187" name="矩形 2818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188" name="矩形 2818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189" name="矩形 2818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190" name="矩形 2818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191" name="矩形 2819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192" name="矩形 2819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193" name="矩形 2819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194" name="矩形 2819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195" name="矩形 2819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196" name="矩形 2819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197" name="矩形 2819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198" name="矩形 2819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199" name="矩形 2819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00" name="矩形 2819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01" name="矩形 2820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02" name="矩形 2820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03" name="矩形 2820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04" name="矩形 2820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05" name="矩形 2820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06" name="矩形 2820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07" name="矩形 2820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08" name="矩形 2820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09" name="矩形 2820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10" name="矩形 2820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11" name="矩形 2821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12" name="矩形 2821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13" name="矩形 2821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14" name="矩形 2821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15" name="矩形 2821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16" name="矩形 2821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17" name="矩形 2821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18" name="矩形 2821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19" name="矩形 2821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20" name="矩形 2821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21" name="矩形 2822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22" name="矩形 2822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23" name="矩形 2822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24" name="矩形 2822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25" name="矩形 2822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26" name="矩形 2822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27" name="矩形 2822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28" name="矩形 2822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29" name="矩形 2822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30" name="矩形 2822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31" name="矩形 2823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32" name="矩形 2823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33" name="矩形 2823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34" name="矩形 2823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35" name="矩形 2823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36" name="矩形 2823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37" name="矩形 2823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38" name="矩形 2823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39" name="矩形 2823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40" name="矩形 2823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41" name="矩形 2824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42" name="矩形 2824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43" name="矩形 2824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44" name="矩形 2824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45" name="矩形 2824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46" name="矩形 2824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47" name="矩形 2824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48" name="矩形 2824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49" name="矩形 2824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50" name="矩形 2824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51" name="矩形 2825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52" name="矩形 2825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53" name="矩形 2825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54" name="矩形 2825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55" name="矩形 2825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56" name="矩形 2825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57" name="矩形 2825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58" name="矩形 2825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59" name="矩形 2825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60" name="矩形 2825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61" name="矩形 2826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62" name="矩形 2826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63" name="矩形 2826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64" name="矩形 2826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65" name="矩形 2826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66" name="矩形 2826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67" name="矩形 2826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68" name="矩形 2826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69" name="矩形 2826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70" name="矩形 2826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71" name="矩形 2827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72" name="矩形 2827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73" name="矩形 2827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74" name="矩形 2827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75" name="矩形 2827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76" name="矩形 2827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77" name="矩形 2827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78" name="矩形 2827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79" name="矩形 2827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80" name="矩形 2827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81" name="矩形 2828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82" name="矩形 2828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83" name="矩形 2828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84" name="矩形 2828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85" name="矩形 2828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86" name="矩形 2828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87" name="矩形 2828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88" name="矩形 2828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89" name="矩形 2828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90" name="矩形 2828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91" name="矩形 2829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92" name="矩形 2829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93" name="矩形 2829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94" name="矩形 2829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95" name="矩形 2829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96" name="矩形 2829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97" name="矩形 2829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98" name="矩形 2829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299" name="矩形 2829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00" name="矩形 2829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01" name="矩形 2830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02" name="矩形 2830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03" name="矩形 2830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04" name="矩形 2830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05" name="矩形 2830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06" name="矩形 2830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07" name="矩形 2830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08" name="矩形 2830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09" name="矩形 2830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10" name="矩形 2830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11" name="矩形 2831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12" name="矩形 2831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13" name="矩形 2831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14" name="矩形 2831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15" name="矩形 2831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16" name="矩形 2831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17" name="矩形 2831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18" name="矩形 2831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19" name="矩形 2831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20" name="矩形 2831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21" name="矩形 2832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22" name="矩形 2832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23" name="矩形 2832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24" name="矩形 2832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25" name="矩形 2832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26" name="矩形 2832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27" name="矩形 2832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28" name="矩形 2832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29" name="矩形 2832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30" name="矩形 2832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31" name="矩形 2833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32" name="矩形 2833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33" name="矩形 2833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34" name="矩形 2833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35" name="矩形 2833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36" name="矩形 2833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37" name="矩形 2833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38" name="矩形 2833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39" name="矩形 2833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40" name="矩形 2833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41" name="矩形 2834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42" name="矩形 2834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43" name="矩形 2834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44" name="矩形 2834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45" name="矩形 2834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46" name="矩形 2834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47" name="矩形 2834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48" name="矩形 2834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49" name="矩形 2834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50" name="矩形 2834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51" name="矩形 2835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52" name="矩形 2835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53" name="矩形 2835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0</xdr:rowOff>
    </xdr:from>
    <xdr:ext cx="1685298" cy="843308"/>
    <xdr:sp macro="" textlink="">
      <xdr:nvSpPr>
        <xdr:cNvPr id="28354" name="矩形 2835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28357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398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28358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398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2835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398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2836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398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28361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398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4</xdr:row>
      <xdr:rowOff>409575</xdr:rowOff>
    </xdr:from>
    <xdr:to>
      <xdr:col>0</xdr:col>
      <xdr:colOff>2321859</xdr:colOff>
      <xdr:row>9</xdr:row>
      <xdr:rowOff>1192213</xdr:rowOff>
    </xdr:to>
    <xdr:sp macro="" textlink="">
      <xdr:nvSpPr>
        <xdr:cNvPr id="28362" name="矩形 26"/>
        <xdr:cNvSpPr>
          <a:spLocks noChangeArrowheads="1"/>
        </xdr:cNvSpPr>
      </xdr:nvSpPr>
      <xdr:spPr bwMode="auto">
        <a:xfrm rot="-157762">
          <a:off x="2200275" y="11991975"/>
          <a:ext cx="121584" cy="1716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4</xdr:row>
      <xdr:rowOff>409575</xdr:rowOff>
    </xdr:from>
    <xdr:to>
      <xdr:col>0</xdr:col>
      <xdr:colOff>2625436</xdr:colOff>
      <xdr:row>9</xdr:row>
      <xdr:rowOff>1192213</xdr:rowOff>
    </xdr:to>
    <xdr:sp macro="" textlink="">
      <xdr:nvSpPr>
        <xdr:cNvPr id="28363" name="矩形 26"/>
        <xdr:cNvSpPr>
          <a:spLocks noChangeArrowheads="1"/>
        </xdr:cNvSpPr>
      </xdr:nvSpPr>
      <xdr:spPr bwMode="auto">
        <a:xfrm rot="-157762">
          <a:off x="2200275" y="11991975"/>
          <a:ext cx="425161" cy="16779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4</xdr:row>
      <xdr:rowOff>409575</xdr:rowOff>
    </xdr:from>
    <xdr:to>
      <xdr:col>0</xdr:col>
      <xdr:colOff>2505075</xdr:colOff>
      <xdr:row>9</xdr:row>
      <xdr:rowOff>1192213</xdr:rowOff>
    </xdr:to>
    <xdr:sp macro="" textlink="">
      <xdr:nvSpPr>
        <xdr:cNvPr id="28364" name="矩形 26"/>
        <xdr:cNvSpPr>
          <a:spLocks noChangeArrowheads="1"/>
        </xdr:cNvSpPr>
      </xdr:nvSpPr>
      <xdr:spPr bwMode="auto">
        <a:xfrm rot="-157762">
          <a:off x="2200275" y="11991975"/>
          <a:ext cx="304800" cy="16779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28365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28366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28367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28368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2836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2321859</xdr:colOff>
      <xdr:row>9</xdr:row>
      <xdr:rowOff>1192214</xdr:rowOff>
    </xdr:to>
    <xdr:sp macro="" textlink="">
      <xdr:nvSpPr>
        <xdr:cNvPr id="28370" name="矩形 26"/>
        <xdr:cNvSpPr>
          <a:spLocks noChangeArrowheads="1"/>
        </xdr:cNvSpPr>
      </xdr:nvSpPr>
      <xdr:spPr bwMode="auto">
        <a:xfrm rot="-157762">
          <a:off x="2200275" y="14392275"/>
          <a:ext cx="121584" cy="171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2625436</xdr:colOff>
      <xdr:row>9</xdr:row>
      <xdr:rowOff>1192214</xdr:rowOff>
    </xdr:to>
    <xdr:sp macro="" textlink="">
      <xdr:nvSpPr>
        <xdr:cNvPr id="28371" name="矩形 26"/>
        <xdr:cNvSpPr>
          <a:spLocks noChangeArrowheads="1"/>
        </xdr:cNvSpPr>
      </xdr:nvSpPr>
      <xdr:spPr bwMode="auto">
        <a:xfrm rot="-157762">
          <a:off x="2200275" y="14392275"/>
          <a:ext cx="425161" cy="16779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2505075</xdr:colOff>
      <xdr:row>9</xdr:row>
      <xdr:rowOff>1192214</xdr:rowOff>
    </xdr:to>
    <xdr:sp macro="" textlink="">
      <xdr:nvSpPr>
        <xdr:cNvPr id="28372" name="矩形 26"/>
        <xdr:cNvSpPr>
          <a:spLocks noChangeArrowheads="1"/>
        </xdr:cNvSpPr>
      </xdr:nvSpPr>
      <xdr:spPr bwMode="auto">
        <a:xfrm rot="-157762">
          <a:off x="2200275" y="14392275"/>
          <a:ext cx="304800" cy="16779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2667015</xdr:colOff>
      <xdr:row>9</xdr:row>
      <xdr:rowOff>0</xdr:rowOff>
    </xdr:from>
    <xdr:ext cx="2574458" cy="796757"/>
    <xdr:sp macro="" textlink="">
      <xdr:nvSpPr>
        <xdr:cNvPr id="28373" name="矩形 28372"/>
        <xdr:cNvSpPr/>
      </xdr:nvSpPr>
      <xdr:spPr>
        <a:xfrm rot="21442238">
          <a:off x="2667015" y="24155381"/>
          <a:ext cx="2574458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TW" altLang="en-US" sz="45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rgbClr val="7030A0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  <a:ea typeface="和平海報體" pitchFamily="1" charset="-120"/>
          </a:endParaRPr>
        </a:p>
      </xdr:txBody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28374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28375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28376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2321859</xdr:colOff>
      <xdr:row>9</xdr:row>
      <xdr:rowOff>1192214</xdr:rowOff>
    </xdr:to>
    <xdr:sp macro="" textlink="">
      <xdr:nvSpPr>
        <xdr:cNvPr id="28377" name="矩形 26"/>
        <xdr:cNvSpPr>
          <a:spLocks noChangeArrowheads="1"/>
        </xdr:cNvSpPr>
      </xdr:nvSpPr>
      <xdr:spPr bwMode="auto">
        <a:xfrm rot="-157762">
          <a:off x="2200275" y="14392275"/>
          <a:ext cx="121584" cy="1868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768163</xdr:colOff>
      <xdr:row>4</xdr:row>
      <xdr:rowOff>317500</xdr:rowOff>
    </xdr:from>
    <xdr:to>
      <xdr:col>3</xdr:col>
      <xdr:colOff>3289300</xdr:colOff>
      <xdr:row>9</xdr:row>
      <xdr:rowOff>504774</xdr:rowOff>
    </xdr:to>
    <xdr:sp macro="" textlink="">
      <xdr:nvSpPr>
        <xdr:cNvPr id="28378" name="矩形 33"/>
        <xdr:cNvSpPr>
          <a:spLocks noChangeArrowheads="1"/>
        </xdr:cNvSpPr>
      </xdr:nvSpPr>
      <xdr:spPr bwMode="auto">
        <a:xfrm rot="-157762">
          <a:off x="46116688" y="11899900"/>
          <a:ext cx="2521137" cy="504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5843285</xdr:colOff>
      <xdr:row>1</xdr:row>
      <xdr:rowOff>1175891</xdr:rowOff>
    </xdr:from>
    <xdr:to>
      <xdr:col>3</xdr:col>
      <xdr:colOff>11281297</xdr:colOff>
      <xdr:row>1</xdr:row>
      <xdr:rowOff>3515088</xdr:rowOff>
    </xdr:to>
    <xdr:pic>
      <xdr:nvPicPr>
        <xdr:cNvPr id="504" name="圖片 503" descr="20190523_164912_00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168043">
          <a:off x="50134535" y="2890391"/>
          <a:ext cx="5438012" cy="2339197"/>
        </a:xfrm>
        <a:prstGeom prst="rect">
          <a:avLst/>
        </a:prstGeom>
      </xdr:spPr>
    </xdr:pic>
    <xdr:clientData/>
  </xdr:twoCellAnchor>
  <xdr:twoCellAnchor editAs="oneCell">
    <xdr:from>
      <xdr:col>3</xdr:col>
      <xdr:colOff>11715750</xdr:colOff>
      <xdr:row>20</xdr:row>
      <xdr:rowOff>1143000</xdr:rowOff>
    </xdr:from>
    <xdr:to>
      <xdr:col>4</xdr:col>
      <xdr:colOff>2103549</xdr:colOff>
      <xdr:row>23</xdr:row>
      <xdr:rowOff>1847313</xdr:rowOff>
    </xdr:to>
    <xdr:pic>
      <xdr:nvPicPr>
        <xdr:cNvPr id="400" name="圖片 399" descr="派大星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007000" y="30099000"/>
          <a:ext cx="5151549" cy="727656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11580000</xdr:colOff>
      <xdr:row>12</xdr:row>
      <xdr:rowOff>721500</xdr:rowOff>
    </xdr:from>
    <xdr:to>
      <xdr:col>3</xdr:col>
      <xdr:colOff>2095500</xdr:colOff>
      <xdr:row>15</xdr:row>
      <xdr:rowOff>1809750</xdr:rowOff>
    </xdr:to>
    <xdr:pic>
      <xdr:nvPicPr>
        <xdr:cNvPr id="401" name="圖片 400" descr="珊迪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107500" y="13104000"/>
          <a:ext cx="5279250" cy="766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3</xdr:col>
      <xdr:colOff>11825249</xdr:colOff>
      <xdr:row>25</xdr:row>
      <xdr:rowOff>1443000</xdr:rowOff>
    </xdr:from>
    <xdr:to>
      <xdr:col>4</xdr:col>
      <xdr:colOff>5701390</xdr:colOff>
      <xdr:row>28</xdr:row>
      <xdr:rowOff>1905000</xdr:rowOff>
    </xdr:to>
    <xdr:pic>
      <xdr:nvPicPr>
        <xdr:cNvPr id="402" name="圖片 401" descr="海綿寶寶01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6116499" y="40876500"/>
          <a:ext cx="8639891" cy="65580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</xdr:col>
      <xdr:colOff>10757944</xdr:colOff>
      <xdr:row>16</xdr:row>
      <xdr:rowOff>1524001</xdr:rowOff>
    </xdr:from>
    <xdr:to>
      <xdr:col>2</xdr:col>
      <xdr:colOff>3714750</xdr:colOff>
      <xdr:row>19</xdr:row>
      <xdr:rowOff>230577</xdr:rowOff>
    </xdr:to>
    <xdr:pic>
      <xdr:nvPicPr>
        <xdr:cNvPr id="403" name="圖片 402" descr="老皮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flipH="1">
          <a:off x="25521694" y="22669501"/>
          <a:ext cx="7720556" cy="4326326"/>
        </a:xfrm>
        <a:prstGeom prst="rect">
          <a:avLst/>
        </a:prstGeom>
      </xdr:spPr>
    </xdr:pic>
    <xdr:clientData/>
  </xdr:twoCellAnchor>
  <xdr:twoCellAnchor editAs="oneCell">
    <xdr:from>
      <xdr:col>1</xdr:col>
      <xdr:colOff>10913250</xdr:colOff>
      <xdr:row>24</xdr:row>
      <xdr:rowOff>1388250</xdr:rowOff>
    </xdr:from>
    <xdr:to>
      <xdr:col>2</xdr:col>
      <xdr:colOff>2807500</xdr:colOff>
      <xdr:row>27</xdr:row>
      <xdr:rowOff>762000</xdr:rowOff>
    </xdr:to>
    <xdr:pic>
      <xdr:nvPicPr>
        <xdr:cNvPr id="404" name="圖片 403" descr="探險活寶.jp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677000" y="39107250"/>
          <a:ext cx="6658000" cy="4993500"/>
        </a:xfrm>
        <a:prstGeom prst="rect">
          <a:avLst/>
        </a:prstGeom>
      </xdr:spPr>
    </xdr:pic>
    <xdr:clientData/>
  </xdr:twoCellAnchor>
  <xdr:twoCellAnchor editAs="oneCell">
    <xdr:from>
      <xdr:col>4</xdr:col>
      <xdr:colOff>681000</xdr:colOff>
      <xdr:row>30</xdr:row>
      <xdr:rowOff>14250</xdr:rowOff>
    </xdr:from>
    <xdr:to>
      <xdr:col>4</xdr:col>
      <xdr:colOff>12858750</xdr:colOff>
      <xdr:row>33</xdr:row>
      <xdr:rowOff>876965</xdr:rowOff>
    </xdr:to>
    <xdr:pic>
      <xdr:nvPicPr>
        <xdr:cNvPr id="405" name="圖片 404" descr="探險活寶01.jp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9736000" y="49925250"/>
          <a:ext cx="12177750" cy="6958715"/>
        </a:xfrm>
        <a:prstGeom prst="rect">
          <a:avLst/>
        </a:prstGeom>
      </xdr:spPr>
    </xdr:pic>
    <xdr:clientData/>
  </xdr:twoCellAnchor>
  <xdr:twoCellAnchor editAs="oneCell">
    <xdr:from>
      <xdr:col>0</xdr:col>
      <xdr:colOff>11022749</xdr:colOff>
      <xdr:row>17</xdr:row>
      <xdr:rowOff>164249</xdr:rowOff>
    </xdr:from>
    <xdr:to>
      <xdr:col>1</xdr:col>
      <xdr:colOff>3714750</xdr:colOff>
      <xdr:row>19</xdr:row>
      <xdr:rowOff>1051982</xdr:rowOff>
    </xdr:to>
    <xdr:pic>
      <xdr:nvPicPr>
        <xdr:cNvPr id="406" name="圖片 405" descr="探險活寶1.pn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022749" y="23024249"/>
          <a:ext cx="7455751" cy="47929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/XP-E/&#21508;&#26657;&#33756;&#21934;/&#22283;&#20013;&#37096;&#33756;&#21934;/&#22500;&#38957;&#22283;&#20013;/108/&#22500;&#38957;&#22283;&#20013;108&#24180;12&#26376;&#33756;&#21934;11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月菜單-縣府"/>
      <sheetName val="月菜單"/>
      <sheetName val="第一週明細"/>
      <sheetName val="第二週明細"/>
      <sheetName val="第三週明細"/>
      <sheetName val="第四週明細"/>
      <sheetName val="第五週明細"/>
    </sheetNames>
    <sheetDataSet>
      <sheetData sheetId="0" refreshError="1"/>
      <sheetData sheetId="1" refreshError="1"/>
      <sheetData sheetId="2">
        <row r="6">
          <cell r="W6">
            <v>105.5</v>
          </cell>
        </row>
        <row r="14">
          <cell r="W14">
            <v>102</v>
          </cell>
        </row>
        <row r="16">
          <cell r="W16">
            <v>26</v>
          </cell>
        </row>
        <row r="18">
          <cell r="W18">
            <v>33.300000000000004</v>
          </cell>
        </row>
        <row r="20">
          <cell r="W20">
            <v>775.2</v>
          </cell>
        </row>
        <row r="22">
          <cell r="W22">
            <v>103</v>
          </cell>
        </row>
        <row r="24">
          <cell r="W24">
            <v>27.5</v>
          </cell>
        </row>
        <row r="26">
          <cell r="W26">
            <v>34.199999999999996</v>
          </cell>
        </row>
        <row r="28">
          <cell r="W28">
            <v>796.3</v>
          </cell>
        </row>
        <row r="30">
          <cell r="W30">
            <v>103.6</v>
          </cell>
        </row>
        <row r="32">
          <cell r="W32">
            <v>26.9</v>
          </cell>
        </row>
        <row r="34">
          <cell r="W34">
            <v>34.6</v>
          </cell>
        </row>
        <row r="36">
          <cell r="W36">
            <v>794.9</v>
          </cell>
        </row>
        <row r="38">
          <cell r="W38">
            <v>100.5</v>
          </cell>
        </row>
        <row r="40">
          <cell r="W40">
            <v>27.5</v>
          </cell>
        </row>
        <row r="42">
          <cell r="W42">
            <v>33</v>
          </cell>
        </row>
        <row r="44">
          <cell r="W44">
            <v>781.5</v>
          </cell>
        </row>
      </sheetData>
      <sheetData sheetId="3">
        <row r="8">
          <cell r="W8">
            <v>24</v>
          </cell>
        </row>
        <row r="10">
          <cell r="W10">
            <v>30.7</v>
          </cell>
        </row>
        <row r="12">
          <cell r="W12">
            <v>754.8</v>
          </cell>
        </row>
        <row r="14">
          <cell r="W14">
            <v>101</v>
          </cell>
        </row>
        <row r="16">
          <cell r="W16">
            <v>24</v>
          </cell>
        </row>
        <row r="18">
          <cell r="W18">
            <v>31.2</v>
          </cell>
        </row>
        <row r="20">
          <cell r="W20">
            <v>744.8</v>
          </cell>
        </row>
        <row r="22">
          <cell r="W22">
            <v>101</v>
          </cell>
        </row>
        <row r="24">
          <cell r="W24">
            <v>26.5</v>
          </cell>
        </row>
        <row r="26">
          <cell r="W26">
            <v>31.7</v>
          </cell>
        </row>
        <row r="28">
          <cell r="W28">
            <v>769.3</v>
          </cell>
        </row>
        <row r="30">
          <cell r="W30">
            <v>105</v>
          </cell>
        </row>
        <row r="32">
          <cell r="W32">
            <v>24.5</v>
          </cell>
        </row>
        <row r="34">
          <cell r="W34">
            <v>32.299999999999997</v>
          </cell>
        </row>
        <row r="36">
          <cell r="W36">
            <v>769.7</v>
          </cell>
        </row>
        <row r="38">
          <cell r="W38">
            <v>100</v>
          </cell>
        </row>
        <row r="40">
          <cell r="W40">
            <v>27</v>
          </cell>
        </row>
        <row r="42">
          <cell r="W42">
            <v>34.299999999999997</v>
          </cell>
        </row>
        <row r="44">
          <cell r="W44">
            <v>780.2</v>
          </cell>
        </row>
      </sheetData>
      <sheetData sheetId="4">
        <row r="6">
          <cell r="W6">
            <v>105</v>
          </cell>
        </row>
        <row r="8">
          <cell r="W8">
            <v>25</v>
          </cell>
        </row>
        <row r="10">
          <cell r="W10">
            <v>33.6</v>
          </cell>
        </row>
        <row r="12">
          <cell r="W12">
            <v>779.4</v>
          </cell>
        </row>
        <row r="14">
          <cell r="W14">
            <v>98.5</v>
          </cell>
        </row>
        <row r="16">
          <cell r="W16">
            <v>25</v>
          </cell>
        </row>
        <row r="18">
          <cell r="W18">
            <v>32</v>
          </cell>
        </row>
        <row r="20">
          <cell r="W20">
            <v>747</v>
          </cell>
        </row>
        <row r="22">
          <cell r="W22">
            <v>100</v>
          </cell>
        </row>
        <row r="24">
          <cell r="W24">
            <v>28</v>
          </cell>
        </row>
        <row r="26">
          <cell r="W26">
            <v>33.599999999999994</v>
          </cell>
        </row>
        <row r="28">
          <cell r="W28">
            <v>786.4</v>
          </cell>
        </row>
        <row r="30">
          <cell r="W30">
            <v>101.5</v>
          </cell>
        </row>
        <row r="32">
          <cell r="W32">
            <v>24.5</v>
          </cell>
        </row>
        <row r="34">
          <cell r="W34">
            <v>31.8</v>
          </cell>
        </row>
        <row r="36">
          <cell r="W36">
            <v>753.7</v>
          </cell>
        </row>
      </sheetData>
      <sheetData sheetId="5">
        <row r="6">
          <cell r="W6">
            <v>100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5" zoomScaleNormal="85" workbookViewId="0">
      <selection activeCell="I8" sqref="I8:L8"/>
    </sheetView>
  </sheetViews>
  <sheetFormatPr defaultRowHeight="16.5"/>
  <cols>
    <col min="1" max="21" width="9.5" style="157" customWidth="1"/>
    <col min="22" max="256" width="9" style="157"/>
    <col min="257" max="258" width="6.5" style="157" customWidth="1"/>
    <col min="259" max="259" width="8.625" style="157" customWidth="1"/>
    <col min="260" max="260" width="6.375" style="157" customWidth="1"/>
    <col min="261" max="261" width="6.5" style="157" customWidth="1"/>
    <col min="262" max="262" width="6.25" style="157" customWidth="1"/>
    <col min="263" max="263" width="8.375" style="157" customWidth="1"/>
    <col min="264" max="264" width="5.875" style="157" customWidth="1"/>
    <col min="265" max="266" width="6.5" style="157" customWidth="1"/>
    <col min="267" max="267" width="8.375" style="157" customWidth="1"/>
    <col min="268" max="268" width="6.375" style="157" customWidth="1"/>
    <col min="269" max="269" width="7.5" style="157" customWidth="1"/>
    <col min="270" max="270" width="6.25" style="157" customWidth="1"/>
    <col min="271" max="271" width="8.75" style="157" customWidth="1"/>
    <col min="272" max="272" width="6.5" style="157" customWidth="1"/>
    <col min="273" max="273" width="6.75" style="157" customWidth="1"/>
    <col min="274" max="274" width="6.5" style="157" customWidth="1"/>
    <col min="275" max="275" width="8.75" style="157" customWidth="1"/>
    <col min="276" max="276" width="6.5" style="157" customWidth="1"/>
    <col min="277" max="512" width="9" style="157"/>
    <col min="513" max="514" width="6.5" style="157" customWidth="1"/>
    <col min="515" max="515" width="8.625" style="157" customWidth="1"/>
    <col min="516" max="516" width="6.375" style="157" customWidth="1"/>
    <col min="517" max="517" width="6.5" style="157" customWidth="1"/>
    <col min="518" max="518" width="6.25" style="157" customWidth="1"/>
    <col min="519" max="519" width="8.375" style="157" customWidth="1"/>
    <col min="520" max="520" width="5.875" style="157" customWidth="1"/>
    <col min="521" max="522" width="6.5" style="157" customWidth="1"/>
    <col min="523" max="523" width="8.375" style="157" customWidth="1"/>
    <col min="524" max="524" width="6.375" style="157" customWidth="1"/>
    <col min="525" max="525" width="7.5" style="157" customWidth="1"/>
    <col min="526" max="526" width="6.25" style="157" customWidth="1"/>
    <col min="527" max="527" width="8.75" style="157" customWidth="1"/>
    <col min="528" max="528" width="6.5" style="157" customWidth="1"/>
    <col min="529" max="529" width="6.75" style="157" customWidth="1"/>
    <col min="530" max="530" width="6.5" style="157" customWidth="1"/>
    <col min="531" max="531" width="8.75" style="157" customWidth="1"/>
    <col min="532" max="532" width="6.5" style="157" customWidth="1"/>
    <col min="533" max="768" width="9" style="157"/>
    <col min="769" max="770" width="6.5" style="157" customWidth="1"/>
    <col min="771" max="771" width="8.625" style="157" customWidth="1"/>
    <col min="772" max="772" width="6.375" style="157" customWidth="1"/>
    <col min="773" max="773" width="6.5" style="157" customWidth="1"/>
    <col min="774" max="774" width="6.25" style="157" customWidth="1"/>
    <col min="775" max="775" width="8.375" style="157" customWidth="1"/>
    <col min="776" max="776" width="5.875" style="157" customWidth="1"/>
    <col min="777" max="778" width="6.5" style="157" customWidth="1"/>
    <col min="779" max="779" width="8.375" style="157" customWidth="1"/>
    <col min="780" max="780" width="6.375" style="157" customWidth="1"/>
    <col min="781" max="781" width="7.5" style="157" customWidth="1"/>
    <col min="782" max="782" width="6.25" style="157" customWidth="1"/>
    <col min="783" max="783" width="8.75" style="157" customWidth="1"/>
    <col min="784" max="784" width="6.5" style="157" customWidth="1"/>
    <col min="785" max="785" width="6.75" style="157" customWidth="1"/>
    <col min="786" max="786" width="6.5" style="157" customWidth="1"/>
    <col min="787" max="787" width="8.75" style="157" customWidth="1"/>
    <col min="788" max="788" width="6.5" style="157" customWidth="1"/>
    <col min="789" max="1024" width="9" style="157"/>
    <col min="1025" max="1026" width="6.5" style="157" customWidth="1"/>
    <col min="1027" max="1027" width="8.625" style="157" customWidth="1"/>
    <col min="1028" max="1028" width="6.375" style="157" customWidth="1"/>
    <col min="1029" max="1029" width="6.5" style="157" customWidth="1"/>
    <col min="1030" max="1030" width="6.25" style="157" customWidth="1"/>
    <col min="1031" max="1031" width="8.375" style="157" customWidth="1"/>
    <col min="1032" max="1032" width="5.875" style="157" customWidth="1"/>
    <col min="1033" max="1034" width="6.5" style="157" customWidth="1"/>
    <col min="1035" max="1035" width="8.375" style="157" customWidth="1"/>
    <col min="1036" max="1036" width="6.375" style="157" customWidth="1"/>
    <col min="1037" max="1037" width="7.5" style="157" customWidth="1"/>
    <col min="1038" max="1038" width="6.25" style="157" customWidth="1"/>
    <col min="1039" max="1039" width="8.75" style="157" customWidth="1"/>
    <col min="1040" max="1040" width="6.5" style="157" customWidth="1"/>
    <col min="1041" max="1041" width="6.75" style="157" customWidth="1"/>
    <col min="1042" max="1042" width="6.5" style="157" customWidth="1"/>
    <col min="1043" max="1043" width="8.75" style="157" customWidth="1"/>
    <col min="1044" max="1044" width="6.5" style="157" customWidth="1"/>
    <col min="1045" max="1280" width="9" style="157"/>
    <col min="1281" max="1282" width="6.5" style="157" customWidth="1"/>
    <col min="1283" max="1283" width="8.625" style="157" customWidth="1"/>
    <col min="1284" max="1284" width="6.375" style="157" customWidth="1"/>
    <col min="1285" max="1285" width="6.5" style="157" customWidth="1"/>
    <col min="1286" max="1286" width="6.25" style="157" customWidth="1"/>
    <col min="1287" max="1287" width="8.375" style="157" customWidth="1"/>
    <col min="1288" max="1288" width="5.875" style="157" customWidth="1"/>
    <col min="1289" max="1290" width="6.5" style="157" customWidth="1"/>
    <col min="1291" max="1291" width="8.375" style="157" customWidth="1"/>
    <col min="1292" max="1292" width="6.375" style="157" customWidth="1"/>
    <col min="1293" max="1293" width="7.5" style="157" customWidth="1"/>
    <col min="1294" max="1294" width="6.25" style="157" customWidth="1"/>
    <col min="1295" max="1295" width="8.75" style="157" customWidth="1"/>
    <col min="1296" max="1296" width="6.5" style="157" customWidth="1"/>
    <col min="1297" max="1297" width="6.75" style="157" customWidth="1"/>
    <col min="1298" max="1298" width="6.5" style="157" customWidth="1"/>
    <col min="1299" max="1299" width="8.75" style="157" customWidth="1"/>
    <col min="1300" max="1300" width="6.5" style="157" customWidth="1"/>
    <col min="1301" max="1536" width="9" style="157"/>
    <col min="1537" max="1538" width="6.5" style="157" customWidth="1"/>
    <col min="1539" max="1539" width="8.625" style="157" customWidth="1"/>
    <col min="1540" max="1540" width="6.375" style="157" customWidth="1"/>
    <col min="1541" max="1541" width="6.5" style="157" customWidth="1"/>
    <col min="1542" max="1542" width="6.25" style="157" customWidth="1"/>
    <col min="1543" max="1543" width="8.375" style="157" customWidth="1"/>
    <col min="1544" max="1544" width="5.875" style="157" customWidth="1"/>
    <col min="1545" max="1546" width="6.5" style="157" customWidth="1"/>
    <col min="1547" max="1547" width="8.375" style="157" customWidth="1"/>
    <col min="1548" max="1548" width="6.375" style="157" customWidth="1"/>
    <col min="1549" max="1549" width="7.5" style="157" customWidth="1"/>
    <col min="1550" max="1550" width="6.25" style="157" customWidth="1"/>
    <col min="1551" max="1551" width="8.75" style="157" customWidth="1"/>
    <col min="1552" max="1552" width="6.5" style="157" customWidth="1"/>
    <col min="1553" max="1553" width="6.75" style="157" customWidth="1"/>
    <col min="1554" max="1554" width="6.5" style="157" customWidth="1"/>
    <col min="1555" max="1555" width="8.75" style="157" customWidth="1"/>
    <col min="1556" max="1556" width="6.5" style="157" customWidth="1"/>
    <col min="1557" max="1792" width="9" style="157"/>
    <col min="1793" max="1794" width="6.5" style="157" customWidth="1"/>
    <col min="1795" max="1795" width="8.625" style="157" customWidth="1"/>
    <col min="1796" max="1796" width="6.375" style="157" customWidth="1"/>
    <col min="1797" max="1797" width="6.5" style="157" customWidth="1"/>
    <col min="1798" max="1798" width="6.25" style="157" customWidth="1"/>
    <col min="1799" max="1799" width="8.375" style="157" customWidth="1"/>
    <col min="1800" max="1800" width="5.875" style="157" customWidth="1"/>
    <col min="1801" max="1802" width="6.5" style="157" customWidth="1"/>
    <col min="1803" max="1803" width="8.375" style="157" customWidth="1"/>
    <col min="1804" max="1804" width="6.375" style="157" customWidth="1"/>
    <col min="1805" max="1805" width="7.5" style="157" customWidth="1"/>
    <col min="1806" max="1806" width="6.25" style="157" customWidth="1"/>
    <col min="1807" max="1807" width="8.75" style="157" customWidth="1"/>
    <col min="1808" max="1808" width="6.5" style="157" customWidth="1"/>
    <col min="1809" max="1809" width="6.75" style="157" customWidth="1"/>
    <col min="1810" max="1810" width="6.5" style="157" customWidth="1"/>
    <col min="1811" max="1811" width="8.75" style="157" customWidth="1"/>
    <col min="1812" max="1812" width="6.5" style="157" customWidth="1"/>
    <col min="1813" max="2048" width="9" style="157"/>
    <col min="2049" max="2050" width="6.5" style="157" customWidth="1"/>
    <col min="2051" max="2051" width="8.625" style="157" customWidth="1"/>
    <col min="2052" max="2052" width="6.375" style="157" customWidth="1"/>
    <col min="2053" max="2053" width="6.5" style="157" customWidth="1"/>
    <col min="2054" max="2054" width="6.25" style="157" customWidth="1"/>
    <col min="2055" max="2055" width="8.375" style="157" customWidth="1"/>
    <col min="2056" max="2056" width="5.875" style="157" customWidth="1"/>
    <col min="2057" max="2058" width="6.5" style="157" customWidth="1"/>
    <col min="2059" max="2059" width="8.375" style="157" customWidth="1"/>
    <col min="2060" max="2060" width="6.375" style="157" customWidth="1"/>
    <col min="2061" max="2061" width="7.5" style="157" customWidth="1"/>
    <col min="2062" max="2062" width="6.25" style="157" customWidth="1"/>
    <col min="2063" max="2063" width="8.75" style="157" customWidth="1"/>
    <col min="2064" max="2064" width="6.5" style="157" customWidth="1"/>
    <col min="2065" max="2065" width="6.75" style="157" customWidth="1"/>
    <col min="2066" max="2066" width="6.5" style="157" customWidth="1"/>
    <col min="2067" max="2067" width="8.75" style="157" customWidth="1"/>
    <col min="2068" max="2068" width="6.5" style="157" customWidth="1"/>
    <col min="2069" max="2304" width="9" style="157"/>
    <col min="2305" max="2306" width="6.5" style="157" customWidth="1"/>
    <col min="2307" max="2307" width="8.625" style="157" customWidth="1"/>
    <col min="2308" max="2308" width="6.375" style="157" customWidth="1"/>
    <col min="2309" max="2309" width="6.5" style="157" customWidth="1"/>
    <col min="2310" max="2310" width="6.25" style="157" customWidth="1"/>
    <col min="2311" max="2311" width="8.375" style="157" customWidth="1"/>
    <col min="2312" max="2312" width="5.875" style="157" customWidth="1"/>
    <col min="2313" max="2314" width="6.5" style="157" customWidth="1"/>
    <col min="2315" max="2315" width="8.375" style="157" customWidth="1"/>
    <col min="2316" max="2316" width="6.375" style="157" customWidth="1"/>
    <col min="2317" max="2317" width="7.5" style="157" customWidth="1"/>
    <col min="2318" max="2318" width="6.25" style="157" customWidth="1"/>
    <col min="2319" max="2319" width="8.75" style="157" customWidth="1"/>
    <col min="2320" max="2320" width="6.5" style="157" customWidth="1"/>
    <col min="2321" max="2321" width="6.75" style="157" customWidth="1"/>
    <col min="2322" max="2322" width="6.5" style="157" customWidth="1"/>
    <col min="2323" max="2323" width="8.75" style="157" customWidth="1"/>
    <col min="2324" max="2324" width="6.5" style="157" customWidth="1"/>
    <col min="2325" max="2560" width="9" style="157"/>
    <col min="2561" max="2562" width="6.5" style="157" customWidth="1"/>
    <col min="2563" max="2563" width="8.625" style="157" customWidth="1"/>
    <col min="2564" max="2564" width="6.375" style="157" customWidth="1"/>
    <col min="2565" max="2565" width="6.5" style="157" customWidth="1"/>
    <col min="2566" max="2566" width="6.25" style="157" customWidth="1"/>
    <col min="2567" max="2567" width="8.375" style="157" customWidth="1"/>
    <col min="2568" max="2568" width="5.875" style="157" customWidth="1"/>
    <col min="2569" max="2570" width="6.5" style="157" customWidth="1"/>
    <col min="2571" max="2571" width="8.375" style="157" customWidth="1"/>
    <col min="2572" max="2572" width="6.375" style="157" customWidth="1"/>
    <col min="2573" max="2573" width="7.5" style="157" customWidth="1"/>
    <col min="2574" max="2574" width="6.25" style="157" customWidth="1"/>
    <col min="2575" max="2575" width="8.75" style="157" customWidth="1"/>
    <col min="2576" max="2576" width="6.5" style="157" customWidth="1"/>
    <col min="2577" max="2577" width="6.75" style="157" customWidth="1"/>
    <col min="2578" max="2578" width="6.5" style="157" customWidth="1"/>
    <col min="2579" max="2579" width="8.75" style="157" customWidth="1"/>
    <col min="2580" max="2580" width="6.5" style="157" customWidth="1"/>
    <col min="2581" max="2816" width="9" style="157"/>
    <col min="2817" max="2818" width="6.5" style="157" customWidth="1"/>
    <col min="2819" max="2819" width="8.625" style="157" customWidth="1"/>
    <col min="2820" max="2820" width="6.375" style="157" customWidth="1"/>
    <col min="2821" max="2821" width="6.5" style="157" customWidth="1"/>
    <col min="2822" max="2822" width="6.25" style="157" customWidth="1"/>
    <col min="2823" max="2823" width="8.375" style="157" customWidth="1"/>
    <col min="2824" max="2824" width="5.875" style="157" customWidth="1"/>
    <col min="2825" max="2826" width="6.5" style="157" customWidth="1"/>
    <col min="2827" max="2827" width="8.375" style="157" customWidth="1"/>
    <col min="2828" max="2828" width="6.375" style="157" customWidth="1"/>
    <col min="2829" max="2829" width="7.5" style="157" customWidth="1"/>
    <col min="2830" max="2830" width="6.25" style="157" customWidth="1"/>
    <col min="2831" max="2831" width="8.75" style="157" customWidth="1"/>
    <col min="2832" max="2832" width="6.5" style="157" customWidth="1"/>
    <col min="2833" max="2833" width="6.75" style="157" customWidth="1"/>
    <col min="2834" max="2834" width="6.5" style="157" customWidth="1"/>
    <col min="2835" max="2835" width="8.75" style="157" customWidth="1"/>
    <col min="2836" max="2836" width="6.5" style="157" customWidth="1"/>
    <col min="2837" max="3072" width="9" style="157"/>
    <col min="3073" max="3074" width="6.5" style="157" customWidth="1"/>
    <col min="3075" max="3075" width="8.625" style="157" customWidth="1"/>
    <col min="3076" max="3076" width="6.375" style="157" customWidth="1"/>
    <col min="3077" max="3077" width="6.5" style="157" customWidth="1"/>
    <col min="3078" max="3078" width="6.25" style="157" customWidth="1"/>
    <col min="3079" max="3079" width="8.375" style="157" customWidth="1"/>
    <col min="3080" max="3080" width="5.875" style="157" customWidth="1"/>
    <col min="3081" max="3082" width="6.5" style="157" customWidth="1"/>
    <col min="3083" max="3083" width="8.375" style="157" customWidth="1"/>
    <col min="3084" max="3084" width="6.375" style="157" customWidth="1"/>
    <col min="3085" max="3085" width="7.5" style="157" customWidth="1"/>
    <col min="3086" max="3086" width="6.25" style="157" customWidth="1"/>
    <col min="3087" max="3087" width="8.75" style="157" customWidth="1"/>
    <col min="3088" max="3088" width="6.5" style="157" customWidth="1"/>
    <col min="3089" max="3089" width="6.75" style="157" customWidth="1"/>
    <col min="3090" max="3090" width="6.5" style="157" customWidth="1"/>
    <col min="3091" max="3091" width="8.75" style="157" customWidth="1"/>
    <col min="3092" max="3092" width="6.5" style="157" customWidth="1"/>
    <col min="3093" max="3328" width="9" style="157"/>
    <col min="3329" max="3330" width="6.5" style="157" customWidth="1"/>
    <col min="3331" max="3331" width="8.625" style="157" customWidth="1"/>
    <col min="3332" max="3332" width="6.375" style="157" customWidth="1"/>
    <col min="3333" max="3333" width="6.5" style="157" customWidth="1"/>
    <col min="3334" max="3334" width="6.25" style="157" customWidth="1"/>
    <col min="3335" max="3335" width="8.375" style="157" customWidth="1"/>
    <col min="3336" max="3336" width="5.875" style="157" customWidth="1"/>
    <col min="3337" max="3338" width="6.5" style="157" customWidth="1"/>
    <col min="3339" max="3339" width="8.375" style="157" customWidth="1"/>
    <col min="3340" max="3340" width="6.375" style="157" customWidth="1"/>
    <col min="3341" max="3341" width="7.5" style="157" customWidth="1"/>
    <col min="3342" max="3342" width="6.25" style="157" customWidth="1"/>
    <col min="3343" max="3343" width="8.75" style="157" customWidth="1"/>
    <col min="3344" max="3344" width="6.5" style="157" customWidth="1"/>
    <col min="3345" max="3345" width="6.75" style="157" customWidth="1"/>
    <col min="3346" max="3346" width="6.5" style="157" customWidth="1"/>
    <col min="3347" max="3347" width="8.75" style="157" customWidth="1"/>
    <col min="3348" max="3348" width="6.5" style="157" customWidth="1"/>
    <col min="3349" max="3584" width="9" style="157"/>
    <col min="3585" max="3586" width="6.5" style="157" customWidth="1"/>
    <col min="3587" max="3587" width="8.625" style="157" customWidth="1"/>
    <col min="3588" max="3588" width="6.375" style="157" customWidth="1"/>
    <col min="3589" max="3589" width="6.5" style="157" customWidth="1"/>
    <col min="3590" max="3590" width="6.25" style="157" customWidth="1"/>
    <col min="3591" max="3591" width="8.375" style="157" customWidth="1"/>
    <col min="3592" max="3592" width="5.875" style="157" customWidth="1"/>
    <col min="3593" max="3594" width="6.5" style="157" customWidth="1"/>
    <col min="3595" max="3595" width="8.375" style="157" customWidth="1"/>
    <col min="3596" max="3596" width="6.375" style="157" customWidth="1"/>
    <col min="3597" max="3597" width="7.5" style="157" customWidth="1"/>
    <col min="3598" max="3598" width="6.25" style="157" customWidth="1"/>
    <col min="3599" max="3599" width="8.75" style="157" customWidth="1"/>
    <col min="3600" max="3600" width="6.5" style="157" customWidth="1"/>
    <col min="3601" max="3601" width="6.75" style="157" customWidth="1"/>
    <col min="3602" max="3602" width="6.5" style="157" customWidth="1"/>
    <col min="3603" max="3603" width="8.75" style="157" customWidth="1"/>
    <col min="3604" max="3604" width="6.5" style="157" customWidth="1"/>
    <col min="3605" max="3840" width="9" style="157"/>
    <col min="3841" max="3842" width="6.5" style="157" customWidth="1"/>
    <col min="3843" max="3843" width="8.625" style="157" customWidth="1"/>
    <col min="3844" max="3844" width="6.375" style="157" customWidth="1"/>
    <col min="3845" max="3845" width="6.5" style="157" customWidth="1"/>
    <col min="3846" max="3846" width="6.25" style="157" customWidth="1"/>
    <col min="3847" max="3847" width="8.375" style="157" customWidth="1"/>
    <col min="3848" max="3848" width="5.875" style="157" customWidth="1"/>
    <col min="3849" max="3850" width="6.5" style="157" customWidth="1"/>
    <col min="3851" max="3851" width="8.375" style="157" customWidth="1"/>
    <col min="3852" max="3852" width="6.375" style="157" customWidth="1"/>
    <col min="3853" max="3853" width="7.5" style="157" customWidth="1"/>
    <col min="3854" max="3854" width="6.25" style="157" customWidth="1"/>
    <col min="3855" max="3855" width="8.75" style="157" customWidth="1"/>
    <col min="3856" max="3856" width="6.5" style="157" customWidth="1"/>
    <col min="3857" max="3857" width="6.75" style="157" customWidth="1"/>
    <col min="3858" max="3858" width="6.5" style="157" customWidth="1"/>
    <col min="3859" max="3859" width="8.75" style="157" customWidth="1"/>
    <col min="3860" max="3860" width="6.5" style="157" customWidth="1"/>
    <col min="3861" max="4096" width="9" style="157"/>
    <col min="4097" max="4098" width="6.5" style="157" customWidth="1"/>
    <col min="4099" max="4099" width="8.625" style="157" customWidth="1"/>
    <col min="4100" max="4100" width="6.375" style="157" customWidth="1"/>
    <col min="4101" max="4101" width="6.5" style="157" customWidth="1"/>
    <col min="4102" max="4102" width="6.25" style="157" customWidth="1"/>
    <col min="4103" max="4103" width="8.375" style="157" customWidth="1"/>
    <col min="4104" max="4104" width="5.875" style="157" customWidth="1"/>
    <col min="4105" max="4106" width="6.5" style="157" customWidth="1"/>
    <col min="4107" max="4107" width="8.375" style="157" customWidth="1"/>
    <col min="4108" max="4108" width="6.375" style="157" customWidth="1"/>
    <col min="4109" max="4109" width="7.5" style="157" customWidth="1"/>
    <col min="4110" max="4110" width="6.25" style="157" customWidth="1"/>
    <col min="4111" max="4111" width="8.75" style="157" customWidth="1"/>
    <col min="4112" max="4112" width="6.5" style="157" customWidth="1"/>
    <col min="4113" max="4113" width="6.75" style="157" customWidth="1"/>
    <col min="4114" max="4114" width="6.5" style="157" customWidth="1"/>
    <col min="4115" max="4115" width="8.75" style="157" customWidth="1"/>
    <col min="4116" max="4116" width="6.5" style="157" customWidth="1"/>
    <col min="4117" max="4352" width="9" style="157"/>
    <col min="4353" max="4354" width="6.5" style="157" customWidth="1"/>
    <col min="4355" max="4355" width="8.625" style="157" customWidth="1"/>
    <col min="4356" max="4356" width="6.375" style="157" customWidth="1"/>
    <col min="4357" max="4357" width="6.5" style="157" customWidth="1"/>
    <col min="4358" max="4358" width="6.25" style="157" customWidth="1"/>
    <col min="4359" max="4359" width="8.375" style="157" customWidth="1"/>
    <col min="4360" max="4360" width="5.875" style="157" customWidth="1"/>
    <col min="4361" max="4362" width="6.5" style="157" customWidth="1"/>
    <col min="4363" max="4363" width="8.375" style="157" customWidth="1"/>
    <col min="4364" max="4364" width="6.375" style="157" customWidth="1"/>
    <col min="4365" max="4365" width="7.5" style="157" customWidth="1"/>
    <col min="4366" max="4366" width="6.25" style="157" customWidth="1"/>
    <col min="4367" max="4367" width="8.75" style="157" customWidth="1"/>
    <col min="4368" max="4368" width="6.5" style="157" customWidth="1"/>
    <col min="4369" max="4369" width="6.75" style="157" customWidth="1"/>
    <col min="4370" max="4370" width="6.5" style="157" customWidth="1"/>
    <col min="4371" max="4371" width="8.75" style="157" customWidth="1"/>
    <col min="4372" max="4372" width="6.5" style="157" customWidth="1"/>
    <col min="4373" max="4608" width="9" style="157"/>
    <col min="4609" max="4610" width="6.5" style="157" customWidth="1"/>
    <col min="4611" max="4611" width="8.625" style="157" customWidth="1"/>
    <col min="4612" max="4612" width="6.375" style="157" customWidth="1"/>
    <col min="4613" max="4613" width="6.5" style="157" customWidth="1"/>
    <col min="4614" max="4614" width="6.25" style="157" customWidth="1"/>
    <col min="4615" max="4615" width="8.375" style="157" customWidth="1"/>
    <col min="4616" max="4616" width="5.875" style="157" customWidth="1"/>
    <col min="4617" max="4618" width="6.5" style="157" customWidth="1"/>
    <col min="4619" max="4619" width="8.375" style="157" customWidth="1"/>
    <col min="4620" max="4620" width="6.375" style="157" customWidth="1"/>
    <col min="4621" max="4621" width="7.5" style="157" customWidth="1"/>
    <col min="4622" max="4622" width="6.25" style="157" customWidth="1"/>
    <col min="4623" max="4623" width="8.75" style="157" customWidth="1"/>
    <col min="4624" max="4624" width="6.5" style="157" customWidth="1"/>
    <col min="4625" max="4625" width="6.75" style="157" customWidth="1"/>
    <col min="4626" max="4626" width="6.5" style="157" customWidth="1"/>
    <col min="4627" max="4627" width="8.75" style="157" customWidth="1"/>
    <col min="4628" max="4628" width="6.5" style="157" customWidth="1"/>
    <col min="4629" max="4864" width="9" style="157"/>
    <col min="4865" max="4866" width="6.5" style="157" customWidth="1"/>
    <col min="4867" max="4867" width="8.625" style="157" customWidth="1"/>
    <col min="4868" max="4868" width="6.375" style="157" customWidth="1"/>
    <col min="4869" max="4869" width="6.5" style="157" customWidth="1"/>
    <col min="4870" max="4870" width="6.25" style="157" customWidth="1"/>
    <col min="4871" max="4871" width="8.375" style="157" customWidth="1"/>
    <col min="4872" max="4872" width="5.875" style="157" customWidth="1"/>
    <col min="4873" max="4874" width="6.5" style="157" customWidth="1"/>
    <col min="4875" max="4875" width="8.375" style="157" customWidth="1"/>
    <col min="4876" max="4876" width="6.375" style="157" customWidth="1"/>
    <col min="4877" max="4877" width="7.5" style="157" customWidth="1"/>
    <col min="4878" max="4878" width="6.25" style="157" customWidth="1"/>
    <col min="4879" max="4879" width="8.75" style="157" customWidth="1"/>
    <col min="4880" max="4880" width="6.5" style="157" customWidth="1"/>
    <col min="4881" max="4881" width="6.75" style="157" customWidth="1"/>
    <col min="4882" max="4882" width="6.5" style="157" customWidth="1"/>
    <col min="4883" max="4883" width="8.75" style="157" customWidth="1"/>
    <col min="4884" max="4884" width="6.5" style="157" customWidth="1"/>
    <col min="4885" max="5120" width="9" style="157"/>
    <col min="5121" max="5122" width="6.5" style="157" customWidth="1"/>
    <col min="5123" max="5123" width="8.625" style="157" customWidth="1"/>
    <col min="5124" max="5124" width="6.375" style="157" customWidth="1"/>
    <col min="5125" max="5125" width="6.5" style="157" customWidth="1"/>
    <col min="5126" max="5126" width="6.25" style="157" customWidth="1"/>
    <col min="5127" max="5127" width="8.375" style="157" customWidth="1"/>
    <col min="5128" max="5128" width="5.875" style="157" customWidth="1"/>
    <col min="5129" max="5130" width="6.5" style="157" customWidth="1"/>
    <col min="5131" max="5131" width="8.375" style="157" customWidth="1"/>
    <col min="5132" max="5132" width="6.375" style="157" customWidth="1"/>
    <col min="5133" max="5133" width="7.5" style="157" customWidth="1"/>
    <col min="5134" max="5134" width="6.25" style="157" customWidth="1"/>
    <col min="5135" max="5135" width="8.75" style="157" customWidth="1"/>
    <col min="5136" max="5136" width="6.5" style="157" customWidth="1"/>
    <col min="5137" max="5137" width="6.75" style="157" customWidth="1"/>
    <col min="5138" max="5138" width="6.5" style="157" customWidth="1"/>
    <col min="5139" max="5139" width="8.75" style="157" customWidth="1"/>
    <col min="5140" max="5140" width="6.5" style="157" customWidth="1"/>
    <col min="5141" max="5376" width="9" style="157"/>
    <col min="5377" max="5378" width="6.5" style="157" customWidth="1"/>
    <col min="5379" max="5379" width="8.625" style="157" customWidth="1"/>
    <col min="5380" max="5380" width="6.375" style="157" customWidth="1"/>
    <col min="5381" max="5381" width="6.5" style="157" customWidth="1"/>
    <col min="5382" max="5382" width="6.25" style="157" customWidth="1"/>
    <col min="5383" max="5383" width="8.375" style="157" customWidth="1"/>
    <col min="5384" max="5384" width="5.875" style="157" customWidth="1"/>
    <col min="5385" max="5386" width="6.5" style="157" customWidth="1"/>
    <col min="5387" max="5387" width="8.375" style="157" customWidth="1"/>
    <col min="5388" max="5388" width="6.375" style="157" customWidth="1"/>
    <col min="5389" max="5389" width="7.5" style="157" customWidth="1"/>
    <col min="5390" max="5390" width="6.25" style="157" customWidth="1"/>
    <col min="5391" max="5391" width="8.75" style="157" customWidth="1"/>
    <col min="5392" max="5392" width="6.5" style="157" customWidth="1"/>
    <col min="5393" max="5393" width="6.75" style="157" customWidth="1"/>
    <col min="5394" max="5394" width="6.5" style="157" customWidth="1"/>
    <col min="5395" max="5395" width="8.75" style="157" customWidth="1"/>
    <col min="5396" max="5396" width="6.5" style="157" customWidth="1"/>
    <col min="5397" max="5632" width="9" style="157"/>
    <col min="5633" max="5634" width="6.5" style="157" customWidth="1"/>
    <col min="5635" max="5635" width="8.625" style="157" customWidth="1"/>
    <col min="5636" max="5636" width="6.375" style="157" customWidth="1"/>
    <col min="5637" max="5637" width="6.5" style="157" customWidth="1"/>
    <col min="5638" max="5638" width="6.25" style="157" customWidth="1"/>
    <col min="5639" max="5639" width="8.375" style="157" customWidth="1"/>
    <col min="5640" max="5640" width="5.875" style="157" customWidth="1"/>
    <col min="5641" max="5642" width="6.5" style="157" customWidth="1"/>
    <col min="5643" max="5643" width="8.375" style="157" customWidth="1"/>
    <col min="5644" max="5644" width="6.375" style="157" customWidth="1"/>
    <col min="5645" max="5645" width="7.5" style="157" customWidth="1"/>
    <col min="5646" max="5646" width="6.25" style="157" customWidth="1"/>
    <col min="5647" max="5647" width="8.75" style="157" customWidth="1"/>
    <col min="5648" max="5648" width="6.5" style="157" customWidth="1"/>
    <col min="5649" max="5649" width="6.75" style="157" customWidth="1"/>
    <col min="5650" max="5650" width="6.5" style="157" customWidth="1"/>
    <col min="5651" max="5651" width="8.75" style="157" customWidth="1"/>
    <col min="5652" max="5652" width="6.5" style="157" customWidth="1"/>
    <col min="5653" max="5888" width="9" style="157"/>
    <col min="5889" max="5890" width="6.5" style="157" customWidth="1"/>
    <col min="5891" max="5891" width="8.625" style="157" customWidth="1"/>
    <col min="5892" max="5892" width="6.375" style="157" customWidth="1"/>
    <col min="5893" max="5893" width="6.5" style="157" customWidth="1"/>
    <col min="5894" max="5894" width="6.25" style="157" customWidth="1"/>
    <col min="5895" max="5895" width="8.375" style="157" customWidth="1"/>
    <col min="5896" max="5896" width="5.875" style="157" customWidth="1"/>
    <col min="5897" max="5898" width="6.5" style="157" customWidth="1"/>
    <col min="5899" max="5899" width="8.375" style="157" customWidth="1"/>
    <col min="5900" max="5900" width="6.375" style="157" customWidth="1"/>
    <col min="5901" max="5901" width="7.5" style="157" customWidth="1"/>
    <col min="5902" max="5902" width="6.25" style="157" customWidth="1"/>
    <col min="5903" max="5903" width="8.75" style="157" customWidth="1"/>
    <col min="5904" max="5904" width="6.5" style="157" customWidth="1"/>
    <col min="5905" max="5905" width="6.75" style="157" customWidth="1"/>
    <col min="5906" max="5906" width="6.5" style="157" customWidth="1"/>
    <col min="5907" max="5907" width="8.75" style="157" customWidth="1"/>
    <col min="5908" max="5908" width="6.5" style="157" customWidth="1"/>
    <col min="5909" max="6144" width="9" style="157"/>
    <col min="6145" max="6146" width="6.5" style="157" customWidth="1"/>
    <col min="6147" max="6147" width="8.625" style="157" customWidth="1"/>
    <col min="6148" max="6148" width="6.375" style="157" customWidth="1"/>
    <col min="6149" max="6149" width="6.5" style="157" customWidth="1"/>
    <col min="6150" max="6150" width="6.25" style="157" customWidth="1"/>
    <col min="6151" max="6151" width="8.375" style="157" customWidth="1"/>
    <col min="6152" max="6152" width="5.875" style="157" customWidth="1"/>
    <col min="6153" max="6154" width="6.5" style="157" customWidth="1"/>
    <col min="6155" max="6155" width="8.375" style="157" customWidth="1"/>
    <col min="6156" max="6156" width="6.375" style="157" customWidth="1"/>
    <col min="6157" max="6157" width="7.5" style="157" customWidth="1"/>
    <col min="6158" max="6158" width="6.25" style="157" customWidth="1"/>
    <col min="6159" max="6159" width="8.75" style="157" customWidth="1"/>
    <col min="6160" max="6160" width="6.5" style="157" customWidth="1"/>
    <col min="6161" max="6161" width="6.75" style="157" customWidth="1"/>
    <col min="6162" max="6162" width="6.5" style="157" customWidth="1"/>
    <col min="6163" max="6163" width="8.75" style="157" customWidth="1"/>
    <col min="6164" max="6164" width="6.5" style="157" customWidth="1"/>
    <col min="6165" max="6400" width="9" style="157"/>
    <col min="6401" max="6402" width="6.5" style="157" customWidth="1"/>
    <col min="6403" max="6403" width="8.625" style="157" customWidth="1"/>
    <col min="6404" max="6404" width="6.375" style="157" customWidth="1"/>
    <col min="6405" max="6405" width="6.5" style="157" customWidth="1"/>
    <col min="6406" max="6406" width="6.25" style="157" customWidth="1"/>
    <col min="6407" max="6407" width="8.375" style="157" customWidth="1"/>
    <col min="6408" max="6408" width="5.875" style="157" customWidth="1"/>
    <col min="6409" max="6410" width="6.5" style="157" customWidth="1"/>
    <col min="6411" max="6411" width="8.375" style="157" customWidth="1"/>
    <col min="6412" max="6412" width="6.375" style="157" customWidth="1"/>
    <col min="6413" max="6413" width="7.5" style="157" customWidth="1"/>
    <col min="6414" max="6414" width="6.25" style="157" customWidth="1"/>
    <col min="6415" max="6415" width="8.75" style="157" customWidth="1"/>
    <col min="6416" max="6416" width="6.5" style="157" customWidth="1"/>
    <col min="6417" max="6417" width="6.75" style="157" customWidth="1"/>
    <col min="6418" max="6418" width="6.5" style="157" customWidth="1"/>
    <col min="6419" max="6419" width="8.75" style="157" customWidth="1"/>
    <col min="6420" max="6420" width="6.5" style="157" customWidth="1"/>
    <col min="6421" max="6656" width="9" style="157"/>
    <col min="6657" max="6658" width="6.5" style="157" customWidth="1"/>
    <col min="6659" max="6659" width="8.625" style="157" customWidth="1"/>
    <col min="6660" max="6660" width="6.375" style="157" customWidth="1"/>
    <col min="6661" max="6661" width="6.5" style="157" customWidth="1"/>
    <col min="6662" max="6662" width="6.25" style="157" customWidth="1"/>
    <col min="6663" max="6663" width="8.375" style="157" customWidth="1"/>
    <col min="6664" max="6664" width="5.875" style="157" customWidth="1"/>
    <col min="6665" max="6666" width="6.5" style="157" customWidth="1"/>
    <col min="6667" max="6667" width="8.375" style="157" customWidth="1"/>
    <col min="6668" max="6668" width="6.375" style="157" customWidth="1"/>
    <col min="6669" max="6669" width="7.5" style="157" customWidth="1"/>
    <col min="6670" max="6670" width="6.25" style="157" customWidth="1"/>
    <col min="6671" max="6671" width="8.75" style="157" customWidth="1"/>
    <col min="6672" max="6672" width="6.5" style="157" customWidth="1"/>
    <col min="6673" max="6673" width="6.75" style="157" customWidth="1"/>
    <col min="6674" max="6674" width="6.5" style="157" customWidth="1"/>
    <col min="6675" max="6675" width="8.75" style="157" customWidth="1"/>
    <col min="6676" max="6676" width="6.5" style="157" customWidth="1"/>
    <col min="6677" max="6912" width="9" style="157"/>
    <col min="6913" max="6914" width="6.5" style="157" customWidth="1"/>
    <col min="6915" max="6915" width="8.625" style="157" customWidth="1"/>
    <col min="6916" max="6916" width="6.375" style="157" customWidth="1"/>
    <col min="6917" max="6917" width="6.5" style="157" customWidth="1"/>
    <col min="6918" max="6918" width="6.25" style="157" customWidth="1"/>
    <col min="6919" max="6919" width="8.375" style="157" customWidth="1"/>
    <col min="6920" max="6920" width="5.875" style="157" customWidth="1"/>
    <col min="6921" max="6922" width="6.5" style="157" customWidth="1"/>
    <col min="6923" max="6923" width="8.375" style="157" customWidth="1"/>
    <col min="6924" max="6924" width="6.375" style="157" customWidth="1"/>
    <col min="6925" max="6925" width="7.5" style="157" customWidth="1"/>
    <col min="6926" max="6926" width="6.25" style="157" customWidth="1"/>
    <col min="6927" max="6927" width="8.75" style="157" customWidth="1"/>
    <col min="6928" max="6928" width="6.5" style="157" customWidth="1"/>
    <col min="6929" max="6929" width="6.75" style="157" customWidth="1"/>
    <col min="6930" max="6930" width="6.5" style="157" customWidth="1"/>
    <col min="6931" max="6931" width="8.75" style="157" customWidth="1"/>
    <col min="6932" max="6932" width="6.5" style="157" customWidth="1"/>
    <col min="6933" max="7168" width="9" style="157"/>
    <col min="7169" max="7170" width="6.5" style="157" customWidth="1"/>
    <col min="7171" max="7171" width="8.625" style="157" customWidth="1"/>
    <col min="7172" max="7172" width="6.375" style="157" customWidth="1"/>
    <col min="7173" max="7173" width="6.5" style="157" customWidth="1"/>
    <col min="7174" max="7174" width="6.25" style="157" customWidth="1"/>
    <col min="7175" max="7175" width="8.375" style="157" customWidth="1"/>
    <col min="7176" max="7176" width="5.875" style="157" customWidth="1"/>
    <col min="7177" max="7178" width="6.5" style="157" customWidth="1"/>
    <col min="7179" max="7179" width="8.375" style="157" customWidth="1"/>
    <col min="7180" max="7180" width="6.375" style="157" customWidth="1"/>
    <col min="7181" max="7181" width="7.5" style="157" customWidth="1"/>
    <col min="7182" max="7182" width="6.25" style="157" customWidth="1"/>
    <col min="7183" max="7183" width="8.75" style="157" customWidth="1"/>
    <col min="7184" max="7184" width="6.5" style="157" customWidth="1"/>
    <col min="7185" max="7185" width="6.75" style="157" customWidth="1"/>
    <col min="7186" max="7186" width="6.5" style="157" customWidth="1"/>
    <col min="7187" max="7187" width="8.75" style="157" customWidth="1"/>
    <col min="7188" max="7188" width="6.5" style="157" customWidth="1"/>
    <col min="7189" max="7424" width="9" style="157"/>
    <col min="7425" max="7426" width="6.5" style="157" customWidth="1"/>
    <col min="7427" max="7427" width="8.625" style="157" customWidth="1"/>
    <col min="7428" max="7428" width="6.375" style="157" customWidth="1"/>
    <col min="7429" max="7429" width="6.5" style="157" customWidth="1"/>
    <col min="7430" max="7430" width="6.25" style="157" customWidth="1"/>
    <col min="7431" max="7431" width="8.375" style="157" customWidth="1"/>
    <col min="7432" max="7432" width="5.875" style="157" customWidth="1"/>
    <col min="7433" max="7434" width="6.5" style="157" customWidth="1"/>
    <col min="7435" max="7435" width="8.375" style="157" customWidth="1"/>
    <col min="7436" max="7436" width="6.375" style="157" customWidth="1"/>
    <col min="7437" max="7437" width="7.5" style="157" customWidth="1"/>
    <col min="7438" max="7438" width="6.25" style="157" customWidth="1"/>
    <col min="7439" max="7439" width="8.75" style="157" customWidth="1"/>
    <col min="7440" max="7440" width="6.5" style="157" customWidth="1"/>
    <col min="7441" max="7441" width="6.75" style="157" customWidth="1"/>
    <col min="7442" max="7442" width="6.5" style="157" customWidth="1"/>
    <col min="7443" max="7443" width="8.75" style="157" customWidth="1"/>
    <col min="7444" max="7444" width="6.5" style="157" customWidth="1"/>
    <col min="7445" max="7680" width="9" style="157"/>
    <col min="7681" max="7682" width="6.5" style="157" customWidth="1"/>
    <col min="7683" max="7683" width="8.625" style="157" customWidth="1"/>
    <col min="7684" max="7684" width="6.375" style="157" customWidth="1"/>
    <col min="7685" max="7685" width="6.5" style="157" customWidth="1"/>
    <col min="7686" max="7686" width="6.25" style="157" customWidth="1"/>
    <col min="7687" max="7687" width="8.375" style="157" customWidth="1"/>
    <col min="7688" max="7688" width="5.875" style="157" customWidth="1"/>
    <col min="7689" max="7690" width="6.5" style="157" customWidth="1"/>
    <col min="7691" max="7691" width="8.375" style="157" customWidth="1"/>
    <col min="7692" max="7692" width="6.375" style="157" customWidth="1"/>
    <col min="7693" max="7693" width="7.5" style="157" customWidth="1"/>
    <col min="7694" max="7694" width="6.25" style="157" customWidth="1"/>
    <col min="7695" max="7695" width="8.75" style="157" customWidth="1"/>
    <col min="7696" max="7696" width="6.5" style="157" customWidth="1"/>
    <col min="7697" max="7697" width="6.75" style="157" customWidth="1"/>
    <col min="7698" max="7698" width="6.5" style="157" customWidth="1"/>
    <col min="7699" max="7699" width="8.75" style="157" customWidth="1"/>
    <col min="7700" max="7700" width="6.5" style="157" customWidth="1"/>
    <col min="7701" max="7936" width="9" style="157"/>
    <col min="7937" max="7938" width="6.5" style="157" customWidth="1"/>
    <col min="7939" max="7939" width="8.625" style="157" customWidth="1"/>
    <col min="7940" max="7940" width="6.375" style="157" customWidth="1"/>
    <col min="7941" max="7941" width="6.5" style="157" customWidth="1"/>
    <col min="7942" max="7942" width="6.25" style="157" customWidth="1"/>
    <col min="7943" max="7943" width="8.375" style="157" customWidth="1"/>
    <col min="7944" max="7944" width="5.875" style="157" customWidth="1"/>
    <col min="7945" max="7946" width="6.5" style="157" customWidth="1"/>
    <col min="7947" max="7947" width="8.375" style="157" customWidth="1"/>
    <col min="7948" max="7948" width="6.375" style="157" customWidth="1"/>
    <col min="7949" max="7949" width="7.5" style="157" customWidth="1"/>
    <col min="7950" max="7950" width="6.25" style="157" customWidth="1"/>
    <col min="7951" max="7951" width="8.75" style="157" customWidth="1"/>
    <col min="7952" max="7952" width="6.5" style="157" customWidth="1"/>
    <col min="7953" max="7953" width="6.75" style="157" customWidth="1"/>
    <col min="7954" max="7954" width="6.5" style="157" customWidth="1"/>
    <col min="7955" max="7955" width="8.75" style="157" customWidth="1"/>
    <col min="7956" max="7956" width="6.5" style="157" customWidth="1"/>
    <col min="7957" max="8192" width="9" style="157"/>
    <col min="8193" max="8194" width="6.5" style="157" customWidth="1"/>
    <col min="8195" max="8195" width="8.625" style="157" customWidth="1"/>
    <col min="8196" max="8196" width="6.375" style="157" customWidth="1"/>
    <col min="8197" max="8197" width="6.5" style="157" customWidth="1"/>
    <col min="8198" max="8198" width="6.25" style="157" customWidth="1"/>
    <col min="8199" max="8199" width="8.375" style="157" customWidth="1"/>
    <col min="8200" max="8200" width="5.875" style="157" customWidth="1"/>
    <col min="8201" max="8202" width="6.5" style="157" customWidth="1"/>
    <col min="8203" max="8203" width="8.375" style="157" customWidth="1"/>
    <col min="8204" max="8204" width="6.375" style="157" customWidth="1"/>
    <col min="8205" max="8205" width="7.5" style="157" customWidth="1"/>
    <col min="8206" max="8206" width="6.25" style="157" customWidth="1"/>
    <col min="8207" max="8207" width="8.75" style="157" customWidth="1"/>
    <col min="8208" max="8208" width="6.5" style="157" customWidth="1"/>
    <col min="8209" max="8209" width="6.75" style="157" customWidth="1"/>
    <col min="8210" max="8210" width="6.5" style="157" customWidth="1"/>
    <col min="8211" max="8211" width="8.75" style="157" customWidth="1"/>
    <col min="8212" max="8212" width="6.5" style="157" customWidth="1"/>
    <col min="8213" max="8448" width="9" style="157"/>
    <col min="8449" max="8450" width="6.5" style="157" customWidth="1"/>
    <col min="8451" max="8451" width="8.625" style="157" customWidth="1"/>
    <col min="8452" max="8452" width="6.375" style="157" customWidth="1"/>
    <col min="8453" max="8453" width="6.5" style="157" customWidth="1"/>
    <col min="8454" max="8454" width="6.25" style="157" customWidth="1"/>
    <col min="8455" max="8455" width="8.375" style="157" customWidth="1"/>
    <col min="8456" max="8456" width="5.875" style="157" customWidth="1"/>
    <col min="8457" max="8458" width="6.5" style="157" customWidth="1"/>
    <col min="8459" max="8459" width="8.375" style="157" customWidth="1"/>
    <col min="8460" max="8460" width="6.375" style="157" customWidth="1"/>
    <col min="8461" max="8461" width="7.5" style="157" customWidth="1"/>
    <col min="8462" max="8462" width="6.25" style="157" customWidth="1"/>
    <col min="8463" max="8463" width="8.75" style="157" customWidth="1"/>
    <col min="8464" max="8464" width="6.5" style="157" customWidth="1"/>
    <col min="8465" max="8465" width="6.75" style="157" customWidth="1"/>
    <col min="8466" max="8466" width="6.5" style="157" customWidth="1"/>
    <col min="8467" max="8467" width="8.75" style="157" customWidth="1"/>
    <col min="8468" max="8468" width="6.5" style="157" customWidth="1"/>
    <col min="8469" max="8704" width="9" style="157"/>
    <col min="8705" max="8706" width="6.5" style="157" customWidth="1"/>
    <col min="8707" max="8707" width="8.625" style="157" customWidth="1"/>
    <col min="8708" max="8708" width="6.375" style="157" customWidth="1"/>
    <col min="8709" max="8709" width="6.5" style="157" customWidth="1"/>
    <col min="8710" max="8710" width="6.25" style="157" customWidth="1"/>
    <col min="8711" max="8711" width="8.375" style="157" customWidth="1"/>
    <col min="8712" max="8712" width="5.875" style="157" customWidth="1"/>
    <col min="8713" max="8714" width="6.5" style="157" customWidth="1"/>
    <col min="8715" max="8715" width="8.375" style="157" customWidth="1"/>
    <col min="8716" max="8716" width="6.375" style="157" customWidth="1"/>
    <col min="8717" max="8717" width="7.5" style="157" customWidth="1"/>
    <col min="8718" max="8718" width="6.25" style="157" customWidth="1"/>
    <col min="8719" max="8719" width="8.75" style="157" customWidth="1"/>
    <col min="8720" max="8720" width="6.5" style="157" customWidth="1"/>
    <col min="8721" max="8721" width="6.75" style="157" customWidth="1"/>
    <col min="8722" max="8722" width="6.5" style="157" customWidth="1"/>
    <col min="8723" max="8723" width="8.75" style="157" customWidth="1"/>
    <col min="8724" max="8724" width="6.5" style="157" customWidth="1"/>
    <col min="8725" max="8960" width="9" style="157"/>
    <col min="8961" max="8962" width="6.5" style="157" customWidth="1"/>
    <col min="8963" max="8963" width="8.625" style="157" customWidth="1"/>
    <col min="8964" max="8964" width="6.375" style="157" customWidth="1"/>
    <col min="8965" max="8965" width="6.5" style="157" customWidth="1"/>
    <col min="8966" max="8966" width="6.25" style="157" customWidth="1"/>
    <col min="8967" max="8967" width="8.375" style="157" customWidth="1"/>
    <col min="8968" max="8968" width="5.875" style="157" customWidth="1"/>
    <col min="8969" max="8970" width="6.5" style="157" customWidth="1"/>
    <col min="8971" max="8971" width="8.375" style="157" customWidth="1"/>
    <col min="8972" max="8972" width="6.375" style="157" customWidth="1"/>
    <col min="8973" max="8973" width="7.5" style="157" customWidth="1"/>
    <col min="8974" max="8974" width="6.25" style="157" customWidth="1"/>
    <col min="8975" max="8975" width="8.75" style="157" customWidth="1"/>
    <col min="8976" max="8976" width="6.5" style="157" customWidth="1"/>
    <col min="8977" max="8977" width="6.75" style="157" customWidth="1"/>
    <col min="8978" max="8978" width="6.5" style="157" customWidth="1"/>
    <col min="8979" max="8979" width="8.75" style="157" customWidth="1"/>
    <col min="8980" max="8980" width="6.5" style="157" customWidth="1"/>
    <col min="8981" max="9216" width="9" style="157"/>
    <col min="9217" max="9218" width="6.5" style="157" customWidth="1"/>
    <col min="9219" max="9219" width="8.625" style="157" customWidth="1"/>
    <col min="9220" max="9220" width="6.375" style="157" customWidth="1"/>
    <col min="9221" max="9221" width="6.5" style="157" customWidth="1"/>
    <col min="9222" max="9222" width="6.25" style="157" customWidth="1"/>
    <col min="9223" max="9223" width="8.375" style="157" customWidth="1"/>
    <col min="9224" max="9224" width="5.875" style="157" customWidth="1"/>
    <col min="9225" max="9226" width="6.5" style="157" customWidth="1"/>
    <col min="9227" max="9227" width="8.375" style="157" customWidth="1"/>
    <col min="9228" max="9228" width="6.375" style="157" customWidth="1"/>
    <col min="9229" max="9229" width="7.5" style="157" customWidth="1"/>
    <col min="9230" max="9230" width="6.25" style="157" customWidth="1"/>
    <col min="9231" max="9231" width="8.75" style="157" customWidth="1"/>
    <col min="9232" max="9232" width="6.5" style="157" customWidth="1"/>
    <col min="9233" max="9233" width="6.75" style="157" customWidth="1"/>
    <col min="9234" max="9234" width="6.5" style="157" customWidth="1"/>
    <col min="9235" max="9235" width="8.75" style="157" customWidth="1"/>
    <col min="9236" max="9236" width="6.5" style="157" customWidth="1"/>
    <col min="9237" max="9472" width="9" style="157"/>
    <col min="9473" max="9474" width="6.5" style="157" customWidth="1"/>
    <col min="9475" max="9475" width="8.625" style="157" customWidth="1"/>
    <col min="9476" max="9476" width="6.375" style="157" customWidth="1"/>
    <col min="9477" max="9477" width="6.5" style="157" customWidth="1"/>
    <col min="9478" max="9478" width="6.25" style="157" customWidth="1"/>
    <col min="9479" max="9479" width="8.375" style="157" customWidth="1"/>
    <col min="9480" max="9480" width="5.875" style="157" customWidth="1"/>
    <col min="9481" max="9482" width="6.5" style="157" customWidth="1"/>
    <col min="9483" max="9483" width="8.375" style="157" customWidth="1"/>
    <col min="9484" max="9484" width="6.375" style="157" customWidth="1"/>
    <col min="9485" max="9485" width="7.5" style="157" customWidth="1"/>
    <col min="9486" max="9486" width="6.25" style="157" customWidth="1"/>
    <col min="9487" max="9487" width="8.75" style="157" customWidth="1"/>
    <col min="9488" max="9488" width="6.5" style="157" customWidth="1"/>
    <col min="9489" max="9489" width="6.75" style="157" customWidth="1"/>
    <col min="9490" max="9490" width="6.5" style="157" customWidth="1"/>
    <col min="9491" max="9491" width="8.75" style="157" customWidth="1"/>
    <col min="9492" max="9492" width="6.5" style="157" customWidth="1"/>
    <col min="9493" max="9728" width="9" style="157"/>
    <col min="9729" max="9730" width="6.5" style="157" customWidth="1"/>
    <col min="9731" max="9731" width="8.625" style="157" customWidth="1"/>
    <col min="9732" max="9732" width="6.375" style="157" customWidth="1"/>
    <col min="9733" max="9733" width="6.5" style="157" customWidth="1"/>
    <col min="9734" max="9734" width="6.25" style="157" customWidth="1"/>
    <col min="9735" max="9735" width="8.375" style="157" customWidth="1"/>
    <col min="9736" max="9736" width="5.875" style="157" customWidth="1"/>
    <col min="9737" max="9738" width="6.5" style="157" customWidth="1"/>
    <col min="9739" max="9739" width="8.375" style="157" customWidth="1"/>
    <col min="9740" max="9740" width="6.375" style="157" customWidth="1"/>
    <col min="9741" max="9741" width="7.5" style="157" customWidth="1"/>
    <col min="9742" max="9742" width="6.25" style="157" customWidth="1"/>
    <col min="9743" max="9743" width="8.75" style="157" customWidth="1"/>
    <col min="9744" max="9744" width="6.5" style="157" customWidth="1"/>
    <col min="9745" max="9745" width="6.75" style="157" customWidth="1"/>
    <col min="9746" max="9746" width="6.5" style="157" customWidth="1"/>
    <col min="9747" max="9747" width="8.75" style="157" customWidth="1"/>
    <col min="9748" max="9748" width="6.5" style="157" customWidth="1"/>
    <col min="9749" max="9984" width="9" style="157"/>
    <col min="9985" max="9986" width="6.5" style="157" customWidth="1"/>
    <col min="9987" max="9987" width="8.625" style="157" customWidth="1"/>
    <col min="9988" max="9988" width="6.375" style="157" customWidth="1"/>
    <col min="9989" max="9989" width="6.5" style="157" customWidth="1"/>
    <col min="9990" max="9990" width="6.25" style="157" customWidth="1"/>
    <col min="9991" max="9991" width="8.375" style="157" customWidth="1"/>
    <col min="9992" max="9992" width="5.875" style="157" customWidth="1"/>
    <col min="9993" max="9994" width="6.5" style="157" customWidth="1"/>
    <col min="9995" max="9995" width="8.375" style="157" customWidth="1"/>
    <col min="9996" max="9996" width="6.375" style="157" customWidth="1"/>
    <col min="9997" max="9997" width="7.5" style="157" customWidth="1"/>
    <col min="9998" max="9998" width="6.25" style="157" customWidth="1"/>
    <col min="9999" max="9999" width="8.75" style="157" customWidth="1"/>
    <col min="10000" max="10000" width="6.5" style="157" customWidth="1"/>
    <col min="10001" max="10001" width="6.75" style="157" customWidth="1"/>
    <col min="10002" max="10002" width="6.5" style="157" customWidth="1"/>
    <col min="10003" max="10003" width="8.75" style="157" customWidth="1"/>
    <col min="10004" max="10004" width="6.5" style="157" customWidth="1"/>
    <col min="10005" max="10240" width="9" style="157"/>
    <col min="10241" max="10242" width="6.5" style="157" customWidth="1"/>
    <col min="10243" max="10243" width="8.625" style="157" customWidth="1"/>
    <col min="10244" max="10244" width="6.375" style="157" customWidth="1"/>
    <col min="10245" max="10245" width="6.5" style="157" customWidth="1"/>
    <col min="10246" max="10246" width="6.25" style="157" customWidth="1"/>
    <col min="10247" max="10247" width="8.375" style="157" customWidth="1"/>
    <col min="10248" max="10248" width="5.875" style="157" customWidth="1"/>
    <col min="10249" max="10250" width="6.5" style="157" customWidth="1"/>
    <col min="10251" max="10251" width="8.375" style="157" customWidth="1"/>
    <col min="10252" max="10252" width="6.375" style="157" customWidth="1"/>
    <col min="10253" max="10253" width="7.5" style="157" customWidth="1"/>
    <col min="10254" max="10254" width="6.25" style="157" customWidth="1"/>
    <col min="10255" max="10255" width="8.75" style="157" customWidth="1"/>
    <col min="10256" max="10256" width="6.5" style="157" customWidth="1"/>
    <col min="10257" max="10257" width="6.75" style="157" customWidth="1"/>
    <col min="10258" max="10258" width="6.5" style="157" customWidth="1"/>
    <col min="10259" max="10259" width="8.75" style="157" customWidth="1"/>
    <col min="10260" max="10260" width="6.5" style="157" customWidth="1"/>
    <col min="10261" max="10496" width="9" style="157"/>
    <col min="10497" max="10498" width="6.5" style="157" customWidth="1"/>
    <col min="10499" max="10499" width="8.625" style="157" customWidth="1"/>
    <col min="10500" max="10500" width="6.375" style="157" customWidth="1"/>
    <col min="10501" max="10501" width="6.5" style="157" customWidth="1"/>
    <col min="10502" max="10502" width="6.25" style="157" customWidth="1"/>
    <col min="10503" max="10503" width="8.375" style="157" customWidth="1"/>
    <col min="10504" max="10504" width="5.875" style="157" customWidth="1"/>
    <col min="10505" max="10506" width="6.5" style="157" customWidth="1"/>
    <col min="10507" max="10507" width="8.375" style="157" customWidth="1"/>
    <col min="10508" max="10508" width="6.375" style="157" customWidth="1"/>
    <col min="10509" max="10509" width="7.5" style="157" customWidth="1"/>
    <col min="10510" max="10510" width="6.25" style="157" customWidth="1"/>
    <col min="10511" max="10511" width="8.75" style="157" customWidth="1"/>
    <col min="10512" max="10512" width="6.5" style="157" customWidth="1"/>
    <col min="10513" max="10513" width="6.75" style="157" customWidth="1"/>
    <col min="10514" max="10514" width="6.5" style="157" customWidth="1"/>
    <col min="10515" max="10515" width="8.75" style="157" customWidth="1"/>
    <col min="10516" max="10516" width="6.5" style="157" customWidth="1"/>
    <col min="10517" max="10752" width="9" style="157"/>
    <col min="10753" max="10754" width="6.5" style="157" customWidth="1"/>
    <col min="10755" max="10755" width="8.625" style="157" customWidth="1"/>
    <col min="10756" max="10756" width="6.375" style="157" customWidth="1"/>
    <col min="10757" max="10757" width="6.5" style="157" customWidth="1"/>
    <col min="10758" max="10758" width="6.25" style="157" customWidth="1"/>
    <col min="10759" max="10759" width="8.375" style="157" customWidth="1"/>
    <col min="10760" max="10760" width="5.875" style="157" customWidth="1"/>
    <col min="10761" max="10762" width="6.5" style="157" customWidth="1"/>
    <col min="10763" max="10763" width="8.375" style="157" customWidth="1"/>
    <col min="10764" max="10764" width="6.375" style="157" customWidth="1"/>
    <col min="10765" max="10765" width="7.5" style="157" customWidth="1"/>
    <col min="10766" max="10766" width="6.25" style="157" customWidth="1"/>
    <col min="10767" max="10767" width="8.75" style="157" customWidth="1"/>
    <col min="10768" max="10768" width="6.5" style="157" customWidth="1"/>
    <col min="10769" max="10769" width="6.75" style="157" customWidth="1"/>
    <col min="10770" max="10770" width="6.5" style="157" customWidth="1"/>
    <col min="10771" max="10771" width="8.75" style="157" customWidth="1"/>
    <col min="10772" max="10772" width="6.5" style="157" customWidth="1"/>
    <col min="10773" max="11008" width="9" style="157"/>
    <col min="11009" max="11010" width="6.5" style="157" customWidth="1"/>
    <col min="11011" max="11011" width="8.625" style="157" customWidth="1"/>
    <col min="11012" max="11012" width="6.375" style="157" customWidth="1"/>
    <col min="11013" max="11013" width="6.5" style="157" customWidth="1"/>
    <col min="11014" max="11014" width="6.25" style="157" customWidth="1"/>
    <col min="11015" max="11015" width="8.375" style="157" customWidth="1"/>
    <col min="11016" max="11016" width="5.875" style="157" customWidth="1"/>
    <col min="11017" max="11018" width="6.5" style="157" customWidth="1"/>
    <col min="11019" max="11019" width="8.375" style="157" customWidth="1"/>
    <col min="11020" max="11020" width="6.375" style="157" customWidth="1"/>
    <col min="11021" max="11021" width="7.5" style="157" customWidth="1"/>
    <col min="11022" max="11022" width="6.25" style="157" customWidth="1"/>
    <col min="11023" max="11023" width="8.75" style="157" customWidth="1"/>
    <col min="11024" max="11024" width="6.5" style="157" customWidth="1"/>
    <col min="11025" max="11025" width="6.75" style="157" customWidth="1"/>
    <col min="11026" max="11026" width="6.5" style="157" customWidth="1"/>
    <col min="11027" max="11027" width="8.75" style="157" customWidth="1"/>
    <col min="11028" max="11028" width="6.5" style="157" customWidth="1"/>
    <col min="11029" max="11264" width="9" style="157"/>
    <col min="11265" max="11266" width="6.5" style="157" customWidth="1"/>
    <col min="11267" max="11267" width="8.625" style="157" customWidth="1"/>
    <col min="11268" max="11268" width="6.375" style="157" customWidth="1"/>
    <col min="11269" max="11269" width="6.5" style="157" customWidth="1"/>
    <col min="11270" max="11270" width="6.25" style="157" customWidth="1"/>
    <col min="11271" max="11271" width="8.375" style="157" customWidth="1"/>
    <col min="11272" max="11272" width="5.875" style="157" customWidth="1"/>
    <col min="11273" max="11274" width="6.5" style="157" customWidth="1"/>
    <col min="11275" max="11275" width="8.375" style="157" customWidth="1"/>
    <col min="11276" max="11276" width="6.375" style="157" customWidth="1"/>
    <col min="11277" max="11277" width="7.5" style="157" customWidth="1"/>
    <col min="11278" max="11278" width="6.25" style="157" customWidth="1"/>
    <col min="11279" max="11279" width="8.75" style="157" customWidth="1"/>
    <col min="11280" max="11280" width="6.5" style="157" customWidth="1"/>
    <col min="11281" max="11281" width="6.75" style="157" customWidth="1"/>
    <col min="11282" max="11282" width="6.5" style="157" customWidth="1"/>
    <col min="11283" max="11283" width="8.75" style="157" customWidth="1"/>
    <col min="11284" max="11284" width="6.5" style="157" customWidth="1"/>
    <col min="11285" max="11520" width="9" style="157"/>
    <col min="11521" max="11522" width="6.5" style="157" customWidth="1"/>
    <col min="11523" max="11523" width="8.625" style="157" customWidth="1"/>
    <col min="11524" max="11524" width="6.375" style="157" customWidth="1"/>
    <col min="11525" max="11525" width="6.5" style="157" customWidth="1"/>
    <col min="11526" max="11526" width="6.25" style="157" customWidth="1"/>
    <col min="11527" max="11527" width="8.375" style="157" customWidth="1"/>
    <col min="11528" max="11528" width="5.875" style="157" customWidth="1"/>
    <col min="11529" max="11530" width="6.5" style="157" customWidth="1"/>
    <col min="11531" max="11531" width="8.375" style="157" customWidth="1"/>
    <col min="11532" max="11532" width="6.375" style="157" customWidth="1"/>
    <col min="11533" max="11533" width="7.5" style="157" customWidth="1"/>
    <col min="11534" max="11534" width="6.25" style="157" customWidth="1"/>
    <col min="11535" max="11535" width="8.75" style="157" customWidth="1"/>
    <col min="11536" max="11536" width="6.5" style="157" customWidth="1"/>
    <col min="11537" max="11537" width="6.75" style="157" customWidth="1"/>
    <col min="11538" max="11538" width="6.5" style="157" customWidth="1"/>
    <col min="11539" max="11539" width="8.75" style="157" customWidth="1"/>
    <col min="11540" max="11540" width="6.5" style="157" customWidth="1"/>
    <col min="11541" max="11776" width="9" style="157"/>
    <col min="11777" max="11778" width="6.5" style="157" customWidth="1"/>
    <col min="11779" max="11779" width="8.625" style="157" customWidth="1"/>
    <col min="11780" max="11780" width="6.375" style="157" customWidth="1"/>
    <col min="11781" max="11781" width="6.5" style="157" customWidth="1"/>
    <col min="11782" max="11782" width="6.25" style="157" customWidth="1"/>
    <col min="11783" max="11783" width="8.375" style="157" customWidth="1"/>
    <col min="11784" max="11784" width="5.875" style="157" customWidth="1"/>
    <col min="11785" max="11786" width="6.5" style="157" customWidth="1"/>
    <col min="11787" max="11787" width="8.375" style="157" customWidth="1"/>
    <col min="11788" max="11788" width="6.375" style="157" customWidth="1"/>
    <col min="11789" max="11789" width="7.5" style="157" customWidth="1"/>
    <col min="11790" max="11790" width="6.25" style="157" customWidth="1"/>
    <col min="11791" max="11791" width="8.75" style="157" customWidth="1"/>
    <col min="11792" max="11792" width="6.5" style="157" customWidth="1"/>
    <col min="11793" max="11793" width="6.75" style="157" customWidth="1"/>
    <col min="11794" max="11794" width="6.5" style="157" customWidth="1"/>
    <col min="11795" max="11795" width="8.75" style="157" customWidth="1"/>
    <col min="11796" max="11796" width="6.5" style="157" customWidth="1"/>
    <col min="11797" max="12032" width="9" style="157"/>
    <col min="12033" max="12034" width="6.5" style="157" customWidth="1"/>
    <col min="12035" max="12035" width="8.625" style="157" customWidth="1"/>
    <col min="12036" max="12036" width="6.375" style="157" customWidth="1"/>
    <col min="12037" max="12037" width="6.5" style="157" customWidth="1"/>
    <col min="12038" max="12038" width="6.25" style="157" customWidth="1"/>
    <col min="12039" max="12039" width="8.375" style="157" customWidth="1"/>
    <col min="12040" max="12040" width="5.875" style="157" customWidth="1"/>
    <col min="12041" max="12042" width="6.5" style="157" customWidth="1"/>
    <col min="12043" max="12043" width="8.375" style="157" customWidth="1"/>
    <col min="12044" max="12044" width="6.375" style="157" customWidth="1"/>
    <col min="12045" max="12045" width="7.5" style="157" customWidth="1"/>
    <col min="12046" max="12046" width="6.25" style="157" customWidth="1"/>
    <col min="12047" max="12047" width="8.75" style="157" customWidth="1"/>
    <col min="12048" max="12048" width="6.5" style="157" customWidth="1"/>
    <col min="12049" max="12049" width="6.75" style="157" customWidth="1"/>
    <col min="12050" max="12050" width="6.5" style="157" customWidth="1"/>
    <col min="12051" max="12051" width="8.75" style="157" customWidth="1"/>
    <col min="12052" max="12052" width="6.5" style="157" customWidth="1"/>
    <col min="12053" max="12288" width="9" style="157"/>
    <col min="12289" max="12290" width="6.5" style="157" customWidth="1"/>
    <col min="12291" max="12291" width="8.625" style="157" customWidth="1"/>
    <col min="12292" max="12292" width="6.375" style="157" customWidth="1"/>
    <col min="12293" max="12293" width="6.5" style="157" customWidth="1"/>
    <col min="12294" max="12294" width="6.25" style="157" customWidth="1"/>
    <col min="12295" max="12295" width="8.375" style="157" customWidth="1"/>
    <col min="12296" max="12296" width="5.875" style="157" customWidth="1"/>
    <col min="12297" max="12298" width="6.5" style="157" customWidth="1"/>
    <col min="12299" max="12299" width="8.375" style="157" customWidth="1"/>
    <col min="12300" max="12300" width="6.375" style="157" customWidth="1"/>
    <col min="12301" max="12301" width="7.5" style="157" customWidth="1"/>
    <col min="12302" max="12302" width="6.25" style="157" customWidth="1"/>
    <col min="12303" max="12303" width="8.75" style="157" customWidth="1"/>
    <col min="12304" max="12304" width="6.5" style="157" customWidth="1"/>
    <col min="12305" max="12305" width="6.75" style="157" customWidth="1"/>
    <col min="12306" max="12306" width="6.5" style="157" customWidth="1"/>
    <col min="12307" max="12307" width="8.75" style="157" customWidth="1"/>
    <col min="12308" max="12308" width="6.5" style="157" customWidth="1"/>
    <col min="12309" max="12544" width="9" style="157"/>
    <col min="12545" max="12546" width="6.5" style="157" customWidth="1"/>
    <col min="12547" max="12547" width="8.625" style="157" customWidth="1"/>
    <col min="12548" max="12548" width="6.375" style="157" customWidth="1"/>
    <col min="12549" max="12549" width="6.5" style="157" customWidth="1"/>
    <col min="12550" max="12550" width="6.25" style="157" customWidth="1"/>
    <col min="12551" max="12551" width="8.375" style="157" customWidth="1"/>
    <col min="12552" max="12552" width="5.875" style="157" customWidth="1"/>
    <col min="12553" max="12554" width="6.5" style="157" customWidth="1"/>
    <col min="12555" max="12555" width="8.375" style="157" customWidth="1"/>
    <col min="12556" max="12556" width="6.375" style="157" customWidth="1"/>
    <col min="12557" max="12557" width="7.5" style="157" customWidth="1"/>
    <col min="12558" max="12558" width="6.25" style="157" customWidth="1"/>
    <col min="12559" max="12559" width="8.75" style="157" customWidth="1"/>
    <col min="12560" max="12560" width="6.5" style="157" customWidth="1"/>
    <col min="12561" max="12561" width="6.75" style="157" customWidth="1"/>
    <col min="12562" max="12562" width="6.5" style="157" customWidth="1"/>
    <col min="12563" max="12563" width="8.75" style="157" customWidth="1"/>
    <col min="12564" max="12564" width="6.5" style="157" customWidth="1"/>
    <col min="12565" max="12800" width="9" style="157"/>
    <col min="12801" max="12802" width="6.5" style="157" customWidth="1"/>
    <col min="12803" max="12803" width="8.625" style="157" customWidth="1"/>
    <col min="12804" max="12804" width="6.375" style="157" customWidth="1"/>
    <col min="12805" max="12805" width="6.5" style="157" customWidth="1"/>
    <col min="12806" max="12806" width="6.25" style="157" customWidth="1"/>
    <col min="12807" max="12807" width="8.375" style="157" customWidth="1"/>
    <col min="12808" max="12808" width="5.875" style="157" customWidth="1"/>
    <col min="12809" max="12810" width="6.5" style="157" customWidth="1"/>
    <col min="12811" max="12811" width="8.375" style="157" customWidth="1"/>
    <col min="12812" max="12812" width="6.375" style="157" customWidth="1"/>
    <col min="12813" max="12813" width="7.5" style="157" customWidth="1"/>
    <col min="12814" max="12814" width="6.25" style="157" customWidth="1"/>
    <col min="12815" max="12815" width="8.75" style="157" customWidth="1"/>
    <col min="12816" max="12816" width="6.5" style="157" customWidth="1"/>
    <col min="12817" max="12817" width="6.75" style="157" customWidth="1"/>
    <col min="12818" max="12818" width="6.5" style="157" customWidth="1"/>
    <col min="12819" max="12819" width="8.75" style="157" customWidth="1"/>
    <col min="12820" max="12820" width="6.5" style="157" customWidth="1"/>
    <col min="12821" max="13056" width="9" style="157"/>
    <col min="13057" max="13058" width="6.5" style="157" customWidth="1"/>
    <col min="13059" max="13059" width="8.625" style="157" customWidth="1"/>
    <col min="13060" max="13060" width="6.375" style="157" customWidth="1"/>
    <col min="13061" max="13061" width="6.5" style="157" customWidth="1"/>
    <col min="13062" max="13062" width="6.25" style="157" customWidth="1"/>
    <col min="13063" max="13063" width="8.375" style="157" customWidth="1"/>
    <col min="13064" max="13064" width="5.875" style="157" customWidth="1"/>
    <col min="13065" max="13066" width="6.5" style="157" customWidth="1"/>
    <col min="13067" max="13067" width="8.375" style="157" customWidth="1"/>
    <col min="13068" max="13068" width="6.375" style="157" customWidth="1"/>
    <col min="13069" max="13069" width="7.5" style="157" customWidth="1"/>
    <col min="13070" max="13070" width="6.25" style="157" customWidth="1"/>
    <col min="13071" max="13071" width="8.75" style="157" customWidth="1"/>
    <col min="13072" max="13072" width="6.5" style="157" customWidth="1"/>
    <col min="13073" max="13073" width="6.75" style="157" customWidth="1"/>
    <col min="13074" max="13074" width="6.5" style="157" customWidth="1"/>
    <col min="13075" max="13075" width="8.75" style="157" customWidth="1"/>
    <col min="13076" max="13076" width="6.5" style="157" customWidth="1"/>
    <col min="13077" max="13312" width="9" style="157"/>
    <col min="13313" max="13314" width="6.5" style="157" customWidth="1"/>
    <col min="13315" max="13315" width="8.625" style="157" customWidth="1"/>
    <col min="13316" max="13316" width="6.375" style="157" customWidth="1"/>
    <col min="13317" max="13317" width="6.5" style="157" customWidth="1"/>
    <col min="13318" max="13318" width="6.25" style="157" customWidth="1"/>
    <col min="13319" max="13319" width="8.375" style="157" customWidth="1"/>
    <col min="13320" max="13320" width="5.875" style="157" customWidth="1"/>
    <col min="13321" max="13322" width="6.5" style="157" customWidth="1"/>
    <col min="13323" max="13323" width="8.375" style="157" customWidth="1"/>
    <col min="13324" max="13324" width="6.375" style="157" customWidth="1"/>
    <col min="13325" max="13325" width="7.5" style="157" customWidth="1"/>
    <col min="13326" max="13326" width="6.25" style="157" customWidth="1"/>
    <col min="13327" max="13327" width="8.75" style="157" customWidth="1"/>
    <col min="13328" max="13328" width="6.5" style="157" customWidth="1"/>
    <col min="13329" max="13329" width="6.75" style="157" customWidth="1"/>
    <col min="13330" max="13330" width="6.5" style="157" customWidth="1"/>
    <col min="13331" max="13331" width="8.75" style="157" customWidth="1"/>
    <col min="13332" max="13332" width="6.5" style="157" customWidth="1"/>
    <col min="13333" max="13568" width="9" style="157"/>
    <col min="13569" max="13570" width="6.5" style="157" customWidth="1"/>
    <col min="13571" max="13571" width="8.625" style="157" customWidth="1"/>
    <col min="13572" max="13572" width="6.375" style="157" customWidth="1"/>
    <col min="13573" max="13573" width="6.5" style="157" customWidth="1"/>
    <col min="13574" max="13574" width="6.25" style="157" customWidth="1"/>
    <col min="13575" max="13575" width="8.375" style="157" customWidth="1"/>
    <col min="13576" max="13576" width="5.875" style="157" customWidth="1"/>
    <col min="13577" max="13578" width="6.5" style="157" customWidth="1"/>
    <col min="13579" max="13579" width="8.375" style="157" customWidth="1"/>
    <col min="13580" max="13580" width="6.375" style="157" customWidth="1"/>
    <col min="13581" max="13581" width="7.5" style="157" customWidth="1"/>
    <col min="13582" max="13582" width="6.25" style="157" customWidth="1"/>
    <col min="13583" max="13583" width="8.75" style="157" customWidth="1"/>
    <col min="13584" max="13584" width="6.5" style="157" customWidth="1"/>
    <col min="13585" max="13585" width="6.75" style="157" customWidth="1"/>
    <col min="13586" max="13586" width="6.5" style="157" customWidth="1"/>
    <col min="13587" max="13587" width="8.75" style="157" customWidth="1"/>
    <col min="13588" max="13588" width="6.5" style="157" customWidth="1"/>
    <col min="13589" max="13824" width="9" style="157"/>
    <col min="13825" max="13826" width="6.5" style="157" customWidth="1"/>
    <col min="13827" max="13827" width="8.625" style="157" customWidth="1"/>
    <col min="13828" max="13828" width="6.375" style="157" customWidth="1"/>
    <col min="13829" max="13829" width="6.5" style="157" customWidth="1"/>
    <col min="13830" max="13830" width="6.25" style="157" customWidth="1"/>
    <col min="13831" max="13831" width="8.375" style="157" customWidth="1"/>
    <col min="13832" max="13832" width="5.875" style="157" customWidth="1"/>
    <col min="13833" max="13834" width="6.5" style="157" customWidth="1"/>
    <col min="13835" max="13835" width="8.375" style="157" customWidth="1"/>
    <col min="13836" max="13836" width="6.375" style="157" customWidth="1"/>
    <col min="13837" max="13837" width="7.5" style="157" customWidth="1"/>
    <col min="13838" max="13838" width="6.25" style="157" customWidth="1"/>
    <col min="13839" max="13839" width="8.75" style="157" customWidth="1"/>
    <col min="13840" max="13840" width="6.5" style="157" customWidth="1"/>
    <col min="13841" max="13841" width="6.75" style="157" customWidth="1"/>
    <col min="13842" max="13842" width="6.5" style="157" customWidth="1"/>
    <col min="13843" max="13843" width="8.75" style="157" customWidth="1"/>
    <col min="13844" max="13844" width="6.5" style="157" customWidth="1"/>
    <col min="13845" max="14080" width="9" style="157"/>
    <col min="14081" max="14082" width="6.5" style="157" customWidth="1"/>
    <col min="14083" max="14083" width="8.625" style="157" customWidth="1"/>
    <col min="14084" max="14084" width="6.375" style="157" customWidth="1"/>
    <col min="14085" max="14085" width="6.5" style="157" customWidth="1"/>
    <col min="14086" max="14086" width="6.25" style="157" customWidth="1"/>
    <col min="14087" max="14087" width="8.375" style="157" customWidth="1"/>
    <col min="14088" max="14088" width="5.875" style="157" customWidth="1"/>
    <col min="14089" max="14090" width="6.5" style="157" customWidth="1"/>
    <col min="14091" max="14091" width="8.375" style="157" customWidth="1"/>
    <col min="14092" max="14092" width="6.375" style="157" customWidth="1"/>
    <col min="14093" max="14093" width="7.5" style="157" customWidth="1"/>
    <col min="14094" max="14094" width="6.25" style="157" customWidth="1"/>
    <col min="14095" max="14095" width="8.75" style="157" customWidth="1"/>
    <col min="14096" max="14096" width="6.5" style="157" customWidth="1"/>
    <col min="14097" max="14097" width="6.75" style="157" customWidth="1"/>
    <col min="14098" max="14098" width="6.5" style="157" customWidth="1"/>
    <col min="14099" max="14099" width="8.75" style="157" customWidth="1"/>
    <col min="14100" max="14100" width="6.5" style="157" customWidth="1"/>
    <col min="14101" max="14336" width="9" style="157"/>
    <col min="14337" max="14338" width="6.5" style="157" customWidth="1"/>
    <col min="14339" max="14339" width="8.625" style="157" customWidth="1"/>
    <col min="14340" max="14340" width="6.375" style="157" customWidth="1"/>
    <col min="14341" max="14341" width="6.5" style="157" customWidth="1"/>
    <col min="14342" max="14342" width="6.25" style="157" customWidth="1"/>
    <col min="14343" max="14343" width="8.375" style="157" customWidth="1"/>
    <col min="14344" max="14344" width="5.875" style="157" customWidth="1"/>
    <col min="14345" max="14346" width="6.5" style="157" customWidth="1"/>
    <col min="14347" max="14347" width="8.375" style="157" customWidth="1"/>
    <col min="14348" max="14348" width="6.375" style="157" customWidth="1"/>
    <col min="14349" max="14349" width="7.5" style="157" customWidth="1"/>
    <col min="14350" max="14350" width="6.25" style="157" customWidth="1"/>
    <col min="14351" max="14351" width="8.75" style="157" customWidth="1"/>
    <col min="14352" max="14352" width="6.5" style="157" customWidth="1"/>
    <col min="14353" max="14353" width="6.75" style="157" customWidth="1"/>
    <col min="14354" max="14354" width="6.5" style="157" customWidth="1"/>
    <col min="14355" max="14355" width="8.75" style="157" customWidth="1"/>
    <col min="14356" max="14356" width="6.5" style="157" customWidth="1"/>
    <col min="14357" max="14592" width="9" style="157"/>
    <col min="14593" max="14594" width="6.5" style="157" customWidth="1"/>
    <col min="14595" max="14595" width="8.625" style="157" customWidth="1"/>
    <col min="14596" max="14596" width="6.375" style="157" customWidth="1"/>
    <col min="14597" max="14597" width="6.5" style="157" customWidth="1"/>
    <col min="14598" max="14598" width="6.25" style="157" customWidth="1"/>
    <col min="14599" max="14599" width="8.375" style="157" customWidth="1"/>
    <col min="14600" max="14600" width="5.875" style="157" customWidth="1"/>
    <col min="14601" max="14602" width="6.5" style="157" customWidth="1"/>
    <col min="14603" max="14603" width="8.375" style="157" customWidth="1"/>
    <col min="14604" max="14604" width="6.375" style="157" customWidth="1"/>
    <col min="14605" max="14605" width="7.5" style="157" customWidth="1"/>
    <col min="14606" max="14606" width="6.25" style="157" customWidth="1"/>
    <col min="14607" max="14607" width="8.75" style="157" customWidth="1"/>
    <col min="14608" max="14608" width="6.5" style="157" customWidth="1"/>
    <col min="14609" max="14609" width="6.75" style="157" customWidth="1"/>
    <col min="14610" max="14610" width="6.5" style="157" customWidth="1"/>
    <col min="14611" max="14611" width="8.75" style="157" customWidth="1"/>
    <col min="14612" max="14612" width="6.5" style="157" customWidth="1"/>
    <col min="14613" max="14848" width="9" style="157"/>
    <col min="14849" max="14850" width="6.5" style="157" customWidth="1"/>
    <col min="14851" max="14851" width="8.625" style="157" customWidth="1"/>
    <col min="14852" max="14852" width="6.375" style="157" customWidth="1"/>
    <col min="14853" max="14853" width="6.5" style="157" customWidth="1"/>
    <col min="14854" max="14854" width="6.25" style="157" customWidth="1"/>
    <col min="14855" max="14855" width="8.375" style="157" customWidth="1"/>
    <col min="14856" max="14856" width="5.875" style="157" customWidth="1"/>
    <col min="14857" max="14858" width="6.5" style="157" customWidth="1"/>
    <col min="14859" max="14859" width="8.375" style="157" customWidth="1"/>
    <col min="14860" max="14860" width="6.375" style="157" customWidth="1"/>
    <col min="14861" max="14861" width="7.5" style="157" customWidth="1"/>
    <col min="14862" max="14862" width="6.25" style="157" customWidth="1"/>
    <col min="14863" max="14863" width="8.75" style="157" customWidth="1"/>
    <col min="14864" max="14864" width="6.5" style="157" customWidth="1"/>
    <col min="14865" max="14865" width="6.75" style="157" customWidth="1"/>
    <col min="14866" max="14866" width="6.5" style="157" customWidth="1"/>
    <col min="14867" max="14867" width="8.75" style="157" customWidth="1"/>
    <col min="14868" max="14868" width="6.5" style="157" customWidth="1"/>
    <col min="14869" max="15104" width="9" style="157"/>
    <col min="15105" max="15106" width="6.5" style="157" customWidth="1"/>
    <col min="15107" max="15107" width="8.625" style="157" customWidth="1"/>
    <col min="15108" max="15108" width="6.375" style="157" customWidth="1"/>
    <col min="15109" max="15109" width="6.5" style="157" customWidth="1"/>
    <col min="15110" max="15110" width="6.25" style="157" customWidth="1"/>
    <col min="15111" max="15111" width="8.375" style="157" customWidth="1"/>
    <col min="15112" max="15112" width="5.875" style="157" customWidth="1"/>
    <col min="15113" max="15114" width="6.5" style="157" customWidth="1"/>
    <col min="15115" max="15115" width="8.375" style="157" customWidth="1"/>
    <col min="15116" max="15116" width="6.375" style="157" customWidth="1"/>
    <col min="15117" max="15117" width="7.5" style="157" customWidth="1"/>
    <col min="15118" max="15118" width="6.25" style="157" customWidth="1"/>
    <col min="15119" max="15119" width="8.75" style="157" customWidth="1"/>
    <col min="15120" max="15120" width="6.5" style="157" customWidth="1"/>
    <col min="15121" max="15121" width="6.75" style="157" customWidth="1"/>
    <col min="15122" max="15122" width="6.5" style="157" customWidth="1"/>
    <col min="15123" max="15123" width="8.75" style="157" customWidth="1"/>
    <col min="15124" max="15124" width="6.5" style="157" customWidth="1"/>
    <col min="15125" max="15360" width="9" style="157"/>
    <col min="15361" max="15362" width="6.5" style="157" customWidth="1"/>
    <col min="15363" max="15363" width="8.625" style="157" customWidth="1"/>
    <col min="15364" max="15364" width="6.375" style="157" customWidth="1"/>
    <col min="15365" max="15365" width="6.5" style="157" customWidth="1"/>
    <col min="15366" max="15366" width="6.25" style="157" customWidth="1"/>
    <col min="15367" max="15367" width="8.375" style="157" customWidth="1"/>
    <col min="15368" max="15368" width="5.875" style="157" customWidth="1"/>
    <col min="15369" max="15370" width="6.5" style="157" customWidth="1"/>
    <col min="15371" max="15371" width="8.375" style="157" customWidth="1"/>
    <col min="15372" max="15372" width="6.375" style="157" customWidth="1"/>
    <col min="15373" max="15373" width="7.5" style="157" customWidth="1"/>
    <col min="15374" max="15374" width="6.25" style="157" customWidth="1"/>
    <col min="15375" max="15375" width="8.75" style="157" customWidth="1"/>
    <col min="15376" max="15376" width="6.5" style="157" customWidth="1"/>
    <col min="15377" max="15377" width="6.75" style="157" customWidth="1"/>
    <col min="15378" max="15378" width="6.5" style="157" customWidth="1"/>
    <col min="15379" max="15379" width="8.75" style="157" customWidth="1"/>
    <col min="15380" max="15380" width="6.5" style="157" customWidth="1"/>
    <col min="15381" max="15616" width="9" style="157"/>
    <col min="15617" max="15618" width="6.5" style="157" customWidth="1"/>
    <col min="15619" max="15619" width="8.625" style="157" customWidth="1"/>
    <col min="15620" max="15620" width="6.375" style="157" customWidth="1"/>
    <col min="15621" max="15621" width="6.5" style="157" customWidth="1"/>
    <col min="15622" max="15622" width="6.25" style="157" customWidth="1"/>
    <col min="15623" max="15623" width="8.375" style="157" customWidth="1"/>
    <col min="15624" max="15624" width="5.875" style="157" customWidth="1"/>
    <col min="15625" max="15626" width="6.5" style="157" customWidth="1"/>
    <col min="15627" max="15627" width="8.375" style="157" customWidth="1"/>
    <col min="15628" max="15628" width="6.375" style="157" customWidth="1"/>
    <col min="15629" max="15629" width="7.5" style="157" customWidth="1"/>
    <col min="15630" max="15630" width="6.25" style="157" customWidth="1"/>
    <col min="15631" max="15631" width="8.75" style="157" customWidth="1"/>
    <col min="15632" max="15632" width="6.5" style="157" customWidth="1"/>
    <col min="15633" max="15633" width="6.75" style="157" customWidth="1"/>
    <col min="15634" max="15634" width="6.5" style="157" customWidth="1"/>
    <col min="15635" max="15635" width="8.75" style="157" customWidth="1"/>
    <col min="15636" max="15636" width="6.5" style="157" customWidth="1"/>
    <col min="15637" max="15872" width="9" style="157"/>
    <col min="15873" max="15874" width="6.5" style="157" customWidth="1"/>
    <col min="15875" max="15875" width="8.625" style="157" customWidth="1"/>
    <col min="15876" max="15876" width="6.375" style="157" customWidth="1"/>
    <col min="15877" max="15877" width="6.5" style="157" customWidth="1"/>
    <col min="15878" max="15878" width="6.25" style="157" customWidth="1"/>
    <col min="15879" max="15879" width="8.375" style="157" customWidth="1"/>
    <col min="15880" max="15880" width="5.875" style="157" customWidth="1"/>
    <col min="15881" max="15882" width="6.5" style="157" customWidth="1"/>
    <col min="15883" max="15883" width="8.375" style="157" customWidth="1"/>
    <col min="15884" max="15884" width="6.375" style="157" customWidth="1"/>
    <col min="15885" max="15885" width="7.5" style="157" customWidth="1"/>
    <col min="15886" max="15886" width="6.25" style="157" customWidth="1"/>
    <col min="15887" max="15887" width="8.75" style="157" customWidth="1"/>
    <col min="15888" max="15888" width="6.5" style="157" customWidth="1"/>
    <col min="15889" max="15889" width="6.75" style="157" customWidth="1"/>
    <col min="15890" max="15890" width="6.5" style="157" customWidth="1"/>
    <col min="15891" max="15891" width="8.75" style="157" customWidth="1"/>
    <col min="15892" max="15892" width="6.5" style="157" customWidth="1"/>
    <col min="15893" max="16128" width="9" style="157"/>
    <col min="16129" max="16130" width="6.5" style="157" customWidth="1"/>
    <col min="16131" max="16131" width="8.625" style="157" customWidth="1"/>
    <col min="16132" max="16132" width="6.375" style="157" customWidth="1"/>
    <col min="16133" max="16133" width="6.5" style="157" customWidth="1"/>
    <col min="16134" max="16134" width="6.25" style="157" customWidth="1"/>
    <col min="16135" max="16135" width="8.375" style="157" customWidth="1"/>
    <col min="16136" max="16136" width="5.875" style="157" customWidth="1"/>
    <col min="16137" max="16138" width="6.5" style="157" customWidth="1"/>
    <col min="16139" max="16139" width="8.375" style="157" customWidth="1"/>
    <col min="16140" max="16140" width="6.375" style="157" customWidth="1"/>
    <col min="16141" max="16141" width="7.5" style="157" customWidth="1"/>
    <col min="16142" max="16142" width="6.25" style="157" customWidth="1"/>
    <col min="16143" max="16143" width="8.75" style="157" customWidth="1"/>
    <col min="16144" max="16144" width="6.5" style="157" customWidth="1"/>
    <col min="16145" max="16145" width="6.75" style="157" customWidth="1"/>
    <col min="16146" max="16146" width="6.5" style="157" customWidth="1"/>
    <col min="16147" max="16147" width="8.75" style="157" customWidth="1"/>
    <col min="16148" max="16148" width="6.5" style="157" customWidth="1"/>
    <col min="16149" max="16384" width="9" style="157"/>
  </cols>
  <sheetData>
    <row r="1" spans="1:20" ht="31.5" customHeight="1" thickBot="1">
      <c r="D1" s="206" t="s">
        <v>259</v>
      </c>
      <c r="E1" s="206"/>
      <c r="F1" s="206"/>
      <c r="G1" s="206"/>
      <c r="H1" s="206"/>
      <c r="I1" s="206"/>
      <c r="J1" s="206"/>
      <c r="K1" s="206"/>
      <c r="O1" s="158" t="s">
        <v>242</v>
      </c>
    </row>
    <row r="2" spans="1:20" ht="16.5" customHeight="1">
      <c r="A2" s="207" t="s">
        <v>282</v>
      </c>
      <c r="B2" s="208"/>
      <c r="C2" s="208"/>
      <c r="D2" s="208"/>
      <c r="E2" s="209" t="s">
        <v>243</v>
      </c>
      <c r="F2" s="210"/>
      <c r="G2" s="210"/>
      <c r="H2" s="211"/>
      <c r="I2" s="210" t="s">
        <v>244</v>
      </c>
      <c r="J2" s="210"/>
      <c r="K2" s="210"/>
      <c r="L2" s="210"/>
      <c r="M2" s="209" t="s">
        <v>245</v>
      </c>
      <c r="N2" s="210"/>
      <c r="O2" s="210"/>
      <c r="P2" s="211"/>
      <c r="Q2" s="209" t="s">
        <v>246</v>
      </c>
      <c r="R2" s="210"/>
      <c r="S2" s="210"/>
      <c r="T2" s="211"/>
    </row>
    <row r="3" spans="1:20">
      <c r="A3" s="184" t="str">
        <f>月菜單!A11</f>
        <v>寶島白飯</v>
      </c>
      <c r="B3" s="185"/>
      <c r="C3" s="185"/>
      <c r="D3" s="185"/>
      <c r="E3" s="203" t="str">
        <f>月菜單!B11</f>
        <v>地瓜飯</v>
      </c>
      <c r="F3" s="204"/>
      <c r="G3" s="204"/>
      <c r="H3" s="205"/>
      <c r="I3" s="212" t="str">
        <f>月菜單!C11</f>
        <v>寶島白飯</v>
      </c>
      <c r="J3" s="212"/>
      <c r="K3" s="212"/>
      <c r="L3" s="212"/>
      <c r="M3" s="203" t="str">
        <f>月菜單!D11</f>
        <v>五穀飯</v>
      </c>
      <c r="N3" s="204"/>
      <c r="O3" s="204"/>
      <c r="P3" s="205"/>
      <c r="Q3" s="203" t="str">
        <f>月菜單!E11</f>
        <v>噴香雞絲飯</v>
      </c>
      <c r="R3" s="204"/>
      <c r="S3" s="204"/>
      <c r="T3" s="205"/>
    </row>
    <row r="4" spans="1:20" s="159" customFormat="1">
      <c r="A4" s="184" t="str">
        <f>月菜單!A12</f>
        <v>豉汁豬排</v>
      </c>
      <c r="B4" s="185"/>
      <c r="C4" s="185"/>
      <c r="D4" s="185"/>
      <c r="E4" s="184" t="str">
        <f>月菜單!B12</f>
        <v>板烤雞腿排</v>
      </c>
      <c r="F4" s="185"/>
      <c r="G4" s="185"/>
      <c r="H4" s="186"/>
      <c r="I4" s="194" t="str">
        <f>月菜單!C12</f>
        <v>醬香滷豬排</v>
      </c>
      <c r="J4" s="194"/>
      <c r="K4" s="194"/>
      <c r="L4" s="194"/>
      <c r="M4" s="184" t="str">
        <f>月菜單!D12</f>
        <v>碳烤翅小腿</v>
      </c>
      <c r="N4" s="185"/>
      <c r="O4" s="185"/>
      <c r="P4" s="186"/>
      <c r="Q4" s="184" t="str">
        <f>月菜單!E12</f>
        <v>椒鹽咕咾肉(炸)</v>
      </c>
      <c r="R4" s="185"/>
      <c r="S4" s="185"/>
      <c r="T4" s="186"/>
    </row>
    <row r="5" spans="1:20" s="159" customFormat="1">
      <c r="A5" s="184" t="str">
        <f>月菜單!A13</f>
        <v>藥膳鴨堡鍋</v>
      </c>
      <c r="B5" s="185"/>
      <c r="C5" s="185"/>
      <c r="D5" s="185"/>
      <c r="E5" s="184" t="str">
        <f>月菜單!B13</f>
        <v>泰式打拋豬(醃)</v>
      </c>
      <c r="F5" s="185"/>
      <c r="G5" s="185"/>
      <c r="H5" s="186"/>
      <c r="I5" s="194" t="str">
        <f>月菜單!C13</f>
        <v>白玉燒雞</v>
      </c>
      <c r="J5" s="194"/>
      <c r="K5" s="194"/>
      <c r="L5" s="194"/>
      <c r="M5" s="184" t="str">
        <f>月菜單!D13</f>
        <v>印度咖哩豬</v>
      </c>
      <c r="N5" s="185"/>
      <c r="O5" s="185"/>
      <c r="P5" s="186"/>
      <c r="Q5" s="184" t="str">
        <f>月菜單!E13</f>
        <v>鴿蛋海結</v>
      </c>
      <c r="R5" s="185"/>
      <c r="S5" s="185"/>
      <c r="T5" s="186"/>
    </row>
    <row r="6" spans="1:20" s="159" customFormat="1">
      <c r="A6" s="184" t="str">
        <f>月菜單!A14</f>
        <v>手工蒸餃*2(冷)</v>
      </c>
      <c r="B6" s="185"/>
      <c r="C6" s="185"/>
      <c r="D6" s="185"/>
      <c r="E6" s="184" t="str">
        <f>月菜單!B14</f>
        <v>胖胖熱狗棒(加炸)</v>
      </c>
      <c r="F6" s="185"/>
      <c r="G6" s="185"/>
      <c r="H6" s="186"/>
      <c r="I6" s="194" t="str">
        <f>月菜單!C14</f>
        <v>彩繪螺旋麵</v>
      </c>
      <c r="J6" s="194"/>
      <c r="K6" s="194"/>
      <c r="L6" s="194"/>
      <c r="M6" s="184" t="str">
        <f>月菜單!D14</f>
        <v>中華鍋貼(加)</v>
      </c>
      <c r="N6" s="185"/>
      <c r="O6" s="185"/>
      <c r="P6" s="186"/>
      <c r="Q6" s="184" t="str">
        <f>月菜單!E14</f>
        <v>香烤地瓜條</v>
      </c>
      <c r="R6" s="185"/>
      <c r="S6" s="185"/>
      <c r="T6" s="186"/>
    </row>
    <row r="7" spans="1:20" s="159" customFormat="1">
      <c r="A7" s="184" t="str">
        <f>月菜單!A15</f>
        <v>深色蔬菜</v>
      </c>
      <c r="B7" s="185"/>
      <c r="C7" s="185"/>
      <c r="D7" s="185"/>
      <c r="E7" s="184" t="str">
        <f>月菜單!B15</f>
        <v>淺色蔬菜</v>
      </c>
      <c r="F7" s="185"/>
      <c r="G7" s="185"/>
      <c r="H7" s="186"/>
      <c r="I7" s="194" t="str">
        <f>月菜單!C15</f>
        <v>深色蔬菜</v>
      </c>
      <c r="J7" s="194"/>
      <c r="K7" s="194"/>
      <c r="L7" s="194"/>
      <c r="M7" s="184" t="str">
        <f>月菜單!D15</f>
        <v>淺色蔬菜</v>
      </c>
      <c r="N7" s="185"/>
      <c r="O7" s="185"/>
      <c r="P7" s="186"/>
      <c r="Q7" s="184" t="str">
        <f>月菜單!E15</f>
        <v>深色蔬菜</v>
      </c>
      <c r="R7" s="185"/>
      <c r="S7" s="185"/>
      <c r="T7" s="186"/>
    </row>
    <row r="8" spans="1:20" s="159" customFormat="1">
      <c r="A8" s="184" t="str">
        <f>月菜單!A16</f>
        <v>玉米蛋花湯</v>
      </c>
      <c r="B8" s="185"/>
      <c r="C8" s="185"/>
      <c r="D8" s="185"/>
      <c r="E8" s="184" t="str">
        <f>月菜單!B16</f>
        <v>味噌豆腐湯(豆海)</v>
      </c>
      <c r="F8" s="185"/>
      <c r="G8" s="185"/>
      <c r="H8" s="186"/>
      <c r="I8" s="194" t="str">
        <f>月菜單!C16</f>
        <v>薑絲海芽湯</v>
      </c>
      <c r="J8" s="194"/>
      <c r="K8" s="194"/>
      <c r="L8" s="194"/>
      <c r="M8" s="184" t="str">
        <f>月菜單!D16</f>
        <v>廟口麵線糊(芡)</v>
      </c>
      <c r="N8" s="185"/>
      <c r="O8" s="185"/>
      <c r="P8" s="186"/>
      <c r="Q8" s="184" t="str">
        <f>月菜單!E16</f>
        <v>白玉上排湯</v>
      </c>
      <c r="R8" s="185"/>
      <c r="S8" s="185"/>
      <c r="T8" s="186"/>
    </row>
    <row r="9" spans="1:20">
      <c r="A9" s="160" t="s">
        <v>247</v>
      </c>
      <c r="B9" s="161">
        <f>'2月第一週明細'!W12</f>
        <v>682.3</v>
      </c>
      <c r="C9" s="161" t="s">
        <v>24</v>
      </c>
      <c r="D9" s="162">
        <f>'2月第一週明細'!W8</f>
        <v>21.5</v>
      </c>
      <c r="E9" s="160" t="s">
        <v>247</v>
      </c>
      <c r="F9" s="161">
        <f>[1]第一週明細!W20</f>
        <v>775.2</v>
      </c>
      <c r="G9" s="161" t="s">
        <v>24</v>
      </c>
      <c r="H9" s="163">
        <f>[1]第一週明細!W16</f>
        <v>26</v>
      </c>
      <c r="I9" s="164" t="s">
        <v>247</v>
      </c>
      <c r="J9" s="161">
        <f>[1]第一週明細!W28</f>
        <v>796.3</v>
      </c>
      <c r="K9" s="161" t="s">
        <v>24</v>
      </c>
      <c r="L9" s="162">
        <f>[1]第一週明細!W24</f>
        <v>27.5</v>
      </c>
      <c r="M9" s="160" t="s">
        <v>247</v>
      </c>
      <c r="N9" s="161">
        <f>[1]第一週明細!W36</f>
        <v>794.9</v>
      </c>
      <c r="O9" s="161" t="s">
        <v>24</v>
      </c>
      <c r="P9" s="163">
        <f>[1]第一週明細!W32</f>
        <v>26.9</v>
      </c>
      <c r="Q9" s="160" t="s">
        <v>247</v>
      </c>
      <c r="R9" s="161">
        <f>[1]第一週明細!W44</f>
        <v>781.5</v>
      </c>
      <c r="S9" s="161" t="s">
        <v>24</v>
      </c>
      <c r="T9" s="163">
        <f>[1]第一週明細!W40</f>
        <v>27.5</v>
      </c>
    </row>
    <row r="10" spans="1:20">
      <c r="A10" s="160" t="s">
        <v>15</v>
      </c>
      <c r="B10" s="161">
        <f>'2月第一週明細'!W6</f>
        <v>96</v>
      </c>
      <c r="C10" s="161" t="s">
        <v>31</v>
      </c>
      <c r="D10" s="162">
        <f>'2月第一週明細'!W10</f>
        <v>26.199999999999996</v>
      </c>
      <c r="E10" s="160" t="s">
        <v>15</v>
      </c>
      <c r="F10" s="161">
        <f>[1]第一週明細!W14</f>
        <v>102</v>
      </c>
      <c r="G10" s="161" t="s">
        <v>31</v>
      </c>
      <c r="H10" s="163">
        <f>[1]第一週明細!W18</f>
        <v>33.300000000000004</v>
      </c>
      <c r="I10" s="164" t="s">
        <v>15</v>
      </c>
      <c r="J10" s="161">
        <f>[1]第一週明細!W22</f>
        <v>103</v>
      </c>
      <c r="K10" s="161" t="s">
        <v>31</v>
      </c>
      <c r="L10" s="162">
        <f>[1]第一週明細!W26</f>
        <v>34.199999999999996</v>
      </c>
      <c r="M10" s="160" t="s">
        <v>15</v>
      </c>
      <c r="N10" s="161">
        <f>[1]第一週明細!W30</f>
        <v>103.6</v>
      </c>
      <c r="O10" s="161" t="s">
        <v>31</v>
      </c>
      <c r="P10" s="163">
        <f>[1]第一週明細!W34</f>
        <v>34.6</v>
      </c>
      <c r="Q10" s="160" t="s">
        <v>15</v>
      </c>
      <c r="R10" s="161">
        <f>[1]第一週明細!W38</f>
        <v>100.5</v>
      </c>
      <c r="S10" s="161" t="s">
        <v>31</v>
      </c>
      <c r="T10" s="163">
        <f>[1]第一週明細!W42</f>
        <v>33</v>
      </c>
    </row>
    <row r="11" spans="1:20">
      <c r="A11" s="198" t="s">
        <v>248</v>
      </c>
      <c r="B11" s="199"/>
      <c r="C11" s="199"/>
      <c r="D11" s="200"/>
      <c r="E11" s="198" t="s">
        <v>249</v>
      </c>
      <c r="F11" s="199"/>
      <c r="G11" s="199"/>
      <c r="H11" s="201"/>
      <c r="I11" s="202" t="s">
        <v>250</v>
      </c>
      <c r="J11" s="199"/>
      <c r="K11" s="199"/>
      <c r="L11" s="200"/>
      <c r="M11" s="198" t="s">
        <v>251</v>
      </c>
      <c r="N11" s="199"/>
      <c r="O11" s="199"/>
      <c r="P11" s="201"/>
      <c r="Q11" s="198" t="s">
        <v>252</v>
      </c>
      <c r="R11" s="199"/>
      <c r="S11" s="199"/>
      <c r="T11" s="201"/>
    </row>
    <row r="12" spans="1:20">
      <c r="A12" s="184" t="str">
        <f>月菜單!A19</f>
        <v>寶島白飯</v>
      </c>
      <c r="B12" s="185"/>
      <c r="C12" s="185"/>
      <c r="D12" s="185"/>
      <c r="E12" s="184" t="str">
        <f>月菜單!B19</f>
        <v>地瓜飯</v>
      </c>
      <c r="F12" s="185"/>
      <c r="G12" s="185"/>
      <c r="H12" s="186"/>
      <c r="I12" s="194" t="str">
        <f>月菜單!C19</f>
        <v>寶島白飯</v>
      </c>
      <c r="J12" s="185"/>
      <c r="K12" s="185"/>
      <c r="L12" s="185"/>
      <c r="M12" s="203" t="str">
        <f>月菜單!D19</f>
        <v>五穀飯</v>
      </c>
      <c r="N12" s="204"/>
      <c r="O12" s="204"/>
      <c r="P12" s="205"/>
      <c r="Q12" s="203" t="str">
        <f>月菜單!E19</f>
        <v>蘑菇鐵板麵</v>
      </c>
      <c r="R12" s="204"/>
      <c r="S12" s="204"/>
      <c r="T12" s="205"/>
    </row>
    <row r="13" spans="1:20" s="159" customFormat="1">
      <c r="A13" s="184" t="str">
        <f>月菜單!A20</f>
        <v>普羅旺斯雞腿</v>
      </c>
      <c r="B13" s="185"/>
      <c r="C13" s="185"/>
      <c r="D13" s="185"/>
      <c r="E13" s="184" t="str">
        <f>月菜單!B20</f>
        <v>糖醋豬柳條</v>
      </c>
      <c r="F13" s="185"/>
      <c r="G13" s="185"/>
      <c r="H13" s="186"/>
      <c r="I13" s="194" t="str">
        <f>月菜單!C20</f>
        <v>海苔咕咕雞(炸)</v>
      </c>
      <c r="J13" s="185"/>
      <c r="K13" s="185"/>
      <c r="L13" s="185"/>
      <c r="M13" s="184" t="str">
        <f>月菜單!D20</f>
        <v>日式味噌豬</v>
      </c>
      <c r="N13" s="185"/>
      <c r="O13" s="185"/>
      <c r="P13" s="186"/>
      <c r="Q13" s="184" t="str">
        <f>月菜單!E20</f>
        <v>芝香雞翅</v>
      </c>
      <c r="R13" s="185"/>
      <c r="S13" s="185"/>
      <c r="T13" s="186"/>
    </row>
    <row r="14" spans="1:20" s="159" customFormat="1">
      <c r="A14" s="184" t="str">
        <f>月菜單!A21</f>
        <v>手工蒸肉丸子</v>
      </c>
      <c r="B14" s="185"/>
      <c r="C14" s="185"/>
      <c r="D14" s="185"/>
      <c r="E14" s="184" t="str">
        <f>月菜單!B21</f>
        <v>塔香三杯雞</v>
      </c>
      <c r="F14" s="185"/>
      <c r="G14" s="185"/>
      <c r="H14" s="186"/>
      <c r="I14" s="194" t="str">
        <f>月菜單!C21</f>
        <v>洋蔥鹹豬肉(醃)</v>
      </c>
      <c r="J14" s="185"/>
      <c r="K14" s="185"/>
      <c r="L14" s="185"/>
      <c r="M14" s="184" t="str">
        <f>月菜單!D21</f>
        <v>番茄炒蛋(豆)</v>
      </c>
      <c r="N14" s="185"/>
      <c r="O14" s="185"/>
      <c r="P14" s="186"/>
      <c r="Q14" s="184" t="str">
        <f>月菜單!E21</f>
        <v>上海湯包(冷)</v>
      </c>
      <c r="R14" s="185"/>
      <c r="S14" s="185"/>
      <c r="T14" s="186"/>
    </row>
    <row r="15" spans="1:20">
      <c r="A15" s="184" t="str">
        <f>月菜單!A22</f>
        <v>極品佛跳牆</v>
      </c>
      <c r="B15" s="185"/>
      <c r="C15" s="185"/>
      <c r="D15" s="185"/>
      <c r="E15" s="184" t="str">
        <f>月菜單!B22</f>
        <v>客家小炒(豆海)</v>
      </c>
      <c r="F15" s="185"/>
      <c r="G15" s="185"/>
      <c r="H15" s="186"/>
      <c r="I15" s="194" t="str">
        <f>月菜單!C22</f>
        <v>螞蟻上樹</v>
      </c>
      <c r="J15" s="185"/>
      <c r="K15" s="185"/>
      <c r="L15" s="185"/>
      <c r="M15" s="184" t="str">
        <f>月菜單!D22</f>
        <v>檸檬雞柳條(加)</v>
      </c>
      <c r="N15" s="185"/>
      <c r="O15" s="185"/>
      <c r="P15" s="186"/>
      <c r="Q15" s="184" t="str">
        <f>月菜單!E22</f>
        <v>咔滋雙拼(加炸)</v>
      </c>
      <c r="R15" s="185"/>
      <c r="S15" s="185"/>
      <c r="T15" s="186"/>
    </row>
    <row r="16" spans="1:20">
      <c r="A16" s="184" t="str">
        <f>月菜單!A23</f>
        <v>深色蔬菜</v>
      </c>
      <c r="B16" s="185"/>
      <c r="C16" s="185"/>
      <c r="D16" s="185"/>
      <c r="E16" s="184" t="str">
        <f>月菜單!B23</f>
        <v>淺色蔬菜</v>
      </c>
      <c r="F16" s="185"/>
      <c r="G16" s="185"/>
      <c r="H16" s="186"/>
      <c r="I16" s="194" t="str">
        <f>月菜單!C23</f>
        <v>深色蔬菜</v>
      </c>
      <c r="J16" s="185"/>
      <c r="K16" s="185"/>
      <c r="L16" s="185"/>
      <c r="M16" s="184" t="str">
        <f>月菜單!D23</f>
        <v>淺色蔬菜</v>
      </c>
      <c r="N16" s="185"/>
      <c r="O16" s="185"/>
      <c r="P16" s="186"/>
      <c r="Q16" s="184" t="str">
        <f>月菜單!E23</f>
        <v>深色蔬菜</v>
      </c>
      <c r="R16" s="185"/>
      <c r="S16" s="185"/>
      <c r="T16" s="186"/>
    </row>
    <row r="17" spans="1:20">
      <c r="A17" s="184" t="str">
        <f>月菜單!A24</f>
        <v>刺瓜大骨湯</v>
      </c>
      <c r="B17" s="185"/>
      <c r="C17" s="185"/>
      <c r="D17" s="185"/>
      <c r="E17" s="184" t="str">
        <f>月菜單!B24</f>
        <v>海芽蛋花湯</v>
      </c>
      <c r="F17" s="185"/>
      <c r="G17" s="185"/>
      <c r="H17" s="186"/>
      <c r="I17" s="194" t="str">
        <f>月菜單!C24</f>
        <v>金菇肉絲湯</v>
      </c>
      <c r="J17" s="185"/>
      <c r="K17" s="185"/>
      <c r="L17" s="185"/>
      <c r="M17" s="184" t="str">
        <f>月菜單!D24</f>
        <v>冬瓜湯</v>
      </c>
      <c r="N17" s="185"/>
      <c r="O17" s="185"/>
      <c r="P17" s="186"/>
      <c r="Q17" s="184" t="str">
        <f>月菜單!E24</f>
        <v>玉米濃湯(芡)</v>
      </c>
      <c r="R17" s="185"/>
      <c r="S17" s="185"/>
      <c r="T17" s="186"/>
    </row>
    <row r="18" spans="1:20">
      <c r="A18" s="160" t="s">
        <v>253</v>
      </c>
      <c r="B18" s="161">
        <f>[1]第二週明細!W12</f>
        <v>754.8</v>
      </c>
      <c r="C18" s="161" t="s">
        <v>24</v>
      </c>
      <c r="D18" s="162">
        <f>[1]第二週明細!W8</f>
        <v>24</v>
      </c>
      <c r="E18" s="160" t="s">
        <v>253</v>
      </c>
      <c r="F18" s="161">
        <f>[1]第二週明細!W20</f>
        <v>744.8</v>
      </c>
      <c r="G18" s="161" t="s">
        <v>24</v>
      </c>
      <c r="H18" s="163">
        <f>[1]第二週明細!W16</f>
        <v>24</v>
      </c>
      <c r="I18" s="164" t="s">
        <v>253</v>
      </c>
      <c r="J18" s="161">
        <f>[1]第二週明細!W28</f>
        <v>769.3</v>
      </c>
      <c r="K18" s="161" t="s">
        <v>24</v>
      </c>
      <c r="L18" s="162">
        <f>[1]第二週明細!W24</f>
        <v>26.5</v>
      </c>
      <c r="M18" s="160" t="s">
        <v>253</v>
      </c>
      <c r="N18" s="161">
        <f>[1]第二週明細!W36</f>
        <v>769.7</v>
      </c>
      <c r="O18" s="161" t="s">
        <v>24</v>
      </c>
      <c r="P18" s="163">
        <f>[1]第二週明細!W32</f>
        <v>24.5</v>
      </c>
      <c r="Q18" s="160" t="s">
        <v>253</v>
      </c>
      <c r="R18" s="161">
        <f>[1]第二週明細!W44</f>
        <v>780.2</v>
      </c>
      <c r="S18" s="161" t="s">
        <v>24</v>
      </c>
      <c r="T18" s="163">
        <f>[1]第二週明細!W40</f>
        <v>27</v>
      </c>
    </row>
    <row r="19" spans="1:20">
      <c r="A19" s="160" t="s">
        <v>15</v>
      </c>
      <c r="B19" s="161">
        <f>[1]第二週明細!W8</f>
        <v>24</v>
      </c>
      <c r="C19" s="161" t="s">
        <v>31</v>
      </c>
      <c r="D19" s="162">
        <f>[1]第二週明細!W10</f>
        <v>30.7</v>
      </c>
      <c r="E19" s="160" t="s">
        <v>15</v>
      </c>
      <c r="F19" s="161">
        <f>[1]第二週明細!W14</f>
        <v>101</v>
      </c>
      <c r="G19" s="161" t="s">
        <v>31</v>
      </c>
      <c r="H19" s="163">
        <f>[1]第二週明細!W18</f>
        <v>31.2</v>
      </c>
      <c r="I19" s="164" t="s">
        <v>15</v>
      </c>
      <c r="J19" s="161">
        <f>[1]第二週明細!W22</f>
        <v>101</v>
      </c>
      <c r="K19" s="161" t="s">
        <v>31</v>
      </c>
      <c r="L19" s="162">
        <f>[1]第二週明細!W26</f>
        <v>31.7</v>
      </c>
      <c r="M19" s="160" t="s">
        <v>15</v>
      </c>
      <c r="N19" s="161">
        <f>[1]第二週明細!W30</f>
        <v>105</v>
      </c>
      <c r="O19" s="161" t="s">
        <v>31</v>
      </c>
      <c r="P19" s="163">
        <f>[1]第二週明細!W34</f>
        <v>32.299999999999997</v>
      </c>
      <c r="Q19" s="160" t="s">
        <v>15</v>
      </c>
      <c r="R19" s="161">
        <f>[1]第二週明細!W38</f>
        <v>100</v>
      </c>
      <c r="S19" s="161" t="s">
        <v>31</v>
      </c>
      <c r="T19" s="163">
        <f>[1]第二週明細!W42</f>
        <v>34.299999999999997</v>
      </c>
    </row>
    <row r="20" spans="1:20">
      <c r="A20" s="198" t="s">
        <v>254</v>
      </c>
      <c r="B20" s="199"/>
      <c r="C20" s="199"/>
      <c r="D20" s="200"/>
      <c r="E20" s="198" t="s">
        <v>255</v>
      </c>
      <c r="F20" s="199"/>
      <c r="G20" s="199"/>
      <c r="H20" s="201"/>
      <c r="I20" s="202" t="s">
        <v>256</v>
      </c>
      <c r="J20" s="199"/>
      <c r="K20" s="199"/>
      <c r="L20" s="200"/>
      <c r="M20" s="198" t="s">
        <v>257</v>
      </c>
      <c r="N20" s="199"/>
      <c r="O20" s="199"/>
      <c r="P20" s="201"/>
      <c r="Q20" s="198" t="s">
        <v>258</v>
      </c>
      <c r="R20" s="199"/>
      <c r="S20" s="199"/>
      <c r="T20" s="201"/>
    </row>
    <row r="21" spans="1:20">
      <c r="A21" s="184" t="str">
        <f>月菜單!A27</f>
        <v>寶島白飯</v>
      </c>
      <c r="B21" s="185"/>
      <c r="C21" s="185"/>
      <c r="D21" s="185"/>
      <c r="E21" s="184" t="str">
        <f>月菜單!B27</f>
        <v>地瓜飯</v>
      </c>
      <c r="F21" s="185"/>
      <c r="G21" s="185"/>
      <c r="H21" s="186"/>
      <c r="I21" s="194" t="str">
        <f>月菜單!C27</f>
        <v>寶島白飯</v>
      </c>
      <c r="J21" s="185"/>
      <c r="K21" s="185"/>
      <c r="L21" s="185"/>
      <c r="M21" s="187" t="str">
        <f>月菜單!D27</f>
        <v>五穀飯</v>
      </c>
      <c r="N21" s="185"/>
      <c r="O21" s="185"/>
      <c r="P21" s="186"/>
      <c r="Q21" s="184"/>
      <c r="R21" s="185"/>
      <c r="S21" s="185"/>
      <c r="T21" s="186"/>
    </row>
    <row r="22" spans="1:20">
      <c r="A22" s="184" t="str">
        <f>月菜單!A28</f>
        <v>日式黃金豬(炸)</v>
      </c>
      <c r="B22" s="185"/>
      <c r="C22" s="185"/>
      <c r="D22" s="185"/>
      <c r="E22" s="184" t="str">
        <f>月菜單!B28</f>
        <v>燒烤翅小腿</v>
      </c>
      <c r="F22" s="185"/>
      <c r="G22" s="185"/>
      <c r="H22" s="186"/>
      <c r="I22" s="194" t="str">
        <f>月菜單!C28</f>
        <v>鐵路便當排骨</v>
      </c>
      <c r="J22" s="185"/>
      <c r="K22" s="185"/>
      <c r="L22" s="185"/>
      <c r="M22" s="187" t="str">
        <f>月菜單!D28</f>
        <v>香烤雞排</v>
      </c>
      <c r="N22" s="185"/>
      <c r="O22" s="185"/>
      <c r="P22" s="186"/>
      <c r="Q22" s="184"/>
      <c r="R22" s="185"/>
      <c r="S22" s="185"/>
      <c r="T22" s="186"/>
    </row>
    <row r="23" spans="1:20">
      <c r="A23" s="184" t="str">
        <f>月菜單!A29</f>
        <v>冬瓜燒鴨</v>
      </c>
      <c r="B23" s="185"/>
      <c r="C23" s="185"/>
      <c r="D23" s="185"/>
      <c r="E23" s="184" t="str">
        <f>月菜單!B29</f>
        <v>鴿蛋肉燥(醃)</v>
      </c>
      <c r="F23" s="185"/>
      <c r="G23" s="185"/>
      <c r="H23" s="186"/>
      <c r="I23" s="194" t="str">
        <f>月菜單!C29</f>
        <v>南洋咖哩雞</v>
      </c>
      <c r="J23" s="185"/>
      <c r="K23" s="185"/>
      <c r="L23" s="185"/>
      <c r="M23" s="187" t="str">
        <f>月菜單!D29</f>
        <v>白玉燒肉</v>
      </c>
      <c r="N23" s="185"/>
      <c r="O23" s="185"/>
      <c r="P23" s="186"/>
      <c r="Q23" s="184"/>
      <c r="R23" s="185"/>
      <c r="S23" s="185"/>
      <c r="T23" s="186"/>
    </row>
    <row r="24" spans="1:20">
      <c r="A24" s="184" t="str">
        <f>月菜單!A30</f>
        <v>刺瓜什錦(海)</v>
      </c>
      <c r="B24" s="185"/>
      <c r="C24" s="185"/>
      <c r="D24" s="185"/>
      <c r="E24" s="184" t="str">
        <f>月菜單!B30</f>
        <v>起司雞圈(加炸)</v>
      </c>
      <c r="F24" s="185"/>
      <c r="G24" s="185"/>
      <c r="H24" s="186"/>
      <c r="I24" s="194" t="str">
        <f>月菜單!C30</f>
        <v>四季燒賣(加)</v>
      </c>
      <c r="J24" s="185"/>
      <c r="K24" s="185"/>
      <c r="L24" s="185"/>
      <c r="M24" s="187" t="str">
        <f>月菜單!D30</f>
        <v>鮮蔬炒蛋</v>
      </c>
      <c r="N24" s="185"/>
      <c r="O24" s="185"/>
      <c r="P24" s="186"/>
      <c r="Q24" s="184"/>
      <c r="R24" s="185"/>
      <c r="S24" s="185"/>
      <c r="T24" s="186"/>
    </row>
    <row r="25" spans="1:20">
      <c r="A25" s="184" t="str">
        <f>月菜單!A31</f>
        <v>深色蔬菜</v>
      </c>
      <c r="B25" s="185"/>
      <c r="C25" s="185"/>
      <c r="D25" s="185"/>
      <c r="E25" s="184" t="str">
        <f>月菜單!B31</f>
        <v>淺色蔬菜</v>
      </c>
      <c r="F25" s="185"/>
      <c r="G25" s="185"/>
      <c r="H25" s="186"/>
      <c r="I25" s="194" t="str">
        <f>月菜單!C31</f>
        <v>深色蔬菜</v>
      </c>
      <c r="J25" s="185"/>
      <c r="K25" s="185"/>
      <c r="L25" s="185"/>
      <c r="M25" s="187" t="str">
        <f>月菜單!D31</f>
        <v>淺色蔬菜</v>
      </c>
      <c r="N25" s="185"/>
      <c r="O25" s="185"/>
      <c r="P25" s="186"/>
      <c r="Q25" s="184"/>
      <c r="R25" s="185"/>
      <c r="S25" s="185"/>
      <c r="T25" s="186"/>
    </row>
    <row r="26" spans="1:20">
      <c r="A26" s="184" t="str">
        <f>月菜單!A32</f>
        <v>酸辣湯(芡)</v>
      </c>
      <c r="B26" s="185"/>
      <c r="C26" s="185"/>
      <c r="D26" s="185"/>
      <c r="E26" s="184" t="str">
        <f>月菜單!B32</f>
        <v>日式豚骨湯</v>
      </c>
      <c r="F26" s="185"/>
      <c r="G26" s="185"/>
      <c r="H26" s="186"/>
      <c r="I26" s="194" t="str">
        <f>月菜單!C32</f>
        <v>玉米蛋花湯</v>
      </c>
      <c r="J26" s="185"/>
      <c r="K26" s="185"/>
      <c r="L26" s="185"/>
      <c r="M26" s="187" t="str">
        <f>月菜單!D32</f>
        <v>柴魚豆腐湯(豆海)</v>
      </c>
      <c r="N26" s="185"/>
      <c r="O26" s="185"/>
      <c r="P26" s="186"/>
      <c r="Q26" s="184"/>
      <c r="R26" s="185"/>
      <c r="S26" s="185"/>
      <c r="T26" s="186"/>
    </row>
    <row r="27" spans="1:20">
      <c r="A27" s="160" t="s">
        <v>247</v>
      </c>
      <c r="B27" s="161">
        <f>[1]第三週明細!W12</f>
        <v>779.4</v>
      </c>
      <c r="C27" s="161" t="s">
        <v>24</v>
      </c>
      <c r="D27" s="162">
        <f>[1]第三週明細!W8</f>
        <v>25</v>
      </c>
      <c r="E27" s="160" t="s">
        <v>247</v>
      </c>
      <c r="F27" s="161">
        <f>[1]第三週明細!W20</f>
        <v>747</v>
      </c>
      <c r="G27" s="161" t="s">
        <v>24</v>
      </c>
      <c r="H27" s="163">
        <f>[1]第三週明細!W16</f>
        <v>25</v>
      </c>
      <c r="I27" s="164" t="s">
        <v>247</v>
      </c>
      <c r="J27" s="161">
        <f>[1]第三週明細!W28</f>
        <v>786.4</v>
      </c>
      <c r="K27" s="161" t="s">
        <v>24</v>
      </c>
      <c r="L27" s="162">
        <f>[1]第三週明細!W24</f>
        <v>28</v>
      </c>
      <c r="M27" s="160" t="s">
        <v>247</v>
      </c>
      <c r="N27" s="161">
        <f>[1]第三週明細!W36</f>
        <v>753.7</v>
      </c>
      <c r="O27" s="161" t="s">
        <v>24</v>
      </c>
      <c r="P27" s="163">
        <f>[1]第三週明細!W32</f>
        <v>24.5</v>
      </c>
      <c r="Q27" s="160" t="s">
        <v>247</v>
      </c>
      <c r="R27" s="161"/>
      <c r="S27" s="161" t="s">
        <v>24</v>
      </c>
      <c r="T27" s="163"/>
    </row>
    <row r="28" spans="1:20">
      <c r="A28" s="160" t="s">
        <v>15</v>
      </c>
      <c r="B28" s="161">
        <f>[1]第三週明細!W6</f>
        <v>105</v>
      </c>
      <c r="C28" s="161" t="s">
        <v>31</v>
      </c>
      <c r="D28" s="162">
        <f>[1]第三週明細!W10</f>
        <v>33.6</v>
      </c>
      <c r="E28" s="160" t="s">
        <v>15</v>
      </c>
      <c r="F28" s="161">
        <f>[1]第三週明細!W14</f>
        <v>98.5</v>
      </c>
      <c r="G28" s="161" t="s">
        <v>31</v>
      </c>
      <c r="H28" s="163">
        <f>[1]第三週明細!W18</f>
        <v>32</v>
      </c>
      <c r="I28" s="164" t="s">
        <v>15</v>
      </c>
      <c r="J28" s="161">
        <f>[1]第三週明細!W22</f>
        <v>100</v>
      </c>
      <c r="K28" s="161" t="s">
        <v>31</v>
      </c>
      <c r="L28" s="162">
        <f>[1]第三週明細!W26</f>
        <v>33.599999999999994</v>
      </c>
      <c r="M28" s="160" t="s">
        <v>15</v>
      </c>
      <c r="N28" s="161">
        <f>[1]第三週明細!W30</f>
        <v>101.5</v>
      </c>
      <c r="O28" s="161" t="s">
        <v>31</v>
      </c>
      <c r="P28" s="163">
        <f>[1]第三週明細!W34</f>
        <v>31.8</v>
      </c>
      <c r="Q28" s="160" t="s">
        <v>15</v>
      </c>
      <c r="R28" s="161"/>
      <c r="S28" s="161" t="s">
        <v>31</v>
      </c>
      <c r="T28" s="163"/>
    </row>
    <row r="29" spans="1:20">
      <c r="A29" s="198"/>
      <c r="B29" s="199"/>
      <c r="C29" s="199"/>
      <c r="D29" s="200"/>
      <c r="E29" s="198"/>
      <c r="F29" s="199"/>
      <c r="G29" s="199"/>
      <c r="H29" s="201"/>
      <c r="I29" s="202"/>
      <c r="J29" s="199"/>
      <c r="K29" s="199"/>
      <c r="L29" s="200"/>
      <c r="M29" s="198"/>
      <c r="N29" s="199"/>
      <c r="O29" s="199"/>
      <c r="P29" s="201"/>
      <c r="Q29" s="198"/>
      <c r="R29" s="199"/>
      <c r="S29" s="199"/>
      <c r="T29" s="201"/>
    </row>
    <row r="30" spans="1:20">
      <c r="A30" s="184"/>
      <c r="B30" s="185"/>
      <c r="C30" s="185"/>
      <c r="D30" s="185"/>
      <c r="E30" s="184"/>
      <c r="F30" s="185"/>
      <c r="G30" s="185"/>
      <c r="H30" s="186"/>
      <c r="I30" s="194"/>
      <c r="J30" s="185"/>
      <c r="K30" s="185"/>
      <c r="L30" s="185"/>
      <c r="M30" s="184"/>
      <c r="N30" s="185"/>
      <c r="O30" s="185"/>
      <c r="P30" s="186"/>
      <c r="Q30" s="184"/>
      <c r="R30" s="185"/>
      <c r="S30" s="185"/>
      <c r="T30" s="186"/>
    </row>
    <row r="31" spans="1:20">
      <c r="A31" s="184"/>
      <c r="B31" s="185"/>
      <c r="C31" s="185"/>
      <c r="D31" s="185"/>
      <c r="E31" s="184"/>
      <c r="F31" s="185"/>
      <c r="G31" s="185"/>
      <c r="H31" s="186"/>
      <c r="I31" s="194"/>
      <c r="J31" s="185"/>
      <c r="K31" s="185"/>
      <c r="L31" s="185"/>
      <c r="M31" s="184"/>
      <c r="N31" s="185"/>
      <c r="O31" s="185"/>
      <c r="P31" s="186"/>
      <c r="Q31" s="184"/>
      <c r="R31" s="185"/>
      <c r="S31" s="185"/>
      <c r="T31" s="186"/>
    </row>
    <row r="32" spans="1:20">
      <c r="A32" s="184"/>
      <c r="B32" s="185"/>
      <c r="C32" s="185"/>
      <c r="D32" s="185"/>
      <c r="E32" s="184"/>
      <c r="F32" s="185"/>
      <c r="G32" s="185"/>
      <c r="H32" s="186"/>
      <c r="I32" s="194"/>
      <c r="J32" s="185"/>
      <c r="K32" s="185"/>
      <c r="L32" s="185"/>
      <c r="M32" s="184"/>
      <c r="N32" s="185"/>
      <c r="O32" s="185"/>
      <c r="P32" s="186"/>
      <c r="Q32" s="184"/>
      <c r="R32" s="185"/>
      <c r="S32" s="185"/>
      <c r="T32" s="186"/>
    </row>
    <row r="33" spans="1:20">
      <c r="A33" s="184"/>
      <c r="B33" s="185"/>
      <c r="C33" s="185"/>
      <c r="D33" s="185"/>
      <c r="E33" s="184"/>
      <c r="F33" s="185"/>
      <c r="G33" s="185"/>
      <c r="H33" s="186"/>
      <c r="I33" s="194"/>
      <c r="J33" s="185"/>
      <c r="K33" s="185"/>
      <c r="L33" s="185"/>
      <c r="M33" s="184"/>
      <c r="N33" s="185"/>
      <c r="O33" s="185"/>
      <c r="P33" s="186"/>
      <c r="Q33" s="184"/>
      <c r="R33" s="185"/>
      <c r="S33" s="185"/>
      <c r="T33" s="186"/>
    </row>
    <row r="34" spans="1:20">
      <c r="A34" s="184"/>
      <c r="B34" s="185"/>
      <c r="C34" s="185"/>
      <c r="D34" s="185"/>
      <c r="E34" s="184"/>
      <c r="F34" s="185"/>
      <c r="G34" s="185"/>
      <c r="H34" s="186"/>
      <c r="I34" s="194"/>
      <c r="J34" s="185"/>
      <c r="K34" s="185"/>
      <c r="L34" s="185"/>
      <c r="M34" s="184"/>
      <c r="N34" s="185"/>
      <c r="O34" s="185"/>
      <c r="P34" s="186"/>
      <c r="Q34" s="184"/>
      <c r="R34" s="185"/>
      <c r="S34" s="185"/>
      <c r="T34" s="186"/>
    </row>
    <row r="35" spans="1:20">
      <c r="A35" s="184"/>
      <c r="B35" s="185"/>
      <c r="C35" s="185"/>
      <c r="D35" s="185"/>
      <c r="E35" s="184"/>
      <c r="F35" s="185"/>
      <c r="G35" s="185"/>
      <c r="H35" s="186"/>
      <c r="I35" s="194"/>
      <c r="J35" s="185"/>
      <c r="K35" s="185"/>
      <c r="L35" s="185"/>
      <c r="M35" s="184"/>
      <c r="N35" s="185"/>
      <c r="O35" s="185"/>
      <c r="P35" s="186"/>
      <c r="Q35" s="184"/>
      <c r="R35" s="185"/>
      <c r="S35" s="185"/>
      <c r="T35" s="186"/>
    </row>
    <row r="36" spans="1:20">
      <c r="A36" s="160"/>
      <c r="B36" s="161"/>
      <c r="C36" s="161"/>
      <c r="D36" s="162"/>
      <c r="E36" s="160"/>
      <c r="F36" s="161"/>
      <c r="G36" s="161"/>
      <c r="H36" s="163"/>
      <c r="I36" s="164"/>
      <c r="J36" s="161"/>
      <c r="K36" s="161"/>
      <c r="L36" s="162"/>
      <c r="M36" s="160"/>
      <c r="N36" s="161"/>
      <c r="O36" s="161"/>
      <c r="P36" s="163"/>
      <c r="Q36" s="160"/>
      <c r="R36" s="161"/>
      <c r="S36" s="161"/>
      <c r="T36" s="163"/>
    </row>
    <row r="37" spans="1:20">
      <c r="A37" s="160"/>
      <c r="B37" s="161"/>
      <c r="C37" s="161"/>
      <c r="D37" s="162"/>
      <c r="E37" s="160"/>
      <c r="F37" s="161"/>
      <c r="G37" s="161"/>
      <c r="H37" s="163"/>
      <c r="I37" s="164"/>
      <c r="J37" s="161"/>
      <c r="K37" s="161"/>
      <c r="L37" s="162"/>
      <c r="M37" s="160"/>
      <c r="N37" s="161"/>
      <c r="O37" s="161"/>
      <c r="P37" s="163"/>
      <c r="Q37" s="160"/>
      <c r="R37" s="161"/>
      <c r="S37" s="161"/>
      <c r="T37" s="163"/>
    </row>
    <row r="38" spans="1:20">
      <c r="A38" s="198"/>
      <c r="B38" s="199"/>
      <c r="C38" s="199"/>
      <c r="D38" s="200"/>
      <c r="E38" s="198"/>
      <c r="F38" s="199"/>
      <c r="G38" s="199"/>
      <c r="H38" s="201"/>
      <c r="I38" s="202"/>
      <c r="J38" s="199"/>
      <c r="K38" s="199"/>
      <c r="L38" s="200"/>
      <c r="M38" s="198"/>
      <c r="N38" s="199"/>
      <c r="O38" s="199"/>
      <c r="P38" s="201"/>
      <c r="Q38" s="198"/>
      <c r="R38" s="199"/>
      <c r="S38" s="199"/>
      <c r="T38" s="201"/>
    </row>
    <row r="39" spans="1:20">
      <c r="A39" s="184"/>
      <c r="B39" s="185"/>
      <c r="C39" s="185"/>
      <c r="D39" s="185"/>
      <c r="E39" s="184"/>
      <c r="F39" s="185"/>
      <c r="G39" s="185"/>
      <c r="H39" s="186"/>
      <c r="I39" s="194"/>
      <c r="J39" s="185"/>
      <c r="K39" s="185"/>
      <c r="L39" s="185"/>
      <c r="M39" s="184"/>
      <c r="N39" s="185"/>
      <c r="O39" s="185"/>
      <c r="P39" s="186"/>
      <c r="Q39" s="184"/>
      <c r="R39" s="185"/>
      <c r="S39" s="185"/>
      <c r="T39" s="186"/>
    </row>
    <row r="40" spans="1:20">
      <c r="A40" s="184"/>
      <c r="B40" s="185"/>
      <c r="C40" s="185"/>
      <c r="D40" s="185"/>
      <c r="E40" s="184"/>
      <c r="F40" s="185"/>
      <c r="G40" s="185"/>
      <c r="H40" s="186"/>
      <c r="I40" s="194"/>
      <c r="J40" s="185"/>
      <c r="K40" s="185"/>
      <c r="L40" s="185"/>
      <c r="M40" s="187"/>
      <c r="N40" s="185"/>
      <c r="O40" s="185"/>
      <c r="P40" s="186"/>
      <c r="Q40" s="184"/>
      <c r="R40" s="185"/>
      <c r="S40" s="185"/>
      <c r="T40" s="186"/>
    </row>
    <row r="41" spans="1:20">
      <c r="A41" s="184"/>
      <c r="B41" s="185"/>
      <c r="C41" s="185"/>
      <c r="D41" s="185"/>
      <c r="E41" s="184"/>
      <c r="F41" s="185"/>
      <c r="G41" s="185"/>
      <c r="H41" s="186"/>
      <c r="I41" s="194"/>
      <c r="J41" s="185"/>
      <c r="K41" s="185"/>
      <c r="L41" s="185"/>
      <c r="M41" s="187"/>
      <c r="N41" s="185"/>
      <c r="O41" s="185"/>
      <c r="P41" s="186"/>
      <c r="Q41" s="195"/>
      <c r="R41" s="196"/>
      <c r="S41" s="196"/>
      <c r="T41" s="197"/>
    </row>
    <row r="42" spans="1:20">
      <c r="A42" s="184"/>
      <c r="B42" s="185"/>
      <c r="C42" s="185"/>
      <c r="D42" s="185"/>
      <c r="E42" s="184"/>
      <c r="F42" s="185"/>
      <c r="G42" s="185"/>
      <c r="H42" s="186"/>
      <c r="I42" s="185"/>
      <c r="J42" s="185"/>
      <c r="K42" s="185"/>
      <c r="L42" s="185"/>
      <c r="M42" s="187"/>
      <c r="N42" s="185"/>
      <c r="O42" s="185"/>
      <c r="P42" s="186"/>
      <c r="Q42" s="184"/>
      <c r="R42" s="185"/>
      <c r="S42" s="185"/>
      <c r="T42" s="186"/>
    </row>
    <row r="43" spans="1:20">
      <c r="A43" s="184"/>
      <c r="B43" s="185"/>
      <c r="C43" s="185"/>
      <c r="D43" s="185"/>
      <c r="E43" s="184"/>
      <c r="F43" s="185"/>
      <c r="G43" s="185"/>
      <c r="H43" s="186"/>
      <c r="I43" s="188"/>
      <c r="J43" s="188"/>
      <c r="K43" s="188"/>
      <c r="L43" s="188"/>
      <c r="M43" s="189"/>
      <c r="N43" s="188"/>
      <c r="O43" s="188"/>
      <c r="P43" s="190"/>
      <c r="Q43" s="191"/>
      <c r="R43" s="192"/>
      <c r="S43" s="192"/>
      <c r="T43" s="193"/>
    </row>
    <row r="44" spans="1:20">
      <c r="A44" s="184"/>
      <c r="B44" s="185"/>
      <c r="C44" s="185"/>
      <c r="D44" s="185"/>
      <c r="E44" s="184"/>
      <c r="F44" s="185"/>
      <c r="G44" s="185"/>
      <c r="H44" s="186"/>
      <c r="I44" s="185"/>
      <c r="J44" s="185"/>
      <c r="K44" s="185"/>
      <c r="L44" s="185"/>
      <c r="M44" s="184"/>
      <c r="N44" s="185"/>
      <c r="O44" s="185"/>
      <c r="P44" s="186"/>
      <c r="Q44" s="184"/>
      <c r="R44" s="185"/>
      <c r="S44" s="185"/>
      <c r="T44" s="186"/>
    </row>
    <row r="45" spans="1:20">
      <c r="A45" s="160"/>
      <c r="B45" s="161"/>
      <c r="C45" s="161"/>
      <c r="D45" s="162"/>
      <c r="E45" s="160"/>
      <c r="F45" s="161"/>
      <c r="G45" s="161"/>
      <c r="H45" s="163"/>
      <c r="I45" s="164"/>
      <c r="J45" s="161"/>
      <c r="K45" s="161"/>
      <c r="L45" s="162"/>
      <c r="M45" s="160"/>
      <c r="N45" s="161"/>
      <c r="O45" s="161"/>
      <c r="P45" s="163"/>
      <c r="Q45" s="160"/>
      <c r="R45" s="161"/>
      <c r="S45" s="161"/>
      <c r="T45" s="163"/>
    </row>
    <row r="46" spans="1:20" ht="17.25" thickBot="1">
      <c r="A46" s="165"/>
      <c r="B46" s="166"/>
      <c r="C46" s="166"/>
      <c r="D46" s="167"/>
      <c r="E46" s="165"/>
      <c r="F46" s="166"/>
      <c r="G46" s="166"/>
      <c r="H46" s="168"/>
      <c r="I46" s="169"/>
      <c r="J46" s="166"/>
      <c r="K46" s="166"/>
      <c r="L46" s="167"/>
      <c r="M46" s="165"/>
      <c r="N46" s="166"/>
      <c r="O46" s="166"/>
      <c r="P46" s="168"/>
      <c r="Q46" s="165"/>
      <c r="R46" s="166"/>
      <c r="S46" s="166"/>
      <c r="T46" s="168"/>
    </row>
  </sheetData>
  <mergeCells count="176">
    <mergeCell ref="D1:K1"/>
    <mergeCell ref="A2:D2"/>
    <mergeCell ref="E2:H2"/>
    <mergeCell ref="I2:L2"/>
    <mergeCell ref="M2:P2"/>
    <mergeCell ref="Q2:T2"/>
    <mergeCell ref="A3:D3"/>
    <mergeCell ref="E3:H3"/>
    <mergeCell ref="I3:L3"/>
    <mergeCell ref="M3:P3"/>
    <mergeCell ref="Q3:T3"/>
    <mergeCell ref="A4:D4"/>
    <mergeCell ref="E4:H4"/>
    <mergeCell ref="I4:L4"/>
    <mergeCell ref="M4:P4"/>
    <mergeCell ref="Q4:T4"/>
    <mergeCell ref="A5:D5"/>
    <mergeCell ref="E5:H5"/>
    <mergeCell ref="I5:L5"/>
    <mergeCell ref="M5:P5"/>
    <mergeCell ref="Q5:T5"/>
    <mergeCell ref="A6:D6"/>
    <mergeCell ref="E6:H6"/>
    <mergeCell ref="I6:L6"/>
    <mergeCell ref="M6:P6"/>
    <mergeCell ref="Q6:T6"/>
    <mergeCell ref="A7:D7"/>
    <mergeCell ref="E7:H7"/>
    <mergeCell ref="I7:L7"/>
    <mergeCell ref="M7:P7"/>
    <mergeCell ref="Q7:T7"/>
    <mergeCell ref="A8:D8"/>
    <mergeCell ref="E8:H8"/>
    <mergeCell ref="I8:L8"/>
    <mergeCell ref="M8:P8"/>
    <mergeCell ref="Q8:T8"/>
    <mergeCell ref="A11:D11"/>
    <mergeCell ref="E11:H11"/>
    <mergeCell ref="I11:L11"/>
    <mergeCell ref="M11:P11"/>
    <mergeCell ref="Q11:T11"/>
    <mergeCell ref="A12:D12"/>
    <mergeCell ref="E12:H12"/>
    <mergeCell ref="I12:L12"/>
    <mergeCell ref="M12:P12"/>
    <mergeCell ref="Q12:T12"/>
    <mergeCell ref="A13:D13"/>
    <mergeCell ref="E13:H13"/>
    <mergeCell ref="I13:L13"/>
    <mergeCell ref="M13:P13"/>
    <mergeCell ref="Q13:T13"/>
    <mergeCell ref="A14:D14"/>
    <mergeCell ref="E14:H14"/>
    <mergeCell ref="I14:L14"/>
    <mergeCell ref="M14:P14"/>
    <mergeCell ref="Q14:T14"/>
    <mergeCell ref="A15:D15"/>
    <mergeCell ref="E15:H15"/>
    <mergeCell ref="I15:L15"/>
    <mergeCell ref="M15:P15"/>
    <mergeCell ref="Q15:T15"/>
    <mergeCell ref="A16:D16"/>
    <mergeCell ref="E16:H16"/>
    <mergeCell ref="I16:L16"/>
    <mergeCell ref="M16:P16"/>
    <mergeCell ref="Q16:T16"/>
    <mergeCell ref="A17:D17"/>
    <mergeCell ref="E17:H17"/>
    <mergeCell ref="I17:L17"/>
    <mergeCell ref="M17:P17"/>
    <mergeCell ref="Q17:T17"/>
    <mergeCell ref="A20:D20"/>
    <mergeCell ref="E20:H20"/>
    <mergeCell ref="I20:L20"/>
    <mergeCell ref="M20:P20"/>
    <mergeCell ref="Q20:T20"/>
    <mergeCell ref="A21:D21"/>
    <mergeCell ref="E21:H21"/>
    <mergeCell ref="I21:L21"/>
    <mergeCell ref="M21:P21"/>
    <mergeCell ref="Q21:T21"/>
    <mergeCell ref="A22:D22"/>
    <mergeCell ref="E22:H22"/>
    <mergeCell ref="I22:L22"/>
    <mergeCell ref="M22:P22"/>
    <mergeCell ref="Q22:T22"/>
    <mergeCell ref="A23:D23"/>
    <mergeCell ref="E23:H23"/>
    <mergeCell ref="I23:L23"/>
    <mergeCell ref="M23:P23"/>
    <mergeCell ref="Q23:T23"/>
    <mergeCell ref="A24:D24"/>
    <mergeCell ref="E24:H24"/>
    <mergeCell ref="I24:L24"/>
    <mergeCell ref="M24:P24"/>
    <mergeCell ref="Q24:T24"/>
    <mergeCell ref="A25:D25"/>
    <mergeCell ref="E25:H25"/>
    <mergeCell ref="I25:L25"/>
    <mergeCell ref="M25:P25"/>
    <mergeCell ref="Q25:T25"/>
    <mergeCell ref="A26:D26"/>
    <mergeCell ref="E26:H26"/>
    <mergeCell ref="I26:L26"/>
    <mergeCell ref="M26:P26"/>
    <mergeCell ref="Q26:T26"/>
    <mergeCell ref="A29:D29"/>
    <mergeCell ref="E29:H29"/>
    <mergeCell ref="I29:L29"/>
    <mergeCell ref="M29:P29"/>
    <mergeCell ref="Q29:T29"/>
    <mergeCell ref="A30:D30"/>
    <mergeCell ref="E30:H30"/>
    <mergeCell ref="I30:L30"/>
    <mergeCell ref="M30:P30"/>
    <mergeCell ref="Q30:T30"/>
    <mergeCell ref="A31:D31"/>
    <mergeCell ref="E31:H31"/>
    <mergeCell ref="I31:L31"/>
    <mergeCell ref="M31:P31"/>
    <mergeCell ref="Q31:T31"/>
    <mergeCell ref="A32:D32"/>
    <mergeCell ref="E32:H32"/>
    <mergeCell ref="I32:L32"/>
    <mergeCell ref="M32:P32"/>
    <mergeCell ref="Q32:T32"/>
    <mergeCell ref="A33:D33"/>
    <mergeCell ref="E33:H33"/>
    <mergeCell ref="I33:L33"/>
    <mergeCell ref="M33:P33"/>
    <mergeCell ref="Q33:T33"/>
    <mergeCell ref="A34:D34"/>
    <mergeCell ref="E34:H34"/>
    <mergeCell ref="I34:L34"/>
    <mergeCell ref="M34:P34"/>
    <mergeCell ref="Q34:T34"/>
    <mergeCell ref="A35:D35"/>
    <mergeCell ref="E35:H35"/>
    <mergeCell ref="I35:L35"/>
    <mergeCell ref="M35:P35"/>
    <mergeCell ref="Q35:T35"/>
    <mergeCell ref="A38:D38"/>
    <mergeCell ref="E38:H38"/>
    <mergeCell ref="I38:L38"/>
    <mergeCell ref="M38:P38"/>
    <mergeCell ref="Q38:T38"/>
    <mergeCell ref="A39:D39"/>
    <mergeCell ref="E39:H39"/>
    <mergeCell ref="I39:L39"/>
    <mergeCell ref="M39:P39"/>
    <mergeCell ref="Q39:T39"/>
    <mergeCell ref="A40:D40"/>
    <mergeCell ref="E40:H40"/>
    <mergeCell ref="I40:L40"/>
    <mergeCell ref="M40:P40"/>
    <mergeCell ref="Q40:T40"/>
    <mergeCell ref="A41:D41"/>
    <mergeCell ref="E41:H41"/>
    <mergeCell ref="I41:L41"/>
    <mergeCell ref="M41:P41"/>
    <mergeCell ref="Q41:T41"/>
    <mergeCell ref="A44:D44"/>
    <mergeCell ref="E44:H44"/>
    <mergeCell ref="I44:L44"/>
    <mergeCell ref="M44:P44"/>
    <mergeCell ref="Q44:T44"/>
    <mergeCell ref="A42:D42"/>
    <mergeCell ref="E42:H42"/>
    <mergeCell ref="I42:L42"/>
    <mergeCell ref="M42:P42"/>
    <mergeCell ref="Q42:T42"/>
    <mergeCell ref="A43:D43"/>
    <mergeCell ref="E43:H43"/>
    <mergeCell ref="I43:L43"/>
    <mergeCell ref="M43:P43"/>
    <mergeCell ref="Q43:T43"/>
  </mergeCells>
  <phoneticPr fontId="1" type="noConversion"/>
  <pageMargins left="0.19685039370078741" right="0.19685039370078741" top="3.937007874015748E-2" bottom="3.937007874015748E-2" header="0.51181102362204722" footer="0.51181102362204722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topLeftCell="A2" zoomScale="10" zoomScaleNormal="10" workbookViewId="0">
      <selection activeCell="G19" sqref="G19"/>
    </sheetView>
  </sheetViews>
  <sheetFormatPr defaultColWidth="221.125" defaultRowHeight="133.5" customHeight="1"/>
  <cols>
    <col min="1" max="1" width="193.625" style="123" customWidth="1"/>
    <col min="2" max="5" width="193.625" customWidth="1"/>
  </cols>
  <sheetData>
    <row r="1" spans="1:5" ht="133.5" customHeight="1" thickBot="1">
      <c r="A1" s="213"/>
      <c r="B1" s="213"/>
      <c r="C1" s="213"/>
      <c r="D1" s="213"/>
      <c r="E1" s="213"/>
    </row>
    <row r="2" spans="1:5" ht="358.5" customHeight="1">
      <c r="A2" s="223" t="s">
        <v>241</v>
      </c>
      <c r="B2" s="224"/>
      <c r="C2" s="224"/>
      <c r="D2" s="153" t="s">
        <v>0</v>
      </c>
      <c r="E2" s="154" t="s">
        <v>118</v>
      </c>
    </row>
    <row r="3" spans="1:5" ht="133.5" hidden="1" customHeight="1">
      <c r="A3" s="217"/>
      <c r="B3" s="218"/>
      <c r="C3" s="218"/>
      <c r="D3" s="218"/>
      <c r="E3" s="219"/>
    </row>
    <row r="4" spans="1:5" ht="91.5" hidden="1" customHeight="1">
      <c r="A4" s="217"/>
      <c r="B4" s="218"/>
      <c r="C4" s="218"/>
      <c r="D4" s="218"/>
      <c r="E4" s="219"/>
    </row>
    <row r="5" spans="1:5" ht="57.75" hidden="1" customHeight="1">
      <c r="A5" s="217"/>
      <c r="B5" s="218"/>
      <c r="C5" s="218"/>
      <c r="D5" s="218"/>
      <c r="E5" s="219"/>
    </row>
    <row r="6" spans="1:5" ht="69" hidden="1" customHeight="1">
      <c r="A6" s="217"/>
      <c r="B6" s="218"/>
      <c r="C6" s="218"/>
      <c r="D6" s="218"/>
      <c r="E6" s="219"/>
    </row>
    <row r="7" spans="1:5" ht="133.5" hidden="1" customHeight="1">
      <c r="A7" s="217"/>
      <c r="B7" s="218"/>
      <c r="C7" s="218"/>
      <c r="D7" s="218"/>
      <c r="E7" s="219"/>
    </row>
    <row r="8" spans="1:5" ht="133.5" hidden="1" customHeight="1">
      <c r="A8" s="217"/>
      <c r="B8" s="218"/>
      <c r="C8" s="218"/>
      <c r="D8" s="218"/>
      <c r="E8" s="219"/>
    </row>
    <row r="9" spans="1:5" ht="133.5" hidden="1" customHeight="1">
      <c r="A9" s="217"/>
      <c r="B9" s="218"/>
      <c r="C9" s="218"/>
      <c r="D9" s="218"/>
      <c r="E9" s="219"/>
    </row>
    <row r="10" spans="1:5" ht="133.5" customHeight="1">
      <c r="A10" s="178" t="s">
        <v>261</v>
      </c>
      <c r="B10" s="170" t="s">
        <v>96</v>
      </c>
      <c r="C10" s="151" t="s">
        <v>97</v>
      </c>
      <c r="D10" s="151" t="s">
        <v>98</v>
      </c>
      <c r="E10" s="152" t="s">
        <v>99</v>
      </c>
    </row>
    <row r="11" spans="1:5" ht="171" customHeight="1">
      <c r="A11" s="183" t="s">
        <v>262</v>
      </c>
      <c r="B11" s="171" t="s">
        <v>3</v>
      </c>
      <c r="C11" s="113" t="s">
        <v>1</v>
      </c>
      <c r="D11" s="114" t="s">
        <v>103</v>
      </c>
      <c r="E11" s="115" t="s">
        <v>105</v>
      </c>
    </row>
    <row r="12" spans="1:5" s="126" customFormat="1" ht="171" customHeight="1">
      <c r="A12" s="131" t="s">
        <v>281</v>
      </c>
      <c r="B12" s="172" t="s">
        <v>101</v>
      </c>
      <c r="C12" s="127" t="s">
        <v>102</v>
      </c>
      <c r="D12" s="124" t="s">
        <v>85</v>
      </c>
      <c r="E12" s="132" t="s">
        <v>91</v>
      </c>
    </row>
    <row r="13" spans="1:5" s="126" customFormat="1" ht="171" customHeight="1">
      <c r="A13" s="133" t="s">
        <v>263</v>
      </c>
      <c r="B13" s="173" t="s">
        <v>79</v>
      </c>
      <c r="C13" s="135" t="s">
        <v>93</v>
      </c>
      <c r="D13" s="136" t="s">
        <v>104</v>
      </c>
      <c r="E13" s="137" t="s">
        <v>106</v>
      </c>
    </row>
    <row r="14" spans="1:5" s="126" customFormat="1" ht="171" customHeight="1">
      <c r="A14" s="179" t="s">
        <v>264</v>
      </c>
      <c r="B14" s="174" t="s">
        <v>136</v>
      </c>
      <c r="C14" s="140" t="s">
        <v>137</v>
      </c>
      <c r="D14" s="139" t="s">
        <v>131</v>
      </c>
      <c r="E14" s="141" t="s">
        <v>92</v>
      </c>
    </row>
    <row r="15" spans="1:5" ht="171" customHeight="1">
      <c r="A15" s="109" t="s">
        <v>2</v>
      </c>
      <c r="B15" s="175" t="s">
        <v>4</v>
      </c>
      <c r="C15" s="110" t="s">
        <v>2</v>
      </c>
      <c r="D15" s="110" t="s">
        <v>4</v>
      </c>
      <c r="E15" s="108" t="s">
        <v>2</v>
      </c>
    </row>
    <row r="16" spans="1:5" s="126" customFormat="1" ht="171" customHeight="1">
      <c r="A16" s="180" t="s">
        <v>87</v>
      </c>
      <c r="B16" s="176" t="s">
        <v>72</v>
      </c>
      <c r="C16" s="128" t="s">
        <v>80</v>
      </c>
      <c r="D16" s="128" t="s">
        <v>88</v>
      </c>
      <c r="E16" s="129" t="s">
        <v>86</v>
      </c>
    </row>
    <row r="17" spans="1:5" s="145" customFormat="1" ht="133.5" customHeight="1">
      <c r="A17" s="181" t="s">
        <v>280</v>
      </c>
      <c r="B17" s="177" t="s">
        <v>58</v>
      </c>
      <c r="C17" s="146" t="s">
        <v>59</v>
      </c>
      <c r="D17" s="147" t="s">
        <v>60</v>
      </c>
      <c r="E17" s="148" t="s">
        <v>56</v>
      </c>
    </row>
    <row r="18" spans="1:5" ht="133.5" customHeight="1">
      <c r="A18" s="79" t="s">
        <v>119</v>
      </c>
      <c r="B18" s="151" t="s">
        <v>120</v>
      </c>
      <c r="C18" s="151" t="s">
        <v>121</v>
      </c>
      <c r="D18" s="151" t="s">
        <v>122</v>
      </c>
      <c r="E18" s="152" t="s">
        <v>123</v>
      </c>
    </row>
    <row r="19" spans="1:5" ht="171" customHeight="1">
      <c r="A19" s="111" t="s">
        <v>1</v>
      </c>
      <c r="B19" s="112" t="s">
        <v>3</v>
      </c>
      <c r="C19" s="113" t="s">
        <v>1</v>
      </c>
      <c r="D19" s="114" t="s">
        <v>103</v>
      </c>
      <c r="E19" s="115" t="s">
        <v>132</v>
      </c>
    </row>
    <row r="20" spans="1:5" s="126" customFormat="1" ht="171" customHeight="1">
      <c r="A20" s="131" t="s">
        <v>142</v>
      </c>
      <c r="B20" s="127" t="s">
        <v>107</v>
      </c>
      <c r="C20" s="130" t="s">
        <v>141</v>
      </c>
      <c r="D20" s="124" t="s">
        <v>110</v>
      </c>
      <c r="E20" s="125" t="s">
        <v>135</v>
      </c>
    </row>
    <row r="21" spans="1:5" s="126" customFormat="1" ht="171" customHeight="1">
      <c r="A21" s="133" t="s">
        <v>83</v>
      </c>
      <c r="B21" s="134" t="s">
        <v>71</v>
      </c>
      <c r="C21" s="135" t="s">
        <v>109</v>
      </c>
      <c r="D21" s="136" t="s">
        <v>82</v>
      </c>
      <c r="E21" s="137" t="s">
        <v>134</v>
      </c>
    </row>
    <row r="22" spans="1:5" s="126" customFormat="1" ht="171" customHeight="1">
      <c r="A22" s="179" t="s">
        <v>130</v>
      </c>
      <c r="B22" s="139" t="s">
        <v>108</v>
      </c>
      <c r="C22" s="140" t="s">
        <v>84</v>
      </c>
      <c r="D22" s="139" t="s">
        <v>111</v>
      </c>
      <c r="E22" s="132" t="s">
        <v>133</v>
      </c>
    </row>
    <row r="23" spans="1:5" ht="171" customHeight="1">
      <c r="A23" s="109" t="s">
        <v>2</v>
      </c>
      <c r="B23" s="110" t="s">
        <v>4</v>
      </c>
      <c r="C23" s="110" t="s">
        <v>2</v>
      </c>
      <c r="D23" s="110" t="s">
        <v>4</v>
      </c>
      <c r="E23" s="108" t="s">
        <v>2</v>
      </c>
    </row>
    <row r="24" spans="1:5" s="126" customFormat="1" ht="171" customHeight="1">
      <c r="A24" s="142" t="s">
        <v>89</v>
      </c>
      <c r="B24" s="128" t="s">
        <v>129</v>
      </c>
      <c r="C24" s="128" t="s">
        <v>81</v>
      </c>
      <c r="D24" s="128" t="s">
        <v>69</v>
      </c>
      <c r="E24" s="129" t="s">
        <v>95</v>
      </c>
    </row>
    <row r="25" spans="1:5" s="145" customFormat="1" ht="133.5" customHeight="1">
      <c r="A25" s="144" t="s">
        <v>57</v>
      </c>
      <c r="B25" s="146" t="s">
        <v>58</v>
      </c>
      <c r="C25" s="146" t="s">
        <v>59</v>
      </c>
      <c r="D25" s="147" t="s">
        <v>60</v>
      </c>
      <c r="E25" s="148" t="s">
        <v>56</v>
      </c>
    </row>
    <row r="26" spans="1:5" ht="133.5" customHeight="1">
      <c r="A26" s="79" t="s">
        <v>124</v>
      </c>
      <c r="B26" s="151" t="s">
        <v>125</v>
      </c>
      <c r="C26" s="151" t="s">
        <v>126</v>
      </c>
      <c r="D26" s="151" t="s">
        <v>127</v>
      </c>
      <c r="E26" s="152" t="s">
        <v>128</v>
      </c>
    </row>
    <row r="27" spans="1:5" ht="171" customHeight="1">
      <c r="A27" s="111" t="s">
        <v>1</v>
      </c>
      <c r="B27" s="112" t="s">
        <v>3</v>
      </c>
      <c r="C27" s="113" t="s">
        <v>1</v>
      </c>
      <c r="D27" s="114" t="s">
        <v>103</v>
      </c>
      <c r="E27" s="220" t="s">
        <v>100</v>
      </c>
    </row>
    <row r="28" spans="1:5" s="126" customFormat="1" ht="171" customHeight="1">
      <c r="A28" s="138" t="s">
        <v>139</v>
      </c>
      <c r="B28" s="127" t="s">
        <v>78</v>
      </c>
      <c r="C28" s="127" t="s">
        <v>76</v>
      </c>
      <c r="D28" s="124" t="s">
        <v>115</v>
      </c>
      <c r="E28" s="221"/>
    </row>
    <row r="29" spans="1:5" s="126" customFormat="1" ht="171" customHeight="1">
      <c r="A29" s="133" t="s">
        <v>77</v>
      </c>
      <c r="B29" s="134" t="s">
        <v>90</v>
      </c>
      <c r="C29" s="135" t="s">
        <v>113</v>
      </c>
      <c r="D29" s="136" t="s">
        <v>116</v>
      </c>
      <c r="E29" s="221"/>
    </row>
    <row r="30" spans="1:5" s="126" customFormat="1" ht="171" customHeight="1">
      <c r="A30" s="182" t="s">
        <v>138</v>
      </c>
      <c r="B30" s="130" t="s">
        <v>140</v>
      </c>
      <c r="C30" s="140" t="s">
        <v>114</v>
      </c>
      <c r="D30" s="139" t="s">
        <v>94</v>
      </c>
      <c r="E30" s="221"/>
    </row>
    <row r="31" spans="1:5" ht="171" customHeight="1">
      <c r="A31" s="109" t="s">
        <v>2</v>
      </c>
      <c r="B31" s="110" t="s">
        <v>4</v>
      </c>
      <c r="C31" s="110" t="s">
        <v>2</v>
      </c>
      <c r="D31" s="110" t="s">
        <v>4</v>
      </c>
      <c r="E31" s="221"/>
    </row>
    <row r="32" spans="1:5" s="126" customFormat="1" ht="171" customHeight="1">
      <c r="A32" s="142" t="s">
        <v>112</v>
      </c>
      <c r="B32" s="128" t="s">
        <v>70</v>
      </c>
      <c r="C32" s="128" t="s">
        <v>87</v>
      </c>
      <c r="D32" s="128" t="s">
        <v>117</v>
      </c>
      <c r="E32" s="221"/>
    </row>
    <row r="33" spans="1:5" s="145" customFormat="1" ht="133.5" customHeight="1">
      <c r="A33" s="149" t="s">
        <v>57</v>
      </c>
      <c r="B33" s="150" t="s">
        <v>58</v>
      </c>
      <c r="C33" s="150" t="s">
        <v>59</v>
      </c>
      <c r="D33" s="147" t="s">
        <v>60</v>
      </c>
      <c r="E33" s="222"/>
    </row>
    <row r="34" spans="1:5" ht="133.5" customHeight="1" thickBot="1">
      <c r="A34" s="214" t="s">
        <v>5</v>
      </c>
      <c r="B34" s="215"/>
      <c r="C34" s="215"/>
      <c r="D34" s="215"/>
      <c r="E34" s="216"/>
    </row>
  </sheetData>
  <mergeCells count="5">
    <mergeCell ref="A1:E1"/>
    <mergeCell ref="A34:E34"/>
    <mergeCell ref="A3:E9"/>
    <mergeCell ref="E27:E33"/>
    <mergeCell ref="A2:C2"/>
  </mergeCells>
  <phoneticPr fontId="4" type="noConversion"/>
  <pageMargins left="0" right="0" top="0" bottom="0" header="0.31496062992125984" footer="0.31496062992125984"/>
  <pageSetup paperSize="9" scale="10" orientation="portrait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2"/>
  <sheetViews>
    <sheetView topLeftCell="B1" zoomScale="55" zoomScaleNormal="55" workbookViewId="0">
      <selection activeCell="G6" sqref="G6"/>
    </sheetView>
  </sheetViews>
  <sheetFormatPr defaultColWidth="9" defaultRowHeight="20.25"/>
  <cols>
    <col min="1" max="1" width="0.125" style="36" hidden="1" customWidth="1"/>
    <col min="2" max="2" width="4.875" style="71" customWidth="1"/>
    <col min="3" max="3" width="0" style="36" hidden="1" customWidth="1"/>
    <col min="4" max="4" width="18.625" style="36" customWidth="1"/>
    <col min="5" max="5" width="5.625" style="77" customWidth="1"/>
    <col min="6" max="6" width="9.625" style="36" customWidth="1"/>
    <col min="7" max="7" width="18.625" style="36" customWidth="1"/>
    <col min="8" max="8" width="5.625" style="77" customWidth="1"/>
    <col min="9" max="9" width="9.625" style="36" customWidth="1"/>
    <col min="10" max="10" width="18.625" style="36" customWidth="1"/>
    <col min="11" max="11" width="5.625" style="77" customWidth="1"/>
    <col min="12" max="12" width="11.875" style="77" customWidth="1"/>
    <col min="13" max="13" width="18.625" style="77" customWidth="1"/>
    <col min="14" max="14" width="5.625" style="77" customWidth="1"/>
    <col min="15" max="15" width="9.625" style="36" customWidth="1"/>
    <col min="16" max="16" width="18.625" style="36" customWidth="1"/>
    <col min="17" max="17" width="5.625" style="77" customWidth="1"/>
    <col min="18" max="18" width="9.625" style="36" customWidth="1"/>
    <col min="19" max="19" width="18.625" style="36" customWidth="1"/>
    <col min="20" max="20" width="5.625" style="77" customWidth="1"/>
    <col min="21" max="21" width="9.625" style="36" customWidth="1"/>
    <col min="22" max="22" width="5.25" style="36" customWidth="1"/>
    <col min="23" max="23" width="11.75" style="74" customWidth="1"/>
    <col min="24" max="24" width="11.25" style="75" customWidth="1"/>
    <col min="25" max="25" width="6.625" style="78" customWidth="1"/>
    <col min="26" max="26" width="6.625" style="36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6"/>
  </cols>
  <sheetData>
    <row r="1" spans="2:35" s="2" customFormat="1" ht="38.25">
      <c r="B1" s="225" t="s">
        <v>199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1"/>
      <c r="AB1" s="3"/>
    </row>
    <row r="2" spans="2:35" s="2" customFormat="1" ht="16.5" customHeight="1">
      <c r="B2" s="226"/>
      <c r="C2" s="227"/>
      <c r="D2" s="227"/>
      <c r="E2" s="227"/>
      <c r="F2" s="227"/>
      <c r="G2" s="227"/>
      <c r="H2" s="4"/>
      <c r="I2" s="1"/>
      <c r="J2" s="1"/>
      <c r="K2" s="4"/>
      <c r="L2" s="4"/>
      <c r="M2" s="4"/>
      <c r="N2" s="4"/>
      <c r="O2" s="1"/>
      <c r="P2" s="1"/>
      <c r="Q2" s="4"/>
      <c r="R2" s="1"/>
      <c r="S2" s="228"/>
      <c r="T2" s="229"/>
      <c r="U2" s="229"/>
      <c r="V2" s="229"/>
      <c r="W2" s="229"/>
      <c r="X2" s="229"/>
      <c r="Y2" s="229"/>
      <c r="Z2" s="1"/>
      <c r="AB2" s="3"/>
    </row>
    <row r="3" spans="2:35" s="2" customFormat="1" ht="31.5" customHeight="1" thickBot="1">
      <c r="B3" s="5" t="s">
        <v>45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230"/>
      <c r="T3" s="230"/>
      <c r="U3" s="230"/>
      <c r="V3" s="230"/>
      <c r="W3" s="230"/>
      <c r="X3" s="230"/>
      <c r="Y3" s="230"/>
      <c r="Z3" s="8"/>
      <c r="AB3" s="3"/>
    </row>
    <row r="4" spans="2:35" s="20" customFormat="1" ht="99">
      <c r="B4" s="9" t="s">
        <v>6</v>
      </c>
      <c r="C4" s="10" t="s">
        <v>7</v>
      </c>
      <c r="D4" s="11" t="s">
        <v>8</v>
      </c>
      <c r="E4" s="12" t="s">
        <v>46</v>
      </c>
      <c r="F4" s="11"/>
      <c r="G4" s="11" t="s">
        <v>9</v>
      </c>
      <c r="H4" s="12" t="s">
        <v>46</v>
      </c>
      <c r="I4" s="11"/>
      <c r="J4" s="11" t="s">
        <v>44</v>
      </c>
      <c r="K4" s="12" t="s">
        <v>46</v>
      </c>
      <c r="L4" s="11"/>
      <c r="M4" s="11" t="s">
        <v>11</v>
      </c>
      <c r="N4" s="12" t="s">
        <v>46</v>
      </c>
      <c r="O4" s="13"/>
      <c r="P4" s="11" t="s">
        <v>11</v>
      </c>
      <c r="Q4" s="12" t="s">
        <v>46</v>
      </c>
      <c r="R4" s="11"/>
      <c r="S4" s="14" t="s">
        <v>12</v>
      </c>
      <c r="T4" s="12" t="s">
        <v>46</v>
      </c>
      <c r="U4" s="11"/>
      <c r="V4" s="15" t="s">
        <v>47</v>
      </c>
      <c r="W4" s="16" t="s">
        <v>13</v>
      </c>
      <c r="X4" s="17" t="s">
        <v>48</v>
      </c>
      <c r="Y4" s="18" t="s">
        <v>49</v>
      </c>
      <c r="Z4" s="19"/>
      <c r="AA4" s="3"/>
      <c r="AB4" s="3"/>
      <c r="AC4" s="2"/>
      <c r="AD4" s="2"/>
      <c r="AE4" s="2"/>
      <c r="AF4" s="2"/>
    </row>
    <row r="5" spans="2:35" s="31" customFormat="1" ht="42">
      <c r="B5" s="21">
        <v>2</v>
      </c>
      <c r="C5" s="231"/>
      <c r="D5" s="22" t="str">
        <f>月菜單!A11</f>
        <v>寶島白飯</v>
      </c>
      <c r="E5" s="22" t="s">
        <v>266</v>
      </c>
      <c r="F5" s="23" t="s">
        <v>14</v>
      </c>
      <c r="G5" s="51" t="str">
        <f>月菜單!A12</f>
        <v>豉汁豬排</v>
      </c>
      <c r="H5" s="22" t="s">
        <v>267</v>
      </c>
      <c r="I5" s="23" t="s">
        <v>14</v>
      </c>
      <c r="J5" s="51" t="str">
        <f>月菜單!A13</f>
        <v>藥膳鴨堡鍋</v>
      </c>
      <c r="K5" s="22" t="s">
        <v>268</v>
      </c>
      <c r="L5" s="23" t="s">
        <v>14</v>
      </c>
      <c r="M5" s="24" t="str">
        <f>月菜單!A14</f>
        <v>手工蒸餃*2(冷)</v>
      </c>
      <c r="N5" s="27" t="s">
        <v>266</v>
      </c>
      <c r="O5" s="23" t="s">
        <v>143</v>
      </c>
      <c r="P5" s="22" t="str">
        <f>月菜單!A15</f>
        <v>深色蔬菜</v>
      </c>
      <c r="Q5" s="22" t="s">
        <v>269</v>
      </c>
      <c r="R5" s="23" t="s">
        <v>14</v>
      </c>
      <c r="S5" s="22" t="str">
        <f>月菜單!A16</f>
        <v>玉米蛋花湯</v>
      </c>
      <c r="T5" s="27" t="s">
        <v>268</v>
      </c>
      <c r="U5" s="23" t="s">
        <v>14</v>
      </c>
      <c r="V5" s="232"/>
      <c r="W5" s="28" t="s">
        <v>15</v>
      </c>
      <c r="X5" s="29" t="s">
        <v>16</v>
      </c>
      <c r="Y5" s="118">
        <v>5.6</v>
      </c>
      <c r="Z5" s="2"/>
      <c r="AA5" s="2"/>
      <c r="AB5" s="3"/>
      <c r="AC5" s="2" t="s">
        <v>17</v>
      </c>
      <c r="AD5" s="2" t="s">
        <v>18</v>
      </c>
      <c r="AE5" s="2" t="s">
        <v>19</v>
      </c>
      <c r="AF5" s="2" t="s">
        <v>20</v>
      </c>
    </row>
    <row r="6" spans="2:35" ht="27.95" customHeight="1">
      <c r="B6" s="32" t="s">
        <v>21</v>
      </c>
      <c r="C6" s="231"/>
      <c r="D6" s="82" t="s">
        <v>270</v>
      </c>
      <c r="E6" s="82"/>
      <c r="F6" s="82">
        <v>110</v>
      </c>
      <c r="G6" s="80" t="s">
        <v>271</v>
      </c>
      <c r="H6" s="80"/>
      <c r="I6" s="80">
        <v>35</v>
      </c>
      <c r="J6" s="82" t="s">
        <v>272</v>
      </c>
      <c r="K6" s="82"/>
      <c r="L6" s="82">
        <v>40</v>
      </c>
      <c r="M6" s="82" t="s">
        <v>273</v>
      </c>
      <c r="N6" s="82" t="s">
        <v>274</v>
      </c>
      <c r="O6" s="82">
        <v>40</v>
      </c>
      <c r="P6" s="80" t="str">
        <f>P5</f>
        <v>深色蔬菜</v>
      </c>
      <c r="Q6" s="80"/>
      <c r="R6" s="82">
        <v>120</v>
      </c>
      <c r="S6" s="82" t="s">
        <v>275</v>
      </c>
      <c r="T6" s="82"/>
      <c r="U6" s="82">
        <v>20</v>
      </c>
      <c r="V6" s="233"/>
      <c r="W6" s="33">
        <f>Y5*15+Y7*5+Y9*15+Y10*12</f>
        <v>96</v>
      </c>
      <c r="X6" s="34" t="s">
        <v>22</v>
      </c>
      <c r="Y6" s="119">
        <v>1.8</v>
      </c>
      <c r="Z6" s="8"/>
      <c r="AA6" s="3" t="s">
        <v>23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5" ht="27.95" customHeight="1">
      <c r="B7" s="32">
        <v>15</v>
      </c>
      <c r="C7" s="231"/>
      <c r="D7" s="80"/>
      <c r="E7" s="80"/>
      <c r="F7" s="80"/>
      <c r="G7" s="82"/>
      <c r="H7" s="82"/>
      <c r="I7" s="82"/>
      <c r="J7" s="82" t="s">
        <v>276</v>
      </c>
      <c r="K7" s="82"/>
      <c r="L7" s="82">
        <v>30</v>
      </c>
      <c r="M7" s="82"/>
      <c r="N7" s="90"/>
      <c r="O7" s="82"/>
      <c r="P7" s="80"/>
      <c r="Q7" s="80"/>
      <c r="R7" s="80"/>
      <c r="S7" s="82" t="s">
        <v>277</v>
      </c>
      <c r="T7" s="87"/>
      <c r="U7" s="82">
        <v>15</v>
      </c>
      <c r="V7" s="233"/>
      <c r="W7" s="37" t="s">
        <v>24</v>
      </c>
      <c r="X7" s="38" t="s">
        <v>25</v>
      </c>
      <c r="Y7" s="119">
        <v>2.4</v>
      </c>
      <c r="Z7" s="2"/>
      <c r="AA7" s="39" t="s">
        <v>26</v>
      </c>
      <c r="AB7" s="3">
        <v>2</v>
      </c>
      <c r="AC7" s="40">
        <f>AB7*7</f>
        <v>14</v>
      </c>
      <c r="AD7" s="3">
        <f>AB7*5</f>
        <v>10</v>
      </c>
      <c r="AE7" s="3" t="s">
        <v>10</v>
      </c>
      <c r="AF7" s="41">
        <f>AC7*4+AD7*9</f>
        <v>146</v>
      </c>
    </row>
    <row r="8" spans="2:35" ht="27.95" customHeight="1">
      <c r="B8" s="32" t="s">
        <v>27</v>
      </c>
      <c r="C8" s="231"/>
      <c r="D8" s="80"/>
      <c r="E8" s="80"/>
      <c r="F8" s="80"/>
      <c r="G8" s="82"/>
      <c r="H8" s="82"/>
      <c r="I8" s="82"/>
      <c r="J8" s="82" t="s">
        <v>278</v>
      </c>
      <c r="K8" s="82"/>
      <c r="L8" s="82">
        <v>20</v>
      </c>
      <c r="M8" s="92"/>
      <c r="N8" s="87"/>
      <c r="O8" s="82"/>
      <c r="P8" s="80"/>
      <c r="Q8" s="88"/>
      <c r="R8" s="80"/>
      <c r="S8" s="82"/>
      <c r="T8" s="82"/>
      <c r="U8" s="82"/>
      <c r="V8" s="233"/>
      <c r="W8" s="33">
        <f>Y6*5+Y8*5+Y10*8</f>
        <v>21.5</v>
      </c>
      <c r="X8" s="38" t="s">
        <v>28</v>
      </c>
      <c r="Y8" s="119">
        <v>2.5</v>
      </c>
      <c r="Z8" s="8"/>
      <c r="AA8" s="2" t="s">
        <v>29</v>
      </c>
      <c r="AB8" s="3">
        <v>1.5</v>
      </c>
      <c r="AC8" s="3">
        <f>AB8*1</f>
        <v>1.5</v>
      </c>
      <c r="AD8" s="3" t="s">
        <v>10</v>
      </c>
      <c r="AE8" s="3">
        <f>AB8*5</f>
        <v>7.5</v>
      </c>
      <c r="AF8" s="3">
        <f>AC8*4+AE8*4</f>
        <v>36</v>
      </c>
    </row>
    <row r="9" spans="2:35" ht="27.95" customHeight="1">
      <c r="B9" s="235" t="s">
        <v>265</v>
      </c>
      <c r="C9" s="231"/>
      <c r="D9" s="80"/>
      <c r="E9" s="80"/>
      <c r="F9" s="80"/>
      <c r="G9" s="80"/>
      <c r="H9" s="88"/>
      <c r="I9" s="80"/>
      <c r="J9" s="92" t="s">
        <v>279</v>
      </c>
      <c r="K9" s="87"/>
      <c r="L9" s="82">
        <v>10</v>
      </c>
      <c r="M9" s="82"/>
      <c r="N9" s="87"/>
      <c r="O9" s="82"/>
      <c r="P9" s="80"/>
      <c r="Q9" s="88"/>
      <c r="R9" s="80"/>
      <c r="S9" s="100"/>
      <c r="T9" s="101"/>
      <c r="U9" s="102"/>
      <c r="V9" s="233"/>
      <c r="W9" s="37" t="s">
        <v>31</v>
      </c>
      <c r="X9" s="38" t="s">
        <v>32</v>
      </c>
      <c r="Y9" s="119">
        <v>0</v>
      </c>
      <c r="Z9" s="2"/>
      <c r="AA9" s="2" t="s">
        <v>33</v>
      </c>
      <c r="AB9" s="3">
        <v>2.5</v>
      </c>
      <c r="AC9" s="3"/>
      <c r="AD9" s="3">
        <f>AB9*5</f>
        <v>12.5</v>
      </c>
      <c r="AE9" s="3" t="s">
        <v>10</v>
      </c>
      <c r="AF9" s="3">
        <f>AD9*9</f>
        <v>112.5</v>
      </c>
    </row>
    <row r="10" spans="2:35" ht="27.95" customHeight="1">
      <c r="B10" s="235"/>
      <c r="C10" s="231"/>
      <c r="D10" s="80"/>
      <c r="E10" s="80"/>
      <c r="F10" s="80"/>
      <c r="G10" s="90"/>
      <c r="H10" s="88"/>
      <c r="I10" s="80"/>
      <c r="J10" s="82"/>
      <c r="K10" s="87"/>
      <c r="L10" s="82"/>
      <c r="M10" s="82"/>
      <c r="N10" s="87"/>
      <c r="O10" s="82"/>
      <c r="P10" s="80"/>
      <c r="Q10" s="88"/>
      <c r="R10" s="80"/>
      <c r="S10" s="82"/>
      <c r="T10" s="87"/>
      <c r="U10" s="82"/>
      <c r="V10" s="233"/>
      <c r="W10" s="33">
        <f>Y5*2+Y6*7+Y7*1+Y10*8</f>
        <v>26.199999999999996</v>
      </c>
      <c r="X10" s="42" t="s">
        <v>34</v>
      </c>
      <c r="Y10" s="119">
        <v>0</v>
      </c>
      <c r="Z10" s="8"/>
      <c r="AA10" s="2" t="s">
        <v>35</v>
      </c>
      <c r="AE10" s="2">
        <f>AB10*15</f>
        <v>0</v>
      </c>
    </row>
    <row r="11" spans="2:35" ht="27.95" customHeight="1">
      <c r="B11" s="43" t="s">
        <v>36</v>
      </c>
      <c r="C11" s="44"/>
      <c r="D11" s="80"/>
      <c r="E11" s="88"/>
      <c r="F11" s="80"/>
      <c r="G11" s="80"/>
      <c r="H11" s="88"/>
      <c r="I11" s="80"/>
      <c r="J11" s="80"/>
      <c r="K11" s="88"/>
      <c r="L11" s="80"/>
      <c r="M11" s="88"/>
      <c r="N11" s="88"/>
      <c r="O11" s="80"/>
      <c r="P11" s="80"/>
      <c r="Q11" s="88"/>
      <c r="R11" s="80"/>
      <c r="S11" s="80"/>
      <c r="T11" s="80"/>
      <c r="U11" s="80"/>
      <c r="V11" s="233"/>
      <c r="W11" s="37" t="s">
        <v>37</v>
      </c>
      <c r="X11" s="45"/>
      <c r="Y11" s="85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5" ht="27.95" customHeight="1">
      <c r="B12" s="46"/>
      <c r="C12" s="47"/>
      <c r="D12" s="88"/>
      <c r="E12" s="88"/>
      <c r="F12" s="80"/>
      <c r="G12" s="80"/>
      <c r="H12" s="88"/>
      <c r="I12" s="80"/>
      <c r="J12" s="80"/>
      <c r="K12" s="88"/>
      <c r="L12" s="88"/>
      <c r="M12" s="88"/>
      <c r="N12" s="88"/>
      <c r="O12" s="80"/>
      <c r="P12" s="80"/>
      <c r="Q12" s="88"/>
      <c r="R12" s="80"/>
      <c r="S12" s="80"/>
      <c r="T12" s="88"/>
      <c r="U12" s="80"/>
      <c r="V12" s="234"/>
      <c r="W12" s="48">
        <f>W6*4+W8*9+W10*4</f>
        <v>682.3</v>
      </c>
      <c r="X12" s="49"/>
      <c r="Y12" s="85"/>
      <c r="Z12" s="8"/>
      <c r="AC12" s="50">
        <f>AC11*4/AF11</f>
        <v>0.15658362989323843</v>
      </c>
      <c r="AD12" s="50">
        <f>AD11*9/AF11</f>
        <v>0.28825622775800713</v>
      </c>
      <c r="AE12" s="50">
        <f>AE11*4/AF11</f>
        <v>0.55516014234875444</v>
      </c>
    </row>
    <row r="13" spans="2:35" s="31" customFormat="1" ht="42">
      <c r="B13" s="21">
        <v>2</v>
      </c>
      <c r="C13" s="231"/>
      <c r="D13" s="22" t="str">
        <f>月菜單!B11</f>
        <v>地瓜飯</v>
      </c>
      <c r="E13" s="22" t="s">
        <v>42</v>
      </c>
      <c r="F13" s="23" t="s">
        <v>14</v>
      </c>
      <c r="G13" s="51" t="str">
        <f>月菜單!B12</f>
        <v>板烤雞腿排</v>
      </c>
      <c r="H13" s="22" t="s">
        <v>43</v>
      </c>
      <c r="I13" s="23" t="s">
        <v>14</v>
      </c>
      <c r="J13" s="51" t="str">
        <f>月菜單!B13</f>
        <v>泰式打拋豬(醃)</v>
      </c>
      <c r="K13" s="22" t="s">
        <v>213</v>
      </c>
      <c r="L13" s="23" t="s">
        <v>14</v>
      </c>
      <c r="M13" s="51" t="str">
        <f>月菜單!B14</f>
        <v>胖胖熱狗棒(加炸)</v>
      </c>
      <c r="N13" s="22" t="s">
        <v>212</v>
      </c>
      <c r="O13" s="23" t="s">
        <v>14</v>
      </c>
      <c r="P13" s="22" t="str">
        <f>月菜單!B15</f>
        <v>淺色蔬菜</v>
      </c>
      <c r="Q13" s="22" t="s">
        <v>52</v>
      </c>
      <c r="R13" s="23" t="s">
        <v>14</v>
      </c>
      <c r="S13" s="22" t="str">
        <f>月菜單!B16</f>
        <v>味噌豆腐湯(豆海)</v>
      </c>
      <c r="T13" s="27" t="s">
        <v>51</v>
      </c>
      <c r="U13" s="23" t="s">
        <v>14</v>
      </c>
      <c r="V13" s="232"/>
      <c r="W13" s="28" t="s">
        <v>15</v>
      </c>
      <c r="X13" s="29" t="s">
        <v>16</v>
      </c>
      <c r="Y13" s="118">
        <v>6</v>
      </c>
      <c r="Z13" s="2"/>
      <c r="AA13" s="2"/>
      <c r="AB13" s="3"/>
      <c r="AC13" s="2" t="s">
        <v>17</v>
      </c>
      <c r="AD13" s="2" t="s">
        <v>18</v>
      </c>
      <c r="AE13" s="2" t="s">
        <v>19</v>
      </c>
      <c r="AF13" s="2" t="s">
        <v>20</v>
      </c>
      <c r="AG13" s="53"/>
      <c r="AH13" s="53"/>
      <c r="AI13" s="53"/>
    </row>
    <row r="14" spans="2:35" ht="27.95" customHeight="1">
      <c r="B14" s="32" t="s">
        <v>21</v>
      </c>
      <c r="C14" s="231"/>
      <c r="D14" s="80" t="s">
        <v>145</v>
      </c>
      <c r="E14" s="80"/>
      <c r="F14" s="80">
        <v>70</v>
      </c>
      <c r="G14" s="82" t="s">
        <v>146</v>
      </c>
      <c r="H14" s="82"/>
      <c r="I14" s="82">
        <v>40</v>
      </c>
      <c r="J14" s="82" t="s">
        <v>151</v>
      </c>
      <c r="K14" s="82"/>
      <c r="L14" s="82">
        <v>20</v>
      </c>
      <c r="M14" s="80" t="s">
        <v>216</v>
      </c>
      <c r="N14" s="80" t="s">
        <v>156</v>
      </c>
      <c r="O14" s="80">
        <v>40</v>
      </c>
      <c r="P14" s="80" t="str">
        <f>P13</f>
        <v>淺色蔬菜</v>
      </c>
      <c r="Q14" s="80"/>
      <c r="R14" s="82"/>
      <c r="S14" s="80" t="s">
        <v>189</v>
      </c>
      <c r="T14" s="80"/>
      <c r="U14" s="80">
        <v>10</v>
      </c>
      <c r="V14" s="233"/>
      <c r="W14" s="33">
        <f>Y13*15+Y15*5+Y17*15+Y18*12</f>
        <v>102</v>
      </c>
      <c r="X14" s="34" t="s">
        <v>22</v>
      </c>
      <c r="Y14" s="119">
        <v>1.8</v>
      </c>
      <c r="Z14" s="8"/>
      <c r="AA14" s="3" t="s">
        <v>23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  <c r="AG14" s="53"/>
      <c r="AH14" s="53"/>
      <c r="AI14" s="53"/>
    </row>
    <row r="15" spans="2:35" ht="27.95" customHeight="1">
      <c r="B15" s="32">
        <v>11</v>
      </c>
      <c r="C15" s="231"/>
      <c r="D15" s="82" t="s">
        <v>170</v>
      </c>
      <c r="E15" s="82"/>
      <c r="F15" s="82">
        <v>50</v>
      </c>
      <c r="G15" s="82"/>
      <c r="H15" s="82"/>
      <c r="I15" s="82"/>
      <c r="J15" s="82" t="s">
        <v>158</v>
      </c>
      <c r="K15" s="82"/>
      <c r="L15" s="82">
        <v>15</v>
      </c>
      <c r="M15" s="82"/>
      <c r="N15" s="82"/>
      <c r="O15" s="82"/>
      <c r="P15" s="80"/>
      <c r="Q15" s="80"/>
      <c r="R15" s="80"/>
      <c r="S15" s="80" t="s">
        <v>147</v>
      </c>
      <c r="T15" s="80" t="s">
        <v>217</v>
      </c>
      <c r="U15" s="80">
        <v>20</v>
      </c>
      <c r="V15" s="233"/>
      <c r="W15" s="37" t="s">
        <v>24</v>
      </c>
      <c r="X15" s="38" t="s">
        <v>25</v>
      </c>
      <c r="Y15" s="119">
        <v>2.4</v>
      </c>
      <c r="Z15" s="2"/>
      <c r="AA15" s="39" t="s">
        <v>26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10</v>
      </c>
      <c r="AF15" s="41">
        <f>AC15*4+AD15*9</f>
        <v>160.60000000000002</v>
      </c>
      <c r="AG15" s="53"/>
      <c r="AH15" s="53"/>
      <c r="AI15" s="53"/>
    </row>
    <row r="16" spans="2:35" ht="27.95" customHeight="1">
      <c r="B16" s="32" t="s">
        <v>38</v>
      </c>
      <c r="C16" s="231"/>
      <c r="D16" s="82"/>
      <c r="E16" s="82"/>
      <c r="F16" s="82"/>
      <c r="G16" s="82"/>
      <c r="H16" s="89"/>
      <c r="I16" s="82"/>
      <c r="J16" s="80" t="s">
        <v>178</v>
      </c>
      <c r="K16" s="83" t="s">
        <v>162</v>
      </c>
      <c r="L16" s="80">
        <v>10</v>
      </c>
      <c r="M16" s="82"/>
      <c r="N16" s="87"/>
      <c r="O16" s="82"/>
      <c r="P16" s="80"/>
      <c r="Q16" s="88"/>
      <c r="R16" s="80"/>
      <c r="S16" s="80" t="s">
        <v>187</v>
      </c>
      <c r="T16" s="80" t="s">
        <v>218</v>
      </c>
      <c r="U16" s="80">
        <v>5</v>
      </c>
      <c r="V16" s="233"/>
      <c r="W16" s="33">
        <f>Y14*5+Y16*5+Y18*8</f>
        <v>21.5</v>
      </c>
      <c r="X16" s="38" t="s">
        <v>28</v>
      </c>
      <c r="Y16" s="119">
        <v>2.5</v>
      </c>
      <c r="Z16" s="8"/>
      <c r="AA16" s="2" t="s">
        <v>29</v>
      </c>
      <c r="AB16" s="3">
        <v>1.6</v>
      </c>
      <c r="AC16" s="3">
        <f>AB16*1</f>
        <v>1.6</v>
      </c>
      <c r="AD16" s="3" t="s">
        <v>10</v>
      </c>
      <c r="AE16" s="3">
        <f>AB16*5</f>
        <v>8</v>
      </c>
      <c r="AF16" s="3">
        <f>AC16*4+AE16*4</f>
        <v>38.4</v>
      </c>
      <c r="AG16" s="53"/>
      <c r="AH16" s="53"/>
      <c r="AI16" s="53"/>
    </row>
    <row r="17" spans="2:35" ht="27.95" customHeight="1">
      <c r="B17" s="235" t="s">
        <v>39</v>
      </c>
      <c r="C17" s="231"/>
      <c r="D17" s="88"/>
      <c r="E17" s="88"/>
      <c r="F17" s="80"/>
      <c r="G17" s="80"/>
      <c r="H17" s="88"/>
      <c r="I17" s="80"/>
      <c r="J17" s="82" t="s">
        <v>193</v>
      </c>
      <c r="K17" s="88"/>
      <c r="L17" s="80">
        <v>5</v>
      </c>
      <c r="M17" s="82"/>
      <c r="N17" s="89"/>
      <c r="O17" s="82"/>
      <c r="P17" s="80"/>
      <c r="Q17" s="88"/>
      <c r="R17" s="80"/>
      <c r="S17" s="80"/>
      <c r="T17" s="88"/>
      <c r="U17" s="80"/>
      <c r="V17" s="233"/>
      <c r="W17" s="37" t="s">
        <v>31</v>
      </c>
      <c r="X17" s="38" t="s">
        <v>32</v>
      </c>
      <c r="Y17" s="119">
        <v>0</v>
      </c>
      <c r="Z17" s="2"/>
      <c r="AA17" s="2" t="s">
        <v>33</v>
      </c>
      <c r="AB17" s="3">
        <v>2.5</v>
      </c>
      <c r="AC17" s="3"/>
      <c r="AD17" s="3">
        <f>AB17*5</f>
        <v>12.5</v>
      </c>
      <c r="AE17" s="3" t="s">
        <v>10</v>
      </c>
      <c r="AF17" s="3">
        <f>AD17*9</f>
        <v>112.5</v>
      </c>
      <c r="AG17" s="53"/>
      <c r="AH17" s="55"/>
      <c r="AI17" s="53"/>
    </row>
    <row r="18" spans="2:35" ht="27.95" customHeight="1">
      <c r="B18" s="235"/>
      <c r="C18" s="231"/>
      <c r="D18" s="88"/>
      <c r="E18" s="88"/>
      <c r="F18" s="80"/>
      <c r="G18" s="93"/>
      <c r="H18" s="88"/>
      <c r="I18" s="80"/>
      <c r="J18" s="91"/>
      <c r="K18" s="88"/>
      <c r="L18" s="80"/>
      <c r="M18" s="82"/>
      <c r="N18" s="89"/>
      <c r="O18" s="82"/>
      <c r="P18" s="80"/>
      <c r="Q18" s="88"/>
      <c r="R18" s="80"/>
      <c r="S18" s="90"/>
      <c r="T18" s="88"/>
      <c r="U18" s="80"/>
      <c r="V18" s="233"/>
      <c r="W18" s="33">
        <f>Y13*2+Y14*7+Y15*1+Y18*8</f>
        <v>27</v>
      </c>
      <c r="X18" s="42" t="s">
        <v>34</v>
      </c>
      <c r="Y18" s="119">
        <v>0</v>
      </c>
      <c r="Z18" s="8"/>
      <c r="AA18" s="2" t="s">
        <v>35</v>
      </c>
      <c r="AB18" s="3">
        <v>1</v>
      </c>
      <c r="AE18" s="2">
        <f>AB18*15</f>
        <v>15</v>
      </c>
      <c r="AG18" s="53"/>
      <c r="AH18" s="55"/>
      <c r="AI18" s="53"/>
    </row>
    <row r="19" spans="2:35" ht="27.95" customHeight="1">
      <c r="B19" s="43" t="s">
        <v>36</v>
      </c>
      <c r="C19" s="44"/>
      <c r="D19" s="88"/>
      <c r="E19" s="88"/>
      <c r="F19" s="80"/>
      <c r="G19" s="80"/>
      <c r="H19" s="88"/>
      <c r="I19" s="80"/>
      <c r="J19" s="80"/>
      <c r="K19" s="88"/>
      <c r="L19" s="88"/>
      <c r="M19" s="80"/>
      <c r="N19" s="88"/>
      <c r="O19" s="80"/>
      <c r="P19" s="94"/>
      <c r="Q19" s="88"/>
      <c r="R19" s="80"/>
      <c r="S19" s="82"/>
      <c r="T19" s="89"/>
      <c r="U19" s="82"/>
      <c r="V19" s="233"/>
      <c r="W19" s="37" t="s">
        <v>37</v>
      </c>
      <c r="X19" s="45"/>
      <c r="Y19" s="120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5" ht="27.95" customHeight="1">
      <c r="B20" s="46"/>
      <c r="C20" s="47"/>
      <c r="D20" s="88"/>
      <c r="E20" s="88"/>
      <c r="F20" s="80"/>
      <c r="G20" s="80"/>
      <c r="H20" s="88"/>
      <c r="I20" s="80"/>
      <c r="J20" s="80"/>
      <c r="K20" s="88"/>
      <c r="L20" s="88"/>
      <c r="M20" s="88"/>
      <c r="N20" s="88"/>
      <c r="O20" s="80"/>
      <c r="P20" s="88"/>
      <c r="Q20" s="88"/>
      <c r="R20" s="80"/>
      <c r="S20" s="90"/>
      <c r="T20" s="88"/>
      <c r="U20" s="80"/>
      <c r="V20" s="234"/>
      <c r="W20" s="48">
        <f>W14*4+W16*9+W18*4</f>
        <v>709.5</v>
      </c>
      <c r="X20" s="57"/>
      <c r="Y20" s="121"/>
      <c r="Z20" s="8"/>
      <c r="AC20" s="50">
        <f>AC19*4/AF19</f>
        <v>0.14881334188582426</v>
      </c>
      <c r="AD20" s="50">
        <f>AD19*9/AF19</f>
        <v>0.27132777421423987</v>
      </c>
      <c r="AE20" s="50">
        <f>AE19*4/AF19</f>
        <v>0.5798588838999359</v>
      </c>
    </row>
    <row r="21" spans="2:35" s="31" customFormat="1" ht="42">
      <c r="B21" s="21">
        <v>2</v>
      </c>
      <c r="C21" s="231"/>
      <c r="D21" s="51" t="str">
        <f>月菜單!C11</f>
        <v>寶島白飯</v>
      </c>
      <c r="E21" s="22" t="s">
        <v>67</v>
      </c>
      <c r="F21" s="23" t="s">
        <v>14</v>
      </c>
      <c r="G21" s="51" t="str">
        <f>月菜單!C12</f>
        <v>醬香滷豬排</v>
      </c>
      <c r="H21" s="22" t="s">
        <v>62</v>
      </c>
      <c r="I21" s="23" t="s">
        <v>14</v>
      </c>
      <c r="J21" s="51" t="str">
        <f>月菜單!C13</f>
        <v>白玉燒雞</v>
      </c>
      <c r="K21" s="22" t="s">
        <v>68</v>
      </c>
      <c r="L21" s="23" t="s">
        <v>14</v>
      </c>
      <c r="M21" s="27" t="str">
        <f>月菜單!C14</f>
        <v>彩繪螺旋麵</v>
      </c>
      <c r="N21" s="27" t="s">
        <v>61</v>
      </c>
      <c r="O21" s="23" t="s">
        <v>14</v>
      </c>
      <c r="P21" s="22" t="str">
        <f>月菜單!C15</f>
        <v>深色蔬菜</v>
      </c>
      <c r="Q21" s="22" t="s">
        <v>52</v>
      </c>
      <c r="R21" s="23" t="s">
        <v>14</v>
      </c>
      <c r="S21" s="22" t="str">
        <f>月菜單!C16</f>
        <v>薑絲海芽湯</v>
      </c>
      <c r="T21" s="27" t="s">
        <v>51</v>
      </c>
      <c r="U21" s="23" t="s">
        <v>14</v>
      </c>
      <c r="V21" s="232"/>
      <c r="W21" s="28" t="s">
        <v>15</v>
      </c>
      <c r="X21" s="29" t="s">
        <v>16</v>
      </c>
      <c r="Y21" s="118">
        <v>5.8</v>
      </c>
      <c r="Z21" s="2"/>
      <c r="AA21" s="2"/>
      <c r="AB21" s="3"/>
      <c r="AC21" s="2" t="s">
        <v>17</v>
      </c>
      <c r="AD21" s="2" t="s">
        <v>18</v>
      </c>
      <c r="AE21" s="2" t="s">
        <v>19</v>
      </c>
      <c r="AF21" s="2" t="s">
        <v>20</v>
      </c>
    </row>
    <row r="22" spans="2:35" s="60" customFormat="1" ht="27.75" customHeight="1">
      <c r="B22" s="32" t="s">
        <v>21</v>
      </c>
      <c r="C22" s="231"/>
      <c r="D22" s="82" t="s">
        <v>54</v>
      </c>
      <c r="E22" s="82"/>
      <c r="F22" s="82">
        <v>110</v>
      </c>
      <c r="G22" s="80" t="s">
        <v>153</v>
      </c>
      <c r="H22" s="80"/>
      <c r="I22" s="80">
        <v>35</v>
      </c>
      <c r="J22" s="80" t="s">
        <v>168</v>
      </c>
      <c r="K22" s="80"/>
      <c r="L22" s="80">
        <v>30</v>
      </c>
      <c r="M22" s="80" t="s">
        <v>219</v>
      </c>
      <c r="N22" s="81"/>
      <c r="O22" s="80">
        <v>30</v>
      </c>
      <c r="P22" s="80" t="str">
        <f>P21</f>
        <v>深色蔬菜</v>
      </c>
      <c r="Q22" s="80"/>
      <c r="R22" s="82">
        <v>120</v>
      </c>
      <c r="S22" s="82" t="s">
        <v>181</v>
      </c>
      <c r="T22" s="82"/>
      <c r="U22" s="82">
        <v>10</v>
      </c>
      <c r="V22" s="233"/>
      <c r="W22" s="33">
        <f>Y21*15+Y23*5+Y25*15+Y26*12</f>
        <v>98</v>
      </c>
      <c r="X22" s="34" t="s">
        <v>22</v>
      </c>
      <c r="Y22" s="119">
        <v>1.8</v>
      </c>
      <c r="Z22" s="59"/>
      <c r="AA22" s="3" t="s">
        <v>23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5" s="60" customFormat="1" ht="27.95" customHeight="1">
      <c r="B23" s="32">
        <v>12</v>
      </c>
      <c r="C23" s="231"/>
      <c r="D23" s="80"/>
      <c r="E23" s="80"/>
      <c r="F23" s="80"/>
      <c r="G23" s="82"/>
      <c r="H23" s="82"/>
      <c r="I23" s="82"/>
      <c r="J23" s="105" t="s">
        <v>157</v>
      </c>
      <c r="K23" s="80"/>
      <c r="L23" s="80">
        <v>20</v>
      </c>
      <c r="M23" s="80" t="s">
        <v>220</v>
      </c>
      <c r="N23" s="95"/>
      <c r="O23" s="80">
        <v>20</v>
      </c>
      <c r="P23" s="80"/>
      <c r="Q23" s="80"/>
      <c r="R23" s="80"/>
      <c r="S23" s="82" t="s">
        <v>183</v>
      </c>
      <c r="T23" s="82"/>
      <c r="U23" s="82">
        <v>5</v>
      </c>
      <c r="V23" s="233"/>
      <c r="W23" s="37" t="s">
        <v>24</v>
      </c>
      <c r="X23" s="38" t="s">
        <v>25</v>
      </c>
      <c r="Y23" s="119">
        <v>2.2000000000000002</v>
      </c>
      <c r="Z23" s="61"/>
      <c r="AA23" s="39" t="s">
        <v>26</v>
      </c>
      <c r="AB23" s="3">
        <v>2</v>
      </c>
      <c r="AC23" s="40">
        <f>AB23*7</f>
        <v>14</v>
      </c>
      <c r="AD23" s="3">
        <f>AB23*5</f>
        <v>10</v>
      </c>
      <c r="AE23" s="3" t="s">
        <v>10</v>
      </c>
      <c r="AF23" s="41">
        <f>AC23*4+AD23*9</f>
        <v>146</v>
      </c>
    </row>
    <row r="24" spans="2:35" s="60" customFormat="1" ht="27.95" customHeight="1">
      <c r="B24" s="32" t="s">
        <v>38</v>
      </c>
      <c r="C24" s="231"/>
      <c r="D24" s="80"/>
      <c r="E24" s="80"/>
      <c r="F24" s="80"/>
      <c r="G24" s="82"/>
      <c r="H24" s="89"/>
      <c r="I24" s="82"/>
      <c r="J24" s="82" t="s">
        <v>152</v>
      </c>
      <c r="K24" s="83"/>
      <c r="L24" s="80">
        <v>20</v>
      </c>
      <c r="M24" s="80" t="s">
        <v>221</v>
      </c>
      <c r="N24" s="88"/>
      <c r="O24" s="80">
        <v>20</v>
      </c>
      <c r="P24" s="80"/>
      <c r="Q24" s="80"/>
      <c r="R24" s="80"/>
      <c r="S24" s="82"/>
      <c r="T24" s="89"/>
      <c r="U24" s="82"/>
      <c r="V24" s="233"/>
      <c r="W24" s="33">
        <f>Y22*5+Y24*5+Y26*8</f>
        <v>21.5</v>
      </c>
      <c r="X24" s="38" t="s">
        <v>28</v>
      </c>
      <c r="Y24" s="119">
        <v>2.5</v>
      </c>
      <c r="Z24" s="59"/>
      <c r="AA24" s="2" t="s">
        <v>29</v>
      </c>
      <c r="AB24" s="3">
        <v>1.5</v>
      </c>
      <c r="AC24" s="3">
        <f>AB24*1</f>
        <v>1.5</v>
      </c>
      <c r="AD24" s="3" t="s">
        <v>10</v>
      </c>
      <c r="AE24" s="3">
        <f>AB24*5</f>
        <v>7.5</v>
      </c>
      <c r="AF24" s="3">
        <f>AC24*4+AE24*4</f>
        <v>36</v>
      </c>
    </row>
    <row r="25" spans="2:35" s="60" customFormat="1" ht="27.95" customHeight="1">
      <c r="B25" s="235" t="s">
        <v>40</v>
      </c>
      <c r="C25" s="231"/>
      <c r="D25" s="80"/>
      <c r="E25" s="80"/>
      <c r="F25" s="80"/>
      <c r="G25" s="82"/>
      <c r="H25" s="89"/>
      <c r="I25" s="82"/>
      <c r="J25" s="82" t="s">
        <v>173</v>
      </c>
      <c r="K25" s="82"/>
      <c r="L25" s="82">
        <v>20</v>
      </c>
      <c r="M25" s="80" t="s">
        <v>215</v>
      </c>
      <c r="N25" s="87"/>
      <c r="O25" s="80">
        <v>10</v>
      </c>
      <c r="P25" s="80"/>
      <c r="Q25" s="80"/>
      <c r="R25" s="80"/>
      <c r="S25" s="80"/>
      <c r="T25" s="83"/>
      <c r="U25" s="80"/>
      <c r="V25" s="233"/>
      <c r="W25" s="37" t="s">
        <v>31</v>
      </c>
      <c r="X25" s="38" t="s">
        <v>32</v>
      </c>
      <c r="Y25" s="119">
        <v>0</v>
      </c>
      <c r="Z25" s="61"/>
      <c r="AA25" s="2" t="s">
        <v>33</v>
      </c>
      <c r="AB25" s="3">
        <v>2.5</v>
      </c>
      <c r="AC25" s="3"/>
      <c r="AD25" s="3">
        <f>AB25*5</f>
        <v>12.5</v>
      </c>
      <c r="AE25" s="3" t="s">
        <v>10</v>
      </c>
      <c r="AF25" s="3">
        <f>AD25*9</f>
        <v>112.5</v>
      </c>
    </row>
    <row r="26" spans="2:35" s="60" customFormat="1" ht="27.95" customHeight="1">
      <c r="B26" s="235"/>
      <c r="C26" s="231"/>
      <c r="D26" s="80"/>
      <c r="E26" s="80"/>
      <c r="F26" s="80"/>
      <c r="G26" s="93"/>
      <c r="H26" s="88"/>
      <c r="I26" s="80"/>
      <c r="J26" s="87"/>
      <c r="K26" s="87"/>
      <c r="L26" s="82"/>
      <c r="M26" s="80"/>
      <c r="N26" s="87"/>
      <c r="O26" s="80"/>
      <c r="P26" s="82"/>
      <c r="Q26" s="82"/>
      <c r="R26" s="80"/>
      <c r="S26" s="80"/>
      <c r="T26" s="88"/>
      <c r="U26" s="80"/>
      <c r="V26" s="233"/>
      <c r="W26" s="33">
        <f>Y21*2+Y22*7+Y23*1+Y26*8</f>
        <v>26.4</v>
      </c>
      <c r="X26" s="42" t="s">
        <v>34</v>
      </c>
      <c r="Y26" s="119">
        <v>0</v>
      </c>
      <c r="Z26" s="59"/>
      <c r="AA26" s="2" t="s">
        <v>35</v>
      </c>
      <c r="AB26" s="3"/>
      <c r="AC26" s="2"/>
      <c r="AD26" s="2"/>
      <c r="AE26" s="2">
        <f>AB26*15</f>
        <v>0</v>
      </c>
      <c r="AF26" s="2"/>
    </row>
    <row r="27" spans="2:35" s="60" customFormat="1" ht="27.95" customHeight="1">
      <c r="B27" s="43" t="s">
        <v>36</v>
      </c>
      <c r="C27" s="62"/>
      <c r="D27" s="80"/>
      <c r="E27" s="88"/>
      <c r="F27" s="80"/>
      <c r="G27" s="80"/>
      <c r="H27" s="88"/>
      <c r="I27" s="80"/>
      <c r="J27" s="87"/>
      <c r="K27" s="87"/>
      <c r="L27" s="82"/>
      <c r="M27" s="91"/>
      <c r="N27" s="88"/>
      <c r="O27" s="80"/>
      <c r="P27" s="83"/>
      <c r="Q27" s="88"/>
      <c r="R27" s="80"/>
      <c r="S27" s="80"/>
      <c r="T27" s="88"/>
      <c r="U27" s="80"/>
      <c r="V27" s="233"/>
      <c r="W27" s="37" t="s">
        <v>37</v>
      </c>
      <c r="X27" s="45"/>
      <c r="Y27" s="120"/>
      <c r="Z27" s="61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5" s="60" customFormat="1" ht="27.95" customHeight="1" thickBot="1">
      <c r="B28" s="63"/>
      <c r="C28" s="64"/>
      <c r="D28" s="88"/>
      <c r="E28" s="88"/>
      <c r="F28" s="80"/>
      <c r="G28" s="80"/>
      <c r="H28" s="88"/>
      <c r="I28" s="80"/>
      <c r="J28" s="87"/>
      <c r="K28" s="89"/>
      <c r="L28" s="82"/>
      <c r="M28" s="80"/>
      <c r="N28" s="88"/>
      <c r="O28" s="80"/>
      <c r="P28" s="80"/>
      <c r="Q28" s="88"/>
      <c r="R28" s="80"/>
      <c r="S28" s="80"/>
      <c r="T28" s="88"/>
      <c r="U28" s="80"/>
      <c r="V28" s="234"/>
      <c r="W28" s="48">
        <f>W22*4+W24*9+W26*4</f>
        <v>691.1</v>
      </c>
      <c r="X28" s="49"/>
      <c r="Y28" s="121"/>
      <c r="Z28" s="59"/>
      <c r="AA28" s="61"/>
      <c r="AB28" s="65"/>
      <c r="AC28" s="50">
        <f>AC27*4/AF27</f>
        <v>0.15658362989323843</v>
      </c>
      <c r="AD28" s="50">
        <f>AD27*9/AF27</f>
        <v>0.28825622775800713</v>
      </c>
      <c r="AE28" s="50">
        <f>AE27*4/AF27</f>
        <v>0.55516014234875444</v>
      </c>
      <c r="AF28" s="61"/>
    </row>
    <row r="29" spans="2:35" s="31" customFormat="1" ht="42">
      <c r="B29" s="21">
        <v>2</v>
      </c>
      <c r="C29" s="231"/>
      <c r="D29" s="22" t="str">
        <f>月菜單!D11</f>
        <v>五穀飯</v>
      </c>
      <c r="E29" s="22" t="s">
        <v>42</v>
      </c>
      <c r="F29" s="23" t="s">
        <v>14</v>
      </c>
      <c r="G29" s="24" t="str">
        <f>月菜單!D12</f>
        <v>碳烤翅小腿</v>
      </c>
      <c r="H29" s="22" t="s">
        <v>43</v>
      </c>
      <c r="I29" s="23" t="s">
        <v>14</v>
      </c>
      <c r="J29" s="25" t="str">
        <f>月菜單!D13</f>
        <v>印度咖哩豬</v>
      </c>
      <c r="K29" s="26" t="s">
        <v>51</v>
      </c>
      <c r="L29" s="23" t="s">
        <v>14</v>
      </c>
      <c r="M29" s="24" t="str">
        <f>月菜單!D14</f>
        <v>中華鍋貼(加)</v>
      </c>
      <c r="N29" s="22" t="s">
        <v>42</v>
      </c>
      <c r="O29" s="23" t="s">
        <v>14</v>
      </c>
      <c r="P29" s="22" t="str">
        <f>月菜單!D15</f>
        <v>淺色蔬菜</v>
      </c>
      <c r="Q29" s="22" t="s">
        <v>52</v>
      </c>
      <c r="R29" s="23" t="s">
        <v>14</v>
      </c>
      <c r="S29" s="22" t="str">
        <f>月菜單!D16</f>
        <v>廟口麵線糊(芡)</v>
      </c>
      <c r="T29" s="27" t="s">
        <v>51</v>
      </c>
      <c r="U29" s="23" t="s">
        <v>14</v>
      </c>
      <c r="V29" s="239"/>
      <c r="W29" s="28" t="s">
        <v>15</v>
      </c>
      <c r="X29" s="29" t="s">
        <v>16</v>
      </c>
      <c r="Y29" s="122">
        <v>5.5</v>
      </c>
      <c r="Z29" s="2"/>
      <c r="AA29" s="2"/>
      <c r="AB29" s="3"/>
      <c r="AC29" s="2" t="s">
        <v>17</v>
      </c>
      <c r="AD29" s="2" t="s">
        <v>18</v>
      </c>
      <c r="AE29" s="2" t="s">
        <v>19</v>
      </c>
      <c r="AF29" s="2" t="s">
        <v>20</v>
      </c>
    </row>
    <row r="30" spans="2:35" ht="27.95" customHeight="1">
      <c r="B30" s="32" t="s">
        <v>21</v>
      </c>
      <c r="C30" s="231"/>
      <c r="D30" s="80" t="s">
        <v>145</v>
      </c>
      <c r="E30" s="80"/>
      <c r="F30" s="80">
        <v>70</v>
      </c>
      <c r="G30" s="80" t="s">
        <v>184</v>
      </c>
      <c r="H30" s="80"/>
      <c r="I30" s="80">
        <v>40</v>
      </c>
      <c r="J30" s="80" t="s">
        <v>158</v>
      </c>
      <c r="K30" s="80"/>
      <c r="L30" s="80">
        <v>20</v>
      </c>
      <c r="M30" s="80" t="s">
        <v>222</v>
      </c>
      <c r="N30" s="80" t="s">
        <v>214</v>
      </c>
      <c r="O30" s="80">
        <v>40</v>
      </c>
      <c r="P30" s="80" t="str">
        <f>P29</f>
        <v>淺色蔬菜</v>
      </c>
      <c r="Q30" s="80"/>
      <c r="R30" s="82">
        <v>120</v>
      </c>
      <c r="S30" s="82" t="s">
        <v>150</v>
      </c>
      <c r="T30" s="82"/>
      <c r="U30" s="82">
        <v>10</v>
      </c>
      <c r="V30" s="240"/>
      <c r="W30" s="33">
        <f>Y29*15+Y31*5+Y33*15+Y34*12</f>
        <v>94.5</v>
      </c>
      <c r="X30" s="34" t="s">
        <v>22</v>
      </c>
      <c r="Y30" s="120">
        <v>1.7</v>
      </c>
      <c r="Z30" s="8"/>
      <c r="AA30" s="3" t="s">
        <v>23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5" ht="27.95" customHeight="1">
      <c r="B31" s="32">
        <v>13</v>
      </c>
      <c r="C31" s="231"/>
      <c r="D31" s="82" t="s">
        <v>202</v>
      </c>
      <c r="E31" s="82"/>
      <c r="F31" s="82">
        <v>40</v>
      </c>
      <c r="G31" s="82"/>
      <c r="H31" s="80"/>
      <c r="I31" s="80"/>
      <c r="J31" s="82" t="s">
        <v>165</v>
      </c>
      <c r="K31" s="82"/>
      <c r="L31" s="80">
        <v>30</v>
      </c>
      <c r="M31" s="80"/>
      <c r="N31" s="80"/>
      <c r="O31" s="80"/>
      <c r="P31" s="82"/>
      <c r="Q31" s="82"/>
      <c r="R31" s="82"/>
      <c r="S31" s="82" t="s">
        <v>188</v>
      </c>
      <c r="T31" s="82"/>
      <c r="U31" s="82">
        <v>5</v>
      </c>
      <c r="V31" s="240"/>
      <c r="W31" s="37" t="s">
        <v>24</v>
      </c>
      <c r="X31" s="38" t="s">
        <v>25</v>
      </c>
      <c r="Y31" s="120">
        <v>2.4</v>
      </c>
      <c r="Z31" s="2"/>
      <c r="AA31" s="39" t="s">
        <v>26</v>
      </c>
      <c r="AB31" s="3">
        <v>2.2999999999999998</v>
      </c>
      <c r="AC31" s="40">
        <f>AB31*7</f>
        <v>16.099999999999998</v>
      </c>
      <c r="AD31" s="3">
        <f>AB31*5</f>
        <v>11.5</v>
      </c>
      <c r="AE31" s="3" t="s">
        <v>10</v>
      </c>
      <c r="AF31" s="41">
        <f>AC31*4+AD31*9</f>
        <v>167.89999999999998</v>
      </c>
    </row>
    <row r="32" spans="2:35" ht="27.95" customHeight="1">
      <c r="B32" s="32" t="s">
        <v>27</v>
      </c>
      <c r="C32" s="231"/>
      <c r="D32" s="82"/>
      <c r="E32" s="82"/>
      <c r="F32" s="82"/>
      <c r="G32" s="82"/>
      <c r="H32" s="82"/>
      <c r="I32" s="82"/>
      <c r="J32" s="82" t="s">
        <v>152</v>
      </c>
      <c r="K32" s="87"/>
      <c r="L32" s="82">
        <v>20</v>
      </c>
      <c r="M32" s="80"/>
      <c r="N32" s="80"/>
      <c r="O32" s="80"/>
      <c r="P32" s="82"/>
      <c r="Q32" s="82"/>
      <c r="R32" s="82"/>
      <c r="S32" s="82" t="s">
        <v>175</v>
      </c>
      <c r="T32" s="89"/>
      <c r="U32" s="82">
        <v>5</v>
      </c>
      <c r="V32" s="240"/>
      <c r="W32" s="33">
        <f>Y30*5+Y32*5+Y34*8</f>
        <v>21</v>
      </c>
      <c r="X32" s="38" t="s">
        <v>28</v>
      </c>
      <c r="Y32" s="120">
        <v>2.5</v>
      </c>
      <c r="Z32" s="8"/>
      <c r="AA32" s="2" t="s">
        <v>29</v>
      </c>
      <c r="AB32" s="3">
        <v>1.5</v>
      </c>
      <c r="AC32" s="3">
        <f>AB32*1</f>
        <v>1.5</v>
      </c>
      <c r="AD32" s="3" t="s">
        <v>10</v>
      </c>
      <c r="AE32" s="3">
        <f>AB32*5</f>
        <v>7.5</v>
      </c>
      <c r="AF32" s="3">
        <f>AC32*4+AE32*4</f>
        <v>36</v>
      </c>
    </row>
    <row r="33" spans="2:32" ht="27.75">
      <c r="B33" s="235" t="s">
        <v>41</v>
      </c>
      <c r="C33" s="231"/>
      <c r="D33" s="83"/>
      <c r="E33" s="88"/>
      <c r="F33" s="80"/>
      <c r="G33" s="96"/>
      <c r="H33" s="97"/>
      <c r="I33" s="98"/>
      <c r="J33" s="82" t="s">
        <v>168</v>
      </c>
      <c r="K33" s="87"/>
      <c r="L33" s="82">
        <v>20</v>
      </c>
      <c r="M33" s="80"/>
      <c r="N33" s="87"/>
      <c r="O33" s="80"/>
      <c r="P33" s="82"/>
      <c r="Q33" s="82"/>
      <c r="R33" s="82"/>
      <c r="S33" s="82" t="s">
        <v>152</v>
      </c>
      <c r="T33" s="89"/>
      <c r="U33" s="82">
        <v>5</v>
      </c>
      <c r="V33" s="240"/>
      <c r="W33" s="37" t="s">
        <v>31</v>
      </c>
      <c r="X33" s="38" t="s">
        <v>32</v>
      </c>
      <c r="Y33" s="120">
        <v>0</v>
      </c>
      <c r="Z33" s="2"/>
      <c r="AA33" s="2" t="s">
        <v>33</v>
      </c>
      <c r="AB33" s="3">
        <v>2.5</v>
      </c>
      <c r="AC33" s="3"/>
      <c r="AD33" s="3">
        <f>AB33*5</f>
        <v>12.5</v>
      </c>
      <c r="AE33" s="3" t="s">
        <v>10</v>
      </c>
      <c r="AF33" s="3">
        <f>AD33*9</f>
        <v>112.5</v>
      </c>
    </row>
    <row r="34" spans="2:32" ht="27.75">
      <c r="B34" s="235"/>
      <c r="C34" s="231"/>
      <c r="D34" s="83"/>
      <c r="E34" s="83"/>
      <c r="F34" s="80"/>
      <c r="G34" s="82"/>
      <c r="H34" s="89"/>
      <c r="I34" s="82"/>
      <c r="J34" s="82"/>
      <c r="K34" s="82"/>
      <c r="L34" s="82"/>
      <c r="M34" s="91"/>
      <c r="N34" s="87"/>
      <c r="O34" s="80"/>
      <c r="P34" s="82"/>
      <c r="Q34" s="89"/>
      <c r="R34" s="82"/>
      <c r="S34" s="82" t="s">
        <v>163</v>
      </c>
      <c r="T34" s="89"/>
      <c r="U34" s="82">
        <v>10</v>
      </c>
      <c r="V34" s="240"/>
      <c r="W34" s="33">
        <f>Y29*2+Y30*7+Y31*1+Y34*8</f>
        <v>25.299999999999997</v>
      </c>
      <c r="X34" s="42" t="s">
        <v>34</v>
      </c>
      <c r="Y34" s="121">
        <v>0</v>
      </c>
      <c r="Z34" s="8"/>
      <c r="AA34" s="2" t="s">
        <v>35</v>
      </c>
      <c r="AB34" s="3">
        <v>1</v>
      </c>
      <c r="AE34" s="2">
        <f>AB34*15</f>
        <v>15</v>
      </c>
    </row>
    <row r="35" spans="2:32" ht="27.75">
      <c r="B35" s="43" t="s">
        <v>36</v>
      </c>
      <c r="C35" s="44"/>
      <c r="D35" s="89"/>
      <c r="E35" s="89"/>
      <c r="F35" s="82"/>
      <c r="G35" s="82"/>
      <c r="H35" s="87"/>
      <c r="I35" s="82"/>
      <c r="J35" s="80"/>
      <c r="K35" s="88"/>
      <c r="L35" s="80"/>
      <c r="M35" s="80"/>
      <c r="N35" s="88"/>
      <c r="O35" s="80"/>
      <c r="P35" s="82"/>
      <c r="Q35" s="89"/>
      <c r="R35" s="82"/>
      <c r="S35" s="90"/>
      <c r="T35" s="88"/>
      <c r="U35" s="80"/>
      <c r="V35" s="240"/>
      <c r="W35" s="37" t="s">
        <v>37</v>
      </c>
      <c r="X35" s="45"/>
      <c r="Y35" s="120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75">
      <c r="B36" s="46"/>
      <c r="C36" s="47"/>
      <c r="D36" s="89"/>
      <c r="E36" s="89"/>
      <c r="F36" s="82"/>
      <c r="G36" s="83"/>
      <c r="H36" s="83"/>
      <c r="I36" s="80"/>
      <c r="J36" s="80"/>
      <c r="K36" s="88"/>
      <c r="L36" s="88"/>
      <c r="M36" s="80"/>
      <c r="N36" s="88"/>
      <c r="O36" s="80"/>
      <c r="P36" s="82"/>
      <c r="Q36" s="89"/>
      <c r="R36" s="82"/>
      <c r="S36" s="80"/>
      <c r="T36" s="88"/>
      <c r="U36" s="80"/>
      <c r="V36" s="241"/>
      <c r="W36" s="48">
        <f>W30*4+W32*9+W34*4</f>
        <v>668.2</v>
      </c>
      <c r="X36" s="57"/>
      <c r="Y36" s="120"/>
      <c r="Z36" s="8"/>
      <c r="AC36" s="50">
        <f>AC35*4/AF35</f>
        <v>0.15094339622641509</v>
      </c>
      <c r="AD36" s="50">
        <f>AD35*9/AF35</f>
        <v>0.27536970933197347</v>
      </c>
      <c r="AE36" s="50">
        <f>AE35*4/AF35</f>
        <v>0.57368689444161147</v>
      </c>
    </row>
    <row r="37" spans="2:32" s="31" customFormat="1" ht="42">
      <c r="B37" s="21">
        <v>2</v>
      </c>
      <c r="C37" s="231"/>
      <c r="D37" s="22" t="str">
        <f>月菜單!E11</f>
        <v>噴香雞絲飯</v>
      </c>
      <c r="E37" s="22" t="s">
        <v>42</v>
      </c>
      <c r="F37" s="23" t="s">
        <v>14</v>
      </c>
      <c r="G37" s="24" t="str">
        <f>月菜單!E12</f>
        <v>椒鹽咕咾肉(炸)</v>
      </c>
      <c r="H37" s="22" t="s">
        <v>50</v>
      </c>
      <c r="I37" s="23" t="s">
        <v>14</v>
      </c>
      <c r="J37" s="25" t="str">
        <f>月菜單!E13</f>
        <v>鴿蛋海結</v>
      </c>
      <c r="K37" s="26" t="s">
        <v>75</v>
      </c>
      <c r="L37" s="23" t="s">
        <v>14</v>
      </c>
      <c r="M37" s="24" t="str">
        <f>月菜單!E14</f>
        <v>香烤地瓜條</v>
      </c>
      <c r="N37" s="22" t="s">
        <v>61</v>
      </c>
      <c r="O37" s="23" t="s">
        <v>14</v>
      </c>
      <c r="P37" s="22" t="str">
        <f>月菜單!E15</f>
        <v>深色蔬菜</v>
      </c>
      <c r="Q37" s="22" t="s">
        <v>52</v>
      </c>
      <c r="R37" s="23" t="s">
        <v>14</v>
      </c>
      <c r="S37" s="22" t="str">
        <f>月菜單!E16</f>
        <v>白玉上排湯</v>
      </c>
      <c r="T37" s="27" t="s">
        <v>51</v>
      </c>
      <c r="U37" s="23" t="s">
        <v>14</v>
      </c>
      <c r="V37" s="232"/>
      <c r="W37" s="28" t="s">
        <v>15</v>
      </c>
      <c r="X37" s="29" t="s">
        <v>16</v>
      </c>
      <c r="Y37" s="84">
        <v>5.9</v>
      </c>
      <c r="Z37" s="2"/>
      <c r="AA37" s="2"/>
      <c r="AB37" s="3"/>
      <c r="AC37" s="2" t="s">
        <v>17</v>
      </c>
      <c r="AD37" s="2" t="s">
        <v>18</v>
      </c>
      <c r="AE37" s="2" t="s">
        <v>19</v>
      </c>
      <c r="AF37" s="2" t="s">
        <v>20</v>
      </c>
    </row>
    <row r="38" spans="2:32" ht="27.75">
      <c r="B38" s="32" t="s">
        <v>21</v>
      </c>
      <c r="C38" s="231"/>
      <c r="D38" s="105" t="s">
        <v>145</v>
      </c>
      <c r="E38" s="80"/>
      <c r="F38" s="82">
        <v>110</v>
      </c>
      <c r="G38" s="82" t="s">
        <v>151</v>
      </c>
      <c r="H38" s="80"/>
      <c r="I38" s="82">
        <v>35</v>
      </c>
      <c r="J38" s="82" t="s">
        <v>196</v>
      </c>
      <c r="K38" s="82"/>
      <c r="L38" s="82">
        <v>20</v>
      </c>
      <c r="M38" s="82" t="s">
        <v>180</v>
      </c>
      <c r="N38" s="82"/>
      <c r="O38" s="82">
        <v>40</v>
      </c>
      <c r="P38" s="99" t="str">
        <f>P37</f>
        <v>深色蔬菜</v>
      </c>
      <c r="Q38" s="99"/>
      <c r="R38" s="99">
        <v>120</v>
      </c>
      <c r="S38" s="82" t="s">
        <v>157</v>
      </c>
      <c r="T38" s="82"/>
      <c r="U38" s="82">
        <v>30</v>
      </c>
      <c r="V38" s="233"/>
      <c r="W38" s="33">
        <f>Y37*15+Y39*5+Y41*15+Y42*12</f>
        <v>100</v>
      </c>
      <c r="X38" s="34" t="s">
        <v>22</v>
      </c>
      <c r="Y38" s="85">
        <v>1.9</v>
      </c>
      <c r="Z38" s="8"/>
      <c r="AA38" s="3" t="s">
        <v>23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75">
      <c r="B39" s="32">
        <v>14</v>
      </c>
      <c r="C39" s="231"/>
      <c r="D39" s="105" t="s">
        <v>168</v>
      </c>
      <c r="E39" s="80"/>
      <c r="F39" s="82">
        <v>20</v>
      </c>
      <c r="G39" s="82"/>
      <c r="H39" s="80"/>
      <c r="I39" s="80"/>
      <c r="J39" s="82" t="s">
        <v>179</v>
      </c>
      <c r="K39" s="82"/>
      <c r="L39" s="82">
        <v>30</v>
      </c>
      <c r="M39" s="80"/>
      <c r="N39" s="80"/>
      <c r="O39" s="80"/>
      <c r="P39" s="82"/>
      <c r="Q39" s="87"/>
      <c r="R39" s="82"/>
      <c r="S39" s="82" t="s">
        <v>160</v>
      </c>
      <c r="T39" s="87"/>
      <c r="U39" s="82">
        <v>10</v>
      </c>
      <c r="V39" s="233"/>
      <c r="W39" s="37" t="s">
        <v>24</v>
      </c>
      <c r="X39" s="38" t="s">
        <v>25</v>
      </c>
      <c r="Y39" s="85">
        <v>2.2999999999999998</v>
      </c>
      <c r="Z39" s="2"/>
      <c r="AA39" s="39" t="s">
        <v>26</v>
      </c>
      <c r="AB39" s="3">
        <v>2.2999999999999998</v>
      </c>
      <c r="AC39" s="40">
        <f>AB39*7</f>
        <v>16.099999999999998</v>
      </c>
      <c r="AD39" s="3">
        <f>AB39*5</f>
        <v>11.5</v>
      </c>
      <c r="AE39" s="3" t="s">
        <v>10</v>
      </c>
      <c r="AF39" s="41">
        <f>AC39*4+AD39*9</f>
        <v>167.89999999999998</v>
      </c>
    </row>
    <row r="40" spans="2:32" ht="27.75">
      <c r="B40" s="32" t="s">
        <v>27</v>
      </c>
      <c r="C40" s="231"/>
      <c r="D40" s="105" t="s">
        <v>203</v>
      </c>
      <c r="E40" s="83"/>
      <c r="F40" s="82">
        <v>5</v>
      </c>
      <c r="G40" s="91"/>
      <c r="H40" s="80"/>
      <c r="I40" s="80"/>
      <c r="J40" s="80"/>
      <c r="K40" s="80"/>
      <c r="L40" s="80"/>
      <c r="M40" s="82"/>
      <c r="N40" s="82"/>
      <c r="O40" s="80"/>
      <c r="P40" s="82"/>
      <c r="Q40" s="89"/>
      <c r="R40" s="82"/>
      <c r="S40" s="82"/>
      <c r="T40" s="82"/>
      <c r="U40" s="82"/>
      <c r="V40" s="233"/>
      <c r="W40" s="33">
        <f>Y38*5+Y40*5+Y42*8</f>
        <v>21.5</v>
      </c>
      <c r="X40" s="38" t="s">
        <v>28</v>
      </c>
      <c r="Y40" s="85">
        <v>2.4</v>
      </c>
      <c r="Z40" s="8"/>
      <c r="AA40" s="2" t="s">
        <v>29</v>
      </c>
      <c r="AB40" s="3">
        <v>1.6</v>
      </c>
      <c r="AC40" s="3">
        <f>AB40*1</f>
        <v>1.6</v>
      </c>
      <c r="AD40" s="3" t="s">
        <v>10</v>
      </c>
      <c r="AE40" s="3">
        <f>AB40*5</f>
        <v>8</v>
      </c>
      <c r="AF40" s="3">
        <f>AC40*4+AE40*4</f>
        <v>38.4</v>
      </c>
    </row>
    <row r="41" spans="2:32" ht="27.75">
      <c r="B41" s="235" t="s">
        <v>55</v>
      </c>
      <c r="C41" s="231"/>
      <c r="D41" s="105" t="s">
        <v>149</v>
      </c>
      <c r="E41" s="88"/>
      <c r="F41" s="82">
        <v>10</v>
      </c>
      <c r="G41" s="91"/>
      <c r="H41" s="80"/>
      <c r="I41" s="80"/>
      <c r="J41" s="80"/>
      <c r="K41" s="83"/>
      <c r="L41" s="80"/>
      <c r="M41" s="82"/>
      <c r="N41" s="87"/>
      <c r="O41" s="82"/>
      <c r="P41" s="82"/>
      <c r="Q41" s="82"/>
      <c r="R41" s="82"/>
      <c r="S41" s="100"/>
      <c r="T41" s="101"/>
      <c r="U41" s="102"/>
      <c r="V41" s="233"/>
      <c r="W41" s="37" t="s">
        <v>31</v>
      </c>
      <c r="X41" s="38" t="s">
        <v>32</v>
      </c>
      <c r="Y41" s="85">
        <v>0</v>
      </c>
      <c r="Z41" s="2"/>
      <c r="AA41" s="2" t="s">
        <v>33</v>
      </c>
      <c r="AB41" s="3">
        <v>2.5</v>
      </c>
      <c r="AC41" s="3"/>
      <c r="AD41" s="3">
        <f>AB41*5</f>
        <v>12.5</v>
      </c>
      <c r="AE41" s="3" t="s">
        <v>10</v>
      </c>
      <c r="AF41" s="3">
        <f>AD41*9</f>
        <v>112.5</v>
      </c>
    </row>
    <row r="42" spans="2:32" ht="27.75">
      <c r="B42" s="235"/>
      <c r="C42" s="231"/>
      <c r="D42" s="83" t="s">
        <v>221</v>
      </c>
      <c r="E42" s="88"/>
      <c r="F42" s="80">
        <v>10</v>
      </c>
      <c r="G42" s="80"/>
      <c r="H42" s="88"/>
      <c r="I42" s="80"/>
      <c r="J42" s="80"/>
      <c r="K42" s="88"/>
      <c r="L42" s="82"/>
      <c r="M42" s="82"/>
      <c r="N42" s="89"/>
      <c r="O42" s="82"/>
      <c r="P42" s="80"/>
      <c r="Q42" s="88"/>
      <c r="R42" s="80"/>
      <c r="S42" s="82"/>
      <c r="T42" s="87"/>
      <c r="U42" s="82"/>
      <c r="V42" s="233"/>
      <c r="W42" s="33">
        <f>Y37*2+Y38*7+Y39*1+Y42*8</f>
        <v>27.400000000000002</v>
      </c>
      <c r="X42" s="42" t="s">
        <v>34</v>
      </c>
      <c r="Y42" s="85">
        <v>0</v>
      </c>
      <c r="Z42" s="8"/>
      <c r="AA42" s="2" t="s">
        <v>35</v>
      </c>
      <c r="AE42" s="2">
        <f>AB42*15</f>
        <v>0</v>
      </c>
    </row>
    <row r="43" spans="2:32" ht="27.75">
      <c r="B43" s="43" t="s">
        <v>36</v>
      </c>
      <c r="C43" s="44"/>
      <c r="D43" s="83"/>
      <c r="E43" s="88"/>
      <c r="F43" s="80"/>
      <c r="G43" s="80"/>
      <c r="H43" s="88"/>
      <c r="I43" s="80"/>
      <c r="J43" s="80"/>
      <c r="K43" s="87"/>
      <c r="L43" s="82"/>
      <c r="M43" s="82"/>
      <c r="N43" s="89"/>
      <c r="O43" s="82"/>
      <c r="P43" s="80"/>
      <c r="Q43" s="88"/>
      <c r="R43" s="80"/>
      <c r="S43" s="80"/>
      <c r="T43" s="88"/>
      <c r="U43" s="80"/>
      <c r="V43" s="233"/>
      <c r="W43" s="37" t="s">
        <v>37</v>
      </c>
      <c r="X43" s="45"/>
      <c r="Y43" s="86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8.5" thickBot="1">
      <c r="B44" s="68"/>
      <c r="C44" s="47"/>
      <c r="D44" s="103"/>
      <c r="E44" s="103"/>
      <c r="F44" s="104"/>
      <c r="G44" s="104"/>
      <c r="H44" s="103"/>
      <c r="I44" s="104"/>
      <c r="J44" s="104"/>
      <c r="K44" s="87"/>
      <c r="L44" s="82"/>
      <c r="M44" s="103"/>
      <c r="N44" s="103"/>
      <c r="O44" s="104"/>
      <c r="P44" s="104"/>
      <c r="Q44" s="103"/>
      <c r="R44" s="104"/>
      <c r="S44" s="104"/>
      <c r="T44" s="103"/>
      <c r="U44" s="104"/>
      <c r="V44" s="234"/>
      <c r="W44" s="48">
        <f>W38*4+W40*9+W42*4</f>
        <v>703.1</v>
      </c>
      <c r="X44" s="69"/>
      <c r="Y44" s="70"/>
      <c r="Z44" s="8"/>
      <c r="AC44" s="50">
        <f>AC43*4/AF43</f>
        <v>0.16345624656026417</v>
      </c>
      <c r="AD44" s="50">
        <f>AD43*9/AF43</f>
        <v>0.29719317556411667</v>
      </c>
      <c r="AE44" s="50">
        <f>AE43*4/AF43</f>
        <v>0.53935057787561924</v>
      </c>
    </row>
    <row r="45" spans="2:32" ht="59.1" customHeight="1">
      <c r="C45" s="2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72"/>
    </row>
    <row r="46" spans="2:32">
      <c r="B46" s="3"/>
      <c r="D46" s="237"/>
      <c r="E46" s="237"/>
      <c r="F46" s="238"/>
      <c r="G46" s="238"/>
      <c r="H46" s="73"/>
      <c r="I46" s="2"/>
      <c r="J46" s="2"/>
      <c r="K46" s="73"/>
      <c r="L46" s="73"/>
      <c r="M46" s="73"/>
      <c r="N46" s="73"/>
      <c r="O46" s="2"/>
      <c r="Q46" s="73"/>
      <c r="R46" s="2"/>
      <c r="T46" s="73"/>
      <c r="U46" s="2"/>
      <c r="V46" s="2"/>
      <c r="Y46" s="76"/>
    </row>
    <row r="47" spans="2:32">
      <c r="Y47" s="76"/>
    </row>
    <row r="48" spans="2:32">
      <c r="Y48" s="76"/>
    </row>
    <row r="49" spans="25:25">
      <c r="Y49" s="76"/>
    </row>
    <row r="50" spans="25:25">
      <c r="Y50" s="76"/>
    </row>
    <row r="51" spans="25:25">
      <c r="Y51" s="76"/>
    </row>
    <row r="52" spans="25:25">
      <c r="Y52" s="76"/>
    </row>
  </sheetData>
  <mergeCells count="20">
    <mergeCell ref="D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V21:V28"/>
    <mergeCell ref="B25:B26"/>
    <mergeCell ref="B1:Y1"/>
    <mergeCell ref="B2:G2"/>
    <mergeCell ref="S2:Y3"/>
    <mergeCell ref="C5:C10"/>
    <mergeCell ref="V5:V12"/>
    <mergeCell ref="B9:B10"/>
  </mergeCells>
  <phoneticPr fontId="1" type="noConversion"/>
  <pageMargins left="0.70866141732283472" right="0.70866141732283472" top="0.3" bottom="0.33" header="0.31496062992125984" footer="0.31496062992125984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52"/>
  <sheetViews>
    <sheetView topLeftCell="A4" zoomScale="55" zoomScaleNormal="55" workbookViewId="0">
      <selection activeCell="P39" sqref="P39"/>
    </sheetView>
  </sheetViews>
  <sheetFormatPr defaultColWidth="9" defaultRowHeight="20.25"/>
  <cols>
    <col min="1" max="1" width="0.125" style="36" customWidth="1"/>
    <col min="2" max="2" width="4.875" style="71" customWidth="1"/>
    <col min="3" max="3" width="0" style="36" hidden="1" customWidth="1"/>
    <col min="4" max="4" width="18.625" style="36" customWidth="1"/>
    <col min="5" max="5" width="5.625" style="77" customWidth="1"/>
    <col min="6" max="6" width="9.625" style="36" customWidth="1"/>
    <col min="7" max="7" width="18.625" style="36" customWidth="1"/>
    <col min="8" max="8" width="5.625" style="77" customWidth="1"/>
    <col min="9" max="9" width="9.625" style="36" customWidth="1"/>
    <col min="10" max="10" width="18.625" style="36" customWidth="1"/>
    <col min="11" max="11" width="5.625" style="77" customWidth="1"/>
    <col min="12" max="12" width="11.875" style="77" customWidth="1"/>
    <col min="13" max="13" width="18.625" style="77" customWidth="1"/>
    <col min="14" max="14" width="5.625" style="77" customWidth="1"/>
    <col min="15" max="15" width="9.625" style="36" customWidth="1"/>
    <col min="16" max="16" width="18.625" style="36" customWidth="1"/>
    <col min="17" max="17" width="5.625" style="77" customWidth="1"/>
    <col min="18" max="18" width="9.625" style="36" customWidth="1"/>
    <col min="19" max="19" width="18.625" style="36" customWidth="1"/>
    <col min="20" max="20" width="5.625" style="77" customWidth="1"/>
    <col min="21" max="21" width="9.625" style="36" customWidth="1"/>
    <col min="22" max="22" width="5.25" style="36" customWidth="1"/>
    <col min="23" max="23" width="11.75" style="74" customWidth="1"/>
    <col min="24" max="24" width="11.25" style="75" customWidth="1"/>
    <col min="25" max="25" width="6.625" style="78" customWidth="1"/>
    <col min="26" max="26" width="6.625" style="36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6"/>
  </cols>
  <sheetData>
    <row r="1" spans="2:35" s="2" customFormat="1" ht="38.25">
      <c r="B1" s="225" t="s">
        <v>200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1"/>
      <c r="AB1" s="3"/>
    </row>
    <row r="2" spans="2:35" s="2" customFormat="1" ht="16.5" customHeight="1">
      <c r="B2" s="226"/>
      <c r="C2" s="227"/>
      <c r="D2" s="227"/>
      <c r="E2" s="227"/>
      <c r="F2" s="227"/>
      <c r="G2" s="227"/>
      <c r="H2" s="4"/>
      <c r="I2" s="1"/>
      <c r="J2" s="1"/>
      <c r="K2" s="4"/>
      <c r="L2" s="4"/>
      <c r="M2" s="4"/>
      <c r="N2" s="4"/>
      <c r="O2" s="1"/>
      <c r="P2" s="1"/>
      <c r="Q2" s="4"/>
      <c r="R2" s="1"/>
      <c r="S2" s="228"/>
      <c r="T2" s="229"/>
      <c r="U2" s="229"/>
      <c r="V2" s="229"/>
      <c r="W2" s="229"/>
      <c r="X2" s="229"/>
      <c r="Y2" s="229"/>
      <c r="Z2" s="1"/>
      <c r="AB2" s="3"/>
    </row>
    <row r="3" spans="2:35" s="2" customFormat="1" ht="31.5" customHeight="1" thickBot="1">
      <c r="B3" s="5" t="s">
        <v>45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230"/>
      <c r="T3" s="230"/>
      <c r="U3" s="230"/>
      <c r="V3" s="230"/>
      <c r="W3" s="230"/>
      <c r="X3" s="230"/>
      <c r="Y3" s="230"/>
      <c r="Z3" s="8"/>
      <c r="AB3" s="3"/>
    </row>
    <row r="4" spans="2:35" s="20" customFormat="1" ht="99">
      <c r="B4" s="9" t="s">
        <v>6</v>
      </c>
      <c r="C4" s="10" t="s">
        <v>7</v>
      </c>
      <c r="D4" s="11" t="s">
        <v>8</v>
      </c>
      <c r="E4" s="12" t="s">
        <v>46</v>
      </c>
      <c r="F4" s="11"/>
      <c r="G4" s="11" t="s">
        <v>9</v>
      </c>
      <c r="H4" s="12" t="s">
        <v>46</v>
      </c>
      <c r="I4" s="11"/>
      <c r="J4" s="11" t="s">
        <v>44</v>
      </c>
      <c r="K4" s="12" t="s">
        <v>46</v>
      </c>
      <c r="L4" s="11"/>
      <c r="M4" s="11" t="s">
        <v>11</v>
      </c>
      <c r="N4" s="12" t="s">
        <v>46</v>
      </c>
      <c r="O4" s="13"/>
      <c r="P4" s="11" t="s">
        <v>11</v>
      </c>
      <c r="Q4" s="12" t="s">
        <v>46</v>
      </c>
      <c r="R4" s="11"/>
      <c r="S4" s="14" t="s">
        <v>12</v>
      </c>
      <c r="T4" s="12" t="s">
        <v>46</v>
      </c>
      <c r="U4" s="11"/>
      <c r="V4" s="15" t="s">
        <v>47</v>
      </c>
      <c r="W4" s="16" t="s">
        <v>13</v>
      </c>
      <c r="X4" s="17" t="s">
        <v>48</v>
      </c>
      <c r="Y4" s="18" t="s">
        <v>49</v>
      </c>
      <c r="Z4" s="19"/>
      <c r="AA4" s="3"/>
      <c r="AB4" s="3"/>
      <c r="AC4" s="2"/>
      <c r="AD4" s="2"/>
      <c r="AE4" s="2"/>
      <c r="AF4" s="2"/>
    </row>
    <row r="5" spans="2:35" s="31" customFormat="1" ht="42">
      <c r="B5" s="21">
        <v>2</v>
      </c>
      <c r="C5" s="231"/>
      <c r="D5" s="22" t="str">
        <f>月菜單!A19</f>
        <v>寶島白飯</v>
      </c>
      <c r="E5" s="22" t="s">
        <v>42</v>
      </c>
      <c r="F5" s="23" t="s">
        <v>14</v>
      </c>
      <c r="G5" s="51" t="str">
        <f>月菜單!A20</f>
        <v>普羅旺斯雞腿</v>
      </c>
      <c r="H5" s="22" t="s">
        <v>53</v>
      </c>
      <c r="I5" s="23" t="s">
        <v>14</v>
      </c>
      <c r="J5" s="51" t="str">
        <f>月菜單!A21</f>
        <v>手工蒸肉丸子</v>
      </c>
      <c r="K5" s="22" t="s">
        <v>51</v>
      </c>
      <c r="L5" s="23" t="s">
        <v>14</v>
      </c>
      <c r="M5" s="51" t="str">
        <f>月菜單!A22</f>
        <v>極品佛跳牆</v>
      </c>
      <c r="N5" s="22" t="s">
        <v>73</v>
      </c>
      <c r="O5" s="23" t="s">
        <v>14</v>
      </c>
      <c r="P5" s="116" t="str">
        <f>月菜單!A23</f>
        <v>深色蔬菜</v>
      </c>
      <c r="Q5" s="22" t="s">
        <v>52</v>
      </c>
      <c r="R5" s="23" t="s">
        <v>14</v>
      </c>
      <c r="S5" s="117" t="str">
        <f>月菜單!A24</f>
        <v>刺瓜大骨湯</v>
      </c>
      <c r="T5" s="27" t="s">
        <v>51</v>
      </c>
      <c r="U5" s="23" t="s">
        <v>14</v>
      </c>
      <c r="V5" s="232"/>
      <c r="W5" s="28" t="s">
        <v>15</v>
      </c>
      <c r="X5" s="29" t="s">
        <v>16</v>
      </c>
      <c r="Y5" s="84">
        <v>5.8</v>
      </c>
      <c r="Z5" s="2"/>
      <c r="AA5" s="2"/>
      <c r="AB5" s="3"/>
      <c r="AC5" s="2" t="s">
        <v>17</v>
      </c>
      <c r="AD5" s="2" t="s">
        <v>18</v>
      </c>
      <c r="AE5" s="2" t="s">
        <v>19</v>
      </c>
      <c r="AF5" s="2" t="s">
        <v>20</v>
      </c>
    </row>
    <row r="6" spans="2:35" ht="27.95" customHeight="1">
      <c r="B6" s="32" t="s">
        <v>21</v>
      </c>
      <c r="C6" s="231"/>
      <c r="D6" s="82" t="s">
        <v>54</v>
      </c>
      <c r="E6" s="82"/>
      <c r="F6" s="82">
        <v>110</v>
      </c>
      <c r="G6" s="82" t="s">
        <v>223</v>
      </c>
      <c r="H6" s="82"/>
      <c r="I6" s="82">
        <v>40</v>
      </c>
      <c r="J6" s="80" t="s">
        <v>64</v>
      </c>
      <c r="K6" s="80"/>
      <c r="L6" s="80">
        <v>25</v>
      </c>
      <c r="M6" s="82" t="s">
        <v>191</v>
      </c>
      <c r="N6" s="82"/>
      <c r="O6" s="82">
        <v>30</v>
      </c>
      <c r="P6" s="80" t="str">
        <f>P5</f>
        <v>深色蔬菜</v>
      </c>
      <c r="Q6" s="80"/>
      <c r="R6" s="82">
        <v>120</v>
      </c>
      <c r="S6" s="80" t="s">
        <v>164</v>
      </c>
      <c r="T6" s="80"/>
      <c r="U6" s="80">
        <v>30</v>
      </c>
      <c r="V6" s="233"/>
      <c r="W6" s="33">
        <f>Y5*15+Y7*5+Y9*15+Y10*12</f>
        <v>99.5</v>
      </c>
      <c r="X6" s="34" t="s">
        <v>22</v>
      </c>
      <c r="Y6" s="85">
        <v>1.7</v>
      </c>
      <c r="Z6" s="8"/>
      <c r="AA6" s="3" t="s">
        <v>23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5" ht="27.95" customHeight="1">
      <c r="B7" s="32">
        <v>17</v>
      </c>
      <c r="C7" s="231"/>
      <c r="D7" s="80"/>
      <c r="E7" s="80"/>
      <c r="F7" s="80"/>
      <c r="G7" s="82"/>
      <c r="H7" s="82"/>
      <c r="I7" s="82"/>
      <c r="J7" s="80" t="s">
        <v>171</v>
      </c>
      <c r="K7" s="80"/>
      <c r="L7" s="80">
        <v>10</v>
      </c>
      <c r="M7" s="82" t="s">
        <v>175</v>
      </c>
      <c r="N7" s="82"/>
      <c r="O7" s="82">
        <v>10</v>
      </c>
      <c r="P7" s="80"/>
      <c r="Q7" s="80"/>
      <c r="R7" s="80"/>
      <c r="S7" s="80" t="s">
        <v>166</v>
      </c>
      <c r="T7" s="80"/>
      <c r="U7" s="80">
        <v>10</v>
      </c>
      <c r="V7" s="233"/>
      <c r="W7" s="37" t="s">
        <v>24</v>
      </c>
      <c r="X7" s="38" t="s">
        <v>25</v>
      </c>
      <c r="Y7" s="85">
        <v>2.5</v>
      </c>
      <c r="Z7" s="2"/>
      <c r="AA7" s="39" t="s">
        <v>26</v>
      </c>
      <c r="AB7" s="3">
        <v>2</v>
      </c>
      <c r="AC7" s="40">
        <f>AB7*7</f>
        <v>14</v>
      </c>
      <c r="AD7" s="3">
        <f>AB7*5</f>
        <v>10</v>
      </c>
      <c r="AE7" s="3" t="s">
        <v>10</v>
      </c>
      <c r="AF7" s="41">
        <f>AC7*4+AD7*9</f>
        <v>146</v>
      </c>
    </row>
    <row r="8" spans="2:35" ht="27.95" customHeight="1">
      <c r="B8" s="32" t="s">
        <v>27</v>
      </c>
      <c r="C8" s="231"/>
      <c r="D8" s="80"/>
      <c r="E8" s="80"/>
      <c r="F8" s="80"/>
      <c r="G8" s="91"/>
      <c r="H8" s="82"/>
      <c r="I8" s="82"/>
      <c r="J8" s="80"/>
      <c r="K8" s="83"/>
      <c r="L8" s="80"/>
      <c r="M8" s="82" t="s">
        <v>152</v>
      </c>
      <c r="N8" s="82"/>
      <c r="O8" s="82">
        <v>10</v>
      </c>
      <c r="P8" s="80"/>
      <c r="Q8" s="88"/>
      <c r="R8" s="80"/>
      <c r="S8" s="82"/>
      <c r="T8" s="82"/>
      <c r="U8" s="82"/>
      <c r="V8" s="233"/>
      <c r="W8" s="33">
        <f>Y6*5+Y8*5+Y10*8</f>
        <v>20.5</v>
      </c>
      <c r="X8" s="38" t="s">
        <v>28</v>
      </c>
      <c r="Y8" s="85">
        <v>2.4</v>
      </c>
      <c r="Z8" s="8"/>
      <c r="AA8" s="2" t="s">
        <v>29</v>
      </c>
      <c r="AB8" s="3">
        <v>1.5</v>
      </c>
      <c r="AC8" s="3">
        <f>AB8*1</f>
        <v>1.5</v>
      </c>
      <c r="AD8" s="3" t="s">
        <v>10</v>
      </c>
      <c r="AE8" s="3">
        <f>AB8*5</f>
        <v>7.5</v>
      </c>
      <c r="AF8" s="3">
        <f>AC8*4+AE8*4</f>
        <v>36</v>
      </c>
    </row>
    <row r="9" spans="2:35" ht="27.95" customHeight="1">
      <c r="B9" s="235" t="s">
        <v>30</v>
      </c>
      <c r="C9" s="231"/>
      <c r="D9" s="80"/>
      <c r="E9" s="80"/>
      <c r="F9" s="155"/>
      <c r="G9" s="156"/>
      <c r="H9" s="102"/>
      <c r="I9" s="82"/>
      <c r="J9" s="80"/>
      <c r="K9" s="88"/>
      <c r="L9" s="80"/>
      <c r="M9" s="82" t="s">
        <v>188</v>
      </c>
      <c r="N9" s="82"/>
      <c r="O9" s="82">
        <v>5</v>
      </c>
      <c r="P9" s="80"/>
      <c r="Q9" s="88"/>
      <c r="R9" s="80"/>
      <c r="S9" s="82"/>
      <c r="T9" s="89"/>
      <c r="U9" s="82"/>
      <c r="V9" s="233"/>
      <c r="W9" s="37" t="s">
        <v>31</v>
      </c>
      <c r="X9" s="38" t="s">
        <v>32</v>
      </c>
      <c r="Y9" s="85">
        <v>0</v>
      </c>
      <c r="Z9" s="2"/>
      <c r="AA9" s="2" t="s">
        <v>33</v>
      </c>
      <c r="AB9" s="3">
        <v>2.5</v>
      </c>
      <c r="AC9" s="3"/>
      <c r="AD9" s="3">
        <f>AB9*5</f>
        <v>12.5</v>
      </c>
      <c r="AE9" s="3" t="s">
        <v>10</v>
      </c>
      <c r="AF9" s="3">
        <f>AD9*9</f>
        <v>112.5</v>
      </c>
    </row>
    <row r="10" spans="2:35" ht="27.95" customHeight="1">
      <c r="B10" s="235"/>
      <c r="C10" s="231"/>
      <c r="D10" s="80"/>
      <c r="E10" s="80"/>
      <c r="F10" s="80"/>
      <c r="G10" s="90"/>
      <c r="H10" s="88"/>
      <c r="I10" s="80"/>
      <c r="J10" s="80"/>
      <c r="K10" s="83"/>
      <c r="L10" s="80"/>
      <c r="M10" s="83" t="s">
        <v>194</v>
      </c>
      <c r="N10" s="88"/>
      <c r="O10" s="80">
        <v>10</v>
      </c>
      <c r="P10" s="80"/>
      <c r="Q10" s="88"/>
      <c r="R10" s="80"/>
      <c r="S10" s="82"/>
      <c r="T10" s="87"/>
      <c r="U10" s="82"/>
      <c r="V10" s="233"/>
      <c r="W10" s="33">
        <f>Y5*2+Y6*7+Y7*1+Y10*8</f>
        <v>26</v>
      </c>
      <c r="X10" s="42" t="s">
        <v>34</v>
      </c>
      <c r="Y10" s="85">
        <v>0</v>
      </c>
      <c r="Z10" s="8"/>
      <c r="AA10" s="2" t="s">
        <v>35</v>
      </c>
      <c r="AE10" s="2">
        <f>AB10*15</f>
        <v>0</v>
      </c>
    </row>
    <row r="11" spans="2:35" ht="27.95" customHeight="1">
      <c r="B11" s="43" t="s">
        <v>36</v>
      </c>
      <c r="C11" s="44"/>
      <c r="D11" s="80"/>
      <c r="E11" s="88"/>
      <c r="F11" s="80"/>
      <c r="G11" s="80"/>
      <c r="H11" s="88"/>
      <c r="I11" s="80"/>
      <c r="J11" s="91"/>
      <c r="K11" s="88"/>
      <c r="L11" s="88"/>
      <c r="M11" s="83" t="s">
        <v>172</v>
      </c>
      <c r="N11" s="88"/>
      <c r="O11" s="80">
        <v>10</v>
      </c>
      <c r="P11" s="80"/>
      <c r="Q11" s="88"/>
      <c r="R11" s="80"/>
      <c r="S11" s="80"/>
      <c r="T11" s="80"/>
      <c r="U11" s="80"/>
      <c r="V11" s="233"/>
      <c r="W11" s="37" t="s">
        <v>37</v>
      </c>
      <c r="X11" s="45"/>
      <c r="Y11" s="85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5" ht="27.95" customHeight="1">
      <c r="B12" s="46"/>
      <c r="C12" s="47"/>
      <c r="D12" s="88"/>
      <c r="E12" s="88"/>
      <c r="F12" s="80"/>
      <c r="G12" s="80"/>
      <c r="H12" s="88"/>
      <c r="I12" s="80"/>
      <c r="J12" s="80"/>
      <c r="K12" s="88"/>
      <c r="L12" s="88"/>
      <c r="M12" s="88"/>
      <c r="N12" s="88"/>
      <c r="O12" s="80"/>
      <c r="P12" s="80"/>
      <c r="Q12" s="88"/>
      <c r="R12" s="80"/>
      <c r="S12" s="80"/>
      <c r="T12" s="88"/>
      <c r="U12" s="80"/>
      <c r="V12" s="234"/>
      <c r="W12" s="48">
        <f>W6*4+W8*9+W10*4</f>
        <v>686.5</v>
      </c>
      <c r="X12" s="49"/>
      <c r="Y12" s="85"/>
      <c r="Z12" s="8"/>
      <c r="AC12" s="50">
        <f>AC11*4/AF11</f>
        <v>0.15658362989323843</v>
      </c>
      <c r="AD12" s="50">
        <f>AD11*9/AF11</f>
        <v>0.28825622775800713</v>
      </c>
      <c r="AE12" s="50">
        <f>AE11*4/AF11</f>
        <v>0.55516014234875444</v>
      </c>
    </row>
    <row r="13" spans="2:35" s="31" customFormat="1" ht="42">
      <c r="B13" s="21">
        <v>2</v>
      </c>
      <c r="C13" s="231"/>
      <c r="D13" s="22" t="str">
        <f>月菜單!B19</f>
        <v>地瓜飯</v>
      </c>
      <c r="E13" s="22" t="s">
        <v>42</v>
      </c>
      <c r="F13" s="23" t="s">
        <v>14</v>
      </c>
      <c r="G13" s="51" t="str">
        <f>月菜單!B20</f>
        <v>糖醋豬柳條</v>
      </c>
      <c r="H13" s="22" t="s">
        <v>74</v>
      </c>
      <c r="I13" s="23" t="s">
        <v>14</v>
      </c>
      <c r="J13" s="51" t="str">
        <f>月菜單!B21</f>
        <v>塔香三杯雞</v>
      </c>
      <c r="K13" s="22" t="s">
        <v>51</v>
      </c>
      <c r="L13" s="23" t="s">
        <v>14</v>
      </c>
      <c r="M13" s="51" t="str">
        <f>月菜單!B22</f>
        <v>客家小炒(豆海)</v>
      </c>
      <c r="N13" s="22" t="s">
        <v>43</v>
      </c>
      <c r="O13" s="23" t="s">
        <v>14</v>
      </c>
      <c r="P13" s="116" t="str">
        <f>月菜單!B23</f>
        <v>淺色蔬菜</v>
      </c>
      <c r="Q13" s="22" t="s">
        <v>52</v>
      </c>
      <c r="R13" s="23" t="s">
        <v>14</v>
      </c>
      <c r="S13" s="116" t="str">
        <f>月菜單!B24</f>
        <v>海芽蛋花湯</v>
      </c>
      <c r="T13" s="27" t="s">
        <v>51</v>
      </c>
      <c r="U13" s="23" t="s">
        <v>14</v>
      </c>
      <c r="V13" s="232"/>
      <c r="W13" s="28" t="s">
        <v>15</v>
      </c>
      <c r="X13" s="29" t="s">
        <v>16</v>
      </c>
      <c r="Y13" s="118">
        <v>5.8</v>
      </c>
      <c r="Z13" s="2"/>
      <c r="AA13" s="2"/>
      <c r="AB13" s="3"/>
      <c r="AC13" s="2" t="s">
        <v>17</v>
      </c>
      <c r="AD13" s="2" t="s">
        <v>18</v>
      </c>
      <c r="AE13" s="2" t="s">
        <v>19</v>
      </c>
      <c r="AF13" s="2" t="s">
        <v>20</v>
      </c>
      <c r="AG13" s="53"/>
      <c r="AH13" s="53"/>
      <c r="AI13" s="53"/>
    </row>
    <row r="14" spans="2:35" ht="27.95" customHeight="1">
      <c r="B14" s="32" t="s">
        <v>21</v>
      </c>
      <c r="C14" s="231"/>
      <c r="D14" s="80" t="s">
        <v>145</v>
      </c>
      <c r="E14" s="80"/>
      <c r="F14" s="80">
        <v>70</v>
      </c>
      <c r="G14" s="80" t="s">
        <v>151</v>
      </c>
      <c r="H14" s="80"/>
      <c r="I14" s="80">
        <v>35</v>
      </c>
      <c r="J14" s="80" t="s">
        <v>168</v>
      </c>
      <c r="K14" s="83"/>
      <c r="L14" s="80">
        <v>30</v>
      </c>
      <c r="M14" s="80" t="s">
        <v>185</v>
      </c>
      <c r="N14" s="80"/>
      <c r="O14" s="80">
        <v>40</v>
      </c>
      <c r="P14" s="80" t="str">
        <f>P13</f>
        <v>淺色蔬菜</v>
      </c>
      <c r="Q14" s="80"/>
      <c r="R14" s="82">
        <v>120</v>
      </c>
      <c r="S14" s="82" t="s">
        <v>224</v>
      </c>
      <c r="T14" s="82"/>
      <c r="U14" s="82">
        <v>5</v>
      </c>
      <c r="V14" s="233"/>
      <c r="W14" s="33">
        <f>Y13*15+Y15*5+Y17*15+Y18*12</f>
        <v>97.5</v>
      </c>
      <c r="X14" s="34" t="s">
        <v>22</v>
      </c>
      <c r="Y14" s="119">
        <v>1.7</v>
      </c>
      <c r="Z14" s="8"/>
      <c r="AA14" s="3" t="s">
        <v>23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  <c r="AG14" s="53"/>
      <c r="AH14" s="53"/>
      <c r="AI14" s="53"/>
    </row>
    <row r="15" spans="2:35" ht="27.95" customHeight="1">
      <c r="B15" s="32">
        <v>18</v>
      </c>
      <c r="C15" s="231"/>
      <c r="D15" s="82" t="s">
        <v>170</v>
      </c>
      <c r="E15" s="82"/>
      <c r="F15" s="82">
        <v>50</v>
      </c>
      <c r="G15" s="80" t="s">
        <v>158</v>
      </c>
      <c r="H15" s="80"/>
      <c r="I15" s="80">
        <v>20</v>
      </c>
      <c r="J15" s="105" t="s">
        <v>193</v>
      </c>
      <c r="K15" s="80"/>
      <c r="L15" s="80">
        <v>10</v>
      </c>
      <c r="M15" s="80" t="s">
        <v>152</v>
      </c>
      <c r="N15" s="80"/>
      <c r="O15" s="80">
        <v>10</v>
      </c>
      <c r="P15" s="80"/>
      <c r="Q15" s="80"/>
      <c r="R15" s="80"/>
      <c r="S15" s="80" t="s">
        <v>225</v>
      </c>
      <c r="T15" s="80"/>
      <c r="U15" s="80">
        <v>10</v>
      </c>
      <c r="V15" s="233"/>
      <c r="W15" s="37" t="s">
        <v>24</v>
      </c>
      <c r="X15" s="38" t="s">
        <v>25</v>
      </c>
      <c r="Y15" s="119">
        <v>1.8</v>
      </c>
      <c r="Z15" s="2"/>
      <c r="AA15" s="39" t="s">
        <v>26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10</v>
      </c>
      <c r="AF15" s="41">
        <f>AC15*4+AD15*9</f>
        <v>160.60000000000002</v>
      </c>
      <c r="AG15" s="53"/>
      <c r="AH15" s="53"/>
      <c r="AI15" s="53"/>
    </row>
    <row r="16" spans="2:35" ht="27.95" customHeight="1">
      <c r="B16" s="32" t="s">
        <v>38</v>
      </c>
      <c r="C16" s="231"/>
      <c r="D16" s="82"/>
      <c r="E16" s="82"/>
      <c r="F16" s="82"/>
      <c r="G16" s="80" t="s">
        <v>152</v>
      </c>
      <c r="H16" s="88"/>
      <c r="I16" s="80">
        <v>10</v>
      </c>
      <c r="J16" s="80" t="s">
        <v>190</v>
      </c>
      <c r="K16" s="83"/>
      <c r="L16" s="80">
        <v>5</v>
      </c>
      <c r="M16" s="80" t="s">
        <v>175</v>
      </c>
      <c r="N16" s="80"/>
      <c r="O16" s="80">
        <v>10</v>
      </c>
      <c r="P16" s="80"/>
      <c r="Q16" s="88"/>
      <c r="R16" s="80"/>
      <c r="S16" s="80"/>
      <c r="T16" s="106"/>
      <c r="U16" s="80"/>
      <c r="V16" s="233"/>
      <c r="W16" s="33">
        <f>Y14*5+Y16*5+Y18*8</f>
        <v>21</v>
      </c>
      <c r="X16" s="38" t="s">
        <v>28</v>
      </c>
      <c r="Y16" s="119">
        <v>2.5</v>
      </c>
      <c r="Z16" s="8"/>
      <c r="AA16" s="2" t="s">
        <v>29</v>
      </c>
      <c r="AB16" s="3">
        <v>1.6</v>
      </c>
      <c r="AC16" s="3">
        <f>AB16*1</f>
        <v>1.6</v>
      </c>
      <c r="AD16" s="3" t="s">
        <v>10</v>
      </c>
      <c r="AE16" s="3">
        <f>AB16*5</f>
        <v>8</v>
      </c>
      <c r="AF16" s="3">
        <f>AC16*4+AE16*4</f>
        <v>38.4</v>
      </c>
      <c r="AG16" s="53"/>
      <c r="AH16" s="53"/>
      <c r="AI16" s="53"/>
    </row>
    <row r="17" spans="2:35" ht="27.95" customHeight="1">
      <c r="B17" s="235" t="s">
        <v>39</v>
      </c>
      <c r="C17" s="231"/>
      <c r="D17" s="88"/>
      <c r="E17" s="88"/>
      <c r="F17" s="80"/>
      <c r="G17" s="80"/>
      <c r="H17" s="88"/>
      <c r="I17" s="80"/>
      <c r="J17" s="80" t="s">
        <v>173</v>
      </c>
      <c r="K17" s="88"/>
      <c r="L17" s="80">
        <v>15</v>
      </c>
      <c r="M17" s="80" t="s">
        <v>186</v>
      </c>
      <c r="N17" s="87" t="s">
        <v>148</v>
      </c>
      <c r="O17" s="80">
        <v>10</v>
      </c>
      <c r="P17" s="80"/>
      <c r="Q17" s="88"/>
      <c r="R17" s="80"/>
      <c r="S17" s="80"/>
      <c r="T17" s="83"/>
      <c r="U17" s="80"/>
      <c r="V17" s="233"/>
      <c r="W17" s="37" t="s">
        <v>31</v>
      </c>
      <c r="X17" s="38" t="s">
        <v>32</v>
      </c>
      <c r="Y17" s="119">
        <v>0.1</v>
      </c>
      <c r="Z17" s="2"/>
      <c r="AA17" s="2" t="s">
        <v>33</v>
      </c>
      <c r="AB17" s="3">
        <v>2.5</v>
      </c>
      <c r="AC17" s="3"/>
      <c r="AD17" s="3">
        <f>AB17*5</f>
        <v>12.5</v>
      </c>
      <c r="AE17" s="3" t="s">
        <v>10</v>
      </c>
      <c r="AF17" s="3">
        <f>AD17*9</f>
        <v>112.5</v>
      </c>
      <c r="AG17" s="53"/>
      <c r="AH17" s="55"/>
      <c r="AI17" s="53"/>
    </row>
    <row r="18" spans="2:35" ht="27.95" customHeight="1">
      <c r="B18" s="235"/>
      <c r="C18" s="231"/>
      <c r="D18" s="88"/>
      <c r="E18" s="88"/>
      <c r="F18" s="80"/>
      <c r="G18" s="93"/>
      <c r="H18" s="88"/>
      <c r="I18" s="80"/>
      <c r="J18" s="80"/>
      <c r="K18" s="88"/>
      <c r="L18" s="80"/>
      <c r="M18" s="80" t="s">
        <v>151</v>
      </c>
      <c r="N18" s="83"/>
      <c r="O18" s="80">
        <v>10</v>
      </c>
      <c r="P18" s="80"/>
      <c r="Q18" s="88"/>
      <c r="R18" s="80"/>
      <c r="S18" s="90"/>
      <c r="T18" s="88"/>
      <c r="U18" s="80"/>
      <c r="V18" s="233"/>
      <c r="W18" s="33">
        <f>Y13*2+Y14*7+Y15*1+Y18*8</f>
        <v>25.3</v>
      </c>
      <c r="X18" s="42" t="s">
        <v>34</v>
      </c>
      <c r="Y18" s="119">
        <v>0</v>
      </c>
      <c r="Z18" s="8"/>
      <c r="AA18" s="2" t="s">
        <v>35</v>
      </c>
      <c r="AB18" s="3">
        <v>1</v>
      </c>
      <c r="AE18" s="2">
        <f>AB18*15</f>
        <v>15</v>
      </c>
      <c r="AG18" s="53"/>
      <c r="AH18" s="55"/>
      <c r="AI18" s="53"/>
    </row>
    <row r="19" spans="2:35" ht="27.95" customHeight="1">
      <c r="B19" s="43" t="s">
        <v>36</v>
      </c>
      <c r="C19" s="44"/>
      <c r="D19" s="88"/>
      <c r="E19" s="88"/>
      <c r="F19" s="80"/>
      <c r="G19" s="80"/>
      <c r="H19" s="88"/>
      <c r="I19" s="80"/>
      <c r="J19" s="80"/>
      <c r="K19" s="88"/>
      <c r="L19" s="88"/>
      <c r="M19" s="80" t="s">
        <v>187</v>
      </c>
      <c r="N19" s="83" t="s">
        <v>154</v>
      </c>
      <c r="O19" s="80">
        <v>5</v>
      </c>
      <c r="P19" s="94"/>
      <c r="Q19" s="88"/>
      <c r="R19" s="80"/>
      <c r="S19" s="82"/>
      <c r="T19" s="89"/>
      <c r="U19" s="82"/>
      <c r="V19" s="233"/>
      <c r="W19" s="37" t="s">
        <v>37</v>
      </c>
      <c r="X19" s="45"/>
      <c r="Y19" s="120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5" ht="27.95" customHeight="1">
      <c r="B20" s="46"/>
      <c r="C20" s="47"/>
      <c r="D20" s="88"/>
      <c r="E20" s="88"/>
      <c r="F20" s="80"/>
      <c r="G20" s="80"/>
      <c r="H20" s="88"/>
      <c r="I20" s="80"/>
      <c r="J20" s="80"/>
      <c r="K20" s="88"/>
      <c r="L20" s="88"/>
      <c r="M20" s="88"/>
      <c r="N20" s="88"/>
      <c r="O20" s="80"/>
      <c r="P20" s="88"/>
      <c r="Q20" s="88"/>
      <c r="R20" s="80"/>
      <c r="S20" s="82"/>
      <c r="T20" s="89"/>
      <c r="U20" s="82"/>
      <c r="V20" s="234"/>
      <c r="W20" s="48">
        <f>W14*4+W16*9+W18*4</f>
        <v>680.2</v>
      </c>
      <c r="X20" s="57"/>
      <c r="Y20" s="58"/>
      <c r="Z20" s="8"/>
      <c r="AC20" s="50">
        <f>AC19*4/AF19</f>
        <v>0.14881334188582426</v>
      </c>
      <c r="AD20" s="50">
        <f>AD19*9/AF19</f>
        <v>0.27132777421423987</v>
      </c>
      <c r="AE20" s="50">
        <f>AE19*4/AF19</f>
        <v>0.5798588838999359</v>
      </c>
    </row>
    <row r="21" spans="2:35" s="31" customFormat="1" ht="42">
      <c r="B21" s="21">
        <v>2</v>
      </c>
      <c r="C21" s="231"/>
      <c r="D21" s="51" t="str">
        <f>月菜單!C19</f>
        <v>寶島白飯</v>
      </c>
      <c r="E21" s="22" t="s">
        <v>42</v>
      </c>
      <c r="F21" s="23" t="s">
        <v>14</v>
      </c>
      <c r="G21" s="51" t="str">
        <f>月菜單!C20</f>
        <v>海苔咕咕雞(炸)</v>
      </c>
      <c r="H21" s="22" t="s">
        <v>226</v>
      </c>
      <c r="I21" s="23" t="s">
        <v>14</v>
      </c>
      <c r="J21" s="51" t="str">
        <f>月菜單!C21</f>
        <v>洋蔥鹹豬肉(醃)</v>
      </c>
      <c r="K21" s="22" t="s">
        <v>227</v>
      </c>
      <c r="L21" s="23" t="s">
        <v>14</v>
      </c>
      <c r="M21" s="22" t="str">
        <f>月菜單!C22</f>
        <v>螞蟻上樹</v>
      </c>
      <c r="N21" s="22" t="s">
        <v>227</v>
      </c>
      <c r="O21" s="23" t="s">
        <v>14</v>
      </c>
      <c r="P21" s="22" t="str">
        <f>月菜單!C23</f>
        <v>深色蔬菜</v>
      </c>
      <c r="Q21" s="22" t="s">
        <v>52</v>
      </c>
      <c r="R21" s="23" t="s">
        <v>14</v>
      </c>
      <c r="S21" s="27" t="str">
        <f>月菜單!C24</f>
        <v>金菇肉絲湯</v>
      </c>
      <c r="T21" s="27" t="s">
        <v>51</v>
      </c>
      <c r="U21" s="23" t="s">
        <v>14</v>
      </c>
      <c r="V21" s="232"/>
      <c r="W21" s="28" t="s">
        <v>15</v>
      </c>
      <c r="X21" s="29" t="s">
        <v>16</v>
      </c>
      <c r="Y21" s="52"/>
      <c r="Z21" s="2"/>
      <c r="AA21" s="2"/>
      <c r="AB21" s="3"/>
      <c r="AC21" s="2" t="s">
        <v>17</v>
      </c>
      <c r="AD21" s="2" t="s">
        <v>18</v>
      </c>
      <c r="AE21" s="2" t="s">
        <v>19</v>
      </c>
      <c r="AF21" s="2" t="s">
        <v>20</v>
      </c>
    </row>
    <row r="22" spans="2:35" s="60" customFormat="1" ht="27.75" customHeight="1">
      <c r="B22" s="32" t="s">
        <v>21</v>
      </c>
      <c r="C22" s="231"/>
      <c r="D22" s="82" t="s">
        <v>54</v>
      </c>
      <c r="E22" s="82"/>
      <c r="F22" s="82">
        <v>110</v>
      </c>
      <c r="G22" s="82" t="s">
        <v>168</v>
      </c>
      <c r="H22" s="82"/>
      <c r="I22" s="82">
        <v>40</v>
      </c>
      <c r="J22" s="80" t="s">
        <v>161</v>
      </c>
      <c r="K22" s="80" t="s">
        <v>162</v>
      </c>
      <c r="L22" s="80">
        <v>25</v>
      </c>
      <c r="M22" s="82" t="s">
        <v>182</v>
      </c>
      <c r="N22" s="82"/>
      <c r="O22" s="82">
        <v>40</v>
      </c>
      <c r="P22" s="80" t="str">
        <f>P21</f>
        <v>深色蔬菜</v>
      </c>
      <c r="Q22" s="80"/>
      <c r="R22" s="82">
        <v>120</v>
      </c>
      <c r="S22" s="82" t="s">
        <v>172</v>
      </c>
      <c r="T22" s="82"/>
      <c r="U22" s="82">
        <v>10</v>
      </c>
      <c r="V22" s="233"/>
      <c r="W22" s="33">
        <f>Y21*15+Y23*5+Y25*15+Y26*12</f>
        <v>0</v>
      </c>
      <c r="X22" s="34" t="s">
        <v>22</v>
      </c>
      <c r="Y22" s="54"/>
      <c r="Z22" s="59"/>
      <c r="AA22" s="3" t="s">
        <v>23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5" s="60" customFormat="1" ht="27.95" customHeight="1">
      <c r="B23" s="32">
        <v>19</v>
      </c>
      <c r="C23" s="231"/>
      <c r="D23" s="80"/>
      <c r="E23" s="80"/>
      <c r="F23" s="80"/>
      <c r="G23" s="82" t="s">
        <v>204</v>
      </c>
      <c r="H23" s="82"/>
      <c r="I23" s="82">
        <v>5</v>
      </c>
      <c r="J23" s="80" t="s">
        <v>158</v>
      </c>
      <c r="K23" s="80"/>
      <c r="L23" s="80">
        <v>30</v>
      </c>
      <c r="M23" s="80" t="s">
        <v>152</v>
      </c>
      <c r="N23" s="80"/>
      <c r="O23" s="80">
        <v>10</v>
      </c>
      <c r="P23" s="80"/>
      <c r="Q23" s="80"/>
      <c r="R23" s="80"/>
      <c r="S23" s="82" t="s">
        <v>151</v>
      </c>
      <c r="T23" s="107"/>
      <c r="U23" s="82">
        <v>10</v>
      </c>
      <c r="V23" s="233"/>
      <c r="W23" s="37" t="s">
        <v>24</v>
      </c>
      <c r="X23" s="38" t="s">
        <v>25</v>
      </c>
      <c r="Y23" s="54"/>
      <c r="Z23" s="61"/>
      <c r="AA23" s="39" t="s">
        <v>26</v>
      </c>
      <c r="AB23" s="3">
        <v>2</v>
      </c>
      <c r="AC23" s="40">
        <f>AB23*7</f>
        <v>14</v>
      </c>
      <c r="AD23" s="3">
        <f>AB23*5</f>
        <v>10</v>
      </c>
      <c r="AE23" s="3" t="s">
        <v>10</v>
      </c>
      <c r="AF23" s="41">
        <f>AC23*4+AD23*9</f>
        <v>146</v>
      </c>
    </row>
    <row r="24" spans="2:35" s="60" customFormat="1" ht="27.95" customHeight="1">
      <c r="B24" s="32" t="s">
        <v>38</v>
      </c>
      <c r="C24" s="231"/>
      <c r="D24" s="80"/>
      <c r="E24" s="80"/>
      <c r="F24" s="80"/>
      <c r="G24" s="82"/>
      <c r="H24" s="89"/>
      <c r="I24" s="82"/>
      <c r="J24" s="80"/>
      <c r="K24" s="80"/>
      <c r="L24" s="80"/>
      <c r="M24" s="82" t="s">
        <v>175</v>
      </c>
      <c r="N24" s="82"/>
      <c r="O24" s="80">
        <v>10</v>
      </c>
      <c r="P24" s="80"/>
      <c r="Q24" s="80"/>
      <c r="R24" s="80"/>
      <c r="S24" s="82" t="s">
        <v>188</v>
      </c>
      <c r="T24" s="82"/>
      <c r="U24" s="82">
        <v>5</v>
      </c>
      <c r="V24" s="233"/>
      <c r="W24" s="33">
        <f>Y22*5+Y24*5+Y26*8</f>
        <v>0</v>
      </c>
      <c r="X24" s="38" t="s">
        <v>28</v>
      </c>
      <c r="Y24" s="54"/>
      <c r="Z24" s="59"/>
      <c r="AA24" s="2" t="s">
        <v>29</v>
      </c>
      <c r="AB24" s="3">
        <v>1.5</v>
      </c>
      <c r="AC24" s="3">
        <f>AB24*1</f>
        <v>1.5</v>
      </c>
      <c r="AD24" s="3" t="s">
        <v>10</v>
      </c>
      <c r="AE24" s="3">
        <f>AB24*5</f>
        <v>7.5</v>
      </c>
      <c r="AF24" s="3">
        <f>AC24*4+AE24*4</f>
        <v>36</v>
      </c>
    </row>
    <row r="25" spans="2:35" s="60" customFormat="1" ht="27.95" customHeight="1">
      <c r="B25" s="235" t="s">
        <v>40</v>
      </c>
      <c r="C25" s="231"/>
      <c r="D25" s="80"/>
      <c r="E25" s="80"/>
      <c r="F25" s="80"/>
      <c r="G25" s="82"/>
      <c r="H25" s="89"/>
      <c r="I25" s="82"/>
      <c r="J25" s="80"/>
      <c r="K25" s="83"/>
      <c r="L25" s="80"/>
      <c r="M25" s="82" t="s">
        <v>197</v>
      </c>
      <c r="N25" s="87"/>
      <c r="O25" s="82">
        <v>5</v>
      </c>
      <c r="P25" s="80"/>
      <c r="Q25" s="80"/>
      <c r="R25" s="80"/>
      <c r="S25" s="80" t="s">
        <v>175</v>
      </c>
      <c r="T25" s="88"/>
      <c r="U25" s="80">
        <v>5</v>
      </c>
      <c r="V25" s="233"/>
      <c r="W25" s="37" t="s">
        <v>31</v>
      </c>
      <c r="X25" s="38" t="s">
        <v>32</v>
      </c>
      <c r="Y25" s="54"/>
      <c r="Z25" s="61"/>
      <c r="AA25" s="2" t="s">
        <v>33</v>
      </c>
      <c r="AB25" s="3">
        <v>2.5</v>
      </c>
      <c r="AC25" s="3"/>
      <c r="AD25" s="3">
        <f>AB25*5</f>
        <v>12.5</v>
      </c>
      <c r="AE25" s="3" t="s">
        <v>10</v>
      </c>
      <c r="AF25" s="3">
        <f>AD25*9</f>
        <v>112.5</v>
      </c>
    </row>
    <row r="26" spans="2:35" s="60" customFormat="1" ht="27.95" customHeight="1">
      <c r="B26" s="235"/>
      <c r="C26" s="231"/>
      <c r="D26" s="80"/>
      <c r="E26" s="80"/>
      <c r="F26" s="80"/>
      <c r="G26" s="93"/>
      <c r="H26" s="88"/>
      <c r="I26" s="80"/>
      <c r="J26" s="87"/>
      <c r="K26" s="87"/>
      <c r="L26" s="82"/>
      <c r="M26" s="80" t="s">
        <v>198</v>
      </c>
      <c r="N26" s="87"/>
      <c r="O26" s="80">
        <v>5</v>
      </c>
      <c r="P26" s="82"/>
      <c r="Q26" s="82"/>
      <c r="R26" s="80"/>
      <c r="S26" s="91"/>
      <c r="T26" s="88"/>
      <c r="U26" s="80"/>
      <c r="V26" s="233"/>
      <c r="W26" s="33">
        <f>Y21*2+Y22*7+Y23*1+Y26*8</f>
        <v>0</v>
      </c>
      <c r="X26" s="42" t="s">
        <v>34</v>
      </c>
      <c r="Y26" s="54"/>
      <c r="Z26" s="59"/>
      <c r="AA26" s="2" t="s">
        <v>35</v>
      </c>
      <c r="AB26" s="3"/>
      <c r="AC26" s="2"/>
      <c r="AD26" s="2"/>
      <c r="AE26" s="2">
        <f>AB26*15</f>
        <v>0</v>
      </c>
      <c r="AF26" s="2"/>
    </row>
    <row r="27" spans="2:35" s="60" customFormat="1" ht="27.95" customHeight="1">
      <c r="B27" s="43" t="s">
        <v>36</v>
      </c>
      <c r="C27" s="62"/>
      <c r="D27" s="80"/>
      <c r="E27" s="88"/>
      <c r="F27" s="80"/>
      <c r="G27" s="80"/>
      <c r="H27" s="88"/>
      <c r="I27" s="80"/>
      <c r="J27" s="87"/>
      <c r="K27" s="87"/>
      <c r="L27" s="82"/>
      <c r="M27" s="80"/>
      <c r="N27" s="88"/>
      <c r="O27" s="80"/>
      <c r="P27" s="83"/>
      <c r="Q27" s="88"/>
      <c r="R27" s="80"/>
      <c r="S27" s="80"/>
      <c r="T27" s="88"/>
      <c r="U27" s="80"/>
      <c r="V27" s="233"/>
      <c r="W27" s="37" t="s">
        <v>37</v>
      </c>
      <c r="X27" s="45"/>
      <c r="Y27" s="56"/>
      <c r="Z27" s="61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5" s="60" customFormat="1" ht="27.95" customHeight="1" thickBot="1">
      <c r="B28" s="63"/>
      <c r="C28" s="64"/>
      <c r="D28" s="88"/>
      <c r="E28" s="88"/>
      <c r="F28" s="80"/>
      <c r="G28" s="80"/>
      <c r="H28" s="88"/>
      <c r="I28" s="80"/>
      <c r="J28" s="87"/>
      <c r="K28" s="89"/>
      <c r="L28" s="82"/>
      <c r="M28" s="80"/>
      <c r="N28" s="88"/>
      <c r="O28" s="80"/>
      <c r="P28" s="80"/>
      <c r="Q28" s="88"/>
      <c r="R28" s="80"/>
      <c r="S28" s="80"/>
      <c r="T28" s="88"/>
      <c r="U28" s="80"/>
      <c r="V28" s="234"/>
      <c r="W28" s="48">
        <f>W22*4+W24*9+W26*4</f>
        <v>0</v>
      </c>
      <c r="X28" s="49"/>
      <c r="Y28" s="58"/>
      <c r="Z28" s="59"/>
      <c r="AA28" s="61"/>
      <c r="AB28" s="65"/>
      <c r="AC28" s="50">
        <f>AC27*4/AF27</f>
        <v>0.15658362989323843</v>
      </c>
      <c r="AD28" s="50">
        <f>AD27*9/AF27</f>
        <v>0.28825622775800713</v>
      </c>
      <c r="AE28" s="50">
        <f>AE27*4/AF27</f>
        <v>0.55516014234875444</v>
      </c>
      <c r="AF28" s="61"/>
    </row>
    <row r="29" spans="2:35" s="31" customFormat="1" ht="42">
      <c r="B29" s="21">
        <v>2</v>
      </c>
      <c r="C29" s="231"/>
      <c r="D29" s="22" t="str">
        <f>月菜單!D19</f>
        <v>五穀飯</v>
      </c>
      <c r="E29" s="22" t="s">
        <v>42</v>
      </c>
      <c r="F29" s="23" t="s">
        <v>14</v>
      </c>
      <c r="G29" s="24" t="str">
        <f>月菜單!D20</f>
        <v>日式味噌豬</v>
      </c>
      <c r="H29" s="22" t="s">
        <v>230</v>
      </c>
      <c r="I29" s="23" t="s">
        <v>14</v>
      </c>
      <c r="J29" s="25" t="str">
        <f>月菜單!D21</f>
        <v>番茄炒蛋(豆)</v>
      </c>
      <c r="K29" s="26" t="s">
        <v>227</v>
      </c>
      <c r="L29" s="23" t="s">
        <v>14</v>
      </c>
      <c r="M29" s="24" t="str">
        <f>月菜單!D22</f>
        <v>檸檬雞柳條(加)</v>
      </c>
      <c r="N29" s="22" t="s">
        <v>229</v>
      </c>
      <c r="O29" s="23" t="s">
        <v>14</v>
      </c>
      <c r="P29" s="22" t="str">
        <f>月菜單!D23</f>
        <v>淺色蔬菜</v>
      </c>
      <c r="Q29" s="22" t="s">
        <v>52</v>
      </c>
      <c r="R29" s="23" t="s">
        <v>14</v>
      </c>
      <c r="S29" s="22" t="str">
        <f>月菜單!D24</f>
        <v>冬瓜湯</v>
      </c>
      <c r="T29" s="27" t="s">
        <v>51</v>
      </c>
      <c r="U29" s="23" t="s">
        <v>14</v>
      </c>
      <c r="V29" s="239"/>
      <c r="W29" s="28" t="s">
        <v>15</v>
      </c>
      <c r="X29" s="29" t="s">
        <v>16</v>
      </c>
      <c r="Y29" s="66"/>
      <c r="Z29" s="2"/>
      <c r="AA29" s="2"/>
      <c r="AB29" s="3"/>
      <c r="AC29" s="2" t="s">
        <v>17</v>
      </c>
      <c r="AD29" s="2" t="s">
        <v>18</v>
      </c>
      <c r="AE29" s="2" t="s">
        <v>19</v>
      </c>
      <c r="AF29" s="2" t="s">
        <v>20</v>
      </c>
    </row>
    <row r="30" spans="2:35" ht="27.95" customHeight="1">
      <c r="B30" s="32" t="s">
        <v>21</v>
      </c>
      <c r="C30" s="231"/>
      <c r="D30" s="80" t="s">
        <v>145</v>
      </c>
      <c r="E30" s="80"/>
      <c r="F30" s="80">
        <v>70</v>
      </c>
      <c r="G30" s="80" t="s">
        <v>153</v>
      </c>
      <c r="H30" s="80"/>
      <c r="I30" s="80">
        <v>35</v>
      </c>
      <c r="J30" s="82" t="s">
        <v>205</v>
      </c>
      <c r="K30" s="82"/>
      <c r="L30" s="82">
        <v>30</v>
      </c>
      <c r="M30" s="82" t="s">
        <v>155</v>
      </c>
      <c r="N30" s="82" t="s">
        <v>156</v>
      </c>
      <c r="O30" s="82">
        <v>40</v>
      </c>
      <c r="P30" s="80" t="str">
        <f>P29</f>
        <v>淺色蔬菜</v>
      </c>
      <c r="Q30" s="80"/>
      <c r="R30" s="82">
        <v>120</v>
      </c>
      <c r="S30" s="82" t="s">
        <v>192</v>
      </c>
      <c r="T30" s="82"/>
      <c r="U30" s="82">
        <v>30</v>
      </c>
      <c r="V30" s="240"/>
      <c r="W30" s="33">
        <f>Y29*15+Y31*5+Y33*15+Y34*12</f>
        <v>0</v>
      </c>
      <c r="X30" s="34" t="s">
        <v>22</v>
      </c>
      <c r="Y30" s="56"/>
      <c r="Z30" s="8"/>
      <c r="AA30" s="3" t="s">
        <v>23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5" ht="27.95" customHeight="1">
      <c r="B31" s="32">
        <v>20</v>
      </c>
      <c r="C31" s="231"/>
      <c r="D31" s="82" t="s">
        <v>202</v>
      </c>
      <c r="E31" s="82"/>
      <c r="F31" s="82">
        <v>40</v>
      </c>
      <c r="G31" s="80" t="s">
        <v>189</v>
      </c>
      <c r="H31" s="80"/>
      <c r="I31" s="80">
        <v>5</v>
      </c>
      <c r="J31" s="82" t="s">
        <v>163</v>
      </c>
      <c r="K31" s="82"/>
      <c r="L31" s="82">
        <v>20</v>
      </c>
      <c r="M31" s="80"/>
      <c r="N31" s="80"/>
      <c r="O31" s="80"/>
      <c r="P31" s="82"/>
      <c r="Q31" s="82"/>
      <c r="R31" s="82"/>
      <c r="S31" s="82" t="s">
        <v>183</v>
      </c>
      <c r="T31" s="82"/>
      <c r="U31" s="82">
        <v>5</v>
      </c>
      <c r="V31" s="240"/>
      <c r="W31" s="37" t="s">
        <v>24</v>
      </c>
      <c r="X31" s="38" t="s">
        <v>25</v>
      </c>
      <c r="Y31" s="56"/>
      <c r="Z31" s="2"/>
      <c r="AA31" s="39" t="s">
        <v>26</v>
      </c>
      <c r="AB31" s="3">
        <v>2.2999999999999998</v>
      </c>
      <c r="AC31" s="40">
        <f>AB31*7</f>
        <v>16.099999999999998</v>
      </c>
      <c r="AD31" s="3">
        <f>AB31*5</f>
        <v>11.5</v>
      </c>
      <c r="AE31" s="3" t="s">
        <v>10</v>
      </c>
      <c r="AF31" s="41">
        <f>AC31*4+AD31*9</f>
        <v>167.89999999999998</v>
      </c>
    </row>
    <row r="32" spans="2:35" ht="27.95" customHeight="1">
      <c r="B32" s="32" t="s">
        <v>27</v>
      </c>
      <c r="C32" s="231"/>
      <c r="D32" s="82"/>
      <c r="E32" s="82"/>
      <c r="F32" s="82"/>
      <c r="G32" s="80"/>
      <c r="H32" s="88"/>
      <c r="I32" s="80"/>
      <c r="J32" s="92" t="s">
        <v>147</v>
      </c>
      <c r="K32" s="82" t="s">
        <v>148</v>
      </c>
      <c r="L32" s="82">
        <v>20</v>
      </c>
      <c r="M32" s="82"/>
      <c r="N32" s="82"/>
      <c r="O32" s="80"/>
      <c r="P32" s="82"/>
      <c r="Q32" s="82"/>
      <c r="R32" s="82"/>
      <c r="S32" s="80"/>
      <c r="T32" s="80"/>
      <c r="U32" s="80"/>
      <c r="V32" s="240"/>
      <c r="W32" s="33">
        <f>Y30*5+Y32*5+Y34*8</f>
        <v>0</v>
      </c>
      <c r="X32" s="38" t="s">
        <v>28</v>
      </c>
      <c r="Y32" s="56"/>
      <c r="Z32" s="8"/>
      <c r="AA32" s="2" t="s">
        <v>29</v>
      </c>
      <c r="AB32" s="3">
        <v>1.5</v>
      </c>
      <c r="AC32" s="3">
        <f>AB32*1</f>
        <v>1.5</v>
      </c>
      <c r="AD32" s="3" t="s">
        <v>10</v>
      </c>
      <c r="AE32" s="3">
        <f>AB32*5</f>
        <v>7.5</v>
      </c>
      <c r="AF32" s="3">
        <f>AC32*4+AE32*4</f>
        <v>36</v>
      </c>
    </row>
    <row r="33" spans="2:32" ht="27.75">
      <c r="B33" s="235" t="s">
        <v>41</v>
      </c>
      <c r="C33" s="231"/>
      <c r="D33" s="83"/>
      <c r="E33" s="88"/>
      <c r="F33" s="80"/>
      <c r="G33" s="96"/>
      <c r="H33" s="97"/>
      <c r="I33" s="98"/>
      <c r="J33" s="82"/>
      <c r="K33" s="82"/>
      <c r="L33" s="82"/>
      <c r="M33" s="82"/>
      <c r="N33" s="87"/>
      <c r="O33" s="82"/>
      <c r="P33" s="82"/>
      <c r="Q33" s="82"/>
      <c r="R33" s="82"/>
      <c r="S33" s="90"/>
      <c r="T33" s="89"/>
      <c r="U33" s="82"/>
      <c r="V33" s="240"/>
      <c r="W33" s="37" t="s">
        <v>31</v>
      </c>
      <c r="X33" s="38" t="s">
        <v>32</v>
      </c>
      <c r="Y33" s="56"/>
      <c r="Z33" s="2"/>
      <c r="AA33" s="2" t="s">
        <v>33</v>
      </c>
      <c r="AB33" s="3">
        <v>2.5</v>
      </c>
      <c r="AC33" s="3"/>
      <c r="AD33" s="3">
        <f>AB33*5</f>
        <v>12.5</v>
      </c>
      <c r="AE33" s="3" t="s">
        <v>10</v>
      </c>
      <c r="AF33" s="3">
        <f>AD33*9</f>
        <v>112.5</v>
      </c>
    </row>
    <row r="34" spans="2:32" ht="27.75">
      <c r="B34" s="235"/>
      <c r="C34" s="231"/>
      <c r="D34" s="83"/>
      <c r="E34" s="83"/>
      <c r="F34" s="80"/>
      <c r="G34" s="82"/>
      <c r="H34" s="89"/>
      <c r="I34" s="82"/>
      <c r="J34" s="82"/>
      <c r="K34" s="89"/>
      <c r="L34" s="82"/>
      <c r="M34" s="82"/>
      <c r="N34" s="87"/>
      <c r="O34" s="82"/>
      <c r="P34" s="82"/>
      <c r="Q34" s="89"/>
      <c r="R34" s="82"/>
      <c r="S34" s="82"/>
      <c r="T34" s="89"/>
      <c r="U34" s="82"/>
      <c r="V34" s="240"/>
      <c r="W34" s="33">
        <f>Y29*2+Y30*7+Y31*1+Y34*8</f>
        <v>0</v>
      </c>
      <c r="X34" s="42" t="s">
        <v>34</v>
      </c>
      <c r="Y34" s="58"/>
      <c r="Z34" s="8"/>
      <c r="AA34" s="2" t="s">
        <v>35</v>
      </c>
      <c r="AB34" s="3">
        <v>1</v>
      </c>
      <c r="AE34" s="2">
        <f>AB34*15</f>
        <v>15</v>
      </c>
    </row>
    <row r="35" spans="2:32" ht="27.75">
      <c r="B35" s="43" t="s">
        <v>36</v>
      </c>
      <c r="C35" s="44"/>
      <c r="D35" s="89"/>
      <c r="E35" s="89"/>
      <c r="F35" s="82"/>
      <c r="G35" s="82"/>
      <c r="H35" s="87"/>
      <c r="I35" s="82"/>
      <c r="J35" s="80"/>
      <c r="K35" s="88"/>
      <c r="L35" s="80"/>
      <c r="M35" s="80"/>
      <c r="N35" s="88"/>
      <c r="O35" s="80"/>
      <c r="P35" s="82"/>
      <c r="Q35" s="89"/>
      <c r="R35" s="82"/>
      <c r="S35" s="90"/>
      <c r="T35" s="88"/>
      <c r="U35" s="80"/>
      <c r="V35" s="240"/>
      <c r="W35" s="37" t="s">
        <v>37</v>
      </c>
      <c r="X35" s="45"/>
      <c r="Y35" s="56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75">
      <c r="B36" s="46"/>
      <c r="C36" s="47"/>
      <c r="D36" s="89"/>
      <c r="E36" s="89"/>
      <c r="F36" s="82"/>
      <c r="G36" s="83"/>
      <c r="H36" s="83"/>
      <c r="I36" s="80"/>
      <c r="J36" s="80"/>
      <c r="K36" s="88"/>
      <c r="L36" s="88"/>
      <c r="M36" s="80"/>
      <c r="N36" s="88"/>
      <c r="O36" s="80"/>
      <c r="P36" s="82"/>
      <c r="Q36" s="89"/>
      <c r="R36" s="82"/>
      <c r="S36" s="80"/>
      <c r="T36" s="88"/>
      <c r="U36" s="80"/>
      <c r="V36" s="241"/>
      <c r="W36" s="48">
        <f>W30*4+W32*9+W34*4</f>
        <v>0</v>
      </c>
      <c r="X36" s="57"/>
      <c r="Y36" s="56"/>
      <c r="Z36" s="8"/>
      <c r="AC36" s="50">
        <f>AC35*4/AF35</f>
        <v>0.15094339622641509</v>
      </c>
      <c r="AD36" s="50">
        <f>AD35*9/AF35</f>
        <v>0.27536970933197347</v>
      </c>
      <c r="AE36" s="50">
        <f>AE35*4/AF35</f>
        <v>0.57368689444161147</v>
      </c>
    </row>
    <row r="37" spans="2:32" s="31" customFormat="1" ht="42">
      <c r="B37" s="21">
        <v>2</v>
      </c>
      <c r="C37" s="231"/>
      <c r="D37" s="22" t="str">
        <f>月菜單!E19</f>
        <v>蘑菇鐵板麵</v>
      </c>
      <c r="E37" s="22" t="s">
        <v>144</v>
      </c>
      <c r="F37" s="23" t="s">
        <v>14</v>
      </c>
      <c r="G37" s="24" t="str">
        <f>月菜單!E20</f>
        <v>芝香雞翅</v>
      </c>
      <c r="H37" s="22" t="s">
        <v>228</v>
      </c>
      <c r="I37" s="23" t="s">
        <v>14</v>
      </c>
      <c r="J37" s="25" t="str">
        <f>月菜單!E21</f>
        <v>上海湯包(冷)</v>
      </c>
      <c r="K37" s="26" t="s">
        <v>231</v>
      </c>
      <c r="L37" s="23" t="s">
        <v>14</v>
      </c>
      <c r="M37" s="24" t="str">
        <f>月菜單!E22</f>
        <v>咔滋雙拼(加炸)</v>
      </c>
      <c r="N37" s="22" t="s">
        <v>226</v>
      </c>
      <c r="O37" s="23" t="s">
        <v>14</v>
      </c>
      <c r="P37" s="22" t="str">
        <f>月菜單!E23</f>
        <v>深色蔬菜</v>
      </c>
      <c r="Q37" s="22" t="s">
        <v>52</v>
      </c>
      <c r="R37" s="23" t="s">
        <v>14</v>
      </c>
      <c r="S37" s="22" t="str">
        <f>月菜單!E24</f>
        <v>玉米濃湯(芡)</v>
      </c>
      <c r="T37" s="27" t="s">
        <v>51</v>
      </c>
      <c r="U37" s="23" t="s">
        <v>14</v>
      </c>
      <c r="V37" s="232"/>
      <c r="W37" s="28" t="s">
        <v>15</v>
      </c>
      <c r="X37" s="29" t="s">
        <v>16</v>
      </c>
      <c r="Y37" s="30"/>
      <c r="Z37" s="2"/>
      <c r="AA37" s="2"/>
      <c r="AB37" s="3"/>
      <c r="AC37" s="2" t="s">
        <v>17</v>
      </c>
      <c r="AD37" s="2" t="s">
        <v>18</v>
      </c>
      <c r="AE37" s="2" t="s">
        <v>19</v>
      </c>
      <c r="AF37" s="2" t="s">
        <v>20</v>
      </c>
    </row>
    <row r="38" spans="2:32" ht="27.75">
      <c r="B38" s="32" t="s">
        <v>21</v>
      </c>
      <c r="C38" s="231"/>
      <c r="D38" s="105" t="s">
        <v>66</v>
      </c>
      <c r="E38" s="80"/>
      <c r="F38" s="82">
        <v>110</v>
      </c>
      <c r="G38" s="80" t="s">
        <v>169</v>
      </c>
      <c r="H38" s="80"/>
      <c r="I38" s="80">
        <v>40</v>
      </c>
      <c r="J38" s="82" t="s">
        <v>232</v>
      </c>
      <c r="K38" s="82" t="s">
        <v>233</v>
      </c>
      <c r="L38" s="82">
        <v>40</v>
      </c>
      <c r="M38" s="82" t="s">
        <v>234</v>
      </c>
      <c r="N38" s="82"/>
      <c r="O38" s="82">
        <v>30</v>
      </c>
      <c r="P38" s="80" t="str">
        <f>P37</f>
        <v>深色蔬菜</v>
      </c>
      <c r="Q38" s="82"/>
      <c r="R38" s="82">
        <v>120</v>
      </c>
      <c r="S38" s="80" t="s">
        <v>159</v>
      </c>
      <c r="T38" s="80"/>
      <c r="U38" s="80">
        <v>10</v>
      </c>
      <c r="V38" s="233"/>
      <c r="W38" s="33">
        <f>Y37*15+Y39*5+Y41*15+Y42*12</f>
        <v>0</v>
      </c>
      <c r="X38" s="34" t="s">
        <v>22</v>
      </c>
      <c r="Y38" s="35"/>
      <c r="Z38" s="8"/>
      <c r="AA38" s="3" t="s">
        <v>23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75">
      <c r="B39" s="32">
        <v>21</v>
      </c>
      <c r="C39" s="231"/>
      <c r="D39" s="105" t="s">
        <v>63</v>
      </c>
      <c r="E39" s="80"/>
      <c r="F39" s="82">
        <v>20</v>
      </c>
      <c r="G39" s="82"/>
      <c r="H39" s="80"/>
      <c r="I39" s="80"/>
      <c r="J39" s="82"/>
      <c r="K39" s="82"/>
      <c r="L39" s="82"/>
      <c r="M39" s="82" t="s">
        <v>235</v>
      </c>
      <c r="N39" s="89"/>
      <c r="O39" s="82">
        <v>20</v>
      </c>
      <c r="P39" s="80"/>
      <c r="Q39" s="80"/>
      <c r="R39" s="80"/>
      <c r="S39" s="80" t="s">
        <v>206</v>
      </c>
      <c r="T39" s="80"/>
      <c r="U39" s="80">
        <v>10</v>
      </c>
      <c r="V39" s="233"/>
      <c r="W39" s="37" t="s">
        <v>24</v>
      </c>
      <c r="X39" s="38" t="s">
        <v>25</v>
      </c>
      <c r="Y39" s="35"/>
      <c r="Z39" s="2"/>
      <c r="AA39" s="39" t="s">
        <v>26</v>
      </c>
      <c r="AB39" s="3">
        <v>2.2999999999999998</v>
      </c>
      <c r="AC39" s="40">
        <f>AB39*7</f>
        <v>16.099999999999998</v>
      </c>
      <c r="AD39" s="3">
        <f>AB39*5</f>
        <v>11.5</v>
      </c>
      <c r="AE39" s="3" t="s">
        <v>10</v>
      </c>
      <c r="AF39" s="41">
        <f>AC39*4+AD39*9</f>
        <v>167.89999999999998</v>
      </c>
    </row>
    <row r="40" spans="2:32" ht="27.75">
      <c r="B40" s="32" t="s">
        <v>27</v>
      </c>
      <c r="C40" s="231"/>
      <c r="D40" s="105" t="s">
        <v>65</v>
      </c>
      <c r="E40" s="83"/>
      <c r="F40" s="82">
        <v>10</v>
      </c>
      <c r="G40" s="80"/>
      <c r="H40" s="80"/>
      <c r="I40" s="80"/>
      <c r="J40" s="80"/>
      <c r="K40" s="80"/>
      <c r="L40" s="80"/>
      <c r="M40" s="82"/>
      <c r="N40" s="87"/>
      <c r="O40" s="82"/>
      <c r="P40" s="80"/>
      <c r="Q40" s="80"/>
      <c r="R40" s="80"/>
      <c r="S40" s="80" t="s">
        <v>167</v>
      </c>
      <c r="T40" s="106"/>
      <c r="U40" s="80">
        <v>5</v>
      </c>
      <c r="V40" s="233"/>
      <c r="W40" s="33">
        <f>Y38*5+Y40*5+Y42*8</f>
        <v>0</v>
      </c>
      <c r="X40" s="38" t="s">
        <v>28</v>
      </c>
      <c r="Y40" s="35"/>
      <c r="Z40" s="8"/>
      <c r="AA40" s="2" t="s">
        <v>29</v>
      </c>
      <c r="AB40" s="3">
        <v>1.6</v>
      </c>
      <c r="AC40" s="3">
        <f>AB40*1</f>
        <v>1.6</v>
      </c>
      <c r="AD40" s="3" t="s">
        <v>10</v>
      </c>
      <c r="AE40" s="3">
        <f>AB40*5</f>
        <v>8</v>
      </c>
      <c r="AF40" s="3">
        <f>AC40*4+AE40*4</f>
        <v>38.4</v>
      </c>
    </row>
    <row r="41" spans="2:32" ht="27.75">
      <c r="B41" s="235" t="s">
        <v>55</v>
      </c>
      <c r="C41" s="231"/>
      <c r="D41" s="105" t="s">
        <v>151</v>
      </c>
      <c r="E41" s="88"/>
      <c r="F41" s="82">
        <v>10</v>
      </c>
      <c r="G41" s="80"/>
      <c r="H41" s="80"/>
      <c r="I41" s="80"/>
      <c r="J41" s="80"/>
      <c r="K41" s="83"/>
      <c r="L41" s="80"/>
      <c r="M41" s="82"/>
      <c r="N41" s="87"/>
      <c r="O41" s="82"/>
      <c r="P41" s="80"/>
      <c r="Q41" s="80"/>
      <c r="R41" s="80"/>
      <c r="S41" s="80" t="s">
        <v>165</v>
      </c>
      <c r="T41" s="88"/>
      <c r="U41" s="80">
        <v>20</v>
      </c>
      <c r="V41" s="233"/>
      <c r="W41" s="37" t="s">
        <v>31</v>
      </c>
      <c r="X41" s="38" t="s">
        <v>32</v>
      </c>
      <c r="Y41" s="35"/>
      <c r="Z41" s="2"/>
      <c r="AA41" s="2" t="s">
        <v>33</v>
      </c>
      <c r="AB41" s="3">
        <v>2.5</v>
      </c>
      <c r="AC41" s="3"/>
      <c r="AD41" s="3">
        <f>AB41*5</f>
        <v>12.5</v>
      </c>
      <c r="AE41" s="3" t="s">
        <v>10</v>
      </c>
      <c r="AF41" s="3">
        <f>AD41*9</f>
        <v>112.5</v>
      </c>
    </row>
    <row r="42" spans="2:32" ht="27.75">
      <c r="B42" s="235"/>
      <c r="C42" s="231"/>
      <c r="D42" s="105"/>
      <c r="E42" s="88"/>
      <c r="F42" s="82"/>
      <c r="G42" s="80"/>
      <c r="H42" s="88"/>
      <c r="I42" s="80"/>
      <c r="J42" s="80"/>
      <c r="K42" s="88"/>
      <c r="L42" s="82"/>
      <c r="M42" s="80"/>
      <c r="N42" s="87"/>
      <c r="O42" s="82"/>
      <c r="P42" s="80"/>
      <c r="Q42" s="88"/>
      <c r="R42" s="80"/>
      <c r="S42" s="80" t="s">
        <v>158</v>
      </c>
      <c r="T42" s="88"/>
      <c r="U42" s="80">
        <v>10</v>
      </c>
      <c r="V42" s="233"/>
      <c r="W42" s="33">
        <f>Y37*2+Y38*7+Y39*1+Y42*8</f>
        <v>0</v>
      </c>
      <c r="X42" s="42" t="s">
        <v>34</v>
      </c>
      <c r="Y42" s="35"/>
      <c r="Z42" s="8"/>
      <c r="AA42" s="2" t="s">
        <v>35</v>
      </c>
      <c r="AE42" s="2">
        <f>AB42*15</f>
        <v>0</v>
      </c>
    </row>
    <row r="43" spans="2:32" ht="27.75">
      <c r="B43" s="43" t="s">
        <v>36</v>
      </c>
      <c r="C43" s="44"/>
      <c r="D43" s="88"/>
      <c r="E43" s="88"/>
      <c r="F43" s="80"/>
      <c r="G43" s="80"/>
      <c r="H43" s="88"/>
      <c r="I43" s="80"/>
      <c r="J43" s="80"/>
      <c r="K43" s="87"/>
      <c r="L43" s="82"/>
      <c r="M43" s="82"/>
      <c r="N43" s="89"/>
      <c r="O43" s="82"/>
      <c r="P43" s="80"/>
      <c r="Q43" s="88"/>
      <c r="R43" s="80"/>
      <c r="S43" s="80"/>
      <c r="T43" s="88"/>
      <c r="U43" s="80"/>
      <c r="V43" s="233"/>
      <c r="W43" s="37" t="s">
        <v>37</v>
      </c>
      <c r="X43" s="45"/>
      <c r="Y43" s="67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8.5" thickBot="1">
      <c r="B44" s="68"/>
      <c r="C44" s="47"/>
      <c r="D44" s="103"/>
      <c r="E44" s="103"/>
      <c r="F44" s="104"/>
      <c r="G44" s="104"/>
      <c r="H44" s="103"/>
      <c r="I44" s="104"/>
      <c r="J44" s="104"/>
      <c r="K44" s="87"/>
      <c r="L44" s="82"/>
      <c r="M44" s="103"/>
      <c r="N44" s="103"/>
      <c r="O44" s="104"/>
      <c r="P44" s="104"/>
      <c r="Q44" s="103"/>
      <c r="R44" s="104"/>
      <c r="S44" s="104"/>
      <c r="T44" s="103"/>
      <c r="U44" s="104"/>
      <c r="V44" s="234"/>
      <c r="W44" s="48">
        <f>W38*4+W40*9+W42*4</f>
        <v>0</v>
      </c>
      <c r="X44" s="69"/>
      <c r="Y44" s="70"/>
      <c r="Z44" s="8"/>
      <c r="AC44" s="50">
        <f>AC43*4/AF43</f>
        <v>0.16345624656026417</v>
      </c>
      <c r="AD44" s="50">
        <f>AD43*9/AF43</f>
        <v>0.29719317556411667</v>
      </c>
      <c r="AE44" s="50">
        <f>AE43*4/AF43</f>
        <v>0.53935057787561924</v>
      </c>
    </row>
    <row r="45" spans="2:32" ht="63.6" customHeight="1">
      <c r="C45" s="2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</row>
    <row r="46" spans="2:32">
      <c r="B46" s="3"/>
      <c r="D46" s="237"/>
      <c r="E46" s="237"/>
      <c r="F46" s="238"/>
      <c r="G46" s="238"/>
      <c r="H46" s="73"/>
      <c r="I46" s="2"/>
      <c r="J46" s="2"/>
      <c r="K46" s="73"/>
      <c r="L46" s="73"/>
      <c r="M46" s="73"/>
      <c r="N46" s="73"/>
      <c r="O46" s="2"/>
      <c r="Q46" s="73"/>
      <c r="R46" s="2"/>
      <c r="T46" s="73"/>
      <c r="U46" s="2"/>
      <c r="V46" s="2"/>
      <c r="Y46" s="76"/>
    </row>
    <row r="47" spans="2:32">
      <c r="Y47" s="76"/>
    </row>
    <row r="48" spans="2:32">
      <c r="Y48" s="76"/>
    </row>
    <row r="49" spans="25:25">
      <c r="Y49" s="76"/>
    </row>
    <row r="50" spans="25:25">
      <c r="Y50" s="76"/>
    </row>
    <row r="51" spans="25:25">
      <c r="Y51" s="76"/>
    </row>
    <row r="52" spans="25:25">
      <c r="Y52" s="76"/>
    </row>
  </sheetData>
  <mergeCells count="20">
    <mergeCell ref="H45:AC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V21:V28"/>
    <mergeCell ref="B25:B26"/>
    <mergeCell ref="B1:Y1"/>
    <mergeCell ref="B2:G2"/>
    <mergeCell ref="S2:Y3"/>
    <mergeCell ref="C5:C10"/>
    <mergeCell ref="V5:V12"/>
    <mergeCell ref="B9:B10"/>
  </mergeCells>
  <phoneticPr fontId="1" type="noConversion"/>
  <pageMargins left="0.42" right="0.70866141732283472" top="0.32" bottom="0.34" header="0.31496062992125984" footer="0.31496062992125984"/>
  <pageSetup paperSize="9" scale="3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52"/>
  <sheetViews>
    <sheetView zoomScale="55" zoomScaleNormal="55" workbookViewId="0">
      <selection activeCell="K16" sqref="K16"/>
    </sheetView>
  </sheetViews>
  <sheetFormatPr defaultColWidth="9" defaultRowHeight="20.25"/>
  <cols>
    <col min="1" max="1" width="0.125" style="36" customWidth="1"/>
    <col min="2" max="2" width="4.875" style="71" customWidth="1"/>
    <col min="3" max="3" width="0" style="36" hidden="1" customWidth="1"/>
    <col min="4" max="4" width="18.625" style="36" customWidth="1"/>
    <col min="5" max="5" width="5.625" style="77" customWidth="1"/>
    <col min="6" max="6" width="9.625" style="36" customWidth="1"/>
    <col min="7" max="7" width="18.625" style="36" customWidth="1"/>
    <col min="8" max="8" width="5.625" style="77" customWidth="1"/>
    <col min="9" max="9" width="9.625" style="36" customWidth="1"/>
    <col min="10" max="10" width="18.625" style="36" customWidth="1"/>
    <col min="11" max="11" width="5.625" style="77" customWidth="1"/>
    <col min="12" max="12" width="11.875" style="77" customWidth="1"/>
    <col min="13" max="13" width="18.625" style="77" customWidth="1"/>
    <col min="14" max="14" width="5.625" style="77" customWidth="1"/>
    <col min="15" max="15" width="9.625" style="36" customWidth="1"/>
    <col min="16" max="16" width="18.625" style="36" customWidth="1"/>
    <col min="17" max="17" width="5.625" style="77" customWidth="1"/>
    <col min="18" max="18" width="9.625" style="36" customWidth="1"/>
    <col min="19" max="19" width="18.625" style="36" customWidth="1"/>
    <col min="20" max="20" width="5.625" style="77" customWidth="1"/>
    <col min="21" max="21" width="9.625" style="36" customWidth="1"/>
    <col min="22" max="22" width="5.25" style="36" customWidth="1"/>
    <col min="23" max="23" width="11.75" style="74" customWidth="1"/>
    <col min="24" max="24" width="11.25" style="75" customWidth="1"/>
    <col min="25" max="25" width="6.625" style="78" customWidth="1"/>
    <col min="26" max="26" width="6.625" style="36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6"/>
  </cols>
  <sheetData>
    <row r="1" spans="2:35" s="2" customFormat="1" ht="38.25">
      <c r="B1" s="225" t="s">
        <v>201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1"/>
      <c r="AB1" s="3"/>
    </row>
    <row r="2" spans="2:35" s="2" customFormat="1" ht="16.5" customHeight="1">
      <c r="B2" s="226"/>
      <c r="C2" s="227"/>
      <c r="D2" s="227"/>
      <c r="E2" s="227"/>
      <c r="F2" s="227"/>
      <c r="G2" s="227"/>
      <c r="H2" s="143"/>
      <c r="I2" s="1"/>
      <c r="J2" s="1"/>
      <c r="K2" s="143"/>
      <c r="L2" s="143"/>
      <c r="M2" s="143"/>
      <c r="N2" s="143"/>
      <c r="O2" s="1"/>
      <c r="P2" s="1"/>
      <c r="Q2" s="143"/>
      <c r="R2" s="1"/>
      <c r="S2" s="228"/>
      <c r="T2" s="229"/>
      <c r="U2" s="229"/>
      <c r="V2" s="229"/>
      <c r="W2" s="229"/>
      <c r="X2" s="229"/>
      <c r="Y2" s="229"/>
      <c r="Z2" s="1"/>
      <c r="AB2" s="3"/>
    </row>
    <row r="3" spans="2:35" s="2" customFormat="1" ht="31.5" customHeight="1" thickBot="1">
      <c r="B3" s="5" t="s">
        <v>45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230"/>
      <c r="T3" s="230"/>
      <c r="U3" s="230"/>
      <c r="V3" s="230"/>
      <c r="W3" s="230"/>
      <c r="X3" s="230"/>
      <c r="Y3" s="230"/>
      <c r="Z3" s="8"/>
      <c r="AB3" s="3"/>
    </row>
    <row r="4" spans="2:35" s="20" customFormat="1" ht="99">
      <c r="B4" s="9" t="s">
        <v>6</v>
      </c>
      <c r="C4" s="10" t="s">
        <v>7</v>
      </c>
      <c r="D4" s="11" t="s">
        <v>8</v>
      </c>
      <c r="E4" s="12" t="s">
        <v>46</v>
      </c>
      <c r="F4" s="11"/>
      <c r="G4" s="11" t="s">
        <v>9</v>
      </c>
      <c r="H4" s="12" t="s">
        <v>46</v>
      </c>
      <c r="I4" s="11"/>
      <c r="J4" s="11" t="s">
        <v>44</v>
      </c>
      <c r="K4" s="12" t="s">
        <v>46</v>
      </c>
      <c r="L4" s="11"/>
      <c r="M4" s="11" t="s">
        <v>11</v>
      </c>
      <c r="N4" s="12" t="s">
        <v>46</v>
      </c>
      <c r="O4" s="13"/>
      <c r="P4" s="11" t="s">
        <v>11</v>
      </c>
      <c r="Q4" s="12" t="s">
        <v>46</v>
      </c>
      <c r="R4" s="11"/>
      <c r="S4" s="14" t="s">
        <v>12</v>
      </c>
      <c r="T4" s="12" t="s">
        <v>46</v>
      </c>
      <c r="U4" s="11"/>
      <c r="V4" s="15" t="s">
        <v>47</v>
      </c>
      <c r="W4" s="16" t="s">
        <v>13</v>
      </c>
      <c r="X4" s="17" t="s">
        <v>48</v>
      </c>
      <c r="Y4" s="18" t="s">
        <v>49</v>
      </c>
      <c r="Z4" s="19"/>
      <c r="AA4" s="3"/>
      <c r="AB4" s="3"/>
      <c r="AC4" s="2"/>
      <c r="AD4" s="2"/>
      <c r="AE4" s="2"/>
      <c r="AF4" s="2"/>
    </row>
    <row r="5" spans="2:35" s="31" customFormat="1" ht="42">
      <c r="B5" s="21">
        <v>2</v>
      </c>
      <c r="C5" s="231"/>
      <c r="D5" s="22" t="str">
        <f>月菜單!A27</f>
        <v>寶島白飯</v>
      </c>
      <c r="E5" s="22" t="s">
        <v>42</v>
      </c>
      <c r="F5" s="23" t="s">
        <v>14</v>
      </c>
      <c r="G5" s="51" t="str">
        <f>月菜單!A28</f>
        <v>日式黃金豬(炸)</v>
      </c>
      <c r="H5" s="22" t="s">
        <v>212</v>
      </c>
      <c r="I5" s="23" t="s">
        <v>14</v>
      </c>
      <c r="J5" s="51" t="str">
        <f>月菜單!A29</f>
        <v>冬瓜燒鴨</v>
      </c>
      <c r="K5" s="22" t="s">
        <v>51</v>
      </c>
      <c r="L5" s="23" t="s">
        <v>14</v>
      </c>
      <c r="M5" s="51" t="str">
        <f>月菜單!A30</f>
        <v>刺瓜什錦(海)</v>
      </c>
      <c r="N5" s="22" t="s">
        <v>61</v>
      </c>
      <c r="O5" s="23" t="s">
        <v>14</v>
      </c>
      <c r="P5" s="116" t="str">
        <f>月菜單!A31</f>
        <v>深色蔬菜</v>
      </c>
      <c r="Q5" s="22" t="s">
        <v>52</v>
      </c>
      <c r="R5" s="23" t="s">
        <v>14</v>
      </c>
      <c r="S5" s="117" t="str">
        <f>月菜單!A32</f>
        <v>酸辣湯(芡)</v>
      </c>
      <c r="T5" s="27" t="s">
        <v>51</v>
      </c>
      <c r="U5" s="23" t="s">
        <v>14</v>
      </c>
      <c r="V5" s="232"/>
      <c r="W5" s="28" t="s">
        <v>15</v>
      </c>
      <c r="X5" s="29" t="s">
        <v>16</v>
      </c>
      <c r="Y5" s="84">
        <v>5.8</v>
      </c>
      <c r="Z5" s="2"/>
      <c r="AA5" s="2"/>
      <c r="AB5" s="3"/>
      <c r="AC5" s="2" t="s">
        <v>17</v>
      </c>
      <c r="AD5" s="2" t="s">
        <v>18</v>
      </c>
      <c r="AE5" s="2" t="s">
        <v>19</v>
      </c>
      <c r="AF5" s="2" t="s">
        <v>20</v>
      </c>
    </row>
    <row r="6" spans="2:35" ht="27.95" customHeight="1">
      <c r="B6" s="32" t="s">
        <v>21</v>
      </c>
      <c r="C6" s="231"/>
      <c r="D6" s="82" t="s">
        <v>54</v>
      </c>
      <c r="E6" s="82"/>
      <c r="F6" s="82">
        <v>110</v>
      </c>
      <c r="G6" s="80" t="s">
        <v>153</v>
      </c>
      <c r="H6" s="80"/>
      <c r="I6" s="80">
        <v>35</v>
      </c>
      <c r="J6" s="82" t="s">
        <v>192</v>
      </c>
      <c r="K6" s="82"/>
      <c r="L6" s="82">
        <v>40</v>
      </c>
      <c r="M6" s="82" t="s">
        <v>164</v>
      </c>
      <c r="N6" s="82"/>
      <c r="O6" s="82">
        <v>40</v>
      </c>
      <c r="P6" s="80" t="str">
        <f>P5</f>
        <v>深色蔬菜</v>
      </c>
      <c r="Q6" s="80"/>
      <c r="R6" s="82">
        <v>120</v>
      </c>
      <c r="S6" s="82" t="s">
        <v>188</v>
      </c>
      <c r="T6" s="82"/>
      <c r="U6" s="82">
        <v>10</v>
      </c>
      <c r="V6" s="233"/>
      <c r="W6" s="33">
        <f>Y5*15+Y7*5+Y9*15+Y10*12</f>
        <v>99.5</v>
      </c>
      <c r="X6" s="34" t="s">
        <v>22</v>
      </c>
      <c r="Y6" s="85">
        <v>1.7</v>
      </c>
      <c r="Z6" s="8"/>
      <c r="AA6" s="3" t="s">
        <v>23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5" ht="27.95" customHeight="1">
      <c r="B7" s="32">
        <v>24</v>
      </c>
      <c r="C7" s="231"/>
      <c r="D7" s="80"/>
      <c r="E7" s="80"/>
      <c r="F7" s="80"/>
      <c r="G7" s="82"/>
      <c r="H7" s="82"/>
      <c r="I7" s="82"/>
      <c r="J7" s="82" t="s">
        <v>195</v>
      </c>
      <c r="K7" s="82"/>
      <c r="L7" s="82">
        <v>20</v>
      </c>
      <c r="M7" s="82" t="s">
        <v>152</v>
      </c>
      <c r="N7" s="82"/>
      <c r="O7" s="82">
        <v>10</v>
      </c>
      <c r="P7" s="80"/>
      <c r="Q7" s="80"/>
      <c r="R7" s="80"/>
      <c r="S7" s="82" t="s">
        <v>175</v>
      </c>
      <c r="T7" s="87"/>
      <c r="U7" s="82">
        <v>5</v>
      </c>
      <c r="V7" s="233"/>
      <c r="W7" s="37" t="s">
        <v>24</v>
      </c>
      <c r="X7" s="38" t="s">
        <v>25</v>
      </c>
      <c r="Y7" s="85">
        <v>2.5</v>
      </c>
      <c r="Z7" s="2"/>
      <c r="AA7" s="39" t="s">
        <v>26</v>
      </c>
      <c r="AB7" s="3">
        <v>2</v>
      </c>
      <c r="AC7" s="40">
        <f>AB7*7</f>
        <v>14</v>
      </c>
      <c r="AD7" s="3">
        <f>AB7*5</f>
        <v>10</v>
      </c>
      <c r="AE7" s="3" t="s">
        <v>10</v>
      </c>
      <c r="AF7" s="41">
        <f>AC7*4+AD7*9</f>
        <v>146</v>
      </c>
    </row>
    <row r="8" spans="2:35" ht="27.95" customHeight="1">
      <c r="B8" s="32" t="s">
        <v>27</v>
      </c>
      <c r="C8" s="231"/>
      <c r="D8" s="80"/>
      <c r="E8" s="80"/>
      <c r="F8" s="80"/>
      <c r="G8" s="82"/>
      <c r="H8" s="82"/>
      <c r="I8" s="82"/>
      <c r="J8" s="92" t="s">
        <v>190</v>
      </c>
      <c r="K8" s="87"/>
      <c r="L8" s="82">
        <v>5</v>
      </c>
      <c r="M8" s="82" t="s">
        <v>175</v>
      </c>
      <c r="N8" s="89"/>
      <c r="O8" s="82">
        <v>10</v>
      </c>
      <c r="P8" s="80"/>
      <c r="Q8" s="88"/>
      <c r="R8" s="80"/>
      <c r="S8" s="82" t="s">
        <v>152</v>
      </c>
      <c r="T8" s="82"/>
      <c r="U8" s="82">
        <v>5</v>
      </c>
      <c r="V8" s="233"/>
      <c r="W8" s="33">
        <f>Y6*5+Y8*5+Y10*8</f>
        <v>20.5</v>
      </c>
      <c r="X8" s="38" t="s">
        <v>28</v>
      </c>
      <c r="Y8" s="85">
        <v>2.4</v>
      </c>
      <c r="Z8" s="8"/>
      <c r="AA8" s="2" t="s">
        <v>29</v>
      </c>
      <c r="AB8" s="3">
        <v>1.5</v>
      </c>
      <c r="AC8" s="3">
        <f>AB8*1</f>
        <v>1.5</v>
      </c>
      <c r="AD8" s="3" t="s">
        <v>10</v>
      </c>
      <c r="AE8" s="3">
        <f>AB8*5</f>
        <v>7.5</v>
      </c>
      <c r="AF8" s="3">
        <f>AC8*4+AE8*4</f>
        <v>36</v>
      </c>
    </row>
    <row r="9" spans="2:35" ht="27.95" customHeight="1">
      <c r="B9" s="235" t="s">
        <v>30</v>
      </c>
      <c r="C9" s="231"/>
      <c r="D9" s="80"/>
      <c r="E9" s="80"/>
      <c r="F9" s="80"/>
      <c r="G9" s="80"/>
      <c r="H9" s="88"/>
      <c r="I9" s="80"/>
      <c r="J9" s="82" t="s">
        <v>173</v>
      </c>
      <c r="K9" s="89"/>
      <c r="L9" s="82">
        <v>20</v>
      </c>
      <c r="M9" s="82" t="s">
        <v>176</v>
      </c>
      <c r="N9" s="82"/>
      <c r="O9" s="82">
        <v>5</v>
      </c>
      <c r="P9" s="80"/>
      <c r="Q9" s="88"/>
      <c r="R9" s="80"/>
      <c r="S9" s="100" t="s">
        <v>174</v>
      </c>
      <c r="T9" s="101"/>
      <c r="U9" s="102">
        <v>10</v>
      </c>
      <c r="V9" s="233"/>
      <c r="W9" s="37" t="s">
        <v>31</v>
      </c>
      <c r="X9" s="38" t="s">
        <v>32</v>
      </c>
      <c r="Y9" s="85">
        <v>0</v>
      </c>
      <c r="Z9" s="2"/>
      <c r="AA9" s="2" t="s">
        <v>33</v>
      </c>
      <c r="AB9" s="3">
        <v>2.5</v>
      </c>
      <c r="AC9" s="3"/>
      <c r="AD9" s="3">
        <f>AB9*5</f>
        <v>12.5</v>
      </c>
      <c r="AE9" s="3" t="s">
        <v>10</v>
      </c>
      <c r="AF9" s="3">
        <f>AD9*9</f>
        <v>112.5</v>
      </c>
    </row>
    <row r="10" spans="2:35" ht="27.95" customHeight="1">
      <c r="B10" s="235"/>
      <c r="C10" s="231"/>
      <c r="D10" s="80"/>
      <c r="E10" s="80"/>
      <c r="F10" s="80"/>
      <c r="G10" s="90"/>
      <c r="H10" s="88"/>
      <c r="I10" s="80"/>
      <c r="J10" s="82"/>
      <c r="K10" s="87"/>
      <c r="L10" s="82"/>
      <c r="M10" s="83"/>
      <c r="N10" s="83"/>
      <c r="O10" s="80"/>
      <c r="P10" s="80"/>
      <c r="Q10" s="88"/>
      <c r="R10" s="80"/>
      <c r="S10" s="82" t="s">
        <v>147</v>
      </c>
      <c r="T10" s="87" t="s">
        <v>148</v>
      </c>
      <c r="U10" s="82">
        <v>10</v>
      </c>
      <c r="V10" s="233"/>
      <c r="W10" s="33">
        <f>Y5*2+Y6*7+Y7*1+Y10*8</f>
        <v>26</v>
      </c>
      <c r="X10" s="42" t="s">
        <v>34</v>
      </c>
      <c r="Y10" s="85">
        <v>0</v>
      </c>
      <c r="Z10" s="8"/>
      <c r="AA10" s="2" t="s">
        <v>35</v>
      </c>
      <c r="AE10" s="2">
        <f>AB10*15</f>
        <v>0</v>
      </c>
    </row>
    <row r="11" spans="2:35" ht="27.95" customHeight="1">
      <c r="B11" s="43" t="s">
        <v>36</v>
      </c>
      <c r="C11" s="44"/>
      <c r="D11" s="80"/>
      <c r="E11" s="88"/>
      <c r="F11" s="80"/>
      <c r="G11" s="80"/>
      <c r="H11" s="88"/>
      <c r="I11" s="80"/>
      <c r="J11" s="91"/>
      <c r="K11" s="88"/>
      <c r="L11" s="88"/>
      <c r="M11" s="88"/>
      <c r="N11" s="88"/>
      <c r="O11" s="80"/>
      <c r="P11" s="80"/>
      <c r="Q11" s="88"/>
      <c r="R11" s="80"/>
      <c r="S11" s="80" t="s">
        <v>163</v>
      </c>
      <c r="T11" s="80"/>
      <c r="U11" s="80">
        <v>10</v>
      </c>
      <c r="V11" s="233"/>
      <c r="W11" s="37" t="s">
        <v>37</v>
      </c>
      <c r="X11" s="45"/>
      <c r="Y11" s="85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5" ht="27.95" customHeight="1">
      <c r="B12" s="46"/>
      <c r="C12" s="47"/>
      <c r="D12" s="88"/>
      <c r="E12" s="88"/>
      <c r="F12" s="80"/>
      <c r="G12" s="80"/>
      <c r="H12" s="88"/>
      <c r="I12" s="80"/>
      <c r="J12" s="80"/>
      <c r="K12" s="88"/>
      <c r="L12" s="88"/>
      <c r="M12" s="88"/>
      <c r="N12" s="88"/>
      <c r="O12" s="80"/>
      <c r="P12" s="80"/>
      <c r="Q12" s="88"/>
      <c r="R12" s="80"/>
      <c r="S12" s="80"/>
      <c r="T12" s="88"/>
      <c r="U12" s="80"/>
      <c r="V12" s="234"/>
      <c r="W12" s="48">
        <f>W6*4+W8*9+W10*4</f>
        <v>686.5</v>
      </c>
      <c r="X12" s="49"/>
      <c r="Y12" s="85"/>
      <c r="Z12" s="8"/>
      <c r="AC12" s="50">
        <f>AC11*4/AF11</f>
        <v>0.15658362989323843</v>
      </c>
      <c r="AD12" s="50">
        <f>AD11*9/AF11</f>
        <v>0.28825622775800713</v>
      </c>
      <c r="AE12" s="50">
        <f>AE11*4/AF11</f>
        <v>0.55516014234875444</v>
      </c>
    </row>
    <row r="13" spans="2:35" s="31" customFormat="1" ht="42">
      <c r="B13" s="21">
        <v>2</v>
      </c>
      <c r="C13" s="231"/>
      <c r="D13" s="22" t="str">
        <f>月菜單!B27</f>
        <v>地瓜飯</v>
      </c>
      <c r="E13" s="22" t="s">
        <v>42</v>
      </c>
      <c r="F13" s="23" t="s">
        <v>14</v>
      </c>
      <c r="G13" s="51" t="str">
        <f>月菜單!B28</f>
        <v>燒烤翅小腿</v>
      </c>
      <c r="H13" s="22" t="s">
        <v>74</v>
      </c>
      <c r="I13" s="23" t="s">
        <v>14</v>
      </c>
      <c r="J13" s="51" t="str">
        <f>月菜單!B29</f>
        <v>鴿蛋肉燥(醃)</v>
      </c>
      <c r="K13" s="22" t="s">
        <v>51</v>
      </c>
      <c r="L13" s="23" t="s">
        <v>14</v>
      </c>
      <c r="M13" s="51" t="str">
        <f>月菜單!B30</f>
        <v>起司雞圈(加炸)</v>
      </c>
      <c r="N13" s="22" t="s">
        <v>50</v>
      </c>
      <c r="O13" s="23" t="s">
        <v>14</v>
      </c>
      <c r="P13" s="116" t="str">
        <f>月菜單!B31</f>
        <v>淺色蔬菜</v>
      </c>
      <c r="Q13" s="22" t="s">
        <v>52</v>
      </c>
      <c r="R13" s="23" t="s">
        <v>14</v>
      </c>
      <c r="S13" s="116" t="str">
        <f>月菜單!B32</f>
        <v>日式豚骨湯</v>
      </c>
      <c r="T13" s="27" t="s">
        <v>51</v>
      </c>
      <c r="U13" s="23" t="s">
        <v>14</v>
      </c>
      <c r="V13" s="232"/>
      <c r="W13" s="28" t="s">
        <v>15</v>
      </c>
      <c r="X13" s="29" t="s">
        <v>16</v>
      </c>
      <c r="Y13" s="118">
        <v>5.8</v>
      </c>
      <c r="Z13" s="2"/>
      <c r="AA13" s="2"/>
      <c r="AB13" s="3"/>
      <c r="AC13" s="2" t="s">
        <v>17</v>
      </c>
      <c r="AD13" s="2" t="s">
        <v>18</v>
      </c>
      <c r="AE13" s="2" t="s">
        <v>19</v>
      </c>
      <c r="AF13" s="2" t="s">
        <v>20</v>
      </c>
      <c r="AG13" s="53"/>
      <c r="AH13" s="53"/>
      <c r="AI13" s="53"/>
    </row>
    <row r="14" spans="2:35" ht="27.95" customHeight="1">
      <c r="B14" s="32" t="s">
        <v>21</v>
      </c>
      <c r="C14" s="231"/>
      <c r="D14" s="80" t="s">
        <v>145</v>
      </c>
      <c r="E14" s="80"/>
      <c r="F14" s="80">
        <v>70</v>
      </c>
      <c r="G14" s="82" t="s">
        <v>184</v>
      </c>
      <c r="H14" s="82"/>
      <c r="I14" s="82">
        <v>40</v>
      </c>
      <c r="J14" s="80" t="s">
        <v>151</v>
      </c>
      <c r="K14" s="80"/>
      <c r="L14" s="80">
        <v>25</v>
      </c>
      <c r="M14" s="99" t="s">
        <v>236</v>
      </c>
      <c r="N14" s="99" t="s">
        <v>214</v>
      </c>
      <c r="O14" s="99">
        <v>40</v>
      </c>
      <c r="P14" s="80" t="str">
        <f>P13</f>
        <v>淺色蔬菜</v>
      </c>
      <c r="Q14" s="80"/>
      <c r="R14" s="82">
        <v>120</v>
      </c>
      <c r="S14" s="80" t="s">
        <v>157</v>
      </c>
      <c r="T14" s="80"/>
      <c r="U14" s="80">
        <v>20</v>
      </c>
      <c r="V14" s="233"/>
      <c r="W14" s="33">
        <f>Y13*15+Y15*5+Y17*15+Y18*12</f>
        <v>96</v>
      </c>
      <c r="X14" s="34" t="s">
        <v>22</v>
      </c>
      <c r="Y14" s="119">
        <v>1.7</v>
      </c>
      <c r="Z14" s="8"/>
      <c r="AA14" s="3" t="s">
        <v>23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  <c r="AG14" s="53"/>
      <c r="AH14" s="53"/>
      <c r="AI14" s="53"/>
    </row>
    <row r="15" spans="2:35" ht="27.95" customHeight="1">
      <c r="B15" s="32">
        <v>25</v>
      </c>
      <c r="C15" s="231"/>
      <c r="D15" s="82" t="s">
        <v>170</v>
      </c>
      <c r="E15" s="82"/>
      <c r="F15" s="82">
        <v>50</v>
      </c>
      <c r="G15" s="82"/>
      <c r="H15" s="82"/>
      <c r="I15" s="82"/>
      <c r="J15" s="80" t="s">
        <v>158</v>
      </c>
      <c r="K15" s="80"/>
      <c r="L15" s="80">
        <v>20</v>
      </c>
      <c r="M15" s="82"/>
      <c r="N15" s="87"/>
      <c r="O15" s="82"/>
      <c r="P15" s="80"/>
      <c r="Q15" s="80"/>
      <c r="R15" s="80"/>
      <c r="S15" s="80" t="s">
        <v>160</v>
      </c>
      <c r="T15" s="80"/>
      <c r="U15" s="80">
        <v>10</v>
      </c>
      <c r="V15" s="233"/>
      <c r="W15" s="37" t="s">
        <v>24</v>
      </c>
      <c r="X15" s="38" t="s">
        <v>25</v>
      </c>
      <c r="Y15" s="119">
        <v>1.8</v>
      </c>
      <c r="Z15" s="2"/>
      <c r="AA15" s="39" t="s">
        <v>26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10</v>
      </c>
      <c r="AF15" s="41">
        <f>AC15*4+AD15*9</f>
        <v>160.60000000000002</v>
      </c>
      <c r="AG15" s="53"/>
      <c r="AH15" s="53"/>
      <c r="AI15" s="53"/>
    </row>
    <row r="16" spans="2:35" ht="27.95" customHeight="1">
      <c r="B16" s="32" t="s">
        <v>38</v>
      </c>
      <c r="C16" s="231"/>
      <c r="D16" s="82"/>
      <c r="E16" s="82"/>
      <c r="F16" s="82"/>
      <c r="G16" s="82"/>
      <c r="H16" s="89"/>
      <c r="I16" s="82"/>
      <c r="J16" s="80" t="s">
        <v>178</v>
      </c>
      <c r="K16" s="83" t="s">
        <v>237</v>
      </c>
      <c r="L16" s="93">
        <v>10</v>
      </c>
      <c r="M16" s="82"/>
      <c r="N16" s="82"/>
      <c r="O16" s="82"/>
      <c r="P16" s="80"/>
      <c r="Q16" s="88"/>
      <c r="R16" s="80"/>
      <c r="S16" s="82" t="s">
        <v>207</v>
      </c>
      <c r="T16" s="82"/>
      <c r="U16" s="82">
        <v>20</v>
      </c>
      <c r="V16" s="233"/>
      <c r="W16" s="33">
        <f>Y14*5+Y16*5+Y18*8</f>
        <v>21</v>
      </c>
      <c r="X16" s="38" t="s">
        <v>28</v>
      </c>
      <c r="Y16" s="119">
        <v>2.5</v>
      </c>
      <c r="Z16" s="8"/>
      <c r="AA16" s="2" t="s">
        <v>29</v>
      </c>
      <c r="AB16" s="3">
        <v>1.6</v>
      </c>
      <c r="AC16" s="3">
        <f>AB16*1</f>
        <v>1.6</v>
      </c>
      <c r="AD16" s="3" t="s">
        <v>10</v>
      </c>
      <c r="AE16" s="3">
        <f>AB16*5</f>
        <v>8</v>
      </c>
      <c r="AF16" s="3">
        <f>AC16*4+AE16*4</f>
        <v>38.4</v>
      </c>
      <c r="AG16" s="53"/>
      <c r="AH16" s="53"/>
      <c r="AI16" s="53"/>
    </row>
    <row r="17" spans="2:35" ht="27.95" customHeight="1">
      <c r="B17" s="235" t="s">
        <v>39</v>
      </c>
      <c r="C17" s="231"/>
      <c r="D17" s="88"/>
      <c r="E17" s="88"/>
      <c r="F17" s="80"/>
      <c r="G17" s="80"/>
      <c r="H17" s="88"/>
      <c r="I17" s="80"/>
      <c r="J17" s="80" t="s">
        <v>179</v>
      </c>
      <c r="K17" s="83"/>
      <c r="L17" s="80">
        <v>20</v>
      </c>
      <c r="M17" s="83"/>
      <c r="N17" s="88"/>
      <c r="O17" s="80"/>
      <c r="P17" s="80"/>
      <c r="Q17" s="88"/>
      <c r="R17" s="80"/>
      <c r="S17" s="80"/>
      <c r="T17" s="88"/>
      <c r="U17" s="80"/>
      <c r="V17" s="233"/>
      <c r="W17" s="37" t="s">
        <v>31</v>
      </c>
      <c r="X17" s="38" t="s">
        <v>32</v>
      </c>
      <c r="Y17" s="119">
        <v>0</v>
      </c>
      <c r="Z17" s="2"/>
      <c r="AA17" s="2" t="s">
        <v>33</v>
      </c>
      <c r="AB17" s="3">
        <v>2.5</v>
      </c>
      <c r="AC17" s="3"/>
      <c r="AD17" s="3">
        <f>AB17*5</f>
        <v>12.5</v>
      </c>
      <c r="AE17" s="3" t="s">
        <v>10</v>
      </c>
      <c r="AF17" s="3">
        <f>AD17*9</f>
        <v>112.5</v>
      </c>
      <c r="AG17" s="53"/>
      <c r="AH17" s="55"/>
      <c r="AI17" s="53"/>
    </row>
    <row r="18" spans="2:35" ht="27.95" customHeight="1">
      <c r="B18" s="235"/>
      <c r="C18" s="231"/>
      <c r="D18" s="88"/>
      <c r="E18" s="88"/>
      <c r="F18" s="80"/>
      <c r="G18" s="93"/>
      <c r="H18" s="88"/>
      <c r="I18" s="80"/>
      <c r="J18" s="80"/>
      <c r="K18" s="88"/>
      <c r="L18" s="80"/>
      <c r="M18" s="83"/>
      <c r="N18" s="83"/>
      <c r="O18" s="80"/>
      <c r="P18" s="80"/>
      <c r="Q18" s="88"/>
      <c r="R18" s="80"/>
      <c r="S18" s="90"/>
      <c r="T18" s="88"/>
      <c r="U18" s="80"/>
      <c r="V18" s="233"/>
      <c r="W18" s="33">
        <f>Y13*2+Y14*7+Y15*1+Y18*8</f>
        <v>25.3</v>
      </c>
      <c r="X18" s="42" t="s">
        <v>34</v>
      </c>
      <c r="Y18" s="119">
        <v>0</v>
      </c>
      <c r="Z18" s="8"/>
      <c r="AA18" s="2" t="s">
        <v>35</v>
      </c>
      <c r="AB18" s="3">
        <v>1</v>
      </c>
      <c r="AE18" s="2">
        <f>AB18*15</f>
        <v>15</v>
      </c>
      <c r="AG18" s="53"/>
      <c r="AH18" s="55"/>
      <c r="AI18" s="53"/>
    </row>
    <row r="19" spans="2:35" ht="27.95" customHeight="1">
      <c r="B19" s="43" t="s">
        <v>36</v>
      </c>
      <c r="C19" s="44"/>
      <c r="D19" s="88"/>
      <c r="E19" s="88"/>
      <c r="F19" s="80"/>
      <c r="G19" s="80"/>
      <c r="H19" s="88"/>
      <c r="I19" s="80"/>
      <c r="J19" s="91"/>
      <c r="K19" s="88"/>
      <c r="L19" s="88"/>
      <c r="M19" s="80"/>
      <c r="N19" s="88"/>
      <c r="O19" s="80"/>
      <c r="P19" s="94"/>
      <c r="Q19" s="88"/>
      <c r="R19" s="80"/>
      <c r="S19" s="82"/>
      <c r="T19" s="89"/>
      <c r="U19" s="82"/>
      <c r="V19" s="233"/>
      <c r="W19" s="37" t="s">
        <v>37</v>
      </c>
      <c r="X19" s="45"/>
      <c r="Y19" s="120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5" ht="27.95" customHeight="1">
      <c r="B20" s="46"/>
      <c r="C20" s="47"/>
      <c r="D20" s="88"/>
      <c r="E20" s="88"/>
      <c r="F20" s="80"/>
      <c r="G20" s="80"/>
      <c r="H20" s="88"/>
      <c r="I20" s="80"/>
      <c r="J20" s="80"/>
      <c r="K20" s="88"/>
      <c r="L20" s="88"/>
      <c r="M20" s="88"/>
      <c r="N20" s="88"/>
      <c r="O20" s="80"/>
      <c r="P20" s="88"/>
      <c r="Q20" s="88"/>
      <c r="R20" s="80"/>
      <c r="S20" s="82"/>
      <c r="T20" s="89"/>
      <c r="U20" s="82"/>
      <c r="V20" s="234"/>
      <c r="W20" s="48">
        <f>W14*4+W16*9+W18*4</f>
        <v>674.2</v>
      </c>
      <c r="X20" s="57"/>
      <c r="Y20" s="58"/>
      <c r="Z20" s="8"/>
      <c r="AC20" s="50">
        <f>AC19*4/AF19</f>
        <v>0.14881334188582426</v>
      </c>
      <c r="AD20" s="50">
        <f>AD19*9/AF19</f>
        <v>0.27132777421423987</v>
      </c>
      <c r="AE20" s="50">
        <f>AE19*4/AF19</f>
        <v>0.5798588838999359</v>
      </c>
    </row>
    <row r="21" spans="2:35" s="31" customFormat="1" ht="42">
      <c r="B21" s="21">
        <v>2</v>
      </c>
      <c r="C21" s="231"/>
      <c r="D21" s="51" t="str">
        <f>月菜單!C27</f>
        <v>寶島白飯</v>
      </c>
      <c r="E21" s="22" t="s">
        <v>42</v>
      </c>
      <c r="F21" s="23" t="s">
        <v>14</v>
      </c>
      <c r="G21" s="51" t="str">
        <f>月菜單!C28</f>
        <v>鐵路便當排骨</v>
      </c>
      <c r="H21" s="22" t="s">
        <v>238</v>
      </c>
      <c r="I21" s="23" t="s">
        <v>14</v>
      </c>
      <c r="J21" s="51" t="str">
        <f>月菜單!C29</f>
        <v>南洋咖哩雞</v>
      </c>
      <c r="K21" s="22" t="s">
        <v>239</v>
      </c>
      <c r="L21" s="23" t="s">
        <v>14</v>
      </c>
      <c r="M21" s="22" t="str">
        <f>月菜單!C30</f>
        <v>四季燒賣(加)</v>
      </c>
      <c r="N21" s="22" t="s">
        <v>240</v>
      </c>
      <c r="O21" s="23" t="s">
        <v>14</v>
      </c>
      <c r="P21" s="22" t="str">
        <f>月菜單!C31</f>
        <v>深色蔬菜</v>
      </c>
      <c r="Q21" s="22" t="s">
        <v>52</v>
      </c>
      <c r="R21" s="23" t="s">
        <v>14</v>
      </c>
      <c r="S21" s="27" t="str">
        <f>月菜單!C32</f>
        <v>玉米蛋花湯</v>
      </c>
      <c r="T21" s="27" t="s">
        <v>239</v>
      </c>
      <c r="U21" s="23" t="s">
        <v>14</v>
      </c>
      <c r="V21" s="232"/>
      <c r="W21" s="28" t="s">
        <v>15</v>
      </c>
      <c r="X21" s="29" t="s">
        <v>16</v>
      </c>
      <c r="Y21" s="52">
        <v>5.7</v>
      </c>
      <c r="Z21" s="2"/>
      <c r="AA21" s="2"/>
      <c r="AB21" s="3"/>
      <c r="AC21" s="2" t="s">
        <v>17</v>
      </c>
      <c r="AD21" s="2" t="s">
        <v>18</v>
      </c>
      <c r="AE21" s="2" t="s">
        <v>19</v>
      </c>
      <c r="AF21" s="2" t="s">
        <v>20</v>
      </c>
    </row>
    <row r="22" spans="2:35" s="60" customFormat="1" ht="27.75" customHeight="1">
      <c r="B22" s="32" t="s">
        <v>21</v>
      </c>
      <c r="C22" s="231"/>
      <c r="D22" s="82" t="s">
        <v>54</v>
      </c>
      <c r="E22" s="82"/>
      <c r="F22" s="82">
        <v>110</v>
      </c>
      <c r="G22" s="82" t="s">
        <v>153</v>
      </c>
      <c r="H22" s="82"/>
      <c r="I22" s="82">
        <v>35</v>
      </c>
      <c r="J22" s="82" t="s">
        <v>168</v>
      </c>
      <c r="K22" s="82"/>
      <c r="L22" s="82">
        <v>30</v>
      </c>
      <c r="M22" s="99" t="s">
        <v>208</v>
      </c>
      <c r="N22" s="99" t="s">
        <v>156</v>
      </c>
      <c r="O22" s="99">
        <v>30</v>
      </c>
      <c r="P22" s="80" t="str">
        <f>P21</f>
        <v>深色蔬菜</v>
      </c>
      <c r="Q22" s="80"/>
      <c r="R22" s="82">
        <v>120</v>
      </c>
      <c r="S22" s="82" t="s">
        <v>159</v>
      </c>
      <c r="T22" s="82"/>
      <c r="U22" s="82">
        <v>10</v>
      </c>
      <c r="V22" s="233"/>
      <c r="W22" s="33">
        <f>Y21*15+Y23*5+Y25*15+Y26*12</f>
        <v>94.5</v>
      </c>
      <c r="X22" s="34" t="s">
        <v>22</v>
      </c>
      <c r="Y22" s="54">
        <v>1.7</v>
      </c>
      <c r="Z22" s="59"/>
      <c r="AA22" s="3" t="s">
        <v>23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5" s="60" customFormat="1" ht="27.95" customHeight="1">
      <c r="B23" s="32">
        <v>26</v>
      </c>
      <c r="C23" s="231"/>
      <c r="D23" s="80"/>
      <c r="E23" s="80"/>
      <c r="F23" s="80"/>
      <c r="G23" s="82"/>
      <c r="H23" s="82"/>
      <c r="I23" s="82"/>
      <c r="J23" s="82" t="s">
        <v>165</v>
      </c>
      <c r="K23" s="82"/>
      <c r="L23" s="82">
        <v>20</v>
      </c>
      <c r="M23" s="82" t="s">
        <v>209</v>
      </c>
      <c r="N23" s="87"/>
      <c r="O23" s="82">
        <v>20</v>
      </c>
      <c r="P23" s="80"/>
      <c r="Q23" s="80"/>
      <c r="R23" s="80"/>
      <c r="S23" s="82" t="s">
        <v>163</v>
      </c>
      <c r="T23" s="82"/>
      <c r="U23" s="82">
        <v>10</v>
      </c>
      <c r="V23" s="233"/>
      <c r="W23" s="37" t="s">
        <v>24</v>
      </c>
      <c r="X23" s="38" t="s">
        <v>25</v>
      </c>
      <c r="Y23" s="54">
        <v>1.8</v>
      </c>
      <c r="Z23" s="61"/>
      <c r="AA23" s="39" t="s">
        <v>26</v>
      </c>
      <c r="AB23" s="3">
        <v>2</v>
      </c>
      <c r="AC23" s="40">
        <f>AB23*7</f>
        <v>14</v>
      </c>
      <c r="AD23" s="3">
        <f>AB23*5</f>
        <v>10</v>
      </c>
      <c r="AE23" s="3" t="s">
        <v>10</v>
      </c>
      <c r="AF23" s="41">
        <f>AC23*4+AD23*9</f>
        <v>146</v>
      </c>
    </row>
    <row r="24" spans="2:35" s="60" customFormat="1" ht="27.95" customHeight="1">
      <c r="B24" s="32" t="s">
        <v>38</v>
      </c>
      <c r="C24" s="231"/>
      <c r="D24" s="80"/>
      <c r="E24" s="80"/>
      <c r="F24" s="80"/>
      <c r="G24" s="82"/>
      <c r="H24" s="89"/>
      <c r="I24" s="82"/>
      <c r="J24" s="80" t="s">
        <v>158</v>
      </c>
      <c r="K24" s="83"/>
      <c r="L24" s="80">
        <v>20</v>
      </c>
      <c r="M24" s="80"/>
      <c r="N24" s="80"/>
      <c r="O24" s="80"/>
      <c r="P24" s="80"/>
      <c r="Q24" s="80"/>
      <c r="R24" s="80"/>
      <c r="S24" s="80"/>
      <c r="T24" s="80"/>
      <c r="U24" s="80"/>
      <c r="V24" s="233"/>
      <c r="W24" s="33">
        <f>Y22*5+Y24*5+Y26*8</f>
        <v>20.5</v>
      </c>
      <c r="X24" s="38" t="s">
        <v>28</v>
      </c>
      <c r="Y24" s="54">
        <v>2.4</v>
      </c>
      <c r="Z24" s="59"/>
      <c r="AA24" s="2" t="s">
        <v>29</v>
      </c>
      <c r="AB24" s="3">
        <v>1.5</v>
      </c>
      <c r="AC24" s="3">
        <f>AB24*1</f>
        <v>1.5</v>
      </c>
      <c r="AD24" s="3" t="s">
        <v>10</v>
      </c>
      <c r="AE24" s="3">
        <f>AB24*5</f>
        <v>7.5</v>
      </c>
      <c r="AF24" s="3">
        <f>AC24*4+AE24*4</f>
        <v>36</v>
      </c>
    </row>
    <row r="25" spans="2:35" s="60" customFormat="1" ht="27.95" customHeight="1">
      <c r="B25" s="235" t="s">
        <v>40</v>
      </c>
      <c r="C25" s="231"/>
      <c r="D25" s="80"/>
      <c r="E25" s="80"/>
      <c r="F25" s="80"/>
      <c r="G25" s="82"/>
      <c r="H25" s="89"/>
      <c r="I25" s="82"/>
      <c r="J25" s="82" t="s">
        <v>152</v>
      </c>
      <c r="K25" s="82"/>
      <c r="L25" s="82">
        <v>20</v>
      </c>
      <c r="M25" s="90"/>
      <c r="N25" s="87"/>
      <c r="O25" s="80"/>
      <c r="P25" s="80"/>
      <c r="Q25" s="80"/>
      <c r="R25" s="80"/>
      <c r="S25" s="90"/>
      <c r="T25" s="88"/>
      <c r="U25" s="80"/>
      <c r="V25" s="233"/>
      <c r="W25" s="37" t="s">
        <v>31</v>
      </c>
      <c r="X25" s="38" t="s">
        <v>32</v>
      </c>
      <c r="Y25" s="54">
        <v>0</v>
      </c>
      <c r="Z25" s="61"/>
      <c r="AA25" s="2" t="s">
        <v>33</v>
      </c>
      <c r="AB25" s="3">
        <v>2.5</v>
      </c>
      <c r="AC25" s="3"/>
      <c r="AD25" s="3">
        <f>AB25*5</f>
        <v>12.5</v>
      </c>
      <c r="AE25" s="3" t="s">
        <v>10</v>
      </c>
      <c r="AF25" s="3">
        <f>AD25*9</f>
        <v>112.5</v>
      </c>
    </row>
    <row r="26" spans="2:35" s="60" customFormat="1" ht="27.95" customHeight="1">
      <c r="B26" s="235"/>
      <c r="C26" s="231"/>
      <c r="D26" s="80"/>
      <c r="E26" s="80"/>
      <c r="F26" s="80"/>
      <c r="G26" s="93"/>
      <c r="H26" s="88"/>
      <c r="I26" s="80"/>
      <c r="J26" s="87"/>
      <c r="K26" s="87"/>
      <c r="L26" s="82"/>
      <c r="M26" s="90"/>
      <c r="N26" s="87"/>
      <c r="O26" s="80"/>
      <c r="P26" s="82"/>
      <c r="Q26" s="82"/>
      <c r="R26" s="80"/>
      <c r="S26" s="80"/>
      <c r="T26" s="88"/>
      <c r="U26" s="80"/>
      <c r="V26" s="233"/>
      <c r="W26" s="33">
        <f>Y21*2+Y22*7+Y23*1+Y26*8</f>
        <v>25.1</v>
      </c>
      <c r="X26" s="42" t="s">
        <v>34</v>
      </c>
      <c r="Y26" s="54">
        <v>0</v>
      </c>
      <c r="Z26" s="59"/>
      <c r="AA26" s="2" t="s">
        <v>35</v>
      </c>
      <c r="AB26" s="3"/>
      <c r="AC26" s="2"/>
      <c r="AD26" s="2"/>
      <c r="AE26" s="2">
        <f>AB26*15</f>
        <v>0</v>
      </c>
      <c r="AF26" s="2"/>
    </row>
    <row r="27" spans="2:35" s="60" customFormat="1" ht="27.95" customHeight="1">
      <c r="B27" s="43" t="s">
        <v>36</v>
      </c>
      <c r="C27" s="62"/>
      <c r="D27" s="80"/>
      <c r="E27" s="88"/>
      <c r="F27" s="80"/>
      <c r="G27" s="80"/>
      <c r="H27" s="88"/>
      <c r="I27" s="80"/>
      <c r="J27" s="87"/>
      <c r="K27" s="87"/>
      <c r="L27" s="82"/>
      <c r="M27" s="80"/>
      <c r="N27" s="88"/>
      <c r="O27" s="80"/>
      <c r="P27" s="83"/>
      <c r="Q27" s="88"/>
      <c r="R27" s="80"/>
      <c r="S27" s="80"/>
      <c r="T27" s="88"/>
      <c r="U27" s="80"/>
      <c r="V27" s="233"/>
      <c r="W27" s="37" t="s">
        <v>37</v>
      </c>
      <c r="X27" s="45"/>
      <c r="Y27" s="56"/>
      <c r="Z27" s="61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5" s="60" customFormat="1" ht="27.95" customHeight="1" thickBot="1">
      <c r="B28" s="63"/>
      <c r="C28" s="64"/>
      <c r="D28" s="88"/>
      <c r="E28" s="88"/>
      <c r="F28" s="80"/>
      <c r="G28" s="80"/>
      <c r="H28" s="88"/>
      <c r="I28" s="80"/>
      <c r="J28" s="87"/>
      <c r="K28" s="89"/>
      <c r="L28" s="82"/>
      <c r="M28" s="80"/>
      <c r="N28" s="88"/>
      <c r="O28" s="80"/>
      <c r="P28" s="80"/>
      <c r="Q28" s="88"/>
      <c r="R28" s="80"/>
      <c r="S28" s="80"/>
      <c r="T28" s="88"/>
      <c r="U28" s="80"/>
      <c r="V28" s="234"/>
      <c r="W28" s="48">
        <f>W22*4+W24*9+W26*4</f>
        <v>662.9</v>
      </c>
      <c r="X28" s="49"/>
      <c r="Y28" s="58"/>
      <c r="Z28" s="59"/>
      <c r="AA28" s="61"/>
      <c r="AB28" s="65"/>
      <c r="AC28" s="50">
        <f>AC27*4/AF27</f>
        <v>0.15658362989323843</v>
      </c>
      <c r="AD28" s="50">
        <f>AD27*9/AF27</f>
        <v>0.28825622775800713</v>
      </c>
      <c r="AE28" s="50">
        <f>AE27*4/AF27</f>
        <v>0.55516014234875444</v>
      </c>
      <c r="AF28" s="61"/>
    </row>
    <row r="29" spans="2:35" s="31" customFormat="1" ht="42">
      <c r="B29" s="21">
        <v>2</v>
      </c>
      <c r="C29" s="231"/>
      <c r="D29" s="22" t="str">
        <f>月菜單!D27</f>
        <v>五穀飯</v>
      </c>
      <c r="E29" s="22" t="s">
        <v>42</v>
      </c>
      <c r="F29" s="23" t="s">
        <v>14</v>
      </c>
      <c r="G29" s="24" t="str">
        <f>月菜單!D28</f>
        <v>香烤雞排</v>
      </c>
      <c r="H29" s="22" t="s">
        <v>229</v>
      </c>
      <c r="I29" s="23" t="s">
        <v>14</v>
      </c>
      <c r="J29" s="25" t="str">
        <f>月菜單!D29</f>
        <v>白玉燒肉</v>
      </c>
      <c r="K29" s="26" t="s">
        <v>239</v>
      </c>
      <c r="L29" s="23" t="s">
        <v>14</v>
      </c>
      <c r="M29" s="24" t="str">
        <f>月菜單!D30</f>
        <v>鮮蔬炒蛋</v>
      </c>
      <c r="N29" s="22" t="s">
        <v>227</v>
      </c>
      <c r="O29" s="23" t="s">
        <v>14</v>
      </c>
      <c r="P29" s="22" t="str">
        <f>月菜單!D31</f>
        <v>淺色蔬菜</v>
      </c>
      <c r="Q29" s="22" t="s">
        <v>52</v>
      </c>
      <c r="R29" s="23" t="s">
        <v>14</v>
      </c>
      <c r="S29" s="22" t="str">
        <f>月菜單!D32</f>
        <v>柴魚豆腐湯(豆海)</v>
      </c>
      <c r="T29" s="27" t="s">
        <v>51</v>
      </c>
      <c r="U29" s="23" t="s">
        <v>14</v>
      </c>
      <c r="V29" s="239"/>
      <c r="W29" s="28" t="s">
        <v>15</v>
      </c>
      <c r="X29" s="29" t="s">
        <v>16</v>
      </c>
      <c r="Y29" s="66">
        <v>5.8</v>
      </c>
      <c r="Z29" s="2"/>
      <c r="AA29" s="2"/>
      <c r="AB29" s="3"/>
      <c r="AC29" s="2" t="s">
        <v>17</v>
      </c>
      <c r="AD29" s="2" t="s">
        <v>18</v>
      </c>
      <c r="AE29" s="2" t="s">
        <v>19</v>
      </c>
      <c r="AF29" s="2" t="s">
        <v>20</v>
      </c>
    </row>
    <row r="30" spans="2:35" ht="27.95" customHeight="1">
      <c r="B30" s="32" t="s">
        <v>21</v>
      </c>
      <c r="C30" s="231"/>
      <c r="D30" s="80" t="s">
        <v>145</v>
      </c>
      <c r="E30" s="80"/>
      <c r="F30" s="80">
        <v>70</v>
      </c>
      <c r="G30" s="80" t="s">
        <v>177</v>
      </c>
      <c r="H30" s="80"/>
      <c r="I30" s="80">
        <v>40</v>
      </c>
      <c r="J30" s="82" t="s">
        <v>151</v>
      </c>
      <c r="K30" s="82"/>
      <c r="L30" s="82">
        <v>25</v>
      </c>
      <c r="M30" s="82" t="s">
        <v>182</v>
      </c>
      <c r="N30" s="82"/>
      <c r="O30" s="99">
        <v>30</v>
      </c>
      <c r="P30" s="80" t="str">
        <f>P29</f>
        <v>淺色蔬菜</v>
      </c>
      <c r="Q30" s="80"/>
      <c r="R30" s="82">
        <v>120</v>
      </c>
      <c r="S30" s="82" t="s">
        <v>210</v>
      </c>
      <c r="T30" s="82"/>
      <c r="U30" s="82">
        <v>5</v>
      </c>
      <c r="V30" s="240"/>
      <c r="W30" s="33">
        <f>Y29*15+Y31*5+Y33*15+Y34*12</f>
        <v>95.5</v>
      </c>
      <c r="X30" s="34" t="s">
        <v>22</v>
      </c>
      <c r="Y30" s="56">
        <v>1.8</v>
      </c>
      <c r="Z30" s="8"/>
      <c r="AA30" s="3" t="s">
        <v>23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5" ht="27.95" customHeight="1">
      <c r="B31" s="32">
        <v>27</v>
      </c>
      <c r="C31" s="231"/>
      <c r="D31" s="82" t="s">
        <v>202</v>
      </c>
      <c r="E31" s="82"/>
      <c r="F31" s="82">
        <v>40</v>
      </c>
      <c r="G31" s="82"/>
      <c r="H31" s="80"/>
      <c r="I31" s="80"/>
      <c r="J31" s="82" t="s">
        <v>157</v>
      </c>
      <c r="K31" s="82"/>
      <c r="L31" s="82">
        <v>30</v>
      </c>
      <c r="M31" s="80" t="s">
        <v>152</v>
      </c>
      <c r="N31" s="80"/>
      <c r="O31" s="82">
        <v>20</v>
      </c>
      <c r="P31" s="82"/>
      <c r="Q31" s="82"/>
      <c r="R31" s="82"/>
      <c r="S31" s="82" t="s">
        <v>147</v>
      </c>
      <c r="T31" s="82" t="s">
        <v>148</v>
      </c>
      <c r="U31" s="82">
        <v>20</v>
      </c>
      <c r="V31" s="240"/>
      <c r="W31" s="37" t="s">
        <v>24</v>
      </c>
      <c r="X31" s="38" t="s">
        <v>25</v>
      </c>
      <c r="Y31" s="56">
        <v>1.7</v>
      </c>
      <c r="Z31" s="2"/>
      <c r="AA31" s="39" t="s">
        <v>26</v>
      </c>
      <c r="AB31" s="3">
        <v>2.2999999999999998</v>
      </c>
      <c r="AC31" s="40">
        <f>AB31*7</f>
        <v>16.099999999999998</v>
      </c>
      <c r="AD31" s="3">
        <f>AB31*5</f>
        <v>11.5</v>
      </c>
      <c r="AE31" s="3" t="s">
        <v>10</v>
      </c>
      <c r="AF31" s="41">
        <f>AC31*4+AD31*9</f>
        <v>167.89999999999998</v>
      </c>
    </row>
    <row r="32" spans="2:35" ht="27.95" customHeight="1">
      <c r="B32" s="32" t="s">
        <v>27</v>
      </c>
      <c r="C32" s="231"/>
      <c r="D32" s="82"/>
      <c r="E32" s="82"/>
      <c r="F32" s="82"/>
      <c r="G32" s="82"/>
      <c r="H32" s="82"/>
      <c r="I32" s="82"/>
      <c r="J32" s="82" t="s">
        <v>211</v>
      </c>
      <c r="K32" s="82" t="s">
        <v>148</v>
      </c>
      <c r="L32" s="82">
        <v>10</v>
      </c>
      <c r="M32" s="80" t="s">
        <v>158</v>
      </c>
      <c r="N32" s="80"/>
      <c r="O32" s="80">
        <v>20</v>
      </c>
      <c r="P32" s="82"/>
      <c r="Q32" s="82"/>
      <c r="R32" s="82"/>
      <c r="S32" s="82" t="s">
        <v>187</v>
      </c>
      <c r="T32" s="87" t="s">
        <v>154</v>
      </c>
      <c r="U32" s="82">
        <v>5</v>
      </c>
      <c r="V32" s="240"/>
      <c r="W32" s="33">
        <f>Y30*5+Y32*5+Y34*8</f>
        <v>22</v>
      </c>
      <c r="X32" s="38" t="s">
        <v>28</v>
      </c>
      <c r="Y32" s="56">
        <v>2.6</v>
      </c>
      <c r="Z32" s="8"/>
      <c r="AA32" s="2" t="s">
        <v>29</v>
      </c>
      <c r="AB32" s="3">
        <v>1.5</v>
      </c>
      <c r="AC32" s="3">
        <f>AB32*1</f>
        <v>1.5</v>
      </c>
      <c r="AD32" s="3" t="s">
        <v>10</v>
      </c>
      <c r="AE32" s="3">
        <f>AB32*5</f>
        <v>7.5</v>
      </c>
      <c r="AF32" s="3">
        <f>AC32*4+AE32*4</f>
        <v>36</v>
      </c>
    </row>
    <row r="33" spans="2:32" ht="27.75">
      <c r="B33" s="235" t="s">
        <v>41</v>
      </c>
      <c r="C33" s="231"/>
      <c r="D33" s="83"/>
      <c r="E33" s="88"/>
      <c r="F33" s="80"/>
      <c r="G33" s="96"/>
      <c r="H33" s="97"/>
      <c r="I33" s="98"/>
      <c r="J33" s="82"/>
      <c r="K33" s="82"/>
      <c r="L33" s="82"/>
      <c r="M33" s="80" t="s">
        <v>260</v>
      </c>
      <c r="N33" s="88"/>
      <c r="O33" s="80">
        <v>30</v>
      </c>
      <c r="P33" s="82"/>
      <c r="Q33" s="82"/>
      <c r="R33" s="82"/>
      <c r="S33" s="82" t="s">
        <v>181</v>
      </c>
      <c r="T33" s="87"/>
      <c r="U33" s="82">
        <v>5</v>
      </c>
      <c r="V33" s="240"/>
      <c r="W33" s="37" t="s">
        <v>31</v>
      </c>
      <c r="X33" s="38" t="s">
        <v>32</v>
      </c>
      <c r="Y33" s="56">
        <v>0</v>
      </c>
      <c r="Z33" s="2"/>
      <c r="AA33" s="2" t="s">
        <v>33</v>
      </c>
      <c r="AB33" s="3">
        <v>2.5</v>
      </c>
      <c r="AC33" s="3"/>
      <c r="AD33" s="3">
        <f>AB33*5</f>
        <v>12.5</v>
      </c>
      <c r="AE33" s="3" t="s">
        <v>10</v>
      </c>
      <c r="AF33" s="3">
        <f>AD33*9</f>
        <v>112.5</v>
      </c>
    </row>
    <row r="34" spans="2:32" ht="27.75">
      <c r="B34" s="235"/>
      <c r="C34" s="231"/>
      <c r="D34" s="83"/>
      <c r="E34" s="83"/>
      <c r="F34" s="80"/>
      <c r="G34" s="82"/>
      <c r="H34" s="89"/>
      <c r="I34" s="82"/>
      <c r="J34" s="82"/>
      <c r="K34" s="82"/>
      <c r="L34" s="82"/>
      <c r="M34" s="80"/>
      <c r="N34" s="88"/>
      <c r="O34" s="80"/>
      <c r="P34" s="82"/>
      <c r="Q34" s="89"/>
      <c r="R34" s="82"/>
      <c r="S34" s="82"/>
      <c r="T34" s="89"/>
      <c r="U34" s="82"/>
      <c r="V34" s="240"/>
      <c r="W34" s="33">
        <f>Y29*2+Y30*7+Y31*1+Y34*8</f>
        <v>25.9</v>
      </c>
      <c r="X34" s="42" t="s">
        <v>34</v>
      </c>
      <c r="Y34" s="58">
        <v>0</v>
      </c>
      <c r="Z34" s="8"/>
      <c r="AA34" s="2" t="s">
        <v>35</v>
      </c>
      <c r="AB34" s="3">
        <v>1</v>
      </c>
      <c r="AE34" s="2">
        <f>AB34*15</f>
        <v>15</v>
      </c>
    </row>
    <row r="35" spans="2:32" ht="27.75">
      <c r="B35" s="43" t="s">
        <v>36</v>
      </c>
      <c r="C35" s="44"/>
      <c r="D35" s="89"/>
      <c r="E35" s="89"/>
      <c r="F35" s="82"/>
      <c r="G35" s="82"/>
      <c r="H35" s="87"/>
      <c r="I35" s="82"/>
      <c r="J35" s="80"/>
      <c r="K35" s="88"/>
      <c r="L35" s="80"/>
      <c r="M35" s="80"/>
      <c r="N35" s="88"/>
      <c r="O35" s="80"/>
      <c r="P35" s="82"/>
      <c r="Q35" s="89"/>
      <c r="R35" s="82"/>
      <c r="S35" s="90"/>
      <c r="T35" s="88"/>
      <c r="U35" s="80"/>
      <c r="V35" s="240"/>
      <c r="W35" s="37" t="s">
        <v>37</v>
      </c>
      <c r="X35" s="45"/>
      <c r="Y35" s="56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75">
      <c r="B36" s="46"/>
      <c r="C36" s="47"/>
      <c r="D36" s="89"/>
      <c r="E36" s="89"/>
      <c r="F36" s="82"/>
      <c r="G36" s="83"/>
      <c r="H36" s="83"/>
      <c r="I36" s="80"/>
      <c r="J36" s="80"/>
      <c r="K36" s="88"/>
      <c r="L36" s="88"/>
      <c r="M36" s="80"/>
      <c r="N36" s="88"/>
      <c r="O36" s="80"/>
      <c r="P36" s="82"/>
      <c r="Q36" s="89"/>
      <c r="R36" s="82"/>
      <c r="S36" s="80"/>
      <c r="T36" s="88"/>
      <c r="U36" s="80"/>
      <c r="V36" s="241"/>
      <c r="W36" s="48">
        <f>W30*4+W32*9+W34*4</f>
        <v>683.6</v>
      </c>
      <c r="X36" s="57"/>
      <c r="Y36" s="56"/>
      <c r="Z36" s="8"/>
      <c r="AC36" s="50">
        <f>AC35*4/AF35</f>
        <v>0.15094339622641509</v>
      </c>
      <c r="AD36" s="50">
        <f>AD35*9/AF35</f>
        <v>0.27536970933197347</v>
      </c>
      <c r="AE36" s="50">
        <f>AE35*4/AF35</f>
        <v>0.57368689444161147</v>
      </c>
    </row>
    <row r="37" spans="2:32" s="31" customFormat="1" ht="42">
      <c r="B37" s="21">
        <v>2</v>
      </c>
      <c r="C37" s="231"/>
      <c r="D37" s="22"/>
      <c r="E37" s="22"/>
      <c r="F37" s="23" t="s">
        <v>14</v>
      </c>
      <c r="G37" s="24"/>
      <c r="H37" s="22"/>
      <c r="I37" s="23" t="s">
        <v>14</v>
      </c>
      <c r="J37" s="25"/>
      <c r="K37" s="26"/>
      <c r="L37" s="23" t="s">
        <v>14</v>
      </c>
      <c r="M37" s="24"/>
      <c r="N37" s="22"/>
      <c r="O37" s="23" t="s">
        <v>14</v>
      </c>
      <c r="P37" s="22"/>
      <c r="Q37" s="22"/>
      <c r="R37" s="23" t="s">
        <v>14</v>
      </c>
      <c r="S37" s="22"/>
      <c r="T37" s="27"/>
      <c r="U37" s="23" t="s">
        <v>14</v>
      </c>
      <c r="V37" s="232"/>
      <c r="W37" s="28" t="s">
        <v>15</v>
      </c>
      <c r="X37" s="29" t="s">
        <v>16</v>
      </c>
      <c r="Y37" s="30"/>
      <c r="Z37" s="2"/>
      <c r="AA37" s="2"/>
      <c r="AB37" s="3"/>
      <c r="AC37" s="2" t="s">
        <v>17</v>
      </c>
      <c r="AD37" s="2" t="s">
        <v>18</v>
      </c>
      <c r="AE37" s="2" t="s">
        <v>19</v>
      </c>
      <c r="AF37" s="2" t="s">
        <v>20</v>
      </c>
    </row>
    <row r="38" spans="2:32" ht="27.75">
      <c r="B38" s="32" t="s">
        <v>21</v>
      </c>
      <c r="C38" s="231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2"/>
      <c r="R38" s="82"/>
      <c r="S38" s="82"/>
      <c r="T38" s="82"/>
      <c r="U38" s="82"/>
      <c r="V38" s="233"/>
      <c r="W38" s="33">
        <f>Y37*15+Y39*5+Y41*15+Y42*12</f>
        <v>0</v>
      </c>
      <c r="X38" s="34" t="s">
        <v>22</v>
      </c>
      <c r="Y38" s="35"/>
      <c r="Z38" s="8"/>
      <c r="AA38" s="3" t="s">
        <v>23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75">
      <c r="B39" s="32">
        <v>28</v>
      </c>
      <c r="C39" s="231"/>
      <c r="D39" s="80"/>
      <c r="E39" s="80"/>
      <c r="F39" s="80"/>
      <c r="G39" s="82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2"/>
      <c r="T39" s="82"/>
      <c r="U39" s="82"/>
      <c r="V39" s="233"/>
      <c r="W39" s="37" t="s">
        <v>24</v>
      </c>
      <c r="X39" s="38" t="s">
        <v>25</v>
      </c>
      <c r="Y39" s="35"/>
      <c r="Z39" s="2"/>
      <c r="AA39" s="39" t="s">
        <v>26</v>
      </c>
      <c r="AB39" s="3">
        <v>2.2999999999999998</v>
      </c>
      <c r="AC39" s="40">
        <f>AB39*7</f>
        <v>16.099999999999998</v>
      </c>
      <c r="AD39" s="3">
        <f>AB39*5</f>
        <v>11.5</v>
      </c>
      <c r="AE39" s="3" t="s">
        <v>10</v>
      </c>
      <c r="AF39" s="41">
        <f>AC39*4+AD39*9</f>
        <v>167.89999999999998</v>
      </c>
    </row>
    <row r="40" spans="2:32" ht="27.75">
      <c r="B40" s="32" t="s">
        <v>27</v>
      </c>
      <c r="C40" s="231"/>
      <c r="D40" s="80"/>
      <c r="E40" s="80"/>
      <c r="F40" s="80"/>
      <c r="G40" s="80"/>
      <c r="H40" s="80"/>
      <c r="I40" s="80"/>
      <c r="J40" s="80"/>
      <c r="K40" s="80"/>
      <c r="L40" s="80"/>
      <c r="M40" s="82"/>
      <c r="N40" s="82"/>
      <c r="O40" s="80"/>
      <c r="P40" s="80"/>
      <c r="Q40" s="80"/>
      <c r="R40" s="80"/>
      <c r="S40" s="82"/>
      <c r="T40" s="89"/>
      <c r="U40" s="82"/>
      <c r="V40" s="233"/>
      <c r="W40" s="33">
        <f>Y38*5+Y40*5+Y42*8</f>
        <v>0</v>
      </c>
      <c r="X40" s="38" t="s">
        <v>28</v>
      </c>
      <c r="Y40" s="35"/>
      <c r="Z40" s="8"/>
      <c r="AA40" s="2" t="s">
        <v>29</v>
      </c>
      <c r="AB40" s="3">
        <v>1.6</v>
      </c>
      <c r="AC40" s="3">
        <f>AB40*1</f>
        <v>1.6</v>
      </c>
      <c r="AD40" s="3" t="s">
        <v>10</v>
      </c>
      <c r="AE40" s="3">
        <f>AB40*5</f>
        <v>8</v>
      </c>
      <c r="AF40" s="3">
        <f>AC40*4+AE40*4</f>
        <v>38.4</v>
      </c>
    </row>
    <row r="41" spans="2:32" ht="27.75">
      <c r="B41" s="235" t="s">
        <v>55</v>
      </c>
      <c r="C41" s="231"/>
      <c r="D41" s="80"/>
      <c r="E41" s="88"/>
      <c r="F41" s="80"/>
      <c r="G41" s="80"/>
      <c r="H41" s="80"/>
      <c r="I41" s="80"/>
      <c r="J41" s="80"/>
      <c r="K41" s="83"/>
      <c r="L41" s="80"/>
      <c r="M41" s="82"/>
      <c r="N41" s="87"/>
      <c r="O41" s="82"/>
      <c r="P41" s="80"/>
      <c r="Q41" s="80"/>
      <c r="R41" s="80"/>
      <c r="S41" s="82"/>
      <c r="T41" s="89"/>
      <c r="U41" s="82"/>
      <c r="V41" s="233"/>
      <c r="W41" s="37" t="s">
        <v>31</v>
      </c>
      <c r="X41" s="38" t="s">
        <v>32</v>
      </c>
      <c r="Y41" s="35"/>
      <c r="Z41" s="2"/>
      <c r="AA41" s="2" t="s">
        <v>33</v>
      </c>
      <c r="AB41" s="3">
        <v>2.5</v>
      </c>
      <c r="AC41" s="3"/>
      <c r="AD41" s="3">
        <f>AB41*5</f>
        <v>12.5</v>
      </c>
      <c r="AE41" s="3" t="s">
        <v>10</v>
      </c>
      <c r="AF41" s="3">
        <f>AD41*9</f>
        <v>112.5</v>
      </c>
    </row>
    <row r="42" spans="2:32" ht="27.75">
      <c r="B42" s="235"/>
      <c r="C42" s="231"/>
      <c r="D42" s="80"/>
      <c r="E42" s="88"/>
      <c r="F42" s="80"/>
      <c r="G42" s="80"/>
      <c r="H42" s="88"/>
      <c r="I42" s="80"/>
      <c r="J42" s="80"/>
      <c r="K42" s="88"/>
      <c r="L42" s="82"/>
      <c r="M42" s="82"/>
      <c r="N42" s="89"/>
      <c r="O42" s="82"/>
      <c r="P42" s="80"/>
      <c r="Q42" s="88"/>
      <c r="R42" s="80"/>
      <c r="S42" s="82"/>
      <c r="T42" s="89"/>
      <c r="U42" s="82"/>
      <c r="V42" s="233"/>
      <c r="W42" s="33">
        <f>Y37*2+Y38*7+Y39*1+Y42*8</f>
        <v>0</v>
      </c>
      <c r="X42" s="42" t="s">
        <v>34</v>
      </c>
      <c r="Y42" s="35"/>
      <c r="Z42" s="8"/>
      <c r="AA42" s="2" t="s">
        <v>35</v>
      </c>
      <c r="AE42" s="2">
        <f>AB42*15</f>
        <v>0</v>
      </c>
    </row>
    <row r="43" spans="2:32" ht="27.75">
      <c r="B43" s="43" t="s">
        <v>36</v>
      </c>
      <c r="C43" s="44"/>
      <c r="D43" s="88"/>
      <c r="E43" s="88"/>
      <c r="F43" s="80"/>
      <c r="G43" s="80"/>
      <c r="H43" s="88"/>
      <c r="I43" s="80"/>
      <c r="J43" s="80"/>
      <c r="K43" s="87"/>
      <c r="L43" s="82"/>
      <c r="M43" s="82"/>
      <c r="N43" s="89"/>
      <c r="O43" s="82"/>
      <c r="P43" s="80"/>
      <c r="Q43" s="88"/>
      <c r="R43" s="80"/>
      <c r="S43" s="80"/>
      <c r="T43" s="88"/>
      <c r="U43" s="80"/>
      <c r="V43" s="233"/>
      <c r="W43" s="37" t="s">
        <v>37</v>
      </c>
      <c r="X43" s="45"/>
      <c r="Y43" s="67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8.5" thickBot="1">
      <c r="B44" s="68"/>
      <c r="C44" s="47"/>
      <c r="D44" s="103"/>
      <c r="E44" s="103"/>
      <c r="F44" s="104"/>
      <c r="G44" s="104"/>
      <c r="H44" s="103"/>
      <c r="I44" s="104"/>
      <c r="J44" s="104"/>
      <c r="K44" s="87"/>
      <c r="L44" s="82"/>
      <c r="M44" s="103"/>
      <c r="N44" s="103"/>
      <c r="O44" s="104"/>
      <c r="P44" s="104"/>
      <c r="Q44" s="103"/>
      <c r="R44" s="104"/>
      <c r="S44" s="104"/>
      <c r="T44" s="103"/>
      <c r="U44" s="104"/>
      <c r="V44" s="234"/>
      <c r="W44" s="48">
        <f>W38*4+W40*9+W42*4</f>
        <v>0</v>
      </c>
      <c r="X44" s="69"/>
      <c r="Y44" s="70"/>
      <c r="Z44" s="8"/>
      <c r="AC44" s="50">
        <f>AC43*4/AF43</f>
        <v>0.16345624656026417</v>
      </c>
      <c r="AD44" s="50">
        <f>AD43*9/AF43</f>
        <v>0.29719317556411667</v>
      </c>
      <c r="AE44" s="50">
        <f>AE43*4/AF43</f>
        <v>0.53935057787561924</v>
      </c>
    </row>
    <row r="45" spans="2:32" ht="63.6" customHeight="1">
      <c r="C45" s="2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</row>
    <row r="46" spans="2:32">
      <c r="B46" s="3"/>
      <c r="D46" s="237"/>
      <c r="E46" s="237"/>
      <c r="F46" s="238"/>
      <c r="G46" s="238"/>
      <c r="H46" s="73"/>
      <c r="I46" s="2"/>
      <c r="J46" s="2"/>
      <c r="K46" s="73"/>
      <c r="L46" s="73"/>
      <c r="M46" s="73"/>
      <c r="N46" s="73"/>
      <c r="O46" s="2"/>
      <c r="Q46" s="73"/>
      <c r="R46" s="2"/>
      <c r="T46" s="73"/>
      <c r="U46" s="2"/>
      <c r="V46" s="2"/>
      <c r="Y46" s="76"/>
    </row>
    <row r="47" spans="2:32">
      <c r="Y47" s="76"/>
    </row>
    <row r="48" spans="2:32">
      <c r="Y48" s="76"/>
    </row>
    <row r="49" spans="25:25">
      <c r="Y49" s="76"/>
    </row>
    <row r="50" spans="25:25">
      <c r="Y50" s="76"/>
    </row>
    <row r="51" spans="25:25">
      <c r="Y51" s="76"/>
    </row>
    <row r="52" spans="25:25">
      <c r="Y52" s="76"/>
    </row>
  </sheetData>
  <mergeCells count="20">
    <mergeCell ref="H45:AC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V21:V28"/>
    <mergeCell ref="B25:B26"/>
    <mergeCell ref="B1:Y1"/>
    <mergeCell ref="B2:G2"/>
    <mergeCell ref="S2:Y3"/>
    <mergeCell ref="C5:C10"/>
    <mergeCell ref="V5:V12"/>
    <mergeCell ref="B9:B10"/>
  </mergeCells>
  <phoneticPr fontId="1" type="noConversion"/>
  <pageMargins left="0.42" right="0.70866141732283472" top="0.32" bottom="0.34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1</vt:i4>
      </vt:variant>
    </vt:vector>
  </HeadingPairs>
  <TitlesOfParts>
    <vt:vector size="6" baseType="lpstr">
      <vt:lpstr>2月菜單-縣府</vt:lpstr>
      <vt:lpstr>月菜單</vt:lpstr>
      <vt:lpstr>2月第一週明細</vt:lpstr>
      <vt:lpstr>2月第二週明細</vt:lpstr>
      <vt:lpstr>2月第三週明細</vt:lpstr>
      <vt:lpstr>月菜單!Print_Area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2020-01-17T00:47:34Z</dcterms:modified>
</cp:coreProperties>
</file>