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0" windowWidth="19410" windowHeight="9330"/>
  </bookViews>
  <sheets>
    <sheet name="109.2月菜單" sheetId="20" r:id="rId1"/>
    <sheet name="2月第一週明細 " sheetId="8" r:id="rId2"/>
    <sheet name="2月第二週明細" sheetId="25" r:id="rId3"/>
    <sheet name="2月第三週明細 " sheetId="37" r:id="rId4"/>
  </sheets>
  <calcPr calcId="152511"/>
</workbook>
</file>

<file path=xl/calcChain.xml><?xml version="1.0" encoding="utf-8"?>
<calcChain xmlns="http://schemas.openxmlformats.org/spreadsheetml/2006/main">
  <c r="C21" i="20" l="1"/>
  <c r="E22" i="20"/>
  <c r="E21" i="20"/>
  <c r="C22" i="20"/>
  <c r="S45" i="8"/>
  <c r="P45" i="8"/>
  <c r="M45" i="8"/>
  <c r="J45" i="8"/>
  <c r="G45" i="8"/>
  <c r="D45" i="8"/>
  <c r="W52" i="8"/>
  <c r="AE50" i="8"/>
  <c r="AD49" i="8"/>
  <c r="AF49" i="8" s="1"/>
  <c r="AF48" i="8"/>
  <c r="AE48" i="8"/>
  <c r="AC48" i="8"/>
  <c r="AD47" i="8"/>
  <c r="AD51" i="8" s="1"/>
  <c r="AC47" i="8"/>
  <c r="AE46" i="8"/>
  <c r="AE51" i="8" s="1"/>
  <c r="AC46" i="8"/>
  <c r="AF46" i="8" s="1"/>
  <c r="AC51" i="8" l="1"/>
  <c r="AF47" i="8"/>
  <c r="AF51" i="8" l="1"/>
  <c r="AC52" i="8"/>
  <c r="AD52" i="8" l="1"/>
  <c r="AE52" i="8"/>
  <c r="W12" i="37" l="1"/>
  <c r="S29" i="37" l="1"/>
  <c r="P29" i="37"/>
  <c r="M29" i="37"/>
  <c r="J29" i="37"/>
  <c r="G29" i="37"/>
  <c r="D29" i="37"/>
  <c r="S21" i="37"/>
  <c r="P21" i="37"/>
  <c r="M21" i="37"/>
  <c r="J21" i="37"/>
  <c r="G21" i="37"/>
  <c r="D21" i="37"/>
  <c r="S13" i="37"/>
  <c r="P13" i="37"/>
  <c r="M13" i="37"/>
  <c r="J13" i="37"/>
  <c r="G13" i="37"/>
  <c r="D13" i="37"/>
  <c r="Q40" i="20" l="1"/>
  <c r="Q39" i="20"/>
  <c r="W36" i="37"/>
  <c r="O40" i="20"/>
  <c r="M40" i="20"/>
  <c r="W28" i="37"/>
  <c r="K40" i="20"/>
  <c r="M39" i="20"/>
  <c r="I39" i="20"/>
  <c r="I40" i="20"/>
  <c r="W20" i="37"/>
  <c r="G40" i="20"/>
  <c r="O39" i="20" l="1"/>
  <c r="K39" i="20"/>
  <c r="G39" i="20"/>
  <c r="S5" i="37" l="1"/>
  <c r="P5" i="37"/>
  <c r="M5" i="37"/>
  <c r="J5" i="37"/>
  <c r="G5" i="37"/>
  <c r="D5" i="37"/>
  <c r="AE42" i="37"/>
  <c r="AD41" i="37"/>
  <c r="AE40" i="37"/>
  <c r="AC40" i="37"/>
  <c r="AD39" i="37"/>
  <c r="AC39" i="37"/>
  <c r="AE38" i="37"/>
  <c r="AC38" i="37"/>
  <c r="AE34" i="37"/>
  <c r="AD33" i="37"/>
  <c r="AE32" i="37"/>
  <c r="AC32" i="37"/>
  <c r="AD31" i="37"/>
  <c r="AC31" i="37"/>
  <c r="AE30" i="37"/>
  <c r="AC30" i="37"/>
  <c r="AE26" i="37"/>
  <c r="AD25" i="37"/>
  <c r="AF25" i="37" s="1"/>
  <c r="AE24" i="37"/>
  <c r="AC24" i="37"/>
  <c r="AD23" i="37"/>
  <c r="AC23" i="37"/>
  <c r="AE22" i="37"/>
  <c r="AC22" i="37"/>
  <c r="AE18" i="37"/>
  <c r="AD17" i="37"/>
  <c r="AF17" i="37" s="1"/>
  <c r="AE16" i="37"/>
  <c r="AC16" i="37"/>
  <c r="AD15" i="37"/>
  <c r="AC15" i="37"/>
  <c r="AE14" i="37"/>
  <c r="AC14" i="37"/>
  <c r="AE10" i="37"/>
  <c r="AD9" i="37"/>
  <c r="AE8" i="37"/>
  <c r="AC8" i="37"/>
  <c r="AD7" i="37"/>
  <c r="AC7" i="37"/>
  <c r="AE6" i="37"/>
  <c r="AC6" i="37"/>
  <c r="AF7" i="37" l="1"/>
  <c r="AD11" i="37"/>
  <c r="AF23" i="37"/>
  <c r="AF31" i="37"/>
  <c r="AD35" i="37"/>
  <c r="AF39" i="37"/>
  <c r="AF8" i="37"/>
  <c r="AF24" i="37"/>
  <c r="AC43" i="37"/>
  <c r="AE11" i="37"/>
  <c r="AC11" i="37"/>
  <c r="AC19" i="37"/>
  <c r="AC27" i="37"/>
  <c r="AD27" i="37"/>
  <c r="AC35" i="37"/>
  <c r="AD43" i="37"/>
  <c r="AF30" i="37"/>
  <c r="AE35" i="37"/>
  <c r="AE43" i="37"/>
  <c r="AF40" i="37"/>
  <c r="E40" i="20"/>
  <c r="C40" i="20"/>
  <c r="AF16" i="37"/>
  <c r="AE27" i="37"/>
  <c r="E39" i="20"/>
  <c r="AD19" i="37"/>
  <c r="AF32" i="37"/>
  <c r="AE19" i="37"/>
  <c r="AF6" i="37"/>
  <c r="AF15" i="37"/>
  <c r="AF33" i="37"/>
  <c r="AF38" i="37"/>
  <c r="AF9" i="37"/>
  <c r="AF14" i="37"/>
  <c r="AF41" i="37"/>
  <c r="AF22" i="37"/>
  <c r="AF35" i="37" l="1"/>
  <c r="AD36" i="37" s="1"/>
  <c r="AF11" i="37"/>
  <c r="AC12" i="37" s="1"/>
  <c r="AF43" i="37"/>
  <c r="AE44" i="37" s="1"/>
  <c r="AF27" i="37"/>
  <c r="AE28" i="37" s="1"/>
  <c r="AF19" i="37"/>
  <c r="AC20" i="37" s="1"/>
  <c r="C39" i="20"/>
  <c r="AD20" i="37"/>
  <c r="AC44" i="37"/>
  <c r="AD44" i="37"/>
  <c r="AC36" i="37"/>
  <c r="AE20" i="37"/>
  <c r="AE36" i="37"/>
  <c r="S37" i="25"/>
  <c r="P37" i="25"/>
  <c r="M37" i="25"/>
  <c r="J37" i="25"/>
  <c r="G37" i="25"/>
  <c r="D37" i="25"/>
  <c r="S29" i="25"/>
  <c r="P29" i="25"/>
  <c r="M29" i="25"/>
  <c r="J29" i="25"/>
  <c r="G29" i="25"/>
  <c r="D29" i="25"/>
  <c r="S21" i="25"/>
  <c r="P21" i="25"/>
  <c r="M21" i="25"/>
  <c r="J21" i="25"/>
  <c r="G21" i="25"/>
  <c r="D21" i="25"/>
  <c r="S13" i="25"/>
  <c r="P13" i="25"/>
  <c r="M13" i="25"/>
  <c r="J13" i="25"/>
  <c r="G13" i="25"/>
  <c r="D13" i="25"/>
  <c r="S5" i="25"/>
  <c r="P5" i="25"/>
  <c r="M5" i="25"/>
  <c r="J5" i="25"/>
  <c r="G5" i="25"/>
  <c r="D5" i="25"/>
  <c r="AD12" i="37" l="1"/>
  <c r="AD28" i="37"/>
  <c r="AE12" i="37"/>
  <c r="AC28" i="37"/>
  <c r="S37" i="8"/>
  <c r="P37" i="8"/>
  <c r="M37" i="8"/>
  <c r="J37" i="8"/>
  <c r="G37" i="8"/>
  <c r="D37" i="8"/>
  <c r="S29" i="8"/>
  <c r="P29" i="8"/>
  <c r="M29" i="8"/>
  <c r="J29" i="8"/>
  <c r="G29" i="8"/>
  <c r="D29" i="8"/>
  <c r="S21" i="8"/>
  <c r="P21" i="8"/>
  <c r="M21" i="8"/>
  <c r="J21" i="8"/>
  <c r="G21" i="8"/>
  <c r="D21" i="8"/>
  <c r="S13" i="8"/>
  <c r="P13" i="8"/>
  <c r="M13" i="8"/>
  <c r="J13" i="8"/>
  <c r="G13" i="8"/>
  <c r="D13" i="8"/>
  <c r="S13" i="20" l="1"/>
  <c r="U12" i="20"/>
  <c r="U13" i="20"/>
  <c r="O13" i="20"/>
  <c r="Q12" i="20"/>
  <c r="Q13" i="20"/>
  <c r="M13" i="20"/>
  <c r="K13" i="20"/>
  <c r="M12" i="20"/>
  <c r="I12" i="20"/>
  <c r="I13" i="20"/>
  <c r="G13" i="20"/>
  <c r="W20" i="8"/>
  <c r="W28" i="8"/>
  <c r="W36" i="8"/>
  <c r="W44" i="8"/>
  <c r="S12" i="20" l="1"/>
  <c r="O12" i="20"/>
  <c r="K12" i="20"/>
  <c r="G12" i="20"/>
  <c r="S31" i="20" l="1"/>
  <c r="U30" i="20"/>
  <c r="Q30" i="20"/>
  <c r="O31" i="20"/>
  <c r="AE42" i="25"/>
  <c r="AD41" i="25"/>
  <c r="AE40" i="25"/>
  <c r="AC40" i="25"/>
  <c r="AD39" i="25"/>
  <c r="AC39" i="25"/>
  <c r="AE38" i="25"/>
  <c r="AC38" i="25"/>
  <c r="AE34" i="25"/>
  <c r="AD33" i="25"/>
  <c r="AF33" i="25" s="1"/>
  <c r="AE32" i="25"/>
  <c r="AC32" i="25"/>
  <c r="AD31" i="25"/>
  <c r="AC31" i="25"/>
  <c r="AE30" i="25"/>
  <c r="AC30" i="25"/>
  <c r="AC35" i="25" s="1"/>
  <c r="AE26" i="25"/>
  <c r="AD25" i="25"/>
  <c r="AF25" i="25" s="1"/>
  <c r="AE24" i="25"/>
  <c r="AC24" i="25"/>
  <c r="AD23" i="25"/>
  <c r="AC23" i="25"/>
  <c r="AE22" i="25"/>
  <c r="AC22" i="25"/>
  <c r="AE18" i="25"/>
  <c r="AD17" i="25"/>
  <c r="AE16" i="25"/>
  <c r="AC16" i="25"/>
  <c r="AD15" i="25"/>
  <c r="AC15" i="25"/>
  <c r="AE14" i="25"/>
  <c r="AC14" i="25"/>
  <c r="AE10" i="25"/>
  <c r="AD9" i="25"/>
  <c r="AF9" i="25" s="1"/>
  <c r="AE8" i="25"/>
  <c r="AC8" i="25"/>
  <c r="AD7" i="25"/>
  <c r="AC7" i="25"/>
  <c r="AE6" i="25"/>
  <c r="AC6" i="25"/>
  <c r="AC43" i="25" l="1"/>
  <c r="AD27" i="25"/>
  <c r="AD35" i="25"/>
  <c r="AF38" i="25"/>
  <c r="AC11" i="25"/>
  <c r="AF39" i="25"/>
  <c r="AD43" i="25"/>
  <c r="U31" i="20"/>
  <c r="Q31" i="20"/>
  <c r="K31" i="20"/>
  <c r="M30" i="20"/>
  <c r="M31" i="20"/>
  <c r="I30" i="20"/>
  <c r="G31" i="20"/>
  <c r="I31" i="20"/>
  <c r="E30" i="20"/>
  <c r="C31" i="20"/>
  <c r="E31" i="20"/>
  <c r="AF16" i="25"/>
  <c r="AE43" i="25"/>
  <c r="AF15" i="25"/>
  <c r="AE35" i="25"/>
  <c r="AF35" i="25" s="1"/>
  <c r="AC36" i="25" s="1"/>
  <c r="AC19" i="25"/>
  <c r="AF6" i="25"/>
  <c r="AF8" i="25"/>
  <c r="AE19" i="25"/>
  <c r="AF19" i="25" s="1"/>
  <c r="AD20" i="25" s="1"/>
  <c r="AD19" i="25"/>
  <c r="AF32" i="25"/>
  <c r="W12" i="25"/>
  <c r="AE27" i="25"/>
  <c r="AF7" i="25"/>
  <c r="AE11" i="25"/>
  <c r="AC27" i="25"/>
  <c r="AF31" i="25"/>
  <c r="AF40" i="25"/>
  <c r="W44" i="25"/>
  <c r="W36" i="25"/>
  <c r="W28" i="25"/>
  <c r="W20" i="25"/>
  <c r="AD11" i="25"/>
  <c r="AF14" i="25"/>
  <c r="AF24" i="25"/>
  <c r="AF17" i="25"/>
  <c r="AF22" i="25"/>
  <c r="AF23" i="25"/>
  <c r="AF41" i="25"/>
  <c r="AF30" i="25"/>
  <c r="AF43" i="25" l="1"/>
  <c r="AE44" i="25" s="1"/>
  <c r="AF27" i="25"/>
  <c r="AF11" i="25"/>
  <c r="AE12" i="25" s="1"/>
  <c r="S30" i="20"/>
  <c r="O30" i="20"/>
  <c r="K30" i="20"/>
  <c r="G30" i="20"/>
  <c r="C30" i="20"/>
  <c r="AC28" i="25"/>
  <c r="AD28" i="25"/>
  <c r="AE28" i="25"/>
  <c r="AE36" i="25"/>
  <c r="AE20" i="25"/>
  <c r="AD36" i="25"/>
  <c r="AC20" i="25"/>
  <c r="AC12" i="25"/>
  <c r="AD12" i="25"/>
  <c r="AC44" i="25" l="1"/>
  <c r="AD44" i="25"/>
  <c r="AE42" i="8" l="1"/>
  <c r="AD41" i="8"/>
  <c r="AF41" i="8" s="1"/>
  <c r="AE40" i="8"/>
  <c r="AC40" i="8"/>
  <c r="AD39" i="8"/>
  <c r="AC39" i="8"/>
  <c r="AE38" i="8"/>
  <c r="AC38" i="8"/>
  <c r="AE34" i="8"/>
  <c r="AD33" i="8"/>
  <c r="AF33" i="8" s="1"/>
  <c r="AE32" i="8"/>
  <c r="AC32" i="8"/>
  <c r="AD31" i="8"/>
  <c r="AC31" i="8"/>
  <c r="AE30" i="8"/>
  <c r="AC30" i="8"/>
  <c r="AE26" i="8"/>
  <c r="AD25" i="8"/>
  <c r="AF25" i="8" s="1"/>
  <c r="AE24" i="8"/>
  <c r="AC24" i="8"/>
  <c r="AD23" i="8"/>
  <c r="AC23" i="8"/>
  <c r="AE22" i="8"/>
  <c r="AC22" i="8"/>
  <c r="AE18" i="8"/>
  <c r="AD17" i="8"/>
  <c r="AF17" i="8" s="1"/>
  <c r="AE16" i="8"/>
  <c r="AC16" i="8"/>
  <c r="AD15" i="8"/>
  <c r="AC15" i="8"/>
  <c r="AE14" i="8"/>
  <c r="AC14" i="8"/>
  <c r="AE10" i="8"/>
  <c r="AD9" i="8"/>
  <c r="AF9" i="8" s="1"/>
  <c r="AE8" i="8"/>
  <c r="AC8" i="8"/>
  <c r="AD7" i="8"/>
  <c r="AC7" i="8"/>
  <c r="AE6" i="8"/>
  <c r="AC6" i="8"/>
  <c r="AF39" i="8" l="1"/>
  <c r="AF8" i="8"/>
  <c r="AF24" i="8"/>
  <c r="AD11" i="8"/>
  <c r="AD35" i="8"/>
  <c r="AD27" i="8"/>
  <c r="AE11" i="8"/>
  <c r="AF30" i="8"/>
  <c r="AC27" i="8"/>
  <c r="AE43" i="8"/>
  <c r="AF40" i="8"/>
  <c r="AC11" i="8"/>
  <c r="AF23" i="8"/>
  <c r="AE35" i="8"/>
  <c r="AC43" i="8"/>
  <c r="AF7" i="8"/>
  <c r="AE19" i="8"/>
  <c r="AC35" i="8"/>
  <c r="AD43" i="8"/>
  <c r="AD19" i="8"/>
  <c r="AF32" i="8"/>
  <c r="AF38" i="8"/>
  <c r="AC19" i="8"/>
  <c r="AE27" i="8"/>
  <c r="AF16" i="8"/>
  <c r="AF14" i="8"/>
  <c r="AF6" i="8"/>
  <c r="AF15" i="8"/>
  <c r="AF22" i="8"/>
  <c r="AF31" i="8"/>
  <c r="AF27" i="8" l="1"/>
  <c r="AE28" i="8" s="1"/>
  <c r="AF19" i="8"/>
  <c r="AC20" i="8" s="1"/>
  <c r="AF43" i="8"/>
  <c r="AD44" i="8" s="1"/>
  <c r="AF11" i="8"/>
  <c r="AC12" i="8" s="1"/>
  <c r="AF35" i="8"/>
  <c r="AD36" i="8" s="1"/>
  <c r="AE44" i="8" l="1"/>
  <c r="AC28" i="8"/>
  <c r="AD28" i="8"/>
  <c r="AE12" i="8"/>
  <c r="AC44" i="8"/>
  <c r="AD12" i="8"/>
  <c r="AE20" i="8"/>
  <c r="AD20" i="8"/>
  <c r="AC36" i="8"/>
  <c r="AE36" i="8"/>
</calcChain>
</file>

<file path=xl/sharedStrings.xml><?xml version="1.0" encoding="utf-8"?>
<sst xmlns="http://schemas.openxmlformats.org/spreadsheetml/2006/main" count="917" uniqueCount="353">
  <si>
    <t>日期</t>
  </si>
  <si>
    <t>星期</t>
  </si>
  <si>
    <t>主食</t>
  </si>
  <si>
    <t>主菜</t>
  </si>
  <si>
    <t>副菜</t>
  </si>
  <si>
    <t>湯</t>
  </si>
  <si>
    <t>營養分析</t>
  </si>
  <si>
    <t>醣類：</t>
  </si>
  <si>
    <t>月</t>
  </si>
  <si>
    <t>脂肪：</t>
  </si>
  <si>
    <t>日</t>
  </si>
  <si>
    <t>蛋白質：</t>
  </si>
  <si>
    <t>熱量：</t>
  </si>
  <si>
    <t>食物類別</t>
    <phoneticPr fontId="19" type="noConversion"/>
  </si>
  <si>
    <t>份數</t>
    <phoneticPr fontId="19" type="noConversion"/>
  </si>
  <si>
    <t>蒸</t>
    <phoneticPr fontId="19" type="noConversion"/>
  </si>
  <si>
    <t>個人量(克)</t>
    <phoneticPr fontId="19" type="noConversion"/>
  </si>
  <si>
    <t>煮</t>
    <phoneticPr fontId="19" type="noConversion"/>
  </si>
  <si>
    <t>川燙</t>
    <phoneticPr fontId="19" type="noConversion"/>
  </si>
  <si>
    <t>主食類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</si>
  <si>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</si>
  <si>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</si>
  <si>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</si>
  <si>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</si>
  <si>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白米</t>
    <phoneticPr fontId="19" type="noConversion"/>
  </si>
  <si>
    <t>豆魚肉蛋類</t>
    <phoneticPr fontId="19" type="noConversion"/>
  </si>
  <si>
    <t>主食</t>
    <phoneticPr fontId="19" type="noConversion"/>
  </si>
  <si>
    <t>蔬菜類</t>
    <phoneticPr fontId="19" type="noConversion"/>
  </si>
  <si>
    <t>肉</t>
    <phoneticPr fontId="19" type="noConversion"/>
  </si>
  <si>
    <t xml:space="preserve"> </t>
    <phoneticPr fontId="19" type="noConversion"/>
  </si>
  <si>
    <t>油脂類</t>
    <phoneticPr fontId="19" type="noConversion"/>
  </si>
  <si>
    <t>菜</t>
    <phoneticPr fontId="19" type="noConversion"/>
  </si>
  <si>
    <t>星期五</t>
    <phoneticPr fontId="19" type="noConversion"/>
  </si>
  <si>
    <t>水果類</t>
    <phoneticPr fontId="19" type="noConversion"/>
  </si>
  <si>
    <t>油</t>
    <phoneticPr fontId="19" type="noConversion"/>
  </si>
  <si>
    <t>水果</t>
    <phoneticPr fontId="19" type="noConversion"/>
  </si>
  <si>
    <t>餐數</t>
    <phoneticPr fontId="19" type="noConversion"/>
  </si>
  <si>
    <t>星期一</t>
    <phoneticPr fontId="19" type="noConversion"/>
  </si>
  <si>
    <t>星期二</t>
    <phoneticPr fontId="19" type="noConversion"/>
  </si>
  <si>
    <t>星期三</t>
    <phoneticPr fontId="19" type="noConversion"/>
  </si>
  <si>
    <t>星期四</t>
    <phoneticPr fontId="19" type="noConversion"/>
  </si>
  <si>
    <t>備註</t>
    <phoneticPr fontId="19" type="noConversion"/>
  </si>
  <si>
    <t>奶類</t>
    <phoneticPr fontId="19" type="noConversion"/>
  </si>
  <si>
    <t>食材以可食量標示</t>
    <phoneticPr fontId="19" type="noConversion"/>
  </si>
  <si>
    <t>醣類：</t>
    <phoneticPr fontId="19" type="noConversion"/>
  </si>
  <si>
    <t>熱量:</t>
    <phoneticPr fontId="19" type="noConversion"/>
  </si>
  <si>
    <t>脂肪：</t>
    <phoneticPr fontId="19" type="noConversion"/>
  </si>
  <si>
    <t>蛋白質：</t>
    <phoneticPr fontId="19" type="noConversion"/>
  </si>
  <si>
    <t>水果/乳品</t>
    <phoneticPr fontId="19" type="noConversion"/>
  </si>
  <si>
    <t>香Q米飯</t>
    <phoneticPr fontId="19" type="noConversion"/>
  </si>
  <si>
    <t>煮</t>
    <phoneticPr fontId="19" type="noConversion"/>
  </si>
  <si>
    <t>五穀米</t>
    <phoneticPr fontId="19" type="noConversion"/>
  </si>
  <si>
    <t>洋蔥</t>
    <phoneticPr fontId="19" type="noConversion"/>
  </si>
  <si>
    <t>雞蛋</t>
    <phoneticPr fontId="19" type="noConversion"/>
  </si>
  <si>
    <t>高麗菜</t>
    <phoneticPr fontId="19" type="noConversion"/>
  </si>
  <si>
    <t>白蘿蔔</t>
    <phoneticPr fontId="19" type="noConversion"/>
  </si>
  <si>
    <t>生鮮豬肉</t>
    <phoneticPr fontId="19" type="noConversion"/>
  </si>
  <si>
    <t>滷</t>
    <phoneticPr fontId="19" type="noConversion"/>
  </si>
  <si>
    <t>蔬菜</t>
    <phoneticPr fontId="19" type="noConversion"/>
  </si>
  <si>
    <t>地瓜飯</t>
    <phoneticPr fontId="19" type="noConversion"/>
  </si>
  <si>
    <t>地瓜</t>
    <phoneticPr fontId="19" type="noConversion"/>
  </si>
  <si>
    <t>五穀飯</t>
    <phoneticPr fontId="19" type="noConversion"/>
  </si>
  <si>
    <t>星期三</t>
    <phoneticPr fontId="19" type="noConversion"/>
  </si>
  <si>
    <t>星期四</t>
    <phoneticPr fontId="19" type="noConversion"/>
  </si>
  <si>
    <t>深色蔬菜</t>
    <phoneticPr fontId="19" type="noConversion"/>
  </si>
  <si>
    <t>義大利麵</t>
    <phoneticPr fontId="19" type="noConversion"/>
  </si>
  <si>
    <t>煮</t>
    <phoneticPr fontId="19" type="noConversion"/>
  </si>
  <si>
    <t>蒸</t>
    <phoneticPr fontId="19" type="noConversion"/>
  </si>
  <si>
    <t>蔬菜</t>
    <phoneticPr fontId="19" type="noConversion"/>
  </si>
  <si>
    <t>川燙</t>
    <phoneticPr fontId="19" type="noConversion"/>
  </si>
  <si>
    <t>白米</t>
    <phoneticPr fontId="19" type="noConversion"/>
  </si>
  <si>
    <t>生鮮雞肉</t>
    <phoneticPr fontId="19" type="noConversion"/>
  </si>
  <si>
    <t>地瓜</t>
    <phoneticPr fontId="19" type="noConversion"/>
  </si>
  <si>
    <t>煮</t>
    <phoneticPr fontId="19" type="noConversion"/>
  </si>
  <si>
    <t>烤</t>
    <phoneticPr fontId="19" type="noConversion"/>
  </si>
  <si>
    <t>柴魚片</t>
    <phoneticPr fontId="19" type="noConversion"/>
  </si>
  <si>
    <t>深色蔬菜</t>
    <phoneticPr fontId="19" type="noConversion"/>
  </si>
  <si>
    <t>星期五</t>
    <phoneticPr fontId="19" type="noConversion"/>
  </si>
  <si>
    <t>味噌</t>
    <phoneticPr fontId="19" type="noConversion"/>
  </si>
  <si>
    <t>蔬菜</t>
    <phoneticPr fontId="19" type="noConversion"/>
  </si>
  <si>
    <t>煮</t>
    <phoneticPr fontId="19" type="noConversion"/>
  </si>
  <si>
    <t>川燙</t>
    <phoneticPr fontId="19" type="noConversion"/>
  </si>
  <si>
    <t>炸</t>
    <phoneticPr fontId="19" type="noConversion"/>
  </si>
  <si>
    <t>紅蘿蔔</t>
    <phoneticPr fontId="19" type="noConversion"/>
  </si>
  <si>
    <t>淺色蔬菜</t>
    <phoneticPr fontId="19" type="noConversion"/>
  </si>
  <si>
    <t>蒜泥白肉</t>
    <phoneticPr fontId="19" type="noConversion"/>
  </si>
  <si>
    <t>紫菜</t>
    <phoneticPr fontId="19" type="noConversion"/>
  </si>
  <si>
    <t>青豆仁</t>
    <phoneticPr fontId="19" type="noConversion"/>
  </si>
  <si>
    <t>玉米粒</t>
    <phoneticPr fontId="19" type="noConversion"/>
  </si>
  <si>
    <t>味噌</t>
    <phoneticPr fontId="19" type="noConversion"/>
  </si>
  <si>
    <t>香Q米飯</t>
    <phoneticPr fontId="19" type="noConversion"/>
  </si>
  <si>
    <t>麥片飯</t>
    <phoneticPr fontId="19" type="noConversion"/>
  </si>
  <si>
    <t>深色蔬菜</t>
    <phoneticPr fontId="19" type="noConversion"/>
  </si>
  <si>
    <t>淺色蔬菜</t>
    <phoneticPr fontId="19" type="noConversion"/>
  </si>
  <si>
    <t>熱量:</t>
    <phoneticPr fontId="19" type="noConversion"/>
  </si>
  <si>
    <t>地瓜飯</t>
    <phoneticPr fontId="19" type="noConversion"/>
  </si>
  <si>
    <t>海芽蛋花湯</t>
    <phoneticPr fontId="19" type="noConversion"/>
  </si>
  <si>
    <t>紫菜蛋花湯</t>
    <phoneticPr fontId="19" type="noConversion"/>
  </si>
  <si>
    <t>鮮蔬湯</t>
    <phoneticPr fontId="19" type="noConversion"/>
  </si>
  <si>
    <t>柴魚豆腐湯(豆)</t>
    <phoneticPr fontId="19" type="noConversion"/>
  </si>
  <si>
    <t>生鮮豬肉</t>
    <phoneticPr fontId="19" type="noConversion"/>
  </si>
  <si>
    <t>雞蛋</t>
    <phoneticPr fontId="19" type="noConversion"/>
  </si>
  <si>
    <t>薑</t>
    <phoneticPr fontId="19" type="noConversion"/>
  </si>
  <si>
    <t>麥片</t>
    <phoneticPr fontId="19" type="noConversion"/>
  </si>
  <si>
    <t>香Q米飯</t>
    <phoneticPr fontId="19" type="noConversion"/>
  </si>
  <si>
    <t>鹽酥雞(炸)</t>
    <phoneticPr fontId="19" type="noConversion"/>
  </si>
  <si>
    <t>煮</t>
    <phoneticPr fontId="19" type="noConversion"/>
  </si>
  <si>
    <t>高麗菜</t>
    <phoneticPr fontId="19" type="noConversion"/>
  </si>
  <si>
    <t>金針菇</t>
    <phoneticPr fontId="19" type="noConversion"/>
  </si>
  <si>
    <t>紅蘿蔔</t>
    <phoneticPr fontId="19" type="noConversion"/>
  </si>
  <si>
    <t>川燙</t>
    <phoneticPr fontId="19" type="noConversion"/>
  </si>
  <si>
    <t>高麗菜飯</t>
    <phoneticPr fontId="19" type="noConversion"/>
  </si>
  <si>
    <t>金茸三絲湯</t>
    <phoneticPr fontId="19" type="noConversion"/>
  </si>
  <si>
    <t>美味魚條(海)(炸)</t>
    <phoneticPr fontId="19" type="noConversion"/>
  </si>
  <si>
    <t>蒸</t>
    <phoneticPr fontId="19" type="noConversion"/>
  </si>
  <si>
    <t>煮</t>
    <phoneticPr fontId="19" type="noConversion"/>
  </si>
  <si>
    <t>炸</t>
    <phoneticPr fontId="19" type="noConversion"/>
  </si>
  <si>
    <t>大白菜</t>
    <phoneticPr fontId="19" type="noConversion"/>
  </si>
  <si>
    <t>高麗菜</t>
    <phoneticPr fontId="19" type="noConversion"/>
  </si>
  <si>
    <t>生鮮雞肉</t>
    <phoneticPr fontId="19" type="noConversion"/>
  </si>
  <si>
    <t>生鮮魚肉</t>
    <phoneticPr fontId="19" type="noConversion"/>
  </si>
  <si>
    <t>海</t>
    <phoneticPr fontId="19" type="noConversion"/>
  </si>
  <si>
    <t>白米</t>
    <phoneticPr fontId="19" type="noConversion"/>
  </si>
  <si>
    <t>生鮮雞肉</t>
    <phoneticPr fontId="19" type="noConversion"/>
  </si>
  <si>
    <t>生鮮豬肉</t>
    <phoneticPr fontId="19" type="noConversion"/>
  </si>
  <si>
    <t>蔬菜</t>
    <phoneticPr fontId="19" type="noConversion"/>
  </si>
  <si>
    <t>豆腐</t>
    <phoneticPr fontId="19" type="noConversion"/>
  </si>
  <si>
    <t>豆</t>
    <phoneticPr fontId="19" type="noConversion"/>
  </si>
  <si>
    <t>醣類：</t>
    <phoneticPr fontId="19" type="noConversion"/>
  </si>
  <si>
    <t>主食類</t>
    <phoneticPr fontId="19" type="noConversion"/>
  </si>
  <si>
    <t>豆魚肉蛋類</t>
    <phoneticPr fontId="19" type="noConversion"/>
  </si>
  <si>
    <t>脂肪：</t>
    <phoneticPr fontId="19" type="noConversion"/>
  </si>
  <si>
    <t>蔬菜類</t>
    <phoneticPr fontId="19" type="noConversion"/>
  </si>
  <si>
    <t>油脂類</t>
    <phoneticPr fontId="19" type="noConversion"/>
  </si>
  <si>
    <t>蛋白質：</t>
    <phoneticPr fontId="19" type="noConversion"/>
  </si>
  <si>
    <t>水果類</t>
    <phoneticPr fontId="19" type="noConversion"/>
  </si>
  <si>
    <t>奶類</t>
    <phoneticPr fontId="19" type="noConversion"/>
  </si>
  <si>
    <t>烤</t>
    <phoneticPr fontId="19" type="noConversion"/>
  </si>
  <si>
    <t>豆腐</t>
    <phoneticPr fontId="19" type="noConversion"/>
  </si>
  <si>
    <t>豆</t>
    <phoneticPr fontId="19" type="noConversion"/>
  </si>
  <si>
    <t>海芽</t>
    <phoneticPr fontId="19" type="noConversion"/>
  </si>
  <si>
    <t>茶碗蒸</t>
    <phoneticPr fontId="19" type="noConversion"/>
  </si>
  <si>
    <t>藥膳燒雞</t>
    <phoneticPr fontId="19" type="noConversion"/>
  </si>
  <si>
    <t>豆</t>
    <phoneticPr fontId="19" type="noConversion"/>
  </si>
  <si>
    <t>豆腐</t>
    <phoneticPr fontId="19" type="noConversion"/>
  </si>
  <si>
    <t>淺色蔬菜</t>
    <phoneticPr fontId="19" type="noConversion"/>
  </si>
  <si>
    <t>醬汁肉片</t>
    <phoneticPr fontId="19" type="noConversion"/>
  </si>
  <si>
    <t>2月11日(二)</t>
    <phoneticPr fontId="19" type="noConversion"/>
  </si>
  <si>
    <t>2月12日(三)</t>
    <phoneticPr fontId="19" type="noConversion"/>
  </si>
  <si>
    <t>2月13日(四)</t>
    <phoneticPr fontId="19" type="noConversion"/>
  </si>
  <si>
    <t>2月14日(五)</t>
    <phoneticPr fontId="19" type="noConversion"/>
  </si>
  <si>
    <t>2月17日(一)</t>
    <phoneticPr fontId="19" type="noConversion"/>
  </si>
  <si>
    <t>2月18日(二)</t>
    <phoneticPr fontId="19" type="noConversion"/>
  </si>
  <si>
    <t>2月19日(三)</t>
    <phoneticPr fontId="19" type="noConversion"/>
  </si>
  <si>
    <t>2月20日(四)</t>
    <phoneticPr fontId="19" type="noConversion"/>
  </si>
  <si>
    <t>2月21日(五)</t>
    <phoneticPr fontId="19" type="noConversion"/>
  </si>
  <si>
    <t>2月24日(一)</t>
    <phoneticPr fontId="19" type="noConversion"/>
  </si>
  <si>
    <t>2月25日(二)</t>
    <phoneticPr fontId="19" type="noConversion"/>
  </si>
  <si>
    <t>2月26日(三)</t>
    <phoneticPr fontId="19" type="noConversion"/>
  </si>
  <si>
    <t>2月27日(四)</t>
    <phoneticPr fontId="19" type="noConversion"/>
  </si>
  <si>
    <t>2月28日(五)</t>
    <phoneticPr fontId="19" type="noConversion"/>
  </si>
  <si>
    <t>地瓜</t>
    <phoneticPr fontId="19" type="noConversion"/>
  </si>
  <si>
    <t>燒賣</t>
    <phoneticPr fontId="19" type="noConversion"/>
  </si>
  <si>
    <t>筍乾</t>
    <phoneticPr fontId="19" type="noConversion"/>
  </si>
  <si>
    <t>佛跳牆</t>
    <phoneticPr fontId="19" type="noConversion"/>
  </si>
  <si>
    <t>肉丸子</t>
    <phoneticPr fontId="19" type="noConversion"/>
  </si>
  <si>
    <t>深色蔬菜</t>
    <phoneticPr fontId="19" type="noConversion"/>
  </si>
  <si>
    <t>淺色蔬菜</t>
    <phoneticPr fontId="19" type="noConversion"/>
  </si>
  <si>
    <t>菲力雞排</t>
    <phoneticPr fontId="19" type="noConversion"/>
  </si>
  <si>
    <t>卡啦雞腿堡(炸)(加)</t>
    <phoneticPr fontId="19" type="noConversion"/>
  </si>
  <si>
    <t>筍乾滷肉(醃)</t>
    <phoneticPr fontId="19" type="noConversion"/>
  </si>
  <si>
    <t>三色蛋</t>
    <phoneticPr fontId="19" type="noConversion"/>
  </si>
  <si>
    <t>蔥爆松阪豬</t>
    <phoneticPr fontId="19" type="noConversion"/>
  </si>
  <si>
    <t>雙色魷魚圈(海)(炸)</t>
    <phoneticPr fontId="19" type="noConversion"/>
  </si>
  <si>
    <t>蒸餃(冷)</t>
    <phoneticPr fontId="19" type="noConversion"/>
  </si>
  <si>
    <t>泡菜肉片</t>
    <phoneticPr fontId="19" type="noConversion"/>
  </si>
  <si>
    <t>花生米血糕(冷)</t>
    <phoneticPr fontId="19" type="noConversion"/>
  </si>
  <si>
    <t>鳳梨咕咕雞(炸)</t>
    <phoneticPr fontId="19" type="noConversion"/>
  </si>
  <si>
    <t>五香滷蛋</t>
    <phoneticPr fontId="19" type="noConversion"/>
  </si>
  <si>
    <t>玉米濃湯(芡)</t>
    <phoneticPr fontId="19" type="noConversion"/>
  </si>
  <si>
    <t>毛豆莢百頁(豆)</t>
    <phoneticPr fontId="19" type="noConversion"/>
  </si>
  <si>
    <t>麻婆豆腐(豆)</t>
    <phoneticPr fontId="19" type="noConversion"/>
  </si>
  <si>
    <t>客家板條</t>
    <phoneticPr fontId="19" type="noConversion"/>
  </si>
  <si>
    <t>四季豆甜不辣(加)</t>
    <phoneticPr fontId="19" type="noConversion"/>
  </si>
  <si>
    <t>招牌嫩雞翅</t>
    <phoneticPr fontId="19" type="noConversion"/>
  </si>
  <si>
    <t>梅菜肉燥(醃)</t>
    <phoneticPr fontId="19" type="noConversion"/>
  </si>
  <si>
    <t>芝麻脆皮雞腿</t>
    <phoneticPr fontId="19" type="noConversion"/>
  </si>
  <si>
    <t>QQ滷蛋</t>
    <phoneticPr fontId="19" type="noConversion"/>
  </si>
  <si>
    <t>小米飯</t>
    <phoneticPr fontId="19" type="noConversion"/>
  </si>
  <si>
    <t>雞腿堡肉</t>
    <phoneticPr fontId="19" type="noConversion"/>
  </si>
  <si>
    <t>加</t>
    <phoneticPr fontId="19" type="noConversion"/>
  </si>
  <si>
    <t>醃</t>
    <phoneticPr fontId="19" type="noConversion"/>
  </si>
  <si>
    <t>洋蔥</t>
    <phoneticPr fontId="19" type="noConversion"/>
  </si>
  <si>
    <t>雞蛋</t>
    <phoneticPr fontId="19" type="noConversion"/>
  </si>
  <si>
    <t>紅蘿蔔</t>
    <phoneticPr fontId="19" type="noConversion"/>
  </si>
  <si>
    <t>生鮮魷魚</t>
    <phoneticPr fontId="19" type="noConversion"/>
  </si>
  <si>
    <t>杏鮑菇</t>
    <phoneticPr fontId="19" type="noConversion"/>
  </si>
  <si>
    <t>海</t>
    <phoneticPr fontId="19" type="noConversion"/>
  </si>
  <si>
    <t>炸</t>
    <phoneticPr fontId="19" type="noConversion"/>
  </si>
  <si>
    <t>菜頭</t>
    <phoneticPr fontId="19" type="noConversion"/>
  </si>
  <si>
    <t>百頁</t>
    <phoneticPr fontId="19" type="noConversion"/>
  </si>
  <si>
    <t>豆干</t>
    <phoneticPr fontId="19" type="noConversion"/>
  </si>
  <si>
    <t>海帶結</t>
    <phoneticPr fontId="19" type="noConversion"/>
  </si>
  <si>
    <t>豆</t>
    <phoneticPr fontId="19" type="noConversion"/>
  </si>
  <si>
    <t>香嫩雞排</t>
    <phoneticPr fontId="19" type="noConversion"/>
  </si>
  <si>
    <t>生鮮雞肉</t>
    <phoneticPr fontId="19" type="noConversion"/>
  </si>
  <si>
    <t>烤</t>
    <phoneticPr fontId="19" type="noConversion"/>
  </si>
  <si>
    <t>生鮮豬絞肉</t>
    <phoneticPr fontId="19" type="noConversion"/>
  </si>
  <si>
    <t>鮮菇</t>
    <phoneticPr fontId="19" type="noConversion"/>
  </si>
  <si>
    <t>水餃</t>
    <phoneticPr fontId="19" type="noConversion"/>
  </si>
  <si>
    <t>冷</t>
    <phoneticPr fontId="19" type="noConversion"/>
  </si>
  <si>
    <t>生鮮雞肉</t>
    <phoneticPr fontId="19" type="noConversion"/>
  </si>
  <si>
    <t>金針菇</t>
    <phoneticPr fontId="19" type="noConversion"/>
  </si>
  <si>
    <t>紅蘿蔔</t>
    <phoneticPr fontId="19" type="noConversion"/>
  </si>
  <si>
    <t>木耳</t>
    <phoneticPr fontId="19" type="noConversion"/>
  </si>
  <si>
    <t>加</t>
    <phoneticPr fontId="19" type="noConversion"/>
  </si>
  <si>
    <t>米血糕</t>
    <phoneticPr fontId="19" type="noConversion"/>
  </si>
  <si>
    <t>蔬菜</t>
    <phoneticPr fontId="19" type="noConversion"/>
  </si>
  <si>
    <t>花生粉</t>
    <phoneticPr fontId="19" type="noConversion"/>
  </si>
  <si>
    <t>辣椒</t>
    <phoneticPr fontId="19" type="noConversion"/>
  </si>
  <si>
    <t>碎蒜</t>
    <phoneticPr fontId="19" type="noConversion"/>
  </si>
  <si>
    <t>雞蛋</t>
    <phoneticPr fontId="19" type="noConversion"/>
  </si>
  <si>
    <t>綠花椰菜</t>
    <phoneticPr fontId="19" type="noConversion"/>
  </si>
  <si>
    <t>蔬菜</t>
    <phoneticPr fontId="19" type="noConversion"/>
  </si>
  <si>
    <t>金針菇</t>
    <phoneticPr fontId="19" type="noConversion"/>
  </si>
  <si>
    <t>金針菇</t>
    <phoneticPr fontId="19" type="noConversion"/>
  </si>
  <si>
    <t>鳳梨</t>
    <phoneticPr fontId="19" type="noConversion"/>
  </si>
  <si>
    <t>美白菇</t>
    <phoneticPr fontId="19" type="noConversion"/>
  </si>
  <si>
    <t>紅蘿蔔</t>
    <phoneticPr fontId="19" type="noConversion"/>
  </si>
  <si>
    <t>木耳</t>
    <phoneticPr fontId="19" type="noConversion"/>
  </si>
  <si>
    <t>油蔥酥</t>
    <phoneticPr fontId="19" type="noConversion"/>
  </si>
  <si>
    <t>菜頭</t>
    <phoneticPr fontId="19" type="noConversion"/>
  </si>
  <si>
    <t>玉米粒</t>
    <phoneticPr fontId="19" type="noConversion"/>
  </si>
  <si>
    <t>青豆仁</t>
    <phoneticPr fontId="19" type="noConversion"/>
  </si>
  <si>
    <t>紅蘿蔔</t>
    <phoneticPr fontId="19" type="noConversion"/>
  </si>
  <si>
    <t>蒜</t>
    <phoneticPr fontId="19" type="noConversion"/>
  </si>
  <si>
    <t>杏鮑菇</t>
    <phoneticPr fontId="19" type="noConversion"/>
  </si>
  <si>
    <t>高麗菜</t>
    <phoneticPr fontId="19" type="noConversion"/>
  </si>
  <si>
    <t>芋頭</t>
    <phoneticPr fontId="19" type="noConversion"/>
  </si>
  <si>
    <t>新鮮桂竹筍</t>
    <phoneticPr fontId="19" type="noConversion"/>
  </si>
  <si>
    <t>麵條</t>
    <phoneticPr fontId="19" type="noConversion"/>
  </si>
  <si>
    <t>生鮮豬絞肉</t>
    <phoneticPr fontId="19" type="noConversion"/>
  </si>
  <si>
    <t>洋蔥</t>
    <phoneticPr fontId="19" type="noConversion"/>
  </si>
  <si>
    <t>百頁</t>
    <phoneticPr fontId="19" type="noConversion"/>
  </si>
  <si>
    <t>毛豆莢</t>
    <phoneticPr fontId="19" type="noConversion"/>
  </si>
  <si>
    <t>海芽</t>
    <phoneticPr fontId="19" type="noConversion"/>
  </si>
  <si>
    <t>雞蛋</t>
    <phoneticPr fontId="19" type="noConversion"/>
  </si>
  <si>
    <t>薑</t>
    <phoneticPr fontId="19" type="noConversion"/>
  </si>
  <si>
    <t>豆芽菜</t>
    <phoneticPr fontId="19" type="noConversion"/>
  </si>
  <si>
    <t>板條</t>
    <phoneticPr fontId="19" type="noConversion"/>
  </si>
  <si>
    <t>木耳</t>
    <phoneticPr fontId="19" type="noConversion"/>
  </si>
  <si>
    <t>小米</t>
    <phoneticPr fontId="19" type="noConversion"/>
  </si>
  <si>
    <t>梅乾菜</t>
    <phoneticPr fontId="19" type="noConversion"/>
  </si>
  <si>
    <t>醃</t>
    <phoneticPr fontId="19" type="noConversion"/>
  </si>
  <si>
    <t>甜不辣</t>
    <phoneticPr fontId="19" type="noConversion"/>
  </si>
  <si>
    <t>四季豆</t>
    <phoneticPr fontId="19" type="noConversion"/>
  </si>
  <si>
    <t>白芝麻</t>
    <phoneticPr fontId="19" type="noConversion"/>
  </si>
  <si>
    <t>新鮮竹筍</t>
    <phoneticPr fontId="19" type="noConversion"/>
  </si>
  <si>
    <t>海</t>
    <phoneticPr fontId="19" type="noConversion"/>
  </si>
  <si>
    <t>珍菇燒賣(加)</t>
    <phoneticPr fontId="19" type="noConversion"/>
  </si>
  <si>
    <t>蝦卷拌綠花(加)</t>
    <phoneticPr fontId="19" type="noConversion"/>
  </si>
  <si>
    <t>結頭菜湯</t>
    <phoneticPr fontId="19" type="noConversion"/>
  </si>
  <si>
    <t>結頭菜</t>
    <phoneticPr fontId="19" type="noConversion"/>
  </si>
  <si>
    <t>木耳</t>
    <phoneticPr fontId="19" type="noConversion"/>
  </si>
  <si>
    <t>紅蘿蔔</t>
    <phoneticPr fontId="19" type="noConversion"/>
  </si>
  <si>
    <t>加</t>
    <phoneticPr fontId="19" type="noConversion"/>
  </si>
  <si>
    <t>蝦卷</t>
    <phoneticPr fontId="19" type="noConversion"/>
  </si>
  <si>
    <t>菜頭湯</t>
    <phoneticPr fontId="19" type="noConversion"/>
  </si>
  <si>
    <t>高麗菜肉片</t>
    <phoneticPr fontId="19" type="noConversion"/>
  </si>
  <si>
    <t>紅糟赤肉</t>
    <phoneticPr fontId="19" type="noConversion"/>
  </si>
  <si>
    <t>紅糟</t>
    <phoneticPr fontId="19" type="noConversion"/>
  </si>
  <si>
    <t>海芽味噌湯</t>
    <phoneticPr fontId="19" type="noConversion"/>
  </si>
  <si>
    <t>筍片湯</t>
    <phoneticPr fontId="19" type="noConversion"/>
  </si>
  <si>
    <t>新鮮竹筍</t>
    <phoneticPr fontId="19" type="noConversion"/>
  </si>
  <si>
    <t>金針菇</t>
    <phoneticPr fontId="19" type="noConversion"/>
  </si>
  <si>
    <t>彩頭燒起司</t>
    <phoneticPr fontId="19" type="noConversion"/>
  </si>
  <si>
    <t>起司</t>
    <phoneticPr fontId="19" type="noConversion"/>
  </si>
  <si>
    <t>青豆仁</t>
    <phoneticPr fontId="19" type="noConversion"/>
  </si>
  <si>
    <t>紅蘿蔔</t>
    <phoneticPr fontId="19" type="noConversion"/>
  </si>
  <si>
    <t>木耳</t>
    <phoneticPr fontId="19" type="noConversion"/>
  </si>
  <si>
    <t>柴魚片</t>
    <phoneticPr fontId="19" type="noConversion"/>
  </si>
  <si>
    <t>波浪薯條(加)</t>
    <phoneticPr fontId="19" type="noConversion"/>
  </si>
  <si>
    <t>洋芋薯條</t>
    <phoneticPr fontId="19" type="noConversion"/>
  </si>
  <si>
    <t>加</t>
    <phoneticPr fontId="19" type="noConversion"/>
  </si>
  <si>
    <t>烤</t>
    <phoneticPr fontId="19" type="noConversion"/>
  </si>
  <si>
    <t>玉米蛋花湯</t>
    <phoneticPr fontId="19" type="noConversion"/>
  </si>
  <si>
    <t>玉米粒</t>
    <phoneticPr fontId="19" type="noConversion"/>
  </si>
  <si>
    <t>雞蛋</t>
    <phoneticPr fontId="19" type="noConversion"/>
  </si>
  <si>
    <t>青豆仁</t>
    <phoneticPr fontId="19" type="noConversion"/>
  </si>
  <si>
    <t>沙茶魷魚羹(海)</t>
    <phoneticPr fontId="19" type="noConversion"/>
  </si>
  <si>
    <t>味噌帶芽湯</t>
    <phoneticPr fontId="19" type="noConversion"/>
  </si>
  <si>
    <t>味噌</t>
    <phoneticPr fontId="19" type="noConversion"/>
  </si>
  <si>
    <t>薑</t>
    <phoneticPr fontId="19" type="noConversion"/>
  </si>
  <si>
    <t>海芽</t>
    <phoneticPr fontId="19" type="noConversion"/>
  </si>
  <si>
    <t>水發魷魚</t>
    <phoneticPr fontId="19" type="noConversion"/>
  </si>
  <si>
    <t>海</t>
    <phoneticPr fontId="19" type="noConversion"/>
  </si>
  <si>
    <t>豆腐鍋(豆)</t>
    <phoneticPr fontId="19" type="noConversion"/>
  </si>
  <si>
    <t>鮮魚條(海)(炸)</t>
    <phoneticPr fontId="19" type="noConversion"/>
  </si>
  <si>
    <t>紫菜蛋花湯</t>
    <phoneticPr fontId="19" type="noConversion"/>
  </si>
  <si>
    <t>生鮮魚肉</t>
    <phoneticPr fontId="19" type="noConversion"/>
  </si>
  <si>
    <t>紫菜</t>
    <phoneticPr fontId="19" type="noConversion"/>
  </si>
  <si>
    <t>薑</t>
    <phoneticPr fontId="19" type="noConversion"/>
  </si>
  <si>
    <t>滷</t>
    <phoneticPr fontId="19" type="noConversion"/>
  </si>
  <si>
    <t>拌</t>
    <phoneticPr fontId="19" type="noConversion"/>
  </si>
  <si>
    <t>炒</t>
    <phoneticPr fontId="19" type="noConversion"/>
  </si>
  <si>
    <t>加</t>
    <phoneticPr fontId="19" type="noConversion"/>
  </si>
  <si>
    <t>什錦滷味(豆)</t>
    <phoneticPr fontId="19" type="noConversion"/>
  </si>
  <si>
    <t>109年2月17日-2月21日第二週菜單明細(永靖國小--承富)</t>
    <phoneticPr fontId="19" type="noConversion"/>
  </si>
  <si>
    <t>109年2月24日---2月27日第三週菜單明細(永靖國小--承富)</t>
    <phoneticPr fontId="19" type="noConversion"/>
  </si>
  <si>
    <t>香烤大骨腿</t>
    <phoneticPr fontId="19" type="noConversion"/>
  </si>
  <si>
    <t>2月15日(六)補課</t>
    <phoneticPr fontId="19" type="noConversion"/>
  </si>
  <si>
    <t>照燒雞翅</t>
    <phoneticPr fontId="19" type="noConversion"/>
  </si>
  <si>
    <t>泰式蛋</t>
    <phoneticPr fontId="19" type="noConversion"/>
  </si>
  <si>
    <t>螞蟻上樹</t>
    <phoneticPr fontId="19" type="noConversion"/>
  </si>
  <si>
    <t>蒸</t>
    <phoneticPr fontId="19" type="noConversion"/>
  </si>
  <si>
    <t>烤</t>
    <phoneticPr fontId="19" type="noConversion"/>
  </si>
  <si>
    <t>滷</t>
    <phoneticPr fontId="19" type="noConversion"/>
  </si>
  <si>
    <t>炒</t>
    <phoneticPr fontId="19" type="noConversion"/>
  </si>
  <si>
    <t>川燙</t>
    <phoneticPr fontId="19" type="noConversion"/>
  </si>
  <si>
    <t>煮</t>
    <phoneticPr fontId="19" type="noConversion"/>
  </si>
  <si>
    <t>醣類：</t>
    <phoneticPr fontId="19" type="noConversion"/>
  </si>
  <si>
    <t>主食類</t>
    <phoneticPr fontId="19" type="noConversion"/>
  </si>
  <si>
    <t>蛋白質</t>
    <phoneticPr fontId="19" type="noConversion"/>
  </si>
  <si>
    <t>脂肪</t>
    <phoneticPr fontId="19" type="noConversion"/>
  </si>
  <si>
    <t>醣類</t>
    <phoneticPr fontId="19" type="noConversion"/>
  </si>
  <si>
    <t>熱量</t>
    <phoneticPr fontId="19" type="noConversion"/>
  </si>
  <si>
    <t>白米</t>
    <phoneticPr fontId="19" type="noConversion"/>
  </si>
  <si>
    <t>生鮮雞肉</t>
    <phoneticPr fontId="19" type="noConversion"/>
  </si>
  <si>
    <t>雞蛋</t>
    <phoneticPr fontId="19" type="noConversion"/>
  </si>
  <si>
    <t>豆芽菜</t>
    <phoneticPr fontId="19" type="noConversion"/>
  </si>
  <si>
    <t>蔬菜</t>
    <phoneticPr fontId="19" type="noConversion"/>
  </si>
  <si>
    <t>高麗菜</t>
    <phoneticPr fontId="19" type="noConversion"/>
  </si>
  <si>
    <t>豆魚肉蛋類</t>
    <phoneticPr fontId="19" type="noConversion"/>
  </si>
  <si>
    <t>主食</t>
    <phoneticPr fontId="19" type="noConversion"/>
  </si>
  <si>
    <t>冬粉</t>
    <phoneticPr fontId="19" type="noConversion"/>
  </si>
  <si>
    <t>金針菇</t>
    <phoneticPr fontId="19" type="noConversion"/>
  </si>
  <si>
    <t>脂肪：</t>
    <phoneticPr fontId="19" type="noConversion"/>
  </si>
  <si>
    <t>蔬菜類</t>
    <phoneticPr fontId="19" type="noConversion"/>
  </si>
  <si>
    <t>肉</t>
    <phoneticPr fontId="19" type="noConversion"/>
  </si>
  <si>
    <t xml:space="preserve"> </t>
    <phoneticPr fontId="19" type="noConversion"/>
  </si>
  <si>
    <t>生鮮豬絞肉</t>
    <phoneticPr fontId="19" type="noConversion"/>
  </si>
  <si>
    <t>油脂類</t>
    <phoneticPr fontId="19" type="noConversion"/>
  </si>
  <si>
    <t>菜</t>
    <phoneticPr fontId="19" type="noConversion"/>
  </si>
  <si>
    <t>星期六</t>
    <phoneticPr fontId="19" type="noConversion"/>
  </si>
  <si>
    <t>紅蘿蔔</t>
    <phoneticPr fontId="19" type="noConversion"/>
  </si>
  <si>
    <t>蛋白質：</t>
    <phoneticPr fontId="19" type="noConversion"/>
  </si>
  <si>
    <t>水果類</t>
    <phoneticPr fontId="19" type="noConversion"/>
  </si>
  <si>
    <t>油</t>
    <phoneticPr fontId="19" type="noConversion"/>
  </si>
  <si>
    <t>木耳</t>
    <phoneticPr fontId="19" type="noConversion"/>
  </si>
  <si>
    <t>奶類</t>
    <phoneticPr fontId="19" type="noConversion"/>
  </si>
  <si>
    <t>水果</t>
    <phoneticPr fontId="19" type="noConversion"/>
  </si>
  <si>
    <t>餐數</t>
    <phoneticPr fontId="19" type="noConversion"/>
  </si>
  <si>
    <t>109年2月11日-2月14日第一週菜單明細(永靖國小--承富)補2/15六</t>
    <phoneticPr fontId="1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</si>
</sst>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0;_ "/>
    <numFmt numFmtId="177" formatCode="0;_쐀"/>
    <numFmt numFmtId="178" formatCode="&quot;11 月&quot;\ #\ &quot;日（一）&quot;"/>
    <numFmt numFmtId="179" formatCode="#0.0##&quot;g&quot;"/>
    <numFmt numFmtId="180" formatCode="#0.0##&quot;K&quot;"/>
  </numFmts>
  <fonts count="87">
    <font>
      <sz val="12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2"/>
      <color indexed="9"/>
      <name val="新細明體"/>
      <family val="1"/>
      <charset val="136"/>
    </font>
    <font>
      <sz val="12"/>
      <name val="新細明體"/>
      <family val="1"/>
      <charset val="136"/>
    </font>
    <font>
      <sz val="12"/>
      <color indexed="60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12"/>
      <color indexed="17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9"/>
      <name val="新細明體"/>
      <family val="1"/>
      <charset val="136"/>
    </font>
    <font>
      <sz val="16"/>
      <name val="標楷體"/>
      <family val="4"/>
      <charset val="136"/>
    </font>
    <font>
      <sz val="16"/>
      <name val="新細明體"/>
      <family val="1"/>
      <charset val="136"/>
    </font>
    <font>
      <sz val="20"/>
      <name val="新細明體"/>
      <family val="1"/>
      <charset val="136"/>
    </font>
    <font>
      <sz val="12"/>
      <name val="新細明體"/>
      <family val="1"/>
      <charset val="136"/>
    </font>
    <font>
      <sz val="28"/>
      <name val="標楷體"/>
      <family val="4"/>
      <charset val="136"/>
    </font>
    <font>
      <sz val="24"/>
      <name val="新細明體"/>
      <family val="1"/>
      <charset val="136"/>
    </font>
    <font>
      <sz val="12"/>
      <name val="新細明體"/>
      <family val="1"/>
      <charset val="136"/>
    </font>
    <font>
      <sz val="15"/>
      <name val="新細明體"/>
      <family val="1"/>
      <charset val="136"/>
    </font>
    <font>
      <sz val="12"/>
      <name val="新細明體"/>
      <family val="1"/>
      <charset val="136"/>
    </font>
    <font>
      <sz val="14"/>
      <name val="新細明體"/>
      <family val="1"/>
      <charset val="136"/>
    </font>
    <font>
      <sz val="12"/>
      <name val="新細明體"/>
      <family val="1"/>
      <charset val="136"/>
    </font>
    <font>
      <b/>
      <sz val="18"/>
      <name val="新細明體"/>
      <family val="1"/>
      <charset val="136"/>
    </font>
    <font>
      <sz val="14"/>
      <name val="標楷體"/>
      <family val="4"/>
      <charset val="136"/>
    </font>
    <font>
      <sz val="12"/>
      <name val="標楷體"/>
      <family val="4"/>
      <charset val="136"/>
    </font>
    <font>
      <b/>
      <sz val="16"/>
      <name val="標楷體"/>
      <family val="4"/>
      <charset val="136"/>
    </font>
    <font>
      <b/>
      <sz val="28"/>
      <name val="標楷體"/>
      <family val="4"/>
      <charset val="136"/>
    </font>
    <font>
      <sz val="10"/>
      <name val="標楷體"/>
      <family val="4"/>
      <charset val="136"/>
    </font>
    <font>
      <sz val="10"/>
      <name val="新細明體"/>
      <family val="1"/>
      <charset val="136"/>
    </font>
    <font>
      <b/>
      <sz val="12"/>
      <name val="標楷體"/>
      <family val="4"/>
      <charset val="136"/>
    </font>
    <font>
      <sz val="20"/>
      <color indexed="8"/>
      <name val="新細明體"/>
      <family val="1"/>
      <charset val="136"/>
    </font>
    <font>
      <sz val="18"/>
      <name val="新細明體"/>
      <family val="1"/>
      <charset val="136"/>
    </font>
    <font>
      <sz val="22"/>
      <name val="新細明體"/>
      <family val="1"/>
      <charset val="136"/>
    </font>
    <font>
      <sz val="22"/>
      <name val="標楷體"/>
      <family val="4"/>
      <charset val="136"/>
    </font>
    <font>
      <b/>
      <sz val="22"/>
      <color rgb="FF7030A0"/>
      <name val="標楷體"/>
      <family val="4"/>
      <charset val="136"/>
    </font>
    <font>
      <b/>
      <sz val="22"/>
      <name val="標楷體"/>
      <family val="4"/>
      <charset val="136"/>
    </font>
    <font>
      <b/>
      <sz val="22"/>
      <color rgb="FF002060"/>
      <name val="華康流隸體(P)"/>
      <family val="4"/>
      <charset val="136"/>
    </font>
    <font>
      <b/>
      <sz val="22"/>
      <color rgb="FF92D050"/>
      <name val="華康棒棒體W5(P)"/>
      <family val="5"/>
      <charset val="136"/>
    </font>
    <font>
      <sz val="22"/>
      <color rgb="FF0070C0"/>
      <name val="華康墨字體(P)"/>
      <family val="5"/>
      <charset val="136"/>
    </font>
    <font>
      <sz val="22"/>
      <color rgb="FFFF0000"/>
      <name val="華康棒棒體W5(P)"/>
      <family val="5"/>
      <charset val="136"/>
    </font>
    <font>
      <sz val="22"/>
      <color rgb="FF0070C0"/>
      <name val="華康流隸體(P)"/>
      <family val="4"/>
      <charset val="136"/>
    </font>
    <font>
      <b/>
      <sz val="22"/>
      <color rgb="FF00B050"/>
      <name val="華康墨字體(P)"/>
      <family val="5"/>
      <charset val="136"/>
    </font>
    <font>
      <sz val="22"/>
      <color theme="5" tint="-0.499984740745262"/>
      <name val="華康流隸體(P)"/>
      <family val="4"/>
      <charset val="136"/>
    </font>
    <font>
      <b/>
      <sz val="22"/>
      <color rgb="FF7030A0"/>
      <name val="華康流隸體(P)"/>
      <family val="4"/>
      <charset val="136"/>
    </font>
    <font>
      <b/>
      <sz val="22"/>
      <color theme="5" tint="-0.249977111117893"/>
      <name val="華康墨字體(P)"/>
      <family val="5"/>
      <charset val="136"/>
    </font>
    <font>
      <b/>
      <sz val="22"/>
      <color rgb="FF7030A0"/>
      <name val="華康棒棒體W5(P)"/>
      <family val="5"/>
      <charset val="136"/>
    </font>
    <font>
      <sz val="22"/>
      <color rgb="FFFF9933"/>
      <name val="華康墨字體(P)"/>
      <family val="5"/>
      <charset val="136"/>
    </font>
    <font>
      <sz val="22"/>
      <color rgb="FFFF3399"/>
      <name val="華康棒棒體W5(P)"/>
      <family val="5"/>
      <charset val="136"/>
    </font>
    <font>
      <sz val="22"/>
      <color theme="4" tint="-0.249977111117893"/>
      <name val="華康流隸體(P)"/>
      <family val="4"/>
      <charset val="136"/>
    </font>
    <font>
      <b/>
      <sz val="22"/>
      <color rgb="FF002060"/>
      <name val="華康墨字體(P)"/>
      <family val="5"/>
      <charset val="136"/>
    </font>
    <font>
      <b/>
      <sz val="22"/>
      <color rgb="FF00B050"/>
      <name val="華康流隸體(P)"/>
      <family val="4"/>
      <charset val="136"/>
    </font>
    <font>
      <sz val="22"/>
      <color theme="5" tint="-0.499984740745262"/>
      <name val="華康墨字體(P)"/>
      <family val="5"/>
      <charset val="136"/>
    </font>
    <font>
      <sz val="22"/>
      <color theme="9" tint="-0.249977111117893"/>
      <name val="華康流隸體(P)"/>
      <family val="4"/>
      <charset val="136"/>
    </font>
    <font>
      <sz val="22"/>
      <color rgb="FFFF3399"/>
      <name val="華康墨字體(P)"/>
      <family val="5"/>
      <charset val="136"/>
    </font>
    <font>
      <sz val="22"/>
      <color theme="9" tint="-0.249977111117893"/>
      <name val="華康棒棒體W5(P)"/>
      <family val="5"/>
      <charset val="136"/>
    </font>
    <font>
      <b/>
      <sz val="22"/>
      <color rgb="FFFF0000"/>
      <name val="標楷體"/>
      <family val="4"/>
      <charset val="136"/>
    </font>
    <font>
      <b/>
      <sz val="22"/>
      <color rgb="FFFF3399"/>
      <name val="華康墨字體(P)"/>
      <family val="5"/>
      <charset val="136"/>
    </font>
    <font>
      <b/>
      <sz val="22"/>
      <color rgb="FF0070C0"/>
      <name val="華康棒棒體W5(P)"/>
      <family val="5"/>
      <charset val="136"/>
    </font>
    <font>
      <b/>
      <sz val="22"/>
      <color rgb="FFFFC000"/>
      <name val="標楷體"/>
      <family val="4"/>
      <charset val="136"/>
    </font>
    <font>
      <b/>
      <sz val="22"/>
      <color theme="5" tint="-0.499984740745262"/>
      <name val="華康棒棒體W5(P)"/>
      <family val="5"/>
      <charset val="136"/>
    </font>
    <font>
      <b/>
      <sz val="22"/>
      <color rgb="FF0070C0"/>
      <name val="華康墨字體(P)"/>
      <family val="5"/>
      <charset val="136"/>
    </font>
    <font>
      <b/>
      <sz val="22"/>
      <color rgb="FF009999"/>
      <name val="華康棒棒體W5(P)"/>
      <family val="5"/>
      <charset val="136"/>
    </font>
    <font>
      <sz val="22"/>
      <color rgb="FF008000"/>
      <name val="華康流隸體(P)"/>
      <family val="4"/>
      <charset val="136"/>
    </font>
    <font>
      <b/>
      <sz val="22"/>
      <color rgb="FFFF3399"/>
      <name val="標楷體"/>
      <family val="4"/>
      <charset val="136"/>
    </font>
    <font>
      <sz val="22"/>
      <color theme="5" tint="-0.499984740745262"/>
      <name val="華康棒棒體W5(P)"/>
      <family val="5"/>
      <charset val="136"/>
    </font>
    <font>
      <sz val="22"/>
      <color rgb="FF002060"/>
      <name val="華康墨字體(P)"/>
      <family val="5"/>
      <charset val="136"/>
    </font>
    <font>
      <b/>
      <sz val="22"/>
      <color rgb="FF0070C0"/>
      <name val="標楷體"/>
      <family val="4"/>
      <charset val="136"/>
    </font>
    <font>
      <sz val="22"/>
      <color rgb="FFFF0000"/>
      <name val="華康墨字體(P)"/>
      <family val="5"/>
      <charset val="136"/>
    </font>
    <font>
      <b/>
      <sz val="22"/>
      <color rgb="FFFF0000"/>
      <name val="華康流隸體(P)"/>
      <family val="4"/>
      <charset val="136"/>
    </font>
    <font>
      <sz val="22"/>
      <color rgb="FFFF3399"/>
      <name val="標楷體"/>
      <family val="4"/>
      <charset val="136"/>
    </font>
    <font>
      <b/>
      <sz val="22"/>
      <color rgb="FF6600FF"/>
      <name val="華康流隸體(P)"/>
      <family val="4"/>
      <charset val="136"/>
    </font>
    <font>
      <b/>
      <sz val="22"/>
      <color rgb="FF008000"/>
      <name val="華康墨字體(P)"/>
      <family val="5"/>
      <charset val="136"/>
    </font>
    <font>
      <b/>
      <sz val="22"/>
      <color theme="5" tint="-0.249977111117893"/>
      <name val="華康棒棒體W5(P)"/>
      <family val="5"/>
      <charset val="136"/>
    </font>
    <font>
      <sz val="22"/>
      <color rgb="FFFF0000"/>
      <name val="華康流隸體(P)"/>
      <family val="4"/>
      <charset val="136"/>
    </font>
    <font>
      <sz val="22"/>
      <color rgb="FF008000"/>
      <name val="華康棒棒體W5(P)"/>
      <family val="5"/>
      <charset val="136"/>
    </font>
    <font>
      <sz val="22"/>
      <color rgb="FF002060"/>
      <name val="華康流隸體(P)"/>
      <family val="4"/>
      <charset val="136"/>
    </font>
    <font>
      <sz val="22"/>
      <color rgb="FF6600FF"/>
      <name val="華康墨字體(P)"/>
      <family val="5"/>
      <charset val="136"/>
    </font>
    <font>
      <sz val="22"/>
      <color rgb="FF00CC00"/>
      <name val="華康棒棒體W5(P)"/>
      <family val="5"/>
      <charset val="136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5"/>
        <bgColor indexed="29"/>
      </patternFill>
    </fill>
    <fill>
      <patternFill patternType="solid">
        <fgColor theme="9" tint="0.79998168889431442"/>
        <bgColor indexed="64"/>
      </patternFill>
    </fill>
  </fills>
  <borders count="91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59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thin">
        <color indexed="59"/>
      </right>
      <top style="medium">
        <color indexed="59"/>
      </top>
      <bottom style="thin">
        <color indexed="59"/>
      </bottom>
      <diagonal/>
    </border>
    <border>
      <left style="thin">
        <color indexed="64"/>
      </left>
      <right/>
      <top style="medium">
        <color indexed="59"/>
      </top>
      <bottom style="thin">
        <color indexed="59"/>
      </bottom>
      <diagonal/>
    </border>
    <border>
      <left style="thin">
        <color indexed="59"/>
      </left>
      <right style="medium">
        <color indexed="59"/>
      </right>
      <top style="medium">
        <color indexed="59"/>
      </top>
      <bottom style="thin">
        <color indexed="59"/>
      </bottom>
      <diagonal/>
    </border>
    <border>
      <left style="medium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 style="thin">
        <color indexed="59"/>
      </top>
      <bottom/>
      <diagonal/>
    </border>
    <border>
      <left style="thin">
        <color indexed="59"/>
      </left>
      <right style="medium">
        <color indexed="59"/>
      </right>
      <top style="thin">
        <color indexed="59"/>
      </top>
      <bottom/>
      <diagonal/>
    </border>
    <border>
      <left style="medium">
        <color indexed="59"/>
      </left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indexed="59"/>
      </left>
      <right/>
      <top/>
      <bottom/>
      <diagonal/>
    </border>
    <border>
      <left style="thin">
        <color indexed="59"/>
      </left>
      <right style="medium">
        <color indexed="59"/>
      </right>
      <top/>
      <bottom/>
      <diagonal/>
    </border>
    <border>
      <left/>
      <right style="thin">
        <color indexed="59"/>
      </right>
      <top style="thin">
        <color indexed="59"/>
      </top>
      <bottom/>
      <diagonal/>
    </border>
    <border>
      <left/>
      <right style="thin">
        <color indexed="59"/>
      </right>
      <top/>
      <bottom/>
      <diagonal/>
    </border>
    <border>
      <left style="thin">
        <color indexed="59"/>
      </left>
      <right style="thin">
        <color indexed="59"/>
      </right>
      <top/>
      <bottom style="thin">
        <color indexed="59"/>
      </bottom>
      <diagonal/>
    </border>
    <border>
      <left style="medium">
        <color indexed="59"/>
      </left>
      <right/>
      <top/>
      <bottom/>
      <diagonal/>
    </border>
    <border>
      <left/>
      <right style="thin">
        <color indexed="59"/>
      </right>
      <top/>
      <bottom style="medium">
        <color indexed="59"/>
      </bottom>
      <diagonal/>
    </border>
    <border>
      <left style="medium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/>
      <bottom style="medium">
        <color indexed="59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/>
      <bottom style="thin">
        <color indexed="59"/>
      </bottom>
      <diagonal/>
    </border>
    <border>
      <left style="thin">
        <color indexed="59"/>
      </left>
      <right style="medium">
        <color indexed="59"/>
      </right>
      <top/>
      <bottom style="thin">
        <color indexed="59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59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59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59"/>
      </right>
      <top style="thin">
        <color indexed="59"/>
      </top>
      <bottom/>
      <diagonal/>
    </border>
    <border>
      <left style="thin">
        <color indexed="64"/>
      </left>
      <right style="thin">
        <color indexed="59"/>
      </right>
      <top/>
      <bottom/>
      <diagonal/>
    </border>
    <border>
      <left style="thin">
        <color indexed="64"/>
      </left>
      <right/>
      <top style="thin">
        <color indexed="59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59"/>
      </left>
      <right style="thin">
        <color indexed="59"/>
      </right>
      <top/>
      <bottom style="medium">
        <color indexed="64"/>
      </bottom>
      <diagonal/>
    </border>
    <border>
      <left/>
      <right style="thin">
        <color indexed="59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59"/>
      </left>
      <right/>
      <top/>
      <bottom style="medium">
        <color indexed="64"/>
      </bottom>
      <diagonal/>
    </border>
    <border>
      <left style="thin">
        <color indexed="59"/>
      </left>
      <right style="medium">
        <color indexed="59"/>
      </right>
      <top/>
      <bottom style="medium">
        <color indexed="64"/>
      </bottom>
      <diagonal/>
    </border>
    <border>
      <left style="medium">
        <color indexed="59"/>
      </left>
      <right style="thin">
        <color indexed="59"/>
      </right>
      <top/>
      <bottom style="thin">
        <color indexed="64"/>
      </bottom>
      <diagonal/>
    </border>
    <border>
      <left/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/>
      <bottom style="thin">
        <color indexed="64"/>
      </bottom>
      <diagonal/>
    </border>
    <border>
      <left style="thin">
        <color indexed="59"/>
      </left>
      <right/>
      <top/>
      <bottom style="thin">
        <color indexed="64"/>
      </bottom>
      <diagonal/>
    </border>
    <border>
      <left style="thin">
        <color indexed="59"/>
      </left>
      <right style="medium">
        <color indexed="59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3" fillId="0" borderId="0"/>
    <xf numFmtId="0" fontId="4" fillId="16" borderId="0" applyNumberFormat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4" borderId="0" applyNumberFormat="0" applyBorder="0" applyAlignment="0" applyProtection="0">
      <alignment vertical="center"/>
    </xf>
    <xf numFmtId="0" fontId="7" fillId="17" borderId="2" applyNumberForma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3" fillId="18" borderId="4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7" borderId="2" applyNumberFormat="0" applyAlignment="0" applyProtection="0">
      <alignment vertical="center"/>
    </xf>
    <xf numFmtId="0" fontId="15" fillId="17" borderId="8" applyNumberFormat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</cellStyleXfs>
  <cellXfs count="408">
    <xf numFmtId="0" fontId="0" fillId="0" borderId="0" xfId="0">
      <alignment vertical="center"/>
    </xf>
    <xf numFmtId="0" fontId="21" fillId="24" borderId="16" xfId="0" applyFont="1" applyFill="1" applyBorder="1" applyAlignment="1">
      <alignment horizontal="center" vertical="center" wrapText="1" shrinkToFit="1"/>
    </xf>
    <xf numFmtId="0" fontId="22" fillId="0" borderId="20" xfId="0" applyFont="1" applyBorder="1" applyAlignment="1">
      <alignment horizontal="left" vertical="center" shrinkToFit="1"/>
    </xf>
    <xf numFmtId="0" fontId="22" fillId="0" borderId="20" xfId="0" applyFont="1" applyFill="1" applyBorder="1" applyAlignment="1">
      <alignment horizontal="left" vertical="center" shrinkToFit="1"/>
    </xf>
    <xf numFmtId="0" fontId="25" fillId="0" borderId="0" xfId="0" applyFont="1" applyBorder="1" applyAlignment="1">
      <alignment horizontal="center" shrinkToFit="1"/>
    </xf>
    <xf numFmtId="0" fontId="26" fillId="0" borderId="0" xfId="0" applyFont="1" applyBorder="1">
      <alignment vertical="center"/>
    </xf>
    <xf numFmtId="0" fontId="26" fillId="0" borderId="0" xfId="0" applyFont="1" applyBorder="1" applyAlignment="1">
      <alignment horizontal="center" vertical="center"/>
    </xf>
    <xf numFmtId="0" fontId="25" fillId="0" borderId="0" xfId="0" applyFont="1" applyFill="1" applyBorder="1" applyAlignment="1">
      <alignment horizontal="center" shrinkToFit="1"/>
    </xf>
    <xf numFmtId="0" fontId="27" fillId="0" borderId="0" xfId="0" applyFont="1" applyBorder="1" applyAlignment="1">
      <alignment horizontal="center" shrinkToFit="1"/>
    </xf>
    <xf numFmtId="0" fontId="27" fillId="0" borderId="0" xfId="0" applyFont="1" applyBorder="1" applyAlignment="1">
      <alignment horizontal="left" shrinkToFit="1"/>
    </xf>
    <xf numFmtId="0" fontId="26" fillId="0" borderId="0" xfId="0" applyFont="1" applyBorder="1" applyAlignment="1">
      <alignment horizontal="left"/>
    </xf>
    <xf numFmtId="0" fontId="26" fillId="0" borderId="0" xfId="0" applyFont="1" applyBorder="1" applyAlignment="1">
      <alignment horizontal="center" shrinkToFit="1"/>
    </xf>
    <xf numFmtId="0" fontId="26" fillId="0" borderId="0" xfId="0" applyFont="1" applyFill="1" applyBorder="1" applyAlignment="1">
      <alignment horizontal="center" shrinkToFit="1"/>
    </xf>
    <xf numFmtId="0" fontId="27" fillId="0" borderId="0" xfId="0" applyFont="1" applyBorder="1" applyAlignment="1">
      <alignment horizontal="right"/>
    </xf>
    <xf numFmtId="0" fontId="27" fillId="0" borderId="0" xfId="0" applyFont="1" applyBorder="1" applyAlignment="1">
      <alignment horizontal="left"/>
    </xf>
    <xf numFmtId="0" fontId="27" fillId="0" borderId="0" xfId="0" applyFont="1" applyBorder="1" applyAlignment="1">
      <alignment horizontal="center"/>
    </xf>
    <xf numFmtId="0" fontId="28" fillId="0" borderId="0" xfId="0" applyFont="1" applyBorder="1" applyAlignment="1">
      <alignment horizontal="right"/>
    </xf>
    <xf numFmtId="0" fontId="28" fillId="0" borderId="0" xfId="0" applyFont="1" applyBorder="1">
      <alignment vertical="center"/>
    </xf>
    <xf numFmtId="0" fontId="28" fillId="0" borderId="0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 textRotation="255"/>
    </xf>
    <xf numFmtId="0" fontId="21" fillId="0" borderId="11" xfId="0" applyFont="1" applyBorder="1" applyAlignment="1">
      <alignment vertical="center" textRotation="255"/>
    </xf>
    <xf numFmtId="0" fontId="21" fillId="0" borderId="12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 shrinkToFi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Border="1">
      <alignment vertical="center"/>
    </xf>
    <xf numFmtId="0" fontId="21" fillId="0" borderId="0" xfId="0" applyFont="1">
      <alignment vertical="center"/>
    </xf>
    <xf numFmtId="0" fontId="27" fillId="0" borderId="15" xfId="0" applyFont="1" applyBorder="1" applyAlignment="1">
      <alignment horizontal="center"/>
    </xf>
    <xf numFmtId="0" fontId="22" fillId="24" borderId="16" xfId="0" applyFont="1" applyFill="1" applyBorder="1" applyAlignment="1">
      <alignment horizontal="center" vertical="center" shrinkToFit="1"/>
    </xf>
    <xf numFmtId="0" fontId="27" fillId="0" borderId="17" xfId="0" applyFont="1" applyBorder="1">
      <alignment vertical="center"/>
    </xf>
    <xf numFmtId="0" fontId="27" fillId="0" borderId="30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 vertical="center"/>
    </xf>
    <xf numFmtId="0" fontId="29" fillId="0" borderId="0" xfId="0" applyFont="1">
      <alignment vertic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 vertical="center" shrinkToFit="1"/>
    </xf>
    <xf numFmtId="0" fontId="27" fillId="0" borderId="22" xfId="0" applyFont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>
      <alignment vertical="center"/>
    </xf>
    <xf numFmtId="0" fontId="27" fillId="0" borderId="21" xfId="0" applyFont="1" applyBorder="1">
      <alignment vertical="center"/>
    </xf>
    <xf numFmtId="0" fontId="27" fillId="0" borderId="20" xfId="0" applyFont="1" applyBorder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176" fontId="28" fillId="0" borderId="0" xfId="0" applyNumberFormat="1" applyFont="1" applyBorder="1" applyAlignment="1">
      <alignment horizontal="center" vertical="center"/>
    </xf>
    <xf numFmtId="177" fontId="28" fillId="0" borderId="0" xfId="0" applyNumberFormat="1" applyFont="1" applyBorder="1" applyAlignment="1">
      <alignment horizontal="center" vertical="center"/>
    </xf>
    <xf numFmtId="0" fontId="22" fillId="0" borderId="20" xfId="0" applyFont="1" applyFill="1" applyBorder="1" applyAlignment="1">
      <alignment vertical="center" textRotation="180" shrinkToFit="1"/>
    </xf>
    <xf numFmtId="0" fontId="27" fillId="0" borderId="22" xfId="0" applyFont="1" applyBorder="1" applyAlignment="1">
      <alignment horizontal="center"/>
    </xf>
    <xf numFmtId="0" fontId="28" fillId="0" borderId="15" xfId="0" applyFont="1" applyFill="1" applyBorder="1" applyAlignment="1">
      <alignment horizontal="center" vertical="center" shrinkToFit="1"/>
    </xf>
    <xf numFmtId="0" fontId="28" fillId="0" borderId="23" xfId="0" applyFont="1" applyBorder="1">
      <alignment vertical="center"/>
    </xf>
    <xf numFmtId="0" fontId="27" fillId="0" borderId="20" xfId="0" applyFont="1" applyBorder="1" applyAlignment="1">
      <alignment horizontal="left" vertical="center"/>
    </xf>
    <xf numFmtId="0" fontId="28" fillId="0" borderId="19" xfId="0" applyFont="1" applyFill="1" applyBorder="1" applyAlignment="1">
      <alignment horizontal="center" vertical="center" shrinkToFit="1"/>
    </xf>
    <xf numFmtId="0" fontId="28" fillId="0" borderId="24" xfId="0" applyFont="1" applyBorder="1" applyAlignment="1">
      <alignment horizontal="right"/>
    </xf>
    <xf numFmtId="9" fontId="28" fillId="0" borderId="0" xfId="0" applyNumberFormat="1" applyFont="1" applyBorder="1">
      <alignment vertical="center"/>
    </xf>
    <xf numFmtId="0" fontId="27" fillId="0" borderId="25" xfId="0" applyFont="1" applyBorder="1" applyAlignment="1">
      <alignment horizontal="left"/>
    </xf>
    <xf numFmtId="0" fontId="27" fillId="0" borderId="32" xfId="0" applyFont="1" applyBorder="1" applyAlignment="1">
      <alignment horizontal="center"/>
    </xf>
    <xf numFmtId="0" fontId="27" fillId="0" borderId="15" xfId="0" applyFont="1" applyFill="1" applyBorder="1" applyAlignment="1">
      <alignment horizontal="center"/>
    </xf>
    <xf numFmtId="0" fontId="27" fillId="0" borderId="19" xfId="0" applyFont="1" applyFill="1" applyBorder="1" applyAlignment="1">
      <alignment horizontal="center"/>
    </xf>
    <xf numFmtId="0" fontId="22" fillId="0" borderId="0" xfId="0" applyFont="1" applyBorder="1" applyAlignment="1">
      <alignment horizontal="right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2" fillId="0" borderId="0" xfId="0" applyFont="1">
      <alignment vertical="center"/>
    </xf>
    <xf numFmtId="0" fontId="22" fillId="0" borderId="0" xfId="0" applyFont="1" applyBorder="1">
      <alignment vertical="center"/>
    </xf>
    <xf numFmtId="0" fontId="23" fillId="0" borderId="0" xfId="0" applyFont="1" applyFill="1" applyBorder="1" applyAlignment="1">
      <alignment horizontal="left" vertical="center" wrapText="1"/>
    </xf>
    <xf numFmtId="176" fontId="23" fillId="0" borderId="0" xfId="0" applyNumberFormat="1" applyFont="1" applyBorder="1" applyAlignment="1">
      <alignment horizontal="center" vertical="center"/>
    </xf>
    <xf numFmtId="177" fontId="23" fillId="0" borderId="0" xfId="0" applyNumberFormat="1" applyFont="1" applyBorder="1" applyAlignment="1">
      <alignment horizontal="center" vertical="center"/>
    </xf>
    <xf numFmtId="0" fontId="23" fillId="0" borderId="0" xfId="0" applyFont="1" applyBorder="1">
      <alignment vertical="center"/>
    </xf>
    <xf numFmtId="0" fontId="22" fillId="0" borderId="20" xfId="0" applyFont="1" applyBorder="1" applyAlignment="1">
      <alignment horizontal="left" vertical="center" wrapText="1" shrinkToFit="1"/>
    </xf>
    <xf numFmtId="0" fontId="23" fillId="0" borderId="15" xfId="0" applyFont="1" applyFill="1" applyBorder="1" applyAlignment="1">
      <alignment horizontal="center" vertical="center" shrinkToFit="1"/>
    </xf>
    <xf numFmtId="0" fontId="22" fillId="0" borderId="23" xfId="0" applyFont="1" applyBorder="1">
      <alignment vertical="center"/>
    </xf>
    <xf numFmtId="0" fontId="23" fillId="0" borderId="26" xfId="0" applyFont="1" applyBorder="1" applyAlignment="1">
      <alignment horizontal="center" vertical="center" shrinkToFit="1"/>
    </xf>
    <xf numFmtId="0" fontId="22" fillId="0" borderId="27" xfId="0" applyFont="1" applyBorder="1">
      <alignment vertical="center"/>
    </xf>
    <xf numFmtId="0" fontId="22" fillId="0" borderId="0" xfId="0" applyFont="1" applyBorder="1" applyAlignment="1">
      <alignment horizontal="center" vertical="center"/>
    </xf>
    <xf numFmtId="9" fontId="23" fillId="0" borderId="0" xfId="0" applyNumberFormat="1" applyFont="1" applyBorder="1">
      <alignment vertical="center"/>
    </xf>
    <xf numFmtId="0" fontId="22" fillId="0" borderId="29" xfId="0" applyFont="1" applyFill="1" applyBorder="1" applyAlignment="1">
      <alignment vertical="center" textRotation="180" shrinkToFit="1"/>
    </xf>
    <xf numFmtId="0" fontId="22" fillId="0" borderId="29" xfId="0" applyFont="1" applyBorder="1" applyAlignment="1">
      <alignment horizontal="left" vertical="center" shrinkToFit="1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vertical="center" shrinkToFit="1"/>
    </xf>
    <xf numFmtId="0" fontId="23" fillId="0" borderId="0" xfId="0" applyFont="1" applyBorder="1" applyAlignment="1">
      <alignment horizontal="right" vertical="top"/>
    </xf>
    <xf numFmtId="0" fontId="23" fillId="0" borderId="0" xfId="0" applyFont="1">
      <alignment vertical="center"/>
    </xf>
    <xf numFmtId="0" fontId="28" fillId="0" borderId="0" xfId="0" applyFont="1" applyBorder="1" applyAlignment="1">
      <alignment horizontal="left" vertical="center" shrinkToFit="1"/>
    </xf>
    <xf numFmtId="0" fontId="28" fillId="0" borderId="0" xfId="0" applyFont="1" applyFill="1" applyBorder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left" vertical="center"/>
    </xf>
    <xf numFmtId="0" fontId="27" fillId="0" borderId="0" xfId="0" applyFont="1" applyBorder="1" applyAlignment="1">
      <alignment horizontal="center" vertical="center"/>
    </xf>
    <xf numFmtId="0" fontId="28" fillId="0" borderId="0" xfId="0" applyFont="1" applyFill="1">
      <alignment vertical="center"/>
    </xf>
    <xf numFmtId="0" fontId="27" fillId="0" borderId="0" xfId="0" applyFont="1" applyAlignment="1">
      <alignment horizontal="center" vertical="center"/>
    </xf>
    <xf numFmtId="0" fontId="23" fillId="0" borderId="20" xfId="0" applyFont="1" applyBorder="1" applyAlignment="1">
      <alignment horizontal="left" vertical="center" shrinkToFit="1"/>
    </xf>
    <xf numFmtId="0" fontId="27" fillId="0" borderId="20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3" fillId="0" borderId="0" xfId="19"/>
    <xf numFmtId="0" fontId="32" fillId="0" borderId="11" xfId="0" applyFont="1" applyFill="1" applyBorder="1" applyAlignment="1">
      <alignment horizontal="center" vertical="center" textRotation="255"/>
    </xf>
    <xf numFmtId="0" fontId="33" fillId="0" borderId="0" xfId="19" applyFont="1"/>
    <xf numFmtId="0" fontId="22" fillId="0" borderId="20" xfId="0" applyFont="1" applyFill="1" applyBorder="1" applyAlignment="1">
      <alignment vertical="center" textRotation="255" shrinkToFit="1"/>
    </xf>
    <xf numFmtId="0" fontId="22" fillId="0" borderId="20" xfId="0" applyFont="1" applyFill="1" applyBorder="1" applyAlignment="1">
      <alignment vertical="center" shrinkToFit="1"/>
    </xf>
    <xf numFmtId="179" fontId="27" fillId="0" borderId="21" xfId="0" applyNumberFormat="1" applyFont="1" applyBorder="1" applyAlignment="1">
      <alignment horizontal="right"/>
    </xf>
    <xf numFmtId="180" fontId="27" fillId="0" borderId="31" xfId="0" applyNumberFormat="1" applyFont="1" applyBorder="1" applyAlignment="1">
      <alignment horizontal="right"/>
    </xf>
    <xf numFmtId="0" fontId="21" fillId="0" borderId="0" xfId="0" applyFont="1" applyBorder="1">
      <alignment vertical="center"/>
    </xf>
    <xf numFmtId="0" fontId="27" fillId="0" borderId="0" xfId="0" applyFont="1" applyBorder="1">
      <alignment vertical="center"/>
    </xf>
    <xf numFmtId="179" fontId="27" fillId="0" borderId="0" xfId="0" applyNumberFormat="1" applyFont="1" applyBorder="1" applyAlignment="1">
      <alignment horizontal="right"/>
    </xf>
    <xf numFmtId="180" fontId="27" fillId="0" borderId="0" xfId="0" applyNumberFormat="1" applyFont="1" applyBorder="1" applyAlignment="1">
      <alignment horizontal="right"/>
    </xf>
    <xf numFmtId="0" fontId="33" fillId="0" borderId="0" xfId="19" applyFont="1" applyBorder="1" applyAlignment="1"/>
    <xf numFmtId="0" fontId="37" fillId="0" borderId="0" xfId="19" applyFont="1"/>
    <xf numFmtId="0" fontId="36" fillId="0" borderId="34" xfId="19" applyFont="1" applyBorder="1"/>
    <xf numFmtId="180" fontId="36" fillId="0" borderId="35" xfId="19" applyNumberFormat="1" applyFont="1" applyBorder="1"/>
    <xf numFmtId="0" fontId="36" fillId="0" borderId="35" xfId="19" applyFont="1" applyBorder="1"/>
    <xf numFmtId="179" fontId="36" fillId="0" borderId="35" xfId="19" applyNumberFormat="1" applyFont="1" applyBorder="1"/>
    <xf numFmtId="179" fontId="36" fillId="0" borderId="36" xfId="19" applyNumberFormat="1" applyFont="1" applyBorder="1"/>
    <xf numFmtId="0" fontId="36" fillId="0" borderId="37" xfId="19" applyFont="1" applyBorder="1"/>
    <xf numFmtId="179" fontId="36" fillId="0" borderId="38" xfId="19" applyNumberFormat="1" applyFont="1" applyBorder="1"/>
    <xf numFmtId="0" fontId="36" fillId="0" borderId="38" xfId="19" applyFont="1" applyBorder="1"/>
    <xf numFmtId="179" fontId="36" fillId="0" borderId="39" xfId="19" applyNumberFormat="1" applyFont="1" applyBorder="1"/>
    <xf numFmtId="179" fontId="36" fillId="0" borderId="40" xfId="19" applyNumberFormat="1" applyFont="1" applyBorder="1"/>
    <xf numFmtId="179" fontId="36" fillId="0" borderId="41" xfId="19" applyNumberFormat="1" applyFont="1" applyBorder="1"/>
    <xf numFmtId="180" fontId="36" fillId="0" borderId="52" xfId="19" applyNumberFormat="1" applyFont="1" applyBorder="1"/>
    <xf numFmtId="0" fontId="36" fillId="0" borderId="52" xfId="19" applyFont="1" applyBorder="1"/>
    <xf numFmtId="179" fontId="36" fillId="0" borderId="52" xfId="19" applyNumberFormat="1" applyFont="1" applyBorder="1"/>
    <xf numFmtId="0" fontId="39" fillId="0" borderId="20" xfId="0" applyFont="1" applyBorder="1" applyAlignment="1">
      <alignment horizontal="left" vertical="center" shrinkToFit="1"/>
    </xf>
    <xf numFmtId="0" fontId="39" fillId="0" borderId="20" xfId="0" applyFont="1" applyFill="1" applyBorder="1" applyAlignment="1">
      <alignment vertical="center" textRotation="180" shrinkToFit="1"/>
    </xf>
    <xf numFmtId="0" fontId="39" fillId="0" borderId="20" xfId="0" applyFont="1" applyFill="1" applyBorder="1" applyAlignment="1">
      <alignment horizontal="left" vertical="center" shrinkToFit="1"/>
    </xf>
    <xf numFmtId="0" fontId="22" fillId="0" borderId="0" xfId="0" applyFont="1" applyAlignment="1">
      <alignment horizontal="left" vertical="center"/>
    </xf>
    <xf numFmtId="0" fontId="22" fillId="0" borderId="67" xfId="0" applyFont="1" applyBorder="1" applyAlignment="1">
      <alignment vertical="center" shrinkToFit="1"/>
    </xf>
    <xf numFmtId="0" fontId="22" fillId="0" borderId="21" xfId="0" applyFont="1" applyBorder="1" applyAlignment="1">
      <alignment horizontal="left" vertical="center" shrinkToFit="1"/>
    </xf>
    <xf numFmtId="0" fontId="22" fillId="0" borderId="24" xfId="0" applyFont="1" applyBorder="1" applyAlignment="1">
      <alignment horizontal="left" vertical="center" shrinkToFit="1"/>
    </xf>
    <xf numFmtId="0" fontId="22" fillId="0" borderId="59" xfId="0" applyFont="1" applyBorder="1" applyAlignment="1">
      <alignment vertical="center" shrinkToFit="1"/>
    </xf>
    <xf numFmtId="0" fontId="22" fillId="0" borderId="59" xfId="0" applyFont="1" applyBorder="1" applyAlignment="1">
      <alignment horizontal="left" vertical="center" shrinkToFit="1"/>
    </xf>
    <xf numFmtId="0" fontId="3" fillId="0" borderId="20" xfId="0" applyFont="1" applyBorder="1" applyAlignment="1">
      <alignment horizontal="left" vertical="center" shrinkToFit="1"/>
    </xf>
    <xf numFmtId="0" fontId="22" fillId="0" borderId="0" xfId="0" applyFont="1" applyBorder="1" applyAlignment="1">
      <alignment horizontal="left" shrinkToFit="1"/>
    </xf>
    <xf numFmtId="0" fontId="34" fillId="0" borderId="0" xfId="19" applyFont="1" applyBorder="1" applyAlignment="1"/>
    <xf numFmtId="0" fontId="36" fillId="0" borderId="0" xfId="19" applyFont="1" applyBorder="1"/>
    <xf numFmtId="180" fontId="36" fillId="0" borderId="0" xfId="19" applyNumberFormat="1" applyFont="1" applyBorder="1"/>
    <xf numFmtId="179" fontId="36" fillId="0" borderId="33" xfId="19" applyNumberFormat="1" applyFont="1" applyBorder="1"/>
    <xf numFmtId="0" fontId="36" fillId="0" borderId="33" xfId="19" applyFont="1" applyBorder="1"/>
    <xf numFmtId="179" fontId="36" fillId="0" borderId="53" xfId="19" applyNumberFormat="1" applyFont="1" applyBorder="1"/>
    <xf numFmtId="0" fontId="36" fillId="0" borderId="69" xfId="19" applyFont="1" applyBorder="1"/>
    <xf numFmtId="179" fontId="36" fillId="0" borderId="72" xfId="19" applyNumberFormat="1" applyFont="1" applyBorder="1"/>
    <xf numFmtId="0" fontId="36" fillId="0" borderId="40" xfId="19" applyFont="1" applyBorder="1"/>
    <xf numFmtId="0" fontId="36" fillId="0" borderId="50" xfId="19" applyFont="1" applyBorder="1"/>
    <xf numFmtId="179" fontId="36" fillId="0" borderId="50" xfId="19" applyNumberFormat="1" applyFont="1" applyBorder="1"/>
    <xf numFmtId="179" fontId="36" fillId="0" borderId="66" xfId="19" applyNumberFormat="1" applyFont="1" applyBorder="1"/>
    <xf numFmtId="0" fontId="39" fillId="0" borderId="20" xfId="0" applyFont="1" applyFill="1" applyBorder="1" applyAlignment="1">
      <alignment vertical="center" textRotation="255" shrinkToFit="1"/>
    </xf>
    <xf numFmtId="0" fontId="22" fillId="0" borderId="73" xfId="0" applyFont="1" applyBorder="1" applyAlignment="1">
      <alignment horizontal="left" vertical="center"/>
    </xf>
    <xf numFmtId="0" fontId="22" fillId="0" borderId="74" xfId="0" applyFont="1" applyBorder="1" applyAlignment="1">
      <alignment horizontal="left" vertical="center"/>
    </xf>
    <xf numFmtId="0" fontId="22" fillId="0" borderId="56" xfId="0" applyFont="1" applyBorder="1" applyAlignment="1">
      <alignment vertical="center" shrinkToFit="1"/>
    </xf>
    <xf numFmtId="0" fontId="29" fillId="0" borderId="0" xfId="19" applyFont="1"/>
    <xf numFmtId="0" fontId="36" fillId="0" borderId="51" xfId="19" applyFont="1" applyBorder="1"/>
    <xf numFmtId="0" fontId="40" fillId="0" borderId="0" xfId="0" applyFont="1">
      <alignment vertical="center"/>
    </xf>
    <xf numFmtId="0" fontId="28" fillId="0" borderId="78" xfId="0" applyFont="1" applyFill="1" applyBorder="1" applyAlignment="1">
      <alignment horizontal="center" vertical="center" shrinkToFit="1"/>
    </xf>
    <xf numFmtId="0" fontId="0" fillId="0" borderId="56" xfId="0" applyFont="1" applyBorder="1" applyAlignment="1">
      <alignment vertical="center" shrinkToFit="1"/>
    </xf>
    <xf numFmtId="0" fontId="22" fillId="0" borderId="0" xfId="0" applyFont="1" applyBorder="1" applyAlignment="1">
      <alignment horizontal="left" shrinkToFit="1"/>
    </xf>
    <xf numFmtId="0" fontId="36" fillId="0" borderId="56" xfId="19" applyFont="1" applyBorder="1"/>
    <xf numFmtId="0" fontId="39" fillId="0" borderId="20" xfId="0" applyFont="1" applyFill="1" applyBorder="1" applyAlignment="1">
      <alignment vertical="center" shrinkToFit="1"/>
    </xf>
    <xf numFmtId="0" fontId="41" fillId="0" borderId="0" xfId="0" applyFont="1">
      <alignment vertical="center"/>
    </xf>
    <xf numFmtId="0" fontId="36" fillId="0" borderId="63" xfId="19" applyFont="1" applyBorder="1"/>
    <xf numFmtId="0" fontId="22" fillId="0" borderId="0" xfId="0" applyFont="1" applyBorder="1" applyAlignment="1">
      <alignment horizontal="left" shrinkToFit="1"/>
    </xf>
    <xf numFmtId="0" fontId="28" fillId="0" borderId="79" xfId="0" applyFont="1" applyBorder="1" applyAlignment="1">
      <alignment horizontal="right"/>
    </xf>
    <xf numFmtId="0" fontId="22" fillId="0" borderId="80" xfId="0" applyFont="1" applyFill="1" applyBorder="1" applyAlignment="1">
      <alignment vertical="center" textRotation="180" shrinkToFit="1"/>
    </xf>
    <xf numFmtId="0" fontId="22" fillId="0" borderId="80" xfId="0" applyFont="1" applyBorder="1" applyAlignment="1">
      <alignment horizontal="left" vertical="center" shrinkToFit="1"/>
    </xf>
    <xf numFmtId="179" fontId="36" fillId="0" borderId="55" xfId="19" applyNumberFormat="1" applyFont="1" applyBorder="1"/>
    <xf numFmtId="179" fontId="36" fillId="0" borderId="81" xfId="19" applyNumberFormat="1" applyFont="1" applyBorder="1"/>
    <xf numFmtId="0" fontId="0" fillId="0" borderId="75" xfId="0" applyFont="1" applyBorder="1" applyAlignment="1">
      <alignment vertical="center" shrinkToFit="1"/>
    </xf>
    <xf numFmtId="180" fontId="36" fillId="0" borderId="0" xfId="19" applyNumberFormat="1" applyFont="1" applyFill="1" applyBorder="1"/>
    <xf numFmtId="0" fontId="36" fillId="0" borderId="0" xfId="19" applyFont="1" applyFill="1" applyBorder="1"/>
    <xf numFmtId="179" fontId="36" fillId="0" borderId="33" xfId="19" applyNumberFormat="1" applyFont="1" applyFill="1" applyBorder="1"/>
    <xf numFmtId="0" fontId="36" fillId="0" borderId="33" xfId="19" applyFont="1" applyFill="1" applyBorder="1"/>
    <xf numFmtId="0" fontId="36" fillId="0" borderId="48" xfId="19" applyFont="1" applyFill="1" applyBorder="1"/>
    <xf numFmtId="179" fontId="36" fillId="0" borderId="0" xfId="19" applyNumberFormat="1" applyFont="1" applyFill="1" applyBorder="1"/>
    <xf numFmtId="0" fontId="36" fillId="0" borderId="68" xfId="19" applyFont="1" applyFill="1" applyBorder="1"/>
    <xf numFmtId="0" fontId="36" fillId="0" borderId="53" xfId="19" applyFont="1" applyBorder="1" applyAlignment="1">
      <alignment horizontal="right"/>
    </xf>
    <xf numFmtId="0" fontId="36" fillId="0" borderId="69" xfId="19" applyFont="1" applyBorder="1" applyAlignment="1">
      <alignment horizontal="right"/>
    </xf>
    <xf numFmtId="0" fontId="22" fillId="0" borderId="74" xfId="0" applyFont="1" applyFill="1" applyBorder="1" applyAlignment="1">
      <alignment vertical="center" shrinkToFit="1"/>
    </xf>
    <xf numFmtId="0" fontId="36" fillId="0" borderId="56" xfId="19" applyFont="1" applyFill="1" applyBorder="1"/>
    <xf numFmtId="179" fontId="36" fillId="0" borderId="55" xfId="19" applyNumberFormat="1" applyFont="1" applyFill="1" applyBorder="1"/>
    <xf numFmtId="0" fontId="36" fillId="0" borderId="69" xfId="19" applyFont="1" applyFill="1" applyBorder="1"/>
    <xf numFmtId="179" fontId="36" fillId="0" borderId="81" xfId="19" applyNumberFormat="1" applyFont="1" applyFill="1" applyBorder="1"/>
    <xf numFmtId="0" fontId="41" fillId="0" borderId="0" xfId="19" applyFont="1"/>
    <xf numFmtId="0" fontId="41" fillId="0" borderId="0" xfId="19" applyFont="1" applyAlignment="1">
      <alignment vertical="center"/>
    </xf>
    <xf numFmtId="0" fontId="41" fillId="0" borderId="0" xfId="19" applyFont="1" applyAlignment="1">
      <alignment horizontal="center" vertical="center"/>
    </xf>
    <xf numFmtId="0" fontId="22" fillId="24" borderId="25" xfId="0" applyFont="1" applyFill="1" applyBorder="1" applyAlignment="1">
      <alignment horizontal="center" vertical="center" shrinkToFit="1"/>
    </xf>
    <xf numFmtId="0" fontId="3" fillId="0" borderId="15" xfId="0" applyFont="1" applyFill="1" applyBorder="1" applyAlignment="1">
      <alignment horizontal="center" vertical="center" shrinkToFit="1"/>
    </xf>
    <xf numFmtId="0" fontId="3" fillId="0" borderId="23" xfId="0" applyFont="1" applyBorder="1">
      <alignment vertical="center"/>
    </xf>
    <xf numFmtId="0" fontId="3" fillId="0" borderId="28" xfId="0" applyFont="1" applyFill="1" applyBorder="1" applyAlignment="1">
      <alignment horizontal="center" vertical="center" shrinkToFit="1"/>
    </xf>
    <xf numFmtId="0" fontId="3" fillId="0" borderId="24" xfId="0" applyFont="1" applyBorder="1" applyAlignment="1">
      <alignment horizontal="right"/>
    </xf>
    <xf numFmtId="180" fontId="27" fillId="0" borderId="84" xfId="0" applyNumberFormat="1" applyFont="1" applyBorder="1" applyAlignment="1">
      <alignment horizontal="right"/>
    </xf>
    <xf numFmtId="0" fontId="27" fillId="0" borderId="80" xfId="0" applyFont="1" applyBorder="1" applyAlignment="1">
      <alignment horizontal="left"/>
    </xf>
    <xf numFmtId="0" fontId="27" fillId="0" borderId="85" xfId="0" applyFont="1" applyBorder="1" applyAlignment="1">
      <alignment horizontal="center"/>
    </xf>
    <xf numFmtId="0" fontId="3" fillId="0" borderId="0" xfId="0" applyFont="1" applyBorder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>
      <alignment vertical="center"/>
    </xf>
    <xf numFmtId="0" fontId="3" fillId="0" borderId="0" xfId="0" applyFont="1" applyBorder="1" applyAlignment="1">
      <alignment horizontal="right"/>
    </xf>
    <xf numFmtId="0" fontId="3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left" vertical="center" wrapText="1"/>
    </xf>
    <xf numFmtId="176" fontId="3" fillId="0" borderId="0" xfId="0" applyNumberFormat="1" applyFont="1" applyBorder="1" applyAlignment="1">
      <alignment horizontal="center" vertical="center"/>
    </xf>
    <xf numFmtId="177" fontId="3" fillId="0" borderId="0" xfId="0" applyNumberFormat="1" applyFont="1" applyBorder="1" applyAlignment="1">
      <alignment horizontal="center" vertical="center"/>
    </xf>
    <xf numFmtId="9" fontId="3" fillId="0" borderId="0" xfId="0" applyNumberFormat="1" applyFont="1" applyBorder="1">
      <alignment vertical="center"/>
    </xf>
    <xf numFmtId="0" fontId="28" fillId="0" borderId="86" xfId="0" applyFont="1" applyFill="1" applyBorder="1" applyAlignment="1">
      <alignment horizontal="center" vertical="center" shrinkToFit="1"/>
    </xf>
    <xf numFmtId="0" fontId="28" fillId="0" borderId="87" xfId="0" applyFont="1" applyBorder="1" applyAlignment="1">
      <alignment horizontal="right"/>
    </xf>
    <xf numFmtId="0" fontId="22" fillId="0" borderId="88" xfId="0" applyFont="1" applyFill="1" applyBorder="1" applyAlignment="1">
      <alignment vertical="center" textRotation="180" shrinkToFit="1"/>
    </xf>
    <xf numFmtId="0" fontId="22" fillId="0" borderId="88" xfId="0" applyFont="1" applyBorder="1" applyAlignment="1">
      <alignment horizontal="left" vertical="center" shrinkToFit="1"/>
    </xf>
    <xf numFmtId="180" fontId="27" fillId="0" borderId="89" xfId="0" applyNumberFormat="1" applyFont="1" applyBorder="1" applyAlignment="1">
      <alignment horizontal="right"/>
    </xf>
    <xf numFmtId="0" fontId="27" fillId="0" borderId="88" xfId="0" applyFont="1" applyBorder="1" applyAlignment="1">
      <alignment horizontal="left"/>
    </xf>
    <xf numFmtId="0" fontId="27" fillId="0" borderId="90" xfId="0" applyFont="1" applyBorder="1" applyAlignment="1">
      <alignment horizontal="center"/>
    </xf>
    <xf numFmtId="0" fontId="42" fillId="0" borderId="51" xfId="0" applyFont="1" applyBorder="1" applyAlignment="1">
      <alignment horizontal="center" vertical="center" shrinkToFit="1"/>
    </xf>
    <xf numFmtId="0" fontId="42" fillId="0" borderId="52" xfId="0" applyFont="1" applyBorder="1" applyAlignment="1">
      <alignment horizontal="center" vertical="center" shrinkToFit="1"/>
    </xf>
    <xf numFmtId="0" fontId="42" fillId="0" borderId="53" xfId="0" applyFont="1" applyBorder="1" applyAlignment="1">
      <alignment horizontal="center" vertical="center" shrinkToFit="1"/>
    </xf>
    <xf numFmtId="0" fontId="42" fillId="0" borderId="56" xfId="0" applyFont="1" applyFill="1" applyBorder="1" applyAlignment="1">
      <alignment horizontal="center" vertical="center" shrinkToFit="1"/>
    </xf>
    <xf numFmtId="0" fontId="42" fillId="0" borderId="0" xfId="0" applyFont="1" applyFill="1" applyBorder="1" applyAlignment="1">
      <alignment horizontal="center" vertical="center" shrinkToFit="1"/>
    </xf>
    <xf numFmtId="0" fontId="42" fillId="0" borderId="55" xfId="0" applyFont="1" applyFill="1" applyBorder="1" applyAlignment="1">
      <alignment horizontal="center" vertical="center" shrinkToFit="1"/>
    </xf>
    <xf numFmtId="0" fontId="48" fillId="0" borderId="58" xfId="0" applyFont="1" applyBorder="1" applyAlignment="1">
      <alignment horizontal="center" vertical="center" shrinkToFit="1"/>
    </xf>
    <xf numFmtId="0" fontId="48" fillId="0" borderId="59" xfId="0" applyFont="1" applyBorder="1" applyAlignment="1">
      <alignment horizontal="center" vertical="center" shrinkToFit="1"/>
    </xf>
    <xf numFmtId="0" fontId="48" fillId="0" borderId="56" xfId="0" applyFont="1" applyBorder="1" applyAlignment="1">
      <alignment horizontal="center" vertical="center" shrinkToFit="1"/>
    </xf>
    <xf numFmtId="0" fontId="55" fillId="0" borderId="56" xfId="0" applyFont="1" applyFill="1" applyBorder="1" applyAlignment="1">
      <alignment horizontal="center" vertical="center" shrinkToFit="1"/>
    </xf>
    <xf numFmtId="0" fontId="55" fillId="0" borderId="0" xfId="0" applyFont="1" applyFill="1" applyBorder="1" applyAlignment="1">
      <alignment horizontal="center" vertical="center" shrinkToFit="1"/>
    </xf>
    <xf numFmtId="0" fontId="56" fillId="0" borderId="0" xfId="0" applyFont="1" applyFill="1" applyBorder="1" applyAlignment="1">
      <alignment horizontal="center" vertical="center" shrinkToFit="1"/>
    </xf>
    <xf numFmtId="0" fontId="57" fillId="0" borderId="0" xfId="0" applyFont="1" applyFill="1" applyBorder="1" applyAlignment="1">
      <alignment horizontal="center" vertical="center" shrinkToFit="1"/>
    </xf>
    <xf numFmtId="0" fontId="55" fillId="0" borderId="55" xfId="0" applyFont="1" applyFill="1" applyBorder="1" applyAlignment="1">
      <alignment horizontal="center" vertical="center" shrinkToFit="1"/>
    </xf>
    <xf numFmtId="0" fontId="42" fillId="0" borderId="58" xfId="0" applyFont="1" applyBorder="1" applyAlignment="1">
      <alignment horizontal="center" vertical="center" wrapText="1"/>
    </xf>
    <xf numFmtId="0" fontId="42" fillId="0" borderId="59" xfId="0" applyFont="1" applyBorder="1" applyAlignment="1">
      <alignment horizontal="center" vertical="center" wrapText="1"/>
    </xf>
    <xf numFmtId="0" fontId="42" fillId="0" borderId="56" xfId="0" applyFont="1" applyBorder="1" applyAlignment="1">
      <alignment horizontal="center" vertical="center" wrapText="1"/>
    </xf>
    <xf numFmtId="0" fontId="42" fillId="0" borderId="56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42" fillId="0" borderId="55" xfId="0" applyFont="1" applyFill="1" applyBorder="1" applyAlignment="1">
      <alignment horizontal="center" vertical="center" wrapText="1"/>
    </xf>
    <xf numFmtId="0" fontId="45" fillId="0" borderId="48" xfId="0" applyFont="1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6" fillId="0" borderId="56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49" fillId="0" borderId="0" xfId="0" applyFont="1" applyFill="1" applyBorder="1" applyAlignment="1">
      <alignment horizontal="center" vertical="center"/>
    </xf>
    <xf numFmtId="0" fontId="49" fillId="0" borderId="55" xfId="0" applyFont="1" applyFill="1" applyBorder="1" applyAlignment="1">
      <alignment horizontal="center" vertical="center"/>
    </xf>
    <xf numFmtId="0" fontId="50" fillId="0" borderId="48" xfId="0" applyFont="1" applyFill="1" applyBorder="1" applyAlignment="1">
      <alignment horizontal="center" vertical="center" shrinkToFit="1"/>
    </xf>
    <xf numFmtId="0" fontId="50" fillId="0" borderId="0" xfId="0" applyFont="1" applyFill="1" applyBorder="1" applyAlignment="1">
      <alignment horizontal="center" vertical="center" shrinkToFit="1"/>
    </xf>
    <xf numFmtId="0" fontId="51" fillId="0" borderId="56" xfId="0" applyFont="1" applyFill="1" applyBorder="1" applyAlignment="1">
      <alignment horizontal="center" vertical="center" shrinkToFit="1"/>
    </xf>
    <xf numFmtId="0" fontId="51" fillId="0" borderId="0" xfId="0" applyFont="1" applyFill="1" applyBorder="1" applyAlignment="1">
      <alignment horizontal="center" vertical="center" shrinkToFit="1"/>
    </xf>
    <xf numFmtId="0" fontId="52" fillId="0" borderId="0" xfId="0" applyFont="1" applyFill="1" applyBorder="1" applyAlignment="1">
      <alignment horizontal="center" vertical="center" shrinkToFit="1"/>
    </xf>
    <xf numFmtId="0" fontId="53" fillId="0" borderId="0" xfId="0" applyFont="1" applyFill="1" applyBorder="1" applyAlignment="1">
      <alignment horizontal="center" vertical="center" shrinkToFit="1"/>
    </xf>
    <xf numFmtId="0" fontId="54" fillId="0" borderId="0" xfId="0" applyFont="1" applyFill="1" applyBorder="1" applyAlignment="1">
      <alignment horizontal="center" vertical="center" shrinkToFit="1"/>
    </xf>
    <xf numFmtId="0" fontId="54" fillId="0" borderId="55" xfId="0" applyFont="1" applyFill="1" applyBorder="1" applyAlignment="1">
      <alignment horizontal="center" vertical="center" shrinkToFit="1"/>
    </xf>
    <xf numFmtId="178" fontId="32" fillId="25" borderId="51" xfId="0" applyNumberFormat="1" applyFont="1" applyFill="1" applyBorder="1" applyAlignment="1">
      <alignment horizontal="center" vertical="center" wrapText="1"/>
    </xf>
    <xf numFmtId="178" fontId="32" fillId="25" borderId="52" xfId="0" applyNumberFormat="1" applyFont="1" applyFill="1" applyBorder="1" applyAlignment="1">
      <alignment horizontal="center" vertical="center" wrapText="1"/>
    </xf>
    <xf numFmtId="178" fontId="32" fillId="25" borderId="53" xfId="0" applyNumberFormat="1" applyFont="1" applyFill="1" applyBorder="1" applyAlignment="1">
      <alignment horizontal="center" vertical="center" wrapText="1"/>
    </xf>
    <xf numFmtId="178" fontId="32" fillId="0" borderId="82" xfId="0" applyNumberFormat="1" applyFont="1" applyFill="1" applyBorder="1" applyAlignment="1">
      <alignment horizontal="center" vertical="center" wrapText="1"/>
    </xf>
    <xf numFmtId="178" fontId="32" fillId="0" borderId="77" xfId="0" applyNumberFormat="1" applyFont="1" applyFill="1" applyBorder="1" applyAlignment="1">
      <alignment horizontal="center" vertical="center" wrapText="1"/>
    </xf>
    <xf numFmtId="178" fontId="32" fillId="0" borderId="83" xfId="0" applyNumberFormat="1" applyFont="1" applyFill="1" applyBorder="1" applyAlignment="1">
      <alignment horizontal="center" vertical="center" wrapText="1"/>
    </xf>
    <xf numFmtId="0" fontId="42" fillId="0" borderId="63" xfId="0" applyFont="1" applyBorder="1" applyAlignment="1">
      <alignment horizontal="center" vertical="center" shrinkToFit="1"/>
    </xf>
    <xf numFmtId="0" fontId="42" fillId="0" borderId="50" xfId="0" applyFont="1" applyBorder="1" applyAlignment="1">
      <alignment horizontal="center" vertical="center" shrinkToFit="1"/>
    </xf>
    <xf numFmtId="0" fontId="42" fillId="0" borderId="45" xfId="0" applyFont="1" applyBorder="1" applyAlignment="1">
      <alignment horizontal="center" vertical="center" shrinkToFit="1"/>
    </xf>
    <xf numFmtId="0" fontId="43" fillId="0" borderId="56" xfId="0" applyFont="1" applyFill="1" applyBorder="1" applyAlignment="1">
      <alignment horizontal="center" vertical="center" shrinkToFit="1"/>
    </xf>
    <xf numFmtId="0" fontId="43" fillId="0" borderId="0" xfId="0" applyFont="1" applyFill="1" applyBorder="1" applyAlignment="1">
      <alignment horizontal="center" vertical="center" shrinkToFit="1"/>
    </xf>
    <xf numFmtId="0" fontId="44" fillId="0" borderId="0" xfId="0" applyFont="1" applyFill="1" applyBorder="1" applyAlignment="1">
      <alignment horizontal="center" vertical="center" shrinkToFit="1"/>
    </xf>
    <xf numFmtId="0" fontId="59" fillId="0" borderId="48" xfId="0" applyFont="1" applyFill="1" applyBorder="1" applyAlignment="1">
      <alignment horizontal="center" vertical="center" shrinkToFit="1"/>
    </xf>
    <xf numFmtId="0" fontId="59" fillId="0" borderId="0" xfId="0" applyFont="1" applyFill="1" applyBorder="1" applyAlignment="1">
      <alignment horizontal="center" vertical="center" shrinkToFit="1"/>
    </xf>
    <xf numFmtId="0" fontId="59" fillId="0" borderId="60" xfId="0" applyFont="1" applyFill="1" applyBorder="1" applyAlignment="1">
      <alignment horizontal="center" vertical="center" shrinkToFit="1"/>
    </xf>
    <xf numFmtId="0" fontId="60" fillId="0" borderId="56" xfId="0" applyFont="1" applyFill="1" applyBorder="1" applyAlignment="1">
      <alignment horizontal="center" vertical="center" shrinkToFit="1"/>
    </xf>
    <xf numFmtId="0" fontId="60" fillId="0" borderId="0" xfId="0" applyFont="1" applyFill="1" applyBorder="1" applyAlignment="1">
      <alignment horizontal="center" vertical="center" shrinkToFit="1"/>
    </xf>
    <xf numFmtId="0" fontId="54" fillId="0" borderId="56" xfId="0" applyFont="1" applyBorder="1" applyAlignment="1">
      <alignment horizontal="center" vertical="center" shrinkToFit="1"/>
    </xf>
    <xf numFmtId="0" fontId="54" fillId="0" borderId="0" xfId="0" applyFont="1" applyBorder="1" applyAlignment="1">
      <alignment horizontal="center" vertical="center" shrinkToFit="1"/>
    </xf>
    <xf numFmtId="0" fontId="53" fillId="0" borderId="56" xfId="0" applyFont="1" applyBorder="1" applyAlignment="1">
      <alignment horizontal="center" vertical="center" shrinkToFit="1"/>
    </xf>
    <xf numFmtId="0" fontId="53" fillId="0" borderId="0" xfId="0" applyFont="1" applyBorder="1" applyAlignment="1">
      <alignment horizontal="center" vertical="center" shrinkToFit="1"/>
    </xf>
    <xf numFmtId="0" fontId="53" fillId="0" borderId="60" xfId="0" applyFont="1" applyBorder="1" applyAlignment="1">
      <alignment horizontal="center" vertical="center" shrinkToFit="1"/>
    </xf>
    <xf numFmtId="0" fontId="52" fillId="0" borderId="56" xfId="0" applyFont="1" applyBorder="1" applyAlignment="1">
      <alignment horizontal="center" vertical="center" shrinkToFit="1"/>
    </xf>
    <xf numFmtId="0" fontId="52" fillId="0" borderId="0" xfId="0" applyFont="1" applyBorder="1" applyAlignment="1">
      <alignment horizontal="center" vertical="center" shrinkToFit="1"/>
    </xf>
    <xf numFmtId="0" fontId="52" fillId="0" borderId="55" xfId="0" applyFont="1" applyBorder="1" applyAlignment="1">
      <alignment horizontal="center" vertical="center" shrinkToFit="1"/>
    </xf>
    <xf numFmtId="0" fontId="42" fillId="0" borderId="62" xfId="0" applyFont="1" applyBorder="1" applyAlignment="1">
      <alignment horizontal="center" vertical="center" shrinkToFit="1"/>
    </xf>
    <xf numFmtId="0" fontId="42" fillId="0" borderId="54" xfId="0" applyFont="1" applyBorder="1" applyAlignment="1">
      <alignment horizontal="center" vertical="center" shrinkToFit="1"/>
    </xf>
    <xf numFmtId="0" fontId="42" fillId="0" borderId="64" xfId="0" applyFont="1" applyBorder="1" applyAlignment="1">
      <alignment horizontal="center" vertical="center" shrinkToFit="1"/>
    </xf>
    <xf numFmtId="0" fontId="61" fillId="0" borderId="59" xfId="0" applyFont="1" applyBorder="1" applyAlignment="1">
      <alignment horizontal="center" vertical="center" shrinkToFit="1"/>
    </xf>
    <xf numFmtId="0" fontId="62" fillId="0" borderId="56" xfId="0" applyFont="1" applyBorder="1" applyAlignment="1">
      <alignment horizontal="center" vertical="center" shrinkToFit="1"/>
    </xf>
    <xf numFmtId="0" fontId="62" fillId="0" borderId="0" xfId="0" applyFont="1" applyBorder="1" applyAlignment="1">
      <alignment horizontal="center" vertical="center" shrinkToFit="1"/>
    </xf>
    <xf numFmtId="0" fontId="57" fillId="0" borderId="56" xfId="0" applyFont="1" applyBorder="1" applyAlignment="1">
      <alignment horizontal="center" vertical="center" shrinkToFit="1"/>
    </xf>
    <xf numFmtId="0" fontId="57" fillId="0" borderId="0" xfId="0" applyFont="1" applyBorder="1" applyAlignment="1">
      <alignment horizontal="center" vertical="center" shrinkToFit="1"/>
    </xf>
    <xf numFmtId="0" fontId="57" fillId="0" borderId="60" xfId="0" applyFont="1" applyBorder="1" applyAlignment="1">
      <alignment horizontal="center" vertical="center" shrinkToFit="1"/>
    </xf>
    <xf numFmtId="0" fontId="63" fillId="0" borderId="56" xfId="0" applyFont="1" applyBorder="1" applyAlignment="1">
      <alignment horizontal="center" vertical="center" shrinkToFit="1"/>
    </xf>
    <xf numFmtId="0" fontId="63" fillId="0" borderId="0" xfId="0" applyFont="1" applyBorder="1" applyAlignment="1">
      <alignment horizontal="center" vertical="center" shrinkToFit="1"/>
    </xf>
    <xf numFmtId="0" fontId="63" fillId="0" borderId="55" xfId="0" applyFont="1" applyBorder="1" applyAlignment="1">
      <alignment horizontal="center" vertical="center" shrinkToFit="1"/>
    </xf>
    <xf numFmtId="0" fontId="42" fillId="0" borderId="0" xfId="0" applyFont="1" applyBorder="1" applyAlignment="1">
      <alignment horizontal="center" vertical="center" wrapText="1"/>
    </xf>
    <xf numFmtId="0" fontId="42" fillId="0" borderId="60" xfId="0" applyFont="1" applyBorder="1" applyAlignment="1">
      <alignment horizontal="center" vertical="center" wrapText="1"/>
    </xf>
    <xf numFmtId="0" fontId="42" fillId="0" borderId="55" xfId="0" applyFont="1" applyBorder="1" applyAlignment="1">
      <alignment horizontal="center" vertical="center" wrapText="1"/>
    </xf>
    <xf numFmtId="0" fontId="43" fillId="0" borderId="45" xfId="0" applyFont="1" applyBorder="1" applyAlignment="1">
      <alignment horizontal="center" vertical="center" shrinkToFit="1"/>
    </xf>
    <xf numFmtId="0" fontId="43" fillId="0" borderId="57" xfId="0" applyFont="1" applyBorder="1" applyAlignment="1">
      <alignment horizontal="center" vertical="center" shrinkToFit="1"/>
    </xf>
    <xf numFmtId="0" fontId="43" fillId="0" borderId="61" xfId="0" applyFont="1" applyBorder="1" applyAlignment="1">
      <alignment horizontal="center" vertical="center" shrinkToFit="1"/>
    </xf>
    <xf numFmtId="0" fontId="42" fillId="0" borderId="57" xfId="0" applyFont="1" applyBorder="1" applyAlignment="1">
      <alignment horizontal="center" vertical="center" shrinkToFit="1"/>
    </xf>
    <xf numFmtId="0" fontId="42" fillId="0" borderId="61" xfId="0" applyFont="1" applyBorder="1" applyAlignment="1">
      <alignment horizontal="center" vertical="center" shrinkToFit="1"/>
    </xf>
    <xf numFmtId="0" fontId="43" fillId="0" borderId="56" xfId="0" applyFont="1" applyBorder="1" applyAlignment="1">
      <alignment horizontal="center" vertical="center" shrinkToFit="1"/>
    </xf>
    <xf numFmtId="0" fontId="43" fillId="0" borderId="0" xfId="0" applyFont="1" applyBorder="1" applyAlignment="1">
      <alignment horizontal="center" vertical="center" shrinkToFit="1"/>
    </xf>
    <xf numFmtId="0" fontId="43" fillId="0" borderId="60" xfId="0" applyFont="1" applyBorder="1" applyAlignment="1">
      <alignment horizontal="center" vertical="center" shrinkToFit="1"/>
    </xf>
    <xf numFmtId="0" fontId="44" fillId="0" borderId="50" xfId="0" applyFont="1" applyBorder="1" applyAlignment="1">
      <alignment horizontal="center" vertical="center" shrinkToFit="1"/>
    </xf>
    <xf numFmtId="0" fontId="44" fillId="0" borderId="66" xfId="0" applyFont="1" applyBorder="1" applyAlignment="1">
      <alignment horizontal="center" vertical="center" shrinkToFit="1"/>
    </xf>
    <xf numFmtId="0" fontId="58" fillId="0" borderId="48" xfId="0" applyFont="1" applyBorder="1" applyAlignment="1">
      <alignment horizontal="center" vertical="center"/>
    </xf>
    <xf numFmtId="0" fontId="58" fillId="0" borderId="0" xfId="0" applyFont="1" applyBorder="1" applyAlignment="1">
      <alignment horizontal="center" vertical="center"/>
    </xf>
    <xf numFmtId="0" fontId="46" fillId="0" borderId="56" xfId="0" applyFont="1" applyBorder="1" applyAlignment="1">
      <alignment horizontal="center" vertical="center"/>
    </xf>
    <xf numFmtId="0" fontId="46" fillId="0" borderId="0" xfId="0" applyFont="1" applyBorder="1" applyAlignment="1">
      <alignment horizontal="center" vertical="center"/>
    </xf>
    <xf numFmtId="0" fontId="46" fillId="0" borderId="60" xfId="0" applyFont="1" applyBorder="1" applyAlignment="1">
      <alignment horizontal="center" vertical="center"/>
    </xf>
    <xf numFmtId="0" fontId="49" fillId="0" borderId="56" xfId="0" applyFont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0" fontId="48" fillId="0" borderId="56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60" xfId="0" applyFont="1" applyBorder="1" applyAlignment="1">
      <alignment horizontal="center" vertical="center"/>
    </xf>
    <xf numFmtId="0" fontId="47" fillId="0" borderId="56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0" fontId="47" fillId="0" borderId="55" xfId="0" applyFont="1" applyBorder="1" applyAlignment="1">
      <alignment horizontal="center" vertical="center"/>
    </xf>
    <xf numFmtId="178" fontId="32" fillId="0" borderId="76" xfId="0" applyNumberFormat="1" applyFont="1" applyFill="1" applyBorder="1" applyAlignment="1">
      <alignment horizontal="center" vertical="center" wrapText="1"/>
    </xf>
    <xf numFmtId="178" fontId="32" fillId="25" borderId="43" xfId="0" applyNumberFormat="1" applyFont="1" applyFill="1" applyBorder="1" applyAlignment="1">
      <alignment horizontal="center" vertical="center" wrapText="1"/>
    </xf>
    <xf numFmtId="178" fontId="32" fillId="25" borderId="46" xfId="0" applyNumberFormat="1" applyFont="1" applyFill="1" applyBorder="1" applyAlignment="1">
      <alignment horizontal="center" vertical="center" wrapText="1"/>
    </xf>
    <xf numFmtId="178" fontId="32" fillId="25" borderId="44" xfId="0" applyNumberFormat="1" applyFont="1" applyFill="1" applyBorder="1" applyAlignment="1">
      <alignment horizontal="center" vertical="center" wrapText="1"/>
    </xf>
    <xf numFmtId="0" fontId="35" fillId="0" borderId="0" xfId="0" applyFont="1" applyBorder="1" applyAlignment="1">
      <alignment horizontal="center" vertical="center"/>
    </xf>
    <xf numFmtId="0" fontId="38" fillId="0" borderId="0" xfId="19" applyFont="1" applyBorder="1" applyAlignment="1">
      <alignment horizontal="left"/>
    </xf>
    <xf numFmtId="178" fontId="32" fillId="25" borderId="49" xfId="0" applyNumberFormat="1" applyFont="1" applyFill="1" applyBorder="1" applyAlignment="1">
      <alignment horizontal="center" vertical="center" wrapText="1"/>
    </xf>
    <xf numFmtId="178" fontId="32" fillId="25" borderId="70" xfId="0" applyNumberFormat="1" applyFont="1" applyFill="1" applyBorder="1" applyAlignment="1">
      <alignment horizontal="center" vertical="center" wrapText="1"/>
    </xf>
    <xf numFmtId="0" fontId="42" fillId="0" borderId="48" xfId="0" applyFont="1" applyFill="1" applyBorder="1" applyAlignment="1">
      <alignment horizontal="center" vertical="center" shrinkToFit="1"/>
    </xf>
    <xf numFmtId="0" fontId="43" fillId="0" borderId="50" xfId="0" applyFont="1" applyBorder="1" applyAlignment="1">
      <alignment horizontal="center" vertical="center" shrinkToFit="1"/>
    </xf>
    <xf numFmtId="0" fontId="44" fillId="0" borderId="56" xfId="0" applyFont="1" applyBorder="1" applyAlignment="1">
      <alignment horizontal="center" vertical="center" shrinkToFit="1"/>
    </xf>
    <xf numFmtId="0" fontId="44" fillId="0" borderId="0" xfId="0" applyFont="1" applyBorder="1" applyAlignment="1">
      <alignment horizontal="center" vertical="center" shrinkToFit="1"/>
    </xf>
    <xf numFmtId="0" fontId="44" fillId="0" borderId="55" xfId="0" applyFont="1" applyBorder="1" applyAlignment="1">
      <alignment horizontal="center" vertical="center" shrinkToFit="1"/>
    </xf>
    <xf numFmtId="0" fontId="75" fillId="0" borderId="48" xfId="0" applyFont="1" applyFill="1" applyBorder="1" applyAlignment="1">
      <alignment horizontal="center" vertical="center" shrinkToFit="1"/>
    </xf>
    <xf numFmtId="0" fontId="75" fillId="0" borderId="0" xfId="0" applyFont="1" applyFill="1" applyBorder="1" applyAlignment="1">
      <alignment horizontal="center" vertical="center" shrinkToFit="1"/>
    </xf>
    <xf numFmtId="0" fontId="76" fillId="0" borderId="56" xfId="0" applyFont="1" applyBorder="1" applyAlignment="1">
      <alignment horizontal="center" vertical="center"/>
    </xf>
    <xf numFmtId="0" fontId="76" fillId="0" borderId="0" xfId="0" applyFont="1" applyBorder="1" applyAlignment="1">
      <alignment horizontal="center" vertical="center"/>
    </xf>
    <xf numFmtId="0" fontId="76" fillId="0" borderId="60" xfId="0" applyFont="1" applyBorder="1" applyAlignment="1">
      <alignment horizontal="center" vertical="center"/>
    </xf>
    <xf numFmtId="0" fontId="54" fillId="0" borderId="56" xfId="0" applyFont="1" applyBorder="1" applyAlignment="1">
      <alignment horizontal="center" vertical="center"/>
    </xf>
    <xf numFmtId="0" fontId="54" fillId="0" borderId="0" xfId="0" applyFont="1" applyBorder="1" applyAlignment="1">
      <alignment horizontal="center" vertical="center"/>
    </xf>
    <xf numFmtId="0" fontId="54" fillId="0" borderId="60" xfId="0" applyFont="1" applyBorder="1" applyAlignment="1">
      <alignment horizontal="center" vertical="center"/>
    </xf>
    <xf numFmtId="0" fontId="77" fillId="0" borderId="56" xfId="0" applyFont="1" applyBorder="1" applyAlignment="1">
      <alignment horizontal="center" vertical="center"/>
    </xf>
    <xf numFmtId="0" fontId="77" fillId="0" borderId="0" xfId="0" applyFont="1" applyBorder="1" applyAlignment="1">
      <alignment horizontal="center" vertical="center"/>
    </xf>
    <xf numFmtId="0" fontId="58" fillId="0" borderId="56" xfId="0" applyFont="1" applyBorder="1" applyAlignment="1">
      <alignment horizontal="center" vertical="center"/>
    </xf>
    <xf numFmtId="0" fontId="58" fillId="0" borderId="55" xfId="0" applyFont="1" applyBorder="1" applyAlignment="1">
      <alignment horizontal="center" vertical="center"/>
    </xf>
    <xf numFmtId="0" fontId="78" fillId="0" borderId="48" xfId="0" applyFont="1" applyFill="1" applyBorder="1" applyAlignment="1">
      <alignment horizontal="center" vertical="center" shrinkToFit="1"/>
    </xf>
    <xf numFmtId="0" fontId="78" fillId="0" borderId="0" xfId="0" applyFont="1" applyFill="1" applyBorder="1" applyAlignment="1">
      <alignment horizontal="center" vertical="center" shrinkToFit="1"/>
    </xf>
    <xf numFmtId="0" fontId="79" fillId="0" borderId="56" xfId="0" applyFont="1" applyBorder="1" applyAlignment="1">
      <alignment horizontal="center" vertical="center" shrinkToFit="1"/>
    </xf>
    <xf numFmtId="0" fontId="79" fillId="0" borderId="0" xfId="0" applyFont="1" applyBorder="1" applyAlignment="1">
      <alignment horizontal="center" vertical="center" shrinkToFit="1"/>
    </xf>
    <xf numFmtId="0" fontId="79" fillId="0" borderId="60" xfId="0" applyFont="1" applyBorder="1" applyAlignment="1">
      <alignment horizontal="center" vertical="center" shrinkToFit="1"/>
    </xf>
    <xf numFmtId="0" fontId="80" fillId="0" borderId="56" xfId="0" applyFont="1" applyBorder="1" applyAlignment="1">
      <alignment horizontal="center" vertical="center" shrinkToFit="1"/>
    </xf>
    <xf numFmtId="0" fontId="80" fillId="0" borderId="0" xfId="0" applyFont="1" applyBorder="1" applyAlignment="1">
      <alignment horizontal="center" vertical="center" shrinkToFit="1"/>
    </xf>
    <xf numFmtId="0" fontId="80" fillId="0" borderId="60" xfId="0" applyFont="1" applyBorder="1" applyAlignment="1">
      <alignment horizontal="center" vertical="center" shrinkToFit="1"/>
    </xf>
    <xf numFmtId="0" fontId="81" fillId="0" borderId="5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2" fillId="0" borderId="56" xfId="0" applyFont="1" applyBorder="1" applyAlignment="1">
      <alignment horizontal="center" vertical="center" shrinkToFit="1"/>
    </xf>
    <xf numFmtId="0" fontId="82" fillId="0" borderId="0" xfId="0" applyFont="1" applyBorder="1" applyAlignment="1">
      <alignment horizontal="center" vertical="center" shrinkToFit="1"/>
    </xf>
    <xf numFmtId="0" fontId="82" fillId="0" borderId="55" xfId="0" applyFont="1" applyBorder="1" applyAlignment="1">
      <alignment horizontal="center" vertical="center" shrinkToFit="1"/>
    </xf>
    <xf numFmtId="0" fontId="83" fillId="0" borderId="56" xfId="0" applyFont="1" applyBorder="1" applyAlignment="1">
      <alignment horizontal="center" vertical="center" shrinkToFit="1"/>
    </xf>
    <xf numFmtId="0" fontId="83" fillId="0" borderId="0" xfId="0" applyFont="1" applyBorder="1" applyAlignment="1">
      <alignment horizontal="center" vertical="center" shrinkToFit="1"/>
    </xf>
    <xf numFmtId="0" fontId="83" fillId="0" borderId="60" xfId="0" applyFont="1" applyBorder="1" applyAlignment="1">
      <alignment horizontal="center" vertical="center" shrinkToFit="1"/>
    </xf>
    <xf numFmtId="0" fontId="84" fillId="0" borderId="59" xfId="0" applyFont="1" applyBorder="1" applyAlignment="1">
      <alignment horizontal="center" vertical="center" shrinkToFit="1"/>
    </xf>
    <xf numFmtId="0" fontId="85" fillId="0" borderId="56" xfId="0" applyFont="1" applyBorder="1" applyAlignment="1">
      <alignment horizontal="center" vertical="center"/>
    </xf>
    <xf numFmtId="0" fontId="85" fillId="0" borderId="0" xfId="0" applyFont="1" applyBorder="1" applyAlignment="1">
      <alignment horizontal="center" vertical="center"/>
    </xf>
    <xf numFmtId="0" fontId="86" fillId="0" borderId="56" xfId="0" applyFont="1" applyBorder="1" applyAlignment="1">
      <alignment horizontal="center" vertical="center" shrinkToFit="1"/>
    </xf>
    <xf numFmtId="0" fontId="86" fillId="0" borderId="0" xfId="0" applyFont="1" applyBorder="1" applyAlignment="1">
      <alignment horizontal="center" vertical="center" shrinkToFit="1"/>
    </xf>
    <xf numFmtId="0" fontId="86" fillId="0" borderId="55" xfId="0" applyFont="1" applyBorder="1" applyAlignment="1">
      <alignment horizontal="center" vertical="center" shrinkToFit="1"/>
    </xf>
    <xf numFmtId="178" fontId="32" fillId="25" borderId="42" xfId="0" applyNumberFormat="1" applyFont="1" applyFill="1" applyBorder="1" applyAlignment="1">
      <alignment horizontal="center" vertical="center" wrapText="1"/>
    </xf>
    <xf numFmtId="178" fontId="32" fillId="25" borderId="71" xfId="0" applyNumberFormat="1" applyFont="1" applyFill="1" applyBorder="1" applyAlignment="1">
      <alignment horizontal="center" vertical="center" wrapText="1"/>
    </xf>
    <xf numFmtId="0" fontId="42" fillId="0" borderId="48" xfId="0" applyFont="1" applyBorder="1" applyAlignment="1">
      <alignment horizontal="center" vertical="center" shrinkToFit="1"/>
    </xf>
    <xf numFmtId="0" fontId="42" fillId="0" borderId="0" xfId="0" applyFont="1" applyBorder="1" applyAlignment="1">
      <alignment horizontal="center" vertical="center" shrinkToFit="1"/>
    </xf>
    <xf numFmtId="0" fontId="42" fillId="0" borderId="56" xfId="0" applyFont="1" applyBorder="1" applyAlignment="1">
      <alignment horizontal="center" vertical="center" shrinkToFit="1"/>
    </xf>
    <xf numFmtId="0" fontId="64" fillId="0" borderId="56" xfId="0" applyFont="1" applyBorder="1" applyAlignment="1">
      <alignment horizontal="center" vertical="center" shrinkToFit="1"/>
    </xf>
    <xf numFmtId="0" fontId="64" fillId="0" borderId="0" xfId="0" applyFont="1" applyBorder="1" applyAlignment="1">
      <alignment horizontal="center" vertical="center" shrinkToFit="1"/>
    </xf>
    <xf numFmtId="0" fontId="64" fillId="0" borderId="55" xfId="0" applyFont="1" applyBorder="1" applyAlignment="1">
      <alignment horizontal="center" vertical="center" shrinkToFit="1"/>
    </xf>
    <xf numFmtId="0" fontId="65" fillId="0" borderId="48" xfId="0" applyFont="1" applyBorder="1" applyAlignment="1">
      <alignment horizontal="center" vertical="center" shrinkToFit="1"/>
    </xf>
    <xf numFmtId="0" fontId="65" fillId="0" borderId="0" xfId="0" applyFont="1" applyBorder="1" applyAlignment="1">
      <alignment horizontal="center" vertical="center" shrinkToFit="1"/>
    </xf>
    <xf numFmtId="0" fontId="45" fillId="0" borderId="56" xfId="0" applyFont="1" applyBorder="1" applyAlignment="1">
      <alignment horizontal="center" vertical="center" shrinkToFit="1"/>
    </xf>
    <xf numFmtId="0" fontId="45" fillId="0" borderId="0" xfId="0" applyFont="1" applyBorder="1" applyAlignment="1">
      <alignment horizontal="center" vertical="center" shrinkToFit="1"/>
    </xf>
    <xf numFmtId="0" fontId="60" fillId="0" borderId="56" xfId="0" applyFont="1" applyBorder="1" applyAlignment="1">
      <alignment horizontal="center" vertical="center"/>
    </xf>
    <xf numFmtId="0" fontId="60" fillId="0" borderId="0" xfId="0" applyFont="1" applyBorder="1" applyAlignment="1">
      <alignment horizontal="center" vertical="center"/>
    </xf>
    <xf numFmtId="0" fontId="66" fillId="0" borderId="56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60" xfId="0" applyFont="1" applyBorder="1" applyAlignment="1">
      <alignment horizontal="center" vertical="center"/>
    </xf>
    <xf numFmtId="0" fontId="67" fillId="0" borderId="56" xfId="0" applyFont="1" applyBorder="1" applyAlignment="1">
      <alignment horizontal="center" vertical="center"/>
    </xf>
    <xf numFmtId="0" fontId="67" fillId="0" borderId="0" xfId="0" applyFont="1" applyBorder="1" applyAlignment="1">
      <alignment horizontal="center" vertical="center"/>
    </xf>
    <xf numFmtId="0" fontId="67" fillId="0" borderId="55" xfId="0" applyFont="1" applyBorder="1" applyAlignment="1">
      <alignment horizontal="center" vertical="center"/>
    </xf>
    <xf numFmtId="0" fontId="68" fillId="0" borderId="48" xfId="0" applyFont="1" applyBorder="1" applyAlignment="1">
      <alignment horizontal="center" vertical="center" shrinkToFit="1"/>
    </xf>
    <xf numFmtId="0" fontId="68" fillId="0" borderId="0" xfId="0" applyFont="1" applyBorder="1" applyAlignment="1">
      <alignment horizontal="center" vertical="center" shrinkToFit="1"/>
    </xf>
    <xf numFmtId="0" fontId="69" fillId="0" borderId="56" xfId="0" applyFont="1" applyBorder="1" applyAlignment="1">
      <alignment horizontal="center" vertical="center" shrinkToFit="1"/>
    </xf>
    <xf numFmtId="0" fontId="69" fillId="0" borderId="0" xfId="0" applyFont="1" applyBorder="1" applyAlignment="1">
      <alignment horizontal="center" vertical="center" shrinkToFit="1"/>
    </xf>
    <xf numFmtId="0" fontId="70" fillId="0" borderId="56" xfId="0" applyFont="1" applyBorder="1" applyAlignment="1">
      <alignment horizontal="center" vertical="center" shrinkToFit="1"/>
    </xf>
    <xf numFmtId="0" fontId="70" fillId="0" borderId="0" xfId="0" applyFont="1" applyBorder="1" applyAlignment="1">
      <alignment horizontal="center" vertical="center" shrinkToFit="1"/>
    </xf>
    <xf numFmtId="0" fontId="71" fillId="0" borderId="56" xfId="0" applyFont="1" applyBorder="1" applyAlignment="1">
      <alignment horizontal="center" vertical="center" shrinkToFit="1"/>
    </xf>
    <xf numFmtId="0" fontId="71" fillId="0" borderId="0" xfId="0" applyFont="1" applyBorder="1" applyAlignment="1">
      <alignment horizontal="center" vertical="center" shrinkToFit="1"/>
    </xf>
    <xf numFmtId="0" fontId="71" fillId="0" borderId="60" xfId="0" applyFont="1" applyBorder="1" applyAlignment="1">
      <alignment horizontal="center" vertical="center" shrinkToFit="1"/>
    </xf>
    <xf numFmtId="0" fontId="72" fillId="0" borderId="56" xfId="0" applyFont="1" applyBorder="1" applyAlignment="1">
      <alignment horizontal="center" vertical="center" shrinkToFit="1"/>
    </xf>
    <xf numFmtId="0" fontId="72" fillId="0" borderId="0" xfId="0" applyFont="1" applyBorder="1" applyAlignment="1">
      <alignment horizontal="center" vertical="center" shrinkToFit="1"/>
    </xf>
    <xf numFmtId="0" fontId="72" fillId="0" borderId="55" xfId="0" applyFont="1" applyBorder="1" applyAlignment="1">
      <alignment horizontal="center" vertical="center" shrinkToFit="1"/>
    </xf>
    <xf numFmtId="0" fontId="42" fillId="0" borderId="65" xfId="0" applyFont="1" applyBorder="1" applyAlignment="1">
      <alignment horizontal="center" vertical="center" shrinkToFit="1"/>
    </xf>
    <xf numFmtId="0" fontId="42" fillId="0" borderId="55" xfId="0" applyFont="1" applyBorder="1" applyAlignment="1">
      <alignment horizontal="center" vertical="center" shrinkToFit="1"/>
    </xf>
    <xf numFmtId="0" fontId="71" fillId="0" borderId="48" xfId="0" applyFont="1" applyBorder="1" applyAlignment="1">
      <alignment horizontal="center" vertical="center" shrinkToFit="1"/>
    </xf>
    <xf numFmtId="0" fontId="73" fillId="0" borderId="56" xfId="0" applyFont="1" applyBorder="1" applyAlignment="1">
      <alignment horizontal="center" vertical="center" shrinkToFit="1"/>
    </xf>
    <xf numFmtId="0" fontId="73" fillId="0" borderId="0" xfId="0" applyFont="1" applyBorder="1" applyAlignment="1">
      <alignment horizontal="center" vertical="center" shrinkToFit="1"/>
    </xf>
    <xf numFmtId="0" fontId="74" fillId="0" borderId="56" xfId="0" applyFont="1" applyBorder="1" applyAlignment="1">
      <alignment horizontal="center" vertical="center" shrinkToFit="1"/>
    </xf>
    <xf numFmtId="0" fontId="74" fillId="0" borderId="0" xfId="0" applyFont="1" applyBorder="1" applyAlignment="1">
      <alignment horizontal="center" vertical="center" shrinkToFit="1"/>
    </xf>
    <xf numFmtId="0" fontId="74" fillId="0" borderId="60" xfId="0" applyFont="1" applyBorder="1" applyAlignment="1">
      <alignment horizontal="center" vertical="center" shrinkToFit="1"/>
    </xf>
    <xf numFmtId="0" fontId="42" fillId="0" borderId="48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textRotation="180" shrinkToFit="1"/>
    </xf>
    <xf numFmtId="0" fontId="21" fillId="0" borderId="16" xfId="0" applyFont="1" applyBorder="1" applyAlignment="1">
      <alignment horizontal="center" vertical="center" textRotation="180" shrinkToFit="1"/>
    </xf>
    <xf numFmtId="0" fontId="22" fillId="0" borderId="20" xfId="0" applyFont="1" applyFill="1" applyBorder="1" applyAlignment="1">
      <alignment horizontal="center" vertical="center" wrapText="1" shrinkToFit="1"/>
    </xf>
    <xf numFmtId="0" fontId="22" fillId="0" borderId="80" xfId="0" applyFont="1" applyFill="1" applyBorder="1" applyAlignment="1">
      <alignment horizontal="center" vertical="center" wrapText="1" shrinkToFit="1"/>
    </xf>
    <xf numFmtId="0" fontId="27" fillId="0" borderId="19" xfId="0" applyFont="1" applyBorder="1" applyAlignment="1">
      <alignment horizontal="center" vertical="center" textRotation="255" shrinkToFit="1"/>
    </xf>
    <xf numFmtId="0" fontId="22" fillId="0" borderId="30" xfId="0" applyFont="1" applyFill="1" applyBorder="1" applyAlignment="1">
      <alignment horizontal="center" vertical="center" wrapText="1" shrinkToFit="1"/>
    </xf>
    <xf numFmtId="0" fontId="22" fillId="0" borderId="25" xfId="0" applyFont="1" applyFill="1" applyBorder="1" applyAlignment="1">
      <alignment horizontal="center" vertical="center" wrapText="1" shrinkToFit="1"/>
    </xf>
    <xf numFmtId="0" fontId="24" fillId="0" borderId="0" xfId="0" applyFont="1" applyBorder="1" applyAlignment="1">
      <alignment horizontal="center" shrinkToFit="1"/>
    </xf>
    <xf numFmtId="0" fontId="20" fillId="0" borderId="0" xfId="0" applyFont="1" applyBorder="1" applyAlignment="1">
      <alignment horizontal="left" shrinkToFit="1"/>
    </xf>
    <xf numFmtId="0" fontId="22" fillId="0" borderId="0" xfId="0" applyFont="1" applyBorder="1" applyAlignment="1">
      <alignment horizontal="left" shrinkToFit="1"/>
    </xf>
    <xf numFmtId="0" fontId="27" fillId="0" borderId="19" xfId="0" applyFont="1" applyFill="1" applyBorder="1" applyAlignment="1">
      <alignment horizontal="center" vertical="center" textRotation="255" shrinkToFit="1"/>
    </xf>
    <xf numFmtId="0" fontId="22" fillId="0" borderId="88" xfId="0" applyFont="1" applyFill="1" applyBorder="1" applyAlignment="1">
      <alignment horizontal="center" vertical="center" wrapText="1" shrinkToFit="1"/>
    </xf>
    <xf numFmtId="0" fontId="21" fillId="0" borderId="47" xfId="0" applyFont="1" applyBorder="1" applyAlignment="1">
      <alignment horizontal="right" vertical="top"/>
    </xf>
    <xf numFmtId="0" fontId="27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horizontal="right" vertical="top"/>
    </xf>
  </cellXfs>
  <cellStyles count="43">
    <cellStyle name="20% - 輔色1" xfId="1" builtinId="30" customBuiltin="1"/>
    <cellStyle name="20% - 輔色2" xfId="2" builtinId="34" customBuiltin="1"/>
    <cellStyle name="20% - 輔色3" xfId="3" builtinId="38" customBuiltin="1"/>
    <cellStyle name="20% - 輔色4" xfId="4" builtinId="42" customBuiltin="1"/>
    <cellStyle name="20% - 輔色5" xfId="5" builtinId="46" customBuiltin="1"/>
    <cellStyle name="20% - 輔色6" xfId="6" builtinId="50" customBuiltin="1"/>
    <cellStyle name="40% - 輔色1" xfId="7" builtinId="31" customBuiltin="1"/>
    <cellStyle name="40% - 輔色2" xfId="8" builtinId="35" customBuiltin="1"/>
    <cellStyle name="40% - 輔色3" xfId="9" builtinId="39" customBuiltin="1"/>
    <cellStyle name="40% - 輔色4" xfId="10" builtinId="43" customBuiltin="1"/>
    <cellStyle name="40% - 輔色5" xfId="11" builtinId="47" customBuiltin="1"/>
    <cellStyle name="40% - 輔色6" xfId="12" builtinId="51" customBuiltin="1"/>
    <cellStyle name="60% - 輔色1" xfId="13" builtinId="32" customBuiltin="1"/>
    <cellStyle name="60% - 輔色2" xfId="14" builtinId="36" customBuiltin="1"/>
    <cellStyle name="60% - 輔色3" xfId="15" builtinId="40" customBuiltin="1"/>
    <cellStyle name="60% - 輔色4" xfId="16" builtinId="44" customBuiltin="1"/>
    <cellStyle name="60% - 輔色5" xfId="17" builtinId="48" customBuiltin="1"/>
    <cellStyle name="60% - 輔色6" xfId="18" builtinId="52" customBuiltin="1"/>
    <cellStyle name="一般" xfId="0" builtinId="0"/>
    <cellStyle name="一般_新增Microsoft Excel 工作表" xfId="19"/>
    <cellStyle name="中等" xfId="20" builtinId="28" customBuiltin="1"/>
    <cellStyle name="合計" xfId="21" builtinId="25" customBuiltin="1"/>
    <cellStyle name="好" xfId="22" builtinId="26" customBuiltin="1"/>
    <cellStyle name="計算方式" xfId="23" builtinId="22" customBuiltin="1"/>
    <cellStyle name="連結的儲存格" xfId="24" builtinId="24" customBuiltin="1"/>
    <cellStyle name="備註" xfId="25" builtinId="10" customBuiltin="1"/>
    <cellStyle name="說明文字" xfId="26" builtinId="53" customBuiltin="1"/>
    <cellStyle name="輔色1" xfId="27" builtinId="29" customBuiltin="1"/>
    <cellStyle name="輔色2" xfId="28" builtinId="33" customBuiltin="1"/>
    <cellStyle name="輔色3" xfId="29" builtinId="37" customBuiltin="1"/>
    <cellStyle name="輔色4" xfId="30" builtinId="41" customBuiltin="1"/>
    <cellStyle name="輔色5" xfId="31" builtinId="45" customBuiltin="1"/>
    <cellStyle name="輔色6" xfId="32" builtinId="49" customBuiltin="1"/>
    <cellStyle name="標題" xfId="33" builtinId="15" customBuiltin="1"/>
    <cellStyle name="標題 1" xfId="34" builtinId="16" customBuiltin="1"/>
    <cellStyle name="標題 2" xfId="35" builtinId="17" customBuiltin="1"/>
    <cellStyle name="標題 3" xfId="36" builtinId="18" customBuiltin="1"/>
    <cellStyle name="標題 4" xfId="37" builtinId="19" customBuiltin="1"/>
    <cellStyle name="輸入" xfId="38" builtinId="20" customBuiltin="1"/>
    <cellStyle name="輸出" xfId="39" builtinId="21" customBuiltin="1"/>
    <cellStyle name="檢查儲存格" xfId="40" builtinId="23" customBuiltin="1"/>
    <cellStyle name="壞" xfId="41" builtinId="27" customBuiltin="1"/>
    <cellStyle name="警告文字" xfId="42" builtinId="11" customBuiltin="1"/>
  </cellStyles>
  <dxfs count="0"/>
  <tableStyles count="0" defaultTableStyle="TableStyleMedium2" defaultPivotStyle="PivotStyleLight16"/>
  <colors>
    <mruColors>
      <color rgb="FFFF9933"/>
      <color rgb="FF6600FF"/>
      <color rgb="FFFF3399"/>
      <color rgb="FF008000"/>
      <color rgb="FF00CC00"/>
      <color rgb="FF009999"/>
      <color rgb="FF66FF33"/>
      <color rgb="FF9999FF"/>
      <color rgb="FFCC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9.png"/><Relationship Id="rId18" Type="http://schemas.microsoft.com/office/2007/relationships/hdphoto" Target="../media/hdphoto6.wdp"/><Relationship Id="rId3" Type="http://schemas.openxmlformats.org/officeDocument/2006/relationships/image" Target="../media/image3.png"/><Relationship Id="rId21" Type="http://schemas.openxmlformats.org/officeDocument/2006/relationships/image" Target="../media/image15.png"/><Relationship Id="rId7" Type="http://schemas.openxmlformats.org/officeDocument/2006/relationships/image" Target="../media/image5.png"/><Relationship Id="rId12" Type="http://schemas.microsoft.com/office/2007/relationships/hdphoto" Target="../media/hdphoto4.wdp"/><Relationship Id="rId17" Type="http://schemas.openxmlformats.org/officeDocument/2006/relationships/image" Target="../media/image12.png"/><Relationship Id="rId25" Type="http://schemas.openxmlformats.org/officeDocument/2006/relationships/image" Target="../media/image18.png"/><Relationship Id="rId2" Type="http://schemas.openxmlformats.org/officeDocument/2006/relationships/image" Target="../media/image2.png"/><Relationship Id="rId16" Type="http://schemas.microsoft.com/office/2007/relationships/hdphoto" Target="../media/hdphoto5.wdp"/><Relationship Id="rId20" Type="http://schemas.openxmlformats.org/officeDocument/2006/relationships/image" Target="../media/image14.png"/><Relationship Id="rId1" Type="http://schemas.openxmlformats.org/officeDocument/2006/relationships/image" Target="../media/image1.png"/><Relationship Id="rId6" Type="http://schemas.microsoft.com/office/2007/relationships/hdphoto" Target="../media/hdphoto2.wdp"/><Relationship Id="rId11" Type="http://schemas.openxmlformats.org/officeDocument/2006/relationships/image" Target="../media/image8.png"/><Relationship Id="rId24" Type="http://schemas.microsoft.com/office/2007/relationships/hdphoto" Target="../media/hdphoto7.wdp"/><Relationship Id="rId5" Type="http://schemas.openxmlformats.org/officeDocument/2006/relationships/image" Target="../media/image4.png"/><Relationship Id="rId15" Type="http://schemas.openxmlformats.org/officeDocument/2006/relationships/image" Target="../media/image11.png"/><Relationship Id="rId23" Type="http://schemas.openxmlformats.org/officeDocument/2006/relationships/image" Target="../media/image17.png"/><Relationship Id="rId10" Type="http://schemas.openxmlformats.org/officeDocument/2006/relationships/image" Target="../media/image7.png"/><Relationship Id="rId19" Type="http://schemas.openxmlformats.org/officeDocument/2006/relationships/image" Target="../media/image13.png"/><Relationship Id="rId4" Type="http://schemas.microsoft.com/office/2007/relationships/hdphoto" Target="../media/hdphoto1.wdp"/><Relationship Id="rId9" Type="http://schemas.microsoft.com/office/2007/relationships/hdphoto" Target="../media/hdphoto3.wdp"/><Relationship Id="rId14" Type="http://schemas.openxmlformats.org/officeDocument/2006/relationships/image" Target="../media/image10.png"/><Relationship Id="rId22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304801</xdr:colOff>
      <xdr:row>1</xdr:row>
      <xdr:rowOff>87086</xdr:rowOff>
    </xdr:from>
    <xdr:to>
      <xdr:col>20</xdr:col>
      <xdr:colOff>209007</xdr:colOff>
      <xdr:row>3</xdr:row>
      <xdr:rowOff>361679</xdr:rowOff>
    </xdr:to>
    <xdr:sp macro="" textlink="">
      <xdr:nvSpPr>
        <xdr:cNvPr id="6" name="WordArt 2433"/>
        <xdr:cNvSpPr>
          <a:spLocks noChangeArrowheads="1" noChangeShapeType="1" noTextEdit="1"/>
        </xdr:cNvSpPr>
      </xdr:nvSpPr>
      <xdr:spPr bwMode="auto">
        <a:xfrm>
          <a:off x="12159344" y="293915"/>
          <a:ext cx="2092234" cy="688250"/>
        </a:xfrm>
        <a:prstGeom prst="rect">
          <a:avLst/>
        </a:prstGeom>
        <a:ln w="9525">
          <a:noFill/>
          <a:round/>
          <a:headEnd/>
          <a:tailEnd/>
        </a:ln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109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年</a:t>
          </a:r>
          <a:r>
            <a:rPr lang="en-US" altLang="zh-TW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2</a:t>
          </a:r>
          <a:r>
            <a:rPr lang="zh-TW" altLang="en-US" sz="3600" kern="10" spc="0">
              <a:ln>
                <a:noFill/>
              </a:ln>
              <a:solidFill>
                <a:srgbClr val="944BDD"/>
              </a:solidFill>
              <a:effectLst>
                <a:outerShdw dist="45791" dir="2021404" algn="ctr" rotWithShape="0">
                  <a:srgbClr val="B2B2B2">
                    <a:alpha val="80000"/>
                  </a:srgbClr>
                </a:outerShdw>
              </a:effectLst>
              <a:latin typeface="華康POP1體W9(P)" panose="040B0900000000000000" pitchFamily="82" charset="-120"/>
              <a:ea typeface="華康POP1體W9(P)" panose="040B0900000000000000" pitchFamily="82" charset="-120"/>
            </a:rPr>
            <a:t>月菜單</a:t>
          </a:r>
        </a:p>
      </xdr:txBody>
    </xdr:sp>
    <xdr:clientData/>
  </xdr:twoCellAnchor>
  <xdr:twoCellAnchor>
    <xdr:from>
      <xdr:col>7</xdr:col>
      <xdr:colOff>533400</xdr:colOff>
      <xdr:row>1</xdr:row>
      <xdr:rowOff>163285</xdr:rowOff>
    </xdr:from>
    <xdr:to>
      <xdr:col>11</xdr:col>
      <xdr:colOff>654506</xdr:colOff>
      <xdr:row>3</xdr:row>
      <xdr:rowOff>303168</xdr:rowOff>
    </xdr:to>
    <xdr:sp macro="" textlink="">
      <xdr:nvSpPr>
        <xdr:cNvPr id="7" name="WordArt 16"/>
        <xdr:cNvSpPr>
          <a:spLocks noChangeArrowheads="1" noChangeShapeType="1" noTextEdit="1"/>
        </xdr:cNvSpPr>
      </xdr:nvSpPr>
      <xdr:spPr bwMode="auto">
        <a:xfrm>
          <a:off x="5094514" y="370114"/>
          <a:ext cx="3038478" cy="55354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zh-TW" altLang="en-US" sz="3600" kern="10" spc="0">
              <a:ln>
                <a:noFill/>
              </a:ln>
              <a:solidFill>
                <a:srgbClr val="800080"/>
              </a:solidFill>
              <a:effectLst>
                <a:outerShdw dist="35921" dir="2700000" algn="ctr" rotWithShape="0">
                  <a:srgbClr val="C0C0C0">
                    <a:alpha val="80000"/>
                  </a:srgbClr>
                </a:outerShdw>
              </a:effectLst>
              <a:latin typeface="華康少女文字W5(P)"/>
              <a:ea typeface="華康少女文字W5(P)"/>
            </a:rPr>
            <a:t>永靖國小</a:t>
          </a:r>
        </a:p>
      </xdr:txBody>
    </xdr:sp>
    <xdr:clientData/>
  </xdr:twoCellAnchor>
  <xdr:twoCellAnchor editAs="oneCell">
    <xdr:from>
      <xdr:col>7</xdr:col>
      <xdr:colOff>674916</xdr:colOff>
      <xdr:row>7</xdr:row>
      <xdr:rowOff>435431</xdr:rowOff>
    </xdr:from>
    <xdr:to>
      <xdr:col>9</xdr:col>
      <xdr:colOff>348344</xdr:colOff>
      <xdr:row>11</xdr:row>
      <xdr:rowOff>15911</xdr:rowOff>
    </xdr:to>
    <xdr:pic>
      <xdr:nvPicPr>
        <xdr:cNvPr id="9" name="圖片 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6030" y="2579917"/>
          <a:ext cx="1132114" cy="965142"/>
        </a:xfrm>
        <a:prstGeom prst="rect">
          <a:avLst/>
        </a:prstGeom>
      </xdr:spPr>
    </xdr:pic>
    <xdr:clientData/>
  </xdr:twoCellAnchor>
  <xdr:twoCellAnchor editAs="oneCell">
    <xdr:from>
      <xdr:col>12</xdr:col>
      <xdr:colOff>489857</xdr:colOff>
      <xdr:row>6</xdr:row>
      <xdr:rowOff>287382</xdr:rowOff>
    </xdr:from>
    <xdr:to>
      <xdr:col>14</xdr:col>
      <xdr:colOff>108858</xdr:colOff>
      <xdr:row>11</xdr:row>
      <xdr:rowOff>85097</xdr:rowOff>
    </xdr:to>
    <xdr:pic>
      <xdr:nvPicPr>
        <xdr:cNvPr id="11" name="圖片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7686" y="1854925"/>
          <a:ext cx="1077686" cy="1376143"/>
        </a:xfrm>
        <a:prstGeom prst="rect">
          <a:avLst/>
        </a:prstGeom>
      </xdr:spPr>
    </xdr:pic>
    <xdr:clientData/>
  </xdr:twoCellAnchor>
  <xdr:twoCellAnchor editAs="oneCell">
    <xdr:from>
      <xdr:col>15</xdr:col>
      <xdr:colOff>489856</xdr:colOff>
      <xdr:row>3</xdr:row>
      <xdr:rowOff>370112</xdr:rowOff>
    </xdr:from>
    <xdr:to>
      <xdr:col>17</xdr:col>
      <xdr:colOff>297824</xdr:colOff>
      <xdr:row>9</xdr:row>
      <xdr:rowOff>39778</xdr:rowOff>
    </xdr:to>
    <xdr:pic>
      <xdr:nvPicPr>
        <xdr:cNvPr id="12" name="圖片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384" b="96612" l="9753" r="89973">
                      <a14:foregroundMark x1="33791" y1="5897" x2="33791" y2="5897"/>
                      <a14:foregroundMark x1="29808" y1="10790" x2="29808" y2="10790"/>
                      <a14:foregroundMark x1="23764" y1="16437" x2="23764" y2="16437"/>
                      <a14:foregroundMark x1="40797" y1="6775" x2="40797" y2="6775"/>
                      <a14:foregroundMark x1="64423" y1="59097" x2="64423" y2="59097"/>
                      <a14:foregroundMark x1="66758" y1="63112" x2="66758" y2="63112"/>
                      <a14:foregroundMark x1="68132" y1="66123" x2="68132" y2="66123"/>
                      <a14:foregroundMark x1="69505" y1="69385" x2="69505" y2="69385"/>
                      <a14:foregroundMark x1="70879" y1="72271" x2="70879" y2="72271"/>
                      <a14:foregroundMark x1="70879" y1="74404" x2="70879" y2="74404"/>
                      <a14:foregroundMark x1="28709" y1="73651" x2="28709" y2="73651"/>
                      <a14:foregroundMark x1="26511" y1="77792" x2="26511" y2="77792"/>
                      <a14:foregroundMark x1="27060" y1="81179" x2="27060" y2="81179"/>
                      <a14:foregroundMark x1="27335" y1="75408" x2="27335" y2="75408"/>
                      <a14:foregroundMark x1="51786" y1="65621" x2="51786" y2="65621"/>
                      <a14:foregroundMark x1="46703" y1="67001" x2="46703" y2="67001"/>
                      <a14:foregroundMark x1="44368" y1="61606" x2="44368" y2="61606"/>
                      <a14:foregroundMark x1="50412" y1="60602" x2="50412" y2="60602"/>
                      <a14:foregroundMark x1="44505" y1="67754" x2="44505" y2="67754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13" y="990598"/>
          <a:ext cx="1266654" cy="1563780"/>
        </a:xfrm>
        <a:prstGeom prst="rect">
          <a:avLst/>
        </a:prstGeom>
      </xdr:spPr>
    </xdr:pic>
    <xdr:clientData/>
  </xdr:twoCellAnchor>
  <xdr:twoCellAnchor editAs="oneCell">
    <xdr:from>
      <xdr:col>16</xdr:col>
      <xdr:colOff>272142</xdr:colOff>
      <xdr:row>26</xdr:row>
      <xdr:rowOff>1</xdr:rowOff>
    </xdr:from>
    <xdr:to>
      <xdr:col>17</xdr:col>
      <xdr:colOff>503464</xdr:colOff>
      <xdr:row>30</xdr:row>
      <xdr:rowOff>44631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97342" y="5845630"/>
          <a:ext cx="960665" cy="1154972"/>
        </a:xfrm>
        <a:prstGeom prst="rect">
          <a:avLst/>
        </a:prstGeom>
      </xdr:spPr>
    </xdr:pic>
    <xdr:clientData/>
  </xdr:twoCellAnchor>
  <xdr:twoCellAnchor editAs="oneCell">
    <xdr:from>
      <xdr:col>8</xdr:col>
      <xdr:colOff>337457</xdr:colOff>
      <xdr:row>25</xdr:row>
      <xdr:rowOff>83484</xdr:rowOff>
    </xdr:from>
    <xdr:to>
      <xdr:col>9</xdr:col>
      <xdr:colOff>446315</xdr:colOff>
      <xdr:row>28</xdr:row>
      <xdr:rowOff>97145</xdr:rowOff>
    </xdr:to>
    <xdr:pic>
      <xdr:nvPicPr>
        <xdr:cNvPr id="15" name="圖片 14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27914" y="6908827"/>
          <a:ext cx="838201" cy="960718"/>
        </a:xfrm>
        <a:prstGeom prst="rect">
          <a:avLst/>
        </a:prstGeom>
      </xdr:spPr>
    </xdr:pic>
    <xdr:clientData/>
  </xdr:twoCellAnchor>
  <xdr:twoCellAnchor editAs="oneCell">
    <xdr:from>
      <xdr:col>11</xdr:col>
      <xdr:colOff>664029</xdr:colOff>
      <xdr:row>22</xdr:row>
      <xdr:rowOff>76201</xdr:rowOff>
    </xdr:from>
    <xdr:to>
      <xdr:col>13</xdr:col>
      <xdr:colOff>601437</xdr:colOff>
      <xdr:row>27</xdr:row>
      <xdr:rowOff>89263</xdr:rowOff>
    </xdr:to>
    <xdr:pic>
      <xdr:nvPicPr>
        <xdr:cNvPr id="16" name="圖片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backgroundRemoval t="2778" b="89744" l="3778" r="95556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2515" y="4332515"/>
          <a:ext cx="1396093" cy="1526176"/>
        </a:xfrm>
        <a:prstGeom prst="rect">
          <a:avLst/>
        </a:prstGeom>
      </xdr:spPr>
    </xdr:pic>
    <xdr:clientData/>
  </xdr:twoCellAnchor>
  <xdr:twoCellAnchor editAs="oneCell">
    <xdr:from>
      <xdr:col>4</xdr:col>
      <xdr:colOff>130627</xdr:colOff>
      <xdr:row>34</xdr:row>
      <xdr:rowOff>66722</xdr:rowOff>
    </xdr:from>
    <xdr:to>
      <xdr:col>5</xdr:col>
      <xdr:colOff>228600</xdr:colOff>
      <xdr:row>38</xdr:row>
      <xdr:rowOff>10887</xdr:rowOff>
    </xdr:to>
    <xdr:pic>
      <xdr:nvPicPr>
        <xdr:cNvPr id="17" name="圖片 1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3713" y="9363122"/>
          <a:ext cx="827316" cy="1206908"/>
        </a:xfrm>
        <a:prstGeom prst="rect">
          <a:avLst/>
        </a:prstGeom>
      </xdr:spPr>
    </xdr:pic>
    <xdr:clientData/>
  </xdr:twoCellAnchor>
  <xdr:twoCellAnchor editAs="oneCell">
    <xdr:from>
      <xdr:col>7</xdr:col>
      <xdr:colOff>685801</xdr:colOff>
      <xdr:row>30</xdr:row>
      <xdr:rowOff>87085</xdr:rowOff>
    </xdr:from>
    <xdr:to>
      <xdr:col>10</xdr:col>
      <xdr:colOff>78923</xdr:colOff>
      <xdr:row>36</xdr:row>
      <xdr:rowOff>152400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9818" b="98545" l="9818" r="8981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46915" y="7434942"/>
          <a:ext cx="1581151" cy="1741715"/>
        </a:xfrm>
        <a:prstGeom prst="rect">
          <a:avLst/>
        </a:prstGeom>
      </xdr:spPr>
    </xdr:pic>
    <xdr:clientData/>
  </xdr:twoCellAnchor>
  <xdr:twoCellAnchor editAs="oneCell">
    <xdr:from>
      <xdr:col>12</xdr:col>
      <xdr:colOff>223038</xdr:colOff>
      <xdr:row>33</xdr:row>
      <xdr:rowOff>130629</xdr:rowOff>
    </xdr:from>
    <xdr:to>
      <xdr:col>13</xdr:col>
      <xdr:colOff>625927</xdr:colOff>
      <xdr:row>37</xdr:row>
      <xdr:rowOff>122465</xdr:rowOff>
    </xdr:to>
    <xdr:pic>
      <xdr:nvPicPr>
        <xdr:cNvPr id="19" name="圖片 1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0867" y="9111343"/>
          <a:ext cx="1132231" cy="1254579"/>
        </a:xfrm>
        <a:prstGeom prst="rect">
          <a:avLst/>
        </a:prstGeom>
      </xdr:spPr>
    </xdr:pic>
    <xdr:clientData/>
  </xdr:twoCellAnchor>
  <xdr:twoCellAnchor editAs="oneCell">
    <xdr:from>
      <xdr:col>17</xdr:col>
      <xdr:colOff>21772</xdr:colOff>
      <xdr:row>31</xdr:row>
      <xdr:rowOff>0</xdr:rowOff>
    </xdr:from>
    <xdr:to>
      <xdr:col>21</xdr:col>
      <xdr:colOff>21772</xdr:colOff>
      <xdr:row>39</xdr:row>
      <xdr:rowOff>85920</xdr:rowOff>
    </xdr:to>
    <xdr:pic>
      <xdr:nvPicPr>
        <xdr:cNvPr id="20" name="圖片 19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14" b="14572"/>
        <a:stretch/>
      </xdr:blipFill>
      <xdr:spPr>
        <a:xfrm>
          <a:off x="11876315" y="8414657"/>
          <a:ext cx="2917371" cy="2393692"/>
        </a:xfrm>
        <a:prstGeom prst="rect">
          <a:avLst/>
        </a:prstGeom>
      </xdr:spPr>
    </xdr:pic>
    <xdr:clientData/>
  </xdr:twoCellAnchor>
  <xdr:twoCellAnchor editAs="oneCell">
    <xdr:from>
      <xdr:col>15</xdr:col>
      <xdr:colOff>620486</xdr:colOff>
      <xdr:row>31</xdr:row>
      <xdr:rowOff>52251</xdr:rowOff>
    </xdr:from>
    <xdr:to>
      <xdr:col>19</xdr:col>
      <xdr:colOff>239486</xdr:colOff>
      <xdr:row>39</xdr:row>
      <xdr:rowOff>30478</xdr:rowOff>
    </xdr:to>
    <xdr:pic>
      <xdr:nvPicPr>
        <xdr:cNvPr id="21" name="圖片 2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1563" b="97031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6343" y="8466908"/>
          <a:ext cx="2536372" cy="2285999"/>
        </a:xfrm>
        <a:prstGeom prst="rect">
          <a:avLst/>
        </a:prstGeom>
      </xdr:spPr>
    </xdr:pic>
    <xdr:clientData/>
  </xdr:twoCellAnchor>
  <xdr:twoCellAnchor>
    <xdr:from>
      <xdr:col>18</xdr:col>
      <xdr:colOff>272143</xdr:colOff>
      <xdr:row>34</xdr:row>
      <xdr:rowOff>250372</xdr:rowOff>
    </xdr:from>
    <xdr:to>
      <xdr:col>20</xdr:col>
      <xdr:colOff>595995</xdr:colOff>
      <xdr:row>38</xdr:row>
      <xdr:rowOff>62593</xdr:rowOff>
    </xdr:to>
    <xdr:sp macro="" textlink="">
      <xdr:nvSpPr>
        <xdr:cNvPr id="22" name="圓角矩形 21"/>
        <xdr:cNvSpPr/>
      </xdr:nvSpPr>
      <xdr:spPr>
        <a:xfrm>
          <a:off x="12856029" y="9546772"/>
          <a:ext cx="1782537" cy="1074964"/>
        </a:xfrm>
        <a:prstGeom prst="round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zh-TW" altLang="en-US" sz="2400">
              <a:solidFill>
                <a:schemeClr val="bg1"/>
              </a:solidFill>
              <a:latin typeface="華康棒棒體W5(P)" panose="040F0500000000000000" pitchFamily="82" charset="-120"/>
              <a:ea typeface="華康棒棒體W5(P)" panose="040F0500000000000000" pitchFamily="82" charset="-120"/>
            </a:rPr>
            <a:t>二二八和平紀念日</a:t>
          </a:r>
        </a:p>
      </xdr:txBody>
    </xdr:sp>
    <xdr:clientData/>
  </xdr:twoCellAnchor>
  <xdr:twoCellAnchor>
    <xdr:from>
      <xdr:col>1</xdr:col>
      <xdr:colOff>2</xdr:colOff>
      <xdr:row>5</xdr:row>
      <xdr:rowOff>272145</xdr:rowOff>
    </xdr:from>
    <xdr:to>
      <xdr:col>4</xdr:col>
      <xdr:colOff>544286</xdr:colOff>
      <xdr:row>12</xdr:row>
      <xdr:rowOff>54429</xdr:rowOff>
    </xdr:to>
    <xdr:sp macro="" textlink="">
      <xdr:nvSpPr>
        <xdr:cNvPr id="23" name="圓角矩形 22"/>
        <xdr:cNvSpPr/>
      </xdr:nvSpPr>
      <xdr:spPr>
        <a:xfrm>
          <a:off x="185059" y="1524002"/>
          <a:ext cx="2732313" cy="1839684"/>
        </a:xfrm>
        <a:prstGeom prst="round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altLang="zh-TW" sz="3200">
            <a:solidFill>
              <a:srgbClr val="6600FF"/>
            </a:solidFill>
            <a:latin typeface="華康娃娃體W7(P)" panose="040B0700000000000000" pitchFamily="82" charset="-120"/>
            <a:ea typeface="華康娃娃體W7(P)" panose="040B0700000000000000" pitchFamily="82" charset="-120"/>
          </a:endParaRPr>
        </a:p>
        <a:p>
          <a:pPr algn="l"/>
          <a:r>
            <a:rPr lang="zh-TW" altLang="en-US" sz="2800">
              <a:solidFill>
                <a:srgbClr val="6600FF"/>
              </a:solidFill>
              <a:latin typeface="華康娃娃體W7(P)" panose="040B0700000000000000" pitchFamily="82" charset="-120"/>
              <a:ea typeface="華康娃娃體W7(P)" panose="040B0700000000000000" pitchFamily="82" charset="-120"/>
            </a:rPr>
            <a:t>選我</a:t>
          </a:r>
          <a:endParaRPr lang="en-US" altLang="zh-TW" sz="2800">
            <a:solidFill>
              <a:srgbClr val="6600FF"/>
            </a:solidFill>
            <a:latin typeface="華康娃娃體W7(P)" panose="040B0700000000000000" pitchFamily="82" charset="-120"/>
            <a:ea typeface="華康娃娃體W7(P)" panose="040B0700000000000000" pitchFamily="82" charset="-120"/>
          </a:endParaRPr>
        </a:p>
        <a:p>
          <a:pPr algn="l"/>
          <a:r>
            <a:rPr lang="zh-TW" altLang="en-US" sz="2800">
              <a:solidFill>
                <a:srgbClr val="6600FF"/>
              </a:solidFill>
              <a:latin typeface="華康娃娃體W7(P)" panose="040B0700000000000000" pitchFamily="82" charset="-120"/>
              <a:ea typeface="華康娃娃體W7(P)" panose="040B0700000000000000" pitchFamily="82" charset="-120"/>
            </a:rPr>
            <a:t>就對了！</a:t>
          </a:r>
        </a:p>
      </xdr:txBody>
    </xdr:sp>
    <xdr:clientData/>
  </xdr:twoCellAnchor>
  <xdr:twoCellAnchor editAs="oneCell">
    <xdr:from>
      <xdr:col>2</xdr:col>
      <xdr:colOff>113218</xdr:colOff>
      <xdr:row>6</xdr:row>
      <xdr:rowOff>87088</xdr:rowOff>
    </xdr:from>
    <xdr:to>
      <xdr:col>4</xdr:col>
      <xdr:colOff>30480</xdr:colOff>
      <xdr:row>9</xdr:row>
      <xdr:rowOff>0</xdr:rowOff>
    </xdr:to>
    <xdr:pic>
      <xdr:nvPicPr>
        <xdr:cNvPr id="10" name="圖片 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5000" b="90000" l="1628" r="100000">
                      <a14:foregroundMark x1="22558" y1="34655" x2="22558" y2="34655"/>
                      <a14:foregroundMark x1="20233" y1="36724" x2="20233" y2="36724"/>
                      <a14:foregroundMark x1="22791" y1="46034" x2="22791" y2="46034"/>
                      <a14:foregroundMark x1="43023" y1="46724" x2="43023" y2="46724"/>
                      <a14:foregroundMark x1="46047" y1="40690" x2="46047" y2="40690"/>
                      <a14:foregroundMark x1="50814" y1="39655" x2="50814" y2="39655"/>
                      <a14:foregroundMark x1="38256" y1="50690" x2="38256" y2="50690"/>
                      <a14:foregroundMark x1="20116" y1="68966" x2="20116" y2="68966"/>
                      <a14:foregroundMark x1="23140" y1="70862" x2="23140" y2="70862"/>
                      <a14:foregroundMark x1="23256" y1="74828" x2="23256" y2="74828"/>
                      <a14:foregroundMark x1="23256" y1="74828" x2="23256" y2="74828"/>
                      <a14:foregroundMark x1="21744" y1="77759" x2="21744" y2="77759"/>
                      <a14:foregroundMark x1="19651" y1="79138" x2="19651" y2="79138"/>
                      <a14:foregroundMark x1="16977" y1="79310" x2="16977" y2="79310"/>
                      <a14:foregroundMark x1="15814" y1="74828" x2="15814" y2="74828"/>
                      <a14:foregroundMark x1="16163" y1="71207" x2="16163" y2="71207"/>
                      <a14:foregroundMark x1="18721" y1="69655" x2="18721" y2="69655"/>
                      <a14:foregroundMark x1="18140" y1="74828" x2="18140" y2="74828"/>
                      <a14:foregroundMark x1="18721" y1="76379" x2="18721" y2="76379"/>
                      <a14:foregroundMark x1="45465" y1="55862" x2="45465" y2="55862"/>
                      <a14:foregroundMark x1="66163" y1="55000" x2="66163" y2="55000"/>
                      <a14:foregroundMark x1="78372" y1="51552" x2="78372" y2="51552"/>
                      <a14:foregroundMark x1="81860" y1="52759" x2="81860" y2="52759"/>
                      <a14:foregroundMark x1="60930" y1="22931" x2="60930" y2="22931"/>
                      <a14:foregroundMark x1="82093" y1="24655" x2="82093" y2="24655"/>
                      <a14:foregroundMark x1="88721" y1="67931" x2="88721" y2="67931"/>
                      <a14:foregroundMark x1="19767" y1="73621" x2="19767" y2="73621"/>
                      <a14:foregroundMark x1="8953" y1="51897" x2="8953" y2="51897"/>
                      <a14:foregroundMark x1="50349" y1="76379" x2="50349" y2="7637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618" y="1654631"/>
          <a:ext cx="1375948" cy="859969"/>
        </a:xfrm>
        <a:prstGeom prst="rect">
          <a:avLst/>
        </a:prstGeom>
      </xdr:spPr>
    </xdr:pic>
    <xdr:clientData/>
  </xdr:twoCellAnchor>
  <xdr:twoCellAnchor editAs="oneCell">
    <xdr:from>
      <xdr:col>3</xdr:col>
      <xdr:colOff>522514</xdr:colOff>
      <xdr:row>6</xdr:row>
      <xdr:rowOff>174172</xdr:rowOff>
    </xdr:from>
    <xdr:to>
      <xdr:col>5</xdr:col>
      <xdr:colOff>718457</xdr:colOff>
      <xdr:row>12</xdr:row>
      <xdr:rowOff>74618</xdr:rowOff>
    </xdr:to>
    <xdr:pic>
      <xdr:nvPicPr>
        <xdr:cNvPr id="24" name="圖片 23"/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64"/>
        <a:stretch/>
      </xdr:blipFill>
      <xdr:spPr>
        <a:xfrm>
          <a:off x="2166257" y="1741715"/>
          <a:ext cx="1654629" cy="1642160"/>
        </a:xfrm>
        <a:prstGeom prst="rect">
          <a:avLst/>
        </a:prstGeom>
      </xdr:spPr>
    </xdr:pic>
    <xdr:clientData/>
  </xdr:twoCellAnchor>
  <xdr:twoCellAnchor editAs="oneCell">
    <xdr:from>
      <xdr:col>3</xdr:col>
      <xdr:colOff>21771</xdr:colOff>
      <xdr:row>0</xdr:row>
      <xdr:rowOff>87086</xdr:rowOff>
    </xdr:from>
    <xdr:to>
      <xdr:col>5</xdr:col>
      <xdr:colOff>260105</xdr:colOff>
      <xdr:row>6</xdr:row>
      <xdr:rowOff>119743</xdr:rowOff>
    </xdr:to>
    <xdr:pic>
      <xdr:nvPicPr>
        <xdr:cNvPr id="27" name="圖片 26"/>
        <xdr:cNvPicPr>
          <a:picLocks noChangeAspect="1"/>
        </xdr:cNvPicPr>
      </xdr:nvPicPr>
      <xdr:blipFill rotWithShape="1"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95" t="13235" r="1911"/>
        <a:stretch/>
      </xdr:blipFill>
      <xdr:spPr>
        <a:xfrm>
          <a:off x="1665514" y="87086"/>
          <a:ext cx="1697020" cy="1600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</xdr:rowOff>
    </xdr:from>
    <xdr:to>
      <xdr:col>3</xdr:col>
      <xdr:colOff>65314</xdr:colOff>
      <xdr:row>6</xdr:row>
      <xdr:rowOff>183436</xdr:rowOff>
    </xdr:to>
    <xdr:pic>
      <xdr:nvPicPr>
        <xdr:cNvPr id="28" name="圖片 27"/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771"/>
        <a:stretch/>
      </xdr:blipFill>
      <xdr:spPr>
        <a:xfrm>
          <a:off x="0" y="1"/>
          <a:ext cx="1709057" cy="1750978"/>
        </a:xfrm>
        <a:prstGeom prst="rect">
          <a:avLst/>
        </a:prstGeom>
      </xdr:spPr>
    </xdr:pic>
    <xdr:clientData/>
  </xdr:twoCellAnchor>
  <xdr:twoCellAnchor editAs="oneCell">
    <xdr:from>
      <xdr:col>12</xdr:col>
      <xdr:colOff>174171</xdr:colOff>
      <xdr:row>2</xdr:row>
      <xdr:rowOff>152400</xdr:rowOff>
    </xdr:from>
    <xdr:to>
      <xdr:col>17</xdr:col>
      <xdr:colOff>65314</xdr:colOff>
      <xdr:row>3</xdr:row>
      <xdr:rowOff>337484</xdr:rowOff>
    </xdr:to>
    <xdr:pic>
      <xdr:nvPicPr>
        <xdr:cNvPr id="29" name="圖片 28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566057"/>
          <a:ext cx="3537857" cy="391913"/>
        </a:xfrm>
        <a:prstGeom prst="rect">
          <a:avLst/>
        </a:prstGeom>
      </xdr:spPr>
    </xdr:pic>
    <xdr:clientData/>
  </xdr:twoCellAnchor>
  <xdr:twoCellAnchor editAs="oneCell">
    <xdr:from>
      <xdr:col>16</xdr:col>
      <xdr:colOff>278951</xdr:colOff>
      <xdr:row>7</xdr:row>
      <xdr:rowOff>314597</xdr:rowOff>
    </xdr:from>
    <xdr:to>
      <xdr:col>18</xdr:col>
      <xdr:colOff>38100</xdr:colOff>
      <xdr:row>12</xdr:row>
      <xdr:rowOff>10887</xdr:rowOff>
    </xdr:to>
    <xdr:pic>
      <xdr:nvPicPr>
        <xdr:cNvPr id="26" name="圖片 2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4151" y="2197826"/>
          <a:ext cx="1217835" cy="1122318"/>
        </a:xfrm>
        <a:prstGeom prst="rect">
          <a:avLst/>
        </a:prstGeom>
      </xdr:spPr>
    </xdr:pic>
    <xdr:clientData/>
  </xdr:twoCellAnchor>
  <xdr:oneCellAnchor>
    <xdr:from>
      <xdr:col>5</xdr:col>
      <xdr:colOff>108858</xdr:colOff>
      <xdr:row>13</xdr:row>
      <xdr:rowOff>108857</xdr:rowOff>
    </xdr:from>
    <xdr:ext cx="11462656" cy="2242458"/>
    <xdr:pic>
      <xdr:nvPicPr>
        <xdr:cNvPr id="25" name="圖片 24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7818" y="4330337"/>
          <a:ext cx="11462656" cy="224245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B4:U40"/>
  <sheetViews>
    <sheetView tabSelected="1" zoomScale="70" zoomScaleNormal="70" workbookViewId="0">
      <selection activeCell="C22" sqref="C22"/>
    </sheetView>
  </sheetViews>
  <sheetFormatPr defaultColWidth="9" defaultRowHeight="16.5"/>
  <cols>
    <col min="1" max="1" width="2.625" style="93" customWidth="1"/>
    <col min="2" max="21" width="10.625" style="95" customWidth="1"/>
    <col min="22" max="16384" width="9" style="93"/>
  </cols>
  <sheetData>
    <row r="4" spans="2:21" ht="30" customHeight="1" thickBot="1">
      <c r="B4" s="308"/>
      <c r="C4" s="308"/>
      <c r="D4" s="308"/>
      <c r="E4" s="308"/>
      <c r="F4" s="308"/>
      <c r="J4" s="309"/>
      <c r="K4" s="309"/>
      <c r="L4" s="309"/>
      <c r="M4" s="309"/>
      <c r="N4" s="309"/>
      <c r="O4" s="309"/>
      <c r="P4" s="309"/>
      <c r="Q4" s="131"/>
      <c r="R4" s="131"/>
      <c r="S4" s="131"/>
      <c r="T4" s="131"/>
      <c r="U4" s="104"/>
    </row>
    <row r="5" spans="2:21" s="147" customFormat="1" ht="19.899999999999999" customHeight="1">
      <c r="B5" s="304"/>
      <c r="C5" s="245"/>
      <c r="D5" s="245"/>
      <c r="E5" s="245"/>
      <c r="F5" s="305" t="s">
        <v>147</v>
      </c>
      <c r="G5" s="305"/>
      <c r="H5" s="305"/>
      <c r="I5" s="305"/>
      <c r="J5" s="305" t="s">
        <v>148</v>
      </c>
      <c r="K5" s="305"/>
      <c r="L5" s="305"/>
      <c r="M5" s="305"/>
      <c r="N5" s="305" t="s">
        <v>149</v>
      </c>
      <c r="O5" s="305"/>
      <c r="P5" s="305"/>
      <c r="Q5" s="306"/>
      <c r="R5" s="305" t="s">
        <v>150</v>
      </c>
      <c r="S5" s="305"/>
      <c r="T5" s="305"/>
      <c r="U5" s="307"/>
    </row>
    <row r="6" spans="2:21" s="180" customFormat="1" ht="25.15" customHeight="1">
      <c r="B6" s="312"/>
      <c r="C6" s="209"/>
      <c r="D6" s="209"/>
      <c r="E6" s="209"/>
      <c r="F6" s="286" t="s">
        <v>61</v>
      </c>
      <c r="G6" s="287"/>
      <c r="H6" s="287"/>
      <c r="I6" s="288"/>
      <c r="J6" s="249" t="s">
        <v>104</v>
      </c>
      <c r="K6" s="284"/>
      <c r="L6" s="284"/>
      <c r="M6" s="285"/>
      <c r="N6" s="313" t="s">
        <v>59</v>
      </c>
      <c r="O6" s="313"/>
      <c r="P6" s="313"/>
      <c r="Q6" s="281"/>
      <c r="R6" s="314" t="s">
        <v>111</v>
      </c>
      <c r="S6" s="315"/>
      <c r="T6" s="315"/>
      <c r="U6" s="316"/>
    </row>
    <row r="7" spans="2:21" s="178" customFormat="1" ht="25.15" customHeight="1">
      <c r="B7" s="317"/>
      <c r="C7" s="318"/>
      <c r="D7" s="318"/>
      <c r="E7" s="318"/>
      <c r="F7" s="319" t="s">
        <v>169</v>
      </c>
      <c r="G7" s="320"/>
      <c r="H7" s="320"/>
      <c r="I7" s="321"/>
      <c r="J7" s="322" t="s">
        <v>172</v>
      </c>
      <c r="K7" s="323"/>
      <c r="L7" s="323"/>
      <c r="M7" s="324"/>
      <c r="N7" s="325" t="s">
        <v>204</v>
      </c>
      <c r="O7" s="326"/>
      <c r="P7" s="326"/>
      <c r="Q7" s="326"/>
      <c r="R7" s="327" t="s">
        <v>269</v>
      </c>
      <c r="S7" s="292"/>
      <c r="T7" s="292"/>
      <c r="U7" s="328"/>
    </row>
    <row r="8" spans="2:21" s="178" customFormat="1" ht="25.15" customHeight="1">
      <c r="B8" s="329"/>
      <c r="C8" s="330"/>
      <c r="D8" s="330"/>
      <c r="E8" s="330"/>
      <c r="F8" s="331" t="s">
        <v>170</v>
      </c>
      <c r="G8" s="332"/>
      <c r="H8" s="332"/>
      <c r="I8" s="333"/>
      <c r="J8" s="334" t="s">
        <v>173</v>
      </c>
      <c r="K8" s="335"/>
      <c r="L8" s="335"/>
      <c r="M8" s="336"/>
      <c r="N8" s="337" t="s">
        <v>165</v>
      </c>
      <c r="O8" s="338"/>
      <c r="P8" s="338"/>
      <c r="Q8" s="338"/>
      <c r="R8" s="339" t="s">
        <v>174</v>
      </c>
      <c r="S8" s="340"/>
      <c r="T8" s="340"/>
      <c r="U8" s="341"/>
    </row>
    <row r="9" spans="2:21" s="178" customFormat="1" ht="25.15" customHeight="1">
      <c r="B9" s="312"/>
      <c r="C9" s="209"/>
      <c r="D9" s="209"/>
      <c r="E9" s="209"/>
      <c r="F9" s="342" t="s">
        <v>171</v>
      </c>
      <c r="G9" s="343"/>
      <c r="H9" s="343"/>
      <c r="I9" s="344"/>
      <c r="J9" s="345" t="s">
        <v>306</v>
      </c>
      <c r="K9" s="345"/>
      <c r="L9" s="345"/>
      <c r="M9" s="345"/>
      <c r="N9" s="346" t="s">
        <v>268</v>
      </c>
      <c r="O9" s="347"/>
      <c r="P9" s="347"/>
      <c r="Q9" s="347"/>
      <c r="R9" s="348" t="s">
        <v>259</v>
      </c>
      <c r="S9" s="349"/>
      <c r="T9" s="349"/>
      <c r="U9" s="350"/>
    </row>
    <row r="10" spans="2:21" s="178" customFormat="1" ht="25.15" customHeight="1">
      <c r="B10" s="312"/>
      <c r="C10" s="209"/>
      <c r="D10" s="209"/>
      <c r="E10" s="209"/>
      <c r="F10" s="221" t="s">
        <v>145</v>
      </c>
      <c r="G10" s="278"/>
      <c r="H10" s="278"/>
      <c r="I10" s="279"/>
      <c r="J10" s="220" t="s">
        <v>64</v>
      </c>
      <c r="K10" s="220"/>
      <c r="L10" s="220"/>
      <c r="M10" s="220"/>
      <c r="N10" s="220" t="s">
        <v>84</v>
      </c>
      <c r="O10" s="220"/>
      <c r="P10" s="220"/>
      <c r="Q10" s="221"/>
      <c r="R10" s="221" t="s">
        <v>76</v>
      </c>
      <c r="S10" s="278"/>
      <c r="T10" s="278"/>
      <c r="U10" s="280"/>
    </row>
    <row r="11" spans="2:21" s="178" customFormat="1" ht="25.15" customHeight="1">
      <c r="B11" s="312"/>
      <c r="C11" s="209"/>
      <c r="D11" s="209"/>
      <c r="E11" s="209"/>
      <c r="F11" s="207" t="s">
        <v>261</v>
      </c>
      <c r="G11" s="266"/>
      <c r="H11" s="266"/>
      <c r="I11" s="267"/>
      <c r="J11" s="206" t="s">
        <v>271</v>
      </c>
      <c r="K11" s="206"/>
      <c r="L11" s="206"/>
      <c r="M11" s="206"/>
      <c r="N11" s="207" t="s">
        <v>267</v>
      </c>
      <c r="O11" s="266"/>
      <c r="P11" s="266"/>
      <c r="Q11" s="266"/>
      <c r="R11" s="207" t="s">
        <v>97</v>
      </c>
      <c r="S11" s="266"/>
      <c r="T11" s="266"/>
      <c r="U11" s="268"/>
    </row>
    <row r="12" spans="2:21" s="105" customFormat="1" ht="12.95" customHeight="1">
      <c r="B12" s="168"/>
      <c r="C12" s="164"/>
      <c r="D12" s="165"/>
      <c r="E12" s="169"/>
      <c r="F12" s="171" t="s">
        <v>45</v>
      </c>
      <c r="G12" s="107">
        <f>'2月第一週明細 '!W20</f>
        <v>724</v>
      </c>
      <c r="H12" s="139" t="s">
        <v>46</v>
      </c>
      <c r="I12" s="109">
        <f>'2月第一週明細 '!W16</f>
        <v>24</v>
      </c>
      <c r="J12" s="108" t="s">
        <v>45</v>
      </c>
      <c r="K12" s="107">
        <f>'2月第一週明細 '!W28</f>
        <v>729.3</v>
      </c>
      <c r="L12" s="108" t="s">
        <v>9</v>
      </c>
      <c r="M12" s="115">
        <f>'2月第一週明細 '!W24</f>
        <v>24.5</v>
      </c>
      <c r="N12" s="108" t="s">
        <v>45</v>
      </c>
      <c r="O12" s="107">
        <f>'2月第一週明細 '!W36</f>
        <v>721.1</v>
      </c>
      <c r="P12" s="108" t="s">
        <v>9</v>
      </c>
      <c r="Q12" s="115">
        <f>'2月第一週明細 '!W32</f>
        <v>21.5</v>
      </c>
      <c r="R12" s="108" t="s">
        <v>45</v>
      </c>
      <c r="S12" s="107">
        <f>'2月第一週明細 '!W44</f>
        <v>722.2</v>
      </c>
      <c r="T12" s="108" t="s">
        <v>9</v>
      </c>
      <c r="U12" s="110">
        <f>'2月第一週明細 '!W40</f>
        <v>21</v>
      </c>
    </row>
    <row r="13" spans="2:21" s="105" customFormat="1" ht="12.95" customHeight="1" thickBot="1">
      <c r="B13" s="170"/>
      <c r="C13" s="166"/>
      <c r="D13" s="167"/>
      <c r="E13" s="166"/>
      <c r="F13" s="172" t="s">
        <v>44</v>
      </c>
      <c r="G13" s="138">
        <f>'2月第一週明細 '!W14</f>
        <v>99.5</v>
      </c>
      <c r="H13" s="137" t="s">
        <v>47</v>
      </c>
      <c r="I13" s="138">
        <f>'2月第一週明細 '!W18</f>
        <v>27.5</v>
      </c>
      <c r="J13" s="113" t="s">
        <v>7</v>
      </c>
      <c r="K13" s="112">
        <f>'2月第一週明細 '!W22</f>
        <v>99.5</v>
      </c>
      <c r="L13" s="113" t="s">
        <v>11</v>
      </c>
      <c r="M13" s="116">
        <f>'2月第一週明細 '!W26</f>
        <v>27.7</v>
      </c>
      <c r="N13" s="113" t="s">
        <v>7</v>
      </c>
      <c r="O13" s="112">
        <f>'2月第一週明細 '!W30</f>
        <v>104.5</v>
      </c>
      <c r="P13" s="113" t="s">
        <v>11</v>
      </c>
      <c r="Q13" s="116">
        <f>'2月第一週明細 '!W34</f>
        <v>27.4</v>
      </c>
      <c r="R13" s="113" t="s">
        <v>7</v>
      </c>
      <c r="S13" s="112">
        <f>'2月第一週明細 '!W38</f>
        <v>106.5</v>
      </c>
      <c r="T13" s="113" t="s">
        <v>11</v>
      </c>
      <c r="U13" s="114">
        <f>'2月第一週明細 '!W42</f>
        <v>26.8</v>
      </c>
    </row>
    <row r="14" spans="2:21" s="147" customFormat="1" ht="19.899999999999999" customHeight="1">
      <c r="B14" s="241" t="s">
        <v>310</v>
      </c>
      <c r="C14" s="242"/>
      <c r="D14" s="242"/>
      <c r="E14" s="243"/>
      <c r="F14" s="244"/>
      <c r="G14" s="245"/>
      <c r="H14" s="245"/>
      <c r="I14" s="245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6"/>
    </row>
    <row r="15" spans="2:21" s="178" customFormat="1" ht="25.15" customHeight="1">
      <c r="B15" s="247" t="s">
        <v>49</v>
      </c>
      <c r="C15" s="248"/>
      <c r="D15" s="248"/>
      <c r="E15" s="249"/>
      <c r="F15" s="250"/>
      <c r="G15" s="251"/>
      <c r="H15" s="251"/>
      <c r="I15" s="251"/>
      <c r="J15" s="252"/>
      <c r="K15" s="252"/>
      <c r="L15" s="252"/>
      <c r="M15" s="252"/>
      <c r="N15" s="251"/>
      <c r="O15" s="251"/>
      <c r="P15" s="251"/>
      <c r="Q15" s="251"/>
      <c r="R15" s="209"/>
      <c r="S15" s="209"/>
      <c r="T15" s="209"/>
      <c r="U15" s="210"/>
    </row>
    <row r="16" spans="2:21" s="178" customFormat="1" ht="25.15" customHeight="1">
      <c r="B16" s="225" t="s">
        <v>311</v>
      </c>
      <c r="C16" s="226"/>
      <c r="D16" s="226"/>
      <c r="E16" s="226"/>
      <c r="F16" s="227"/>
      <c r="G16" s="228"/>
      <c r="H16" s="228"/>
      <c r="I16" s="228"/>
      <c r="J16" s="229"/>
      <c r="K16" s="229"/>
      <c r="L16" s="229"/>
      <c r="M16" s="229"/>
      <c r="N16" s="230"/>
      <c r="O16" s="230"/>
      <c r="P16" s="230"/>
      <c r="Q16" s="230"/>
      <c r="R16" s="231"/>
      <c r="S16" s="231"/>
      <c r="T16" s="231"/>
      <c r="U16" s="232"/>
    </row>
    <row r="17" spans="2:21" s="178" customFormat="1" ht="25.15" customHeight="1">
      <c r="B17" s="233" t="s">
        <v>312</v>
      </c>
      <c r="C17" s="234"/>
      <c r="D17" s="234"/>
      <c r="E17" s="234"/>
      <c r="F17" s="235"/>
      <c r="G17" s="236"/>
      <c r="H17" s="236"/>
      <c r="I17" s="236"/>
      <c r="J17" s="237"/>
      <c r="K17" s="237"/>
      <c r="L17" s="237"/>
      <c r="M17" s="237"/>
      <c r="N17" s="238"/>
      <c r="O17" s="238"/>
      <c r="P17" s="238"/>
      <c r="Q17" s="238"/>
      <c r="R17" s="239"/>
      <c r="S17" s="239"/>
      <c r="T17" s="239"/>
      <c r="U17" s="240"/>
    </row>
    <row r="18" spans="2:21" s="178" customFormat="1" ht="25.15" customHeight="1">
      <c r="B18" s="211" t="s">
        <v>313</v>
      </c>
      <c r="C18" s="212"/>
      <c r="D18" s="212"/>
      <c r="E18" s="213"/>
      <c r="F18" s="214"/>
      <c r="G18" s="215"/>
      <c r="H18" s="215"/>
      <c r="I18" s="215"/>
      <c r="J18" s="216"/>
      <c r="K18" s="216"/>
      <c r="L18" s="216"/>
      <c r="M18" s="216"/>
      <c r="N18" s="217"/>
      <c r="O18" s="217"/>
      <c r="P18" s="217"/>
      <c r="Q18" s="217"/>
      <c r="R18" s="215"/>
      <c r="S18" s="215"/>
      <c r="T18" s="215"/>
      <c r="U18" s="218"/>
    </row>
    <row r="19" spans="2:21" s="178" customFormat="1" ht="25.15" customHeight="1">
      <c r="B19" s="219" t="s">
        <v>64</v>
      </c>
      <c r="C19" s="220"/>
      <c r="D19" s="220"/>
      <c r="E19" s="221"/>
      <c r="F19" s="222"/>
      <c r="G19" s="223"/>
      <c r="H19" s="223"/>
      <c r="I19" s="223"/>
      <c r="J19" s="223"/>
      <c r="K19" s="223"/>
      <c r="L19" s="223"/>
      <c r="M19" s="223"/>
      <c r="N19" s="223"/>
      <c r="O19" s="223"/>
      <c r="P19" s="223"/>
      <c r="Q19" s="223"/>
      <c r="R19" s="223"/>
      <c r="S19" s="223"/>
      <c r="T19" s="223"/>
      <c r="U19" s="224"/>
    </row>
    <row r="20" spans="2:21" s="179" customFormat="1" ht="25.15" customHeight="1">
      <c r="B20" s="205" t="s">
        <v>98</v>
      </c>
      <c r="C20" s="206"/>
      <c r="D20" s="206"/>
      <c r="E20" s="207"/>
      <c r="F20" s="208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10"/>
    </row>
    <row r="21" spans="2:21" s="105" customFormat="1" ht="12.95" customHeight="1">
      <c r="B21" s="106" t="s">
        <v>45</v>
      </c>
      <c r="C21" s="107">
        <f>'2月第一週明細 '!W52</f>
        <v>724.3</v>
      </c>
      <c r="D21" s="108" t="s">
        <v>9</v>
      </c>
      <c r="E21" s="115">
        <f>'2月第一週明細 '!W48</f>
        <v>21.5</v>
      </c>
      <c r="F21" s="174"/>
      <c r="G21" s="164"/>
      <c r="H21" s="165"/>
      <c r="I21" s="169"/>
      <c r="J21" s="165"/>
      <c r="K21" s="164"/>
      <c r="L21" s="165"/>
      <c r="M21" s="169"/>
      <c r="N21" s="165"/>
      <c r="O21" s="164"/>
      <c r="P21" s="165"/>
      <c r="Q21" s="169"/>
      <c r="R21" s="165"/>
      <c r="S21" s="164"/>
      <c r="T21" s="165"/>
      <c r="U21" s="175"/>
    </row>
    <row r="22" spans="2:21" s="105" customFormat="1" ht="12.95" customHeight="1" thickBot="1">
      <c r="B22" s="111" t="s">
        <v>7</v>
      </c>
      <c r="C22" s="112">
        <f>'2月第一週明細 '!W46</f>
        <v>105</v>
      </c>
      <c r="D22" s="113" t="s">
        <v>11</v>
      </c>
      <c r="E22" s="116">
        <f>'2月第一週明細 '!W50</f>
        <v>27.7</v>
      </c>
      <c r="F22" s="176"/>
      <c r="G22" s="166"/>
      <c r="H22" s="167"/>
      <c r="I22" s="166"/>
      <c r="J22" s="167"/>
      <c r="K22" s="166"/>
      <c r="L22" s="167"/>
      <c r="M22" s="166"/>
      <c r="N22" s="167"/>
      <c r="O22" s="166"/>
      <c r="P22" s="167"/>
      <c r="Q22" s="166"/>
      <c r="R22" s="167"/>
      <c r="S22" s="166"/>
      <c r="T22" s="167"/>
      <c r="U22" s="177"/>
    </row>
    <row r="23" spans="2:21" s="147" customFormat="1" ht="19.899999999999999" customHeight="1">
      <c r="B23" s="241" t="s">
        <v>151</v>
      </c>
      <c r="C23" s="242"/>
      <c r="D23" s="242"/>
      <c r="E23" s="243"/>
      <c r="F23" s="305" t="s">
        <v>152</v>
      </c>
      <c r="G23" s="305"/>
      <c r="H23" s="305"/>
      <c r="I23" s="305"/>
      <c r="J23" s="310" t="s">
        <v>153</v>
      </c>
      <c r="K23" s="305"/>
      <c r="L23" s="305"/>
      <c r="M23" s="306"/>
      <c r="N23" s="306" t="s">
        <v>154</v>
      </c>
      <c r="O23" s="311"/>
      <c r="P23" s="311"/>
      <c r="Q23" s="310"/>
      <c r="R23" s="305" t="s">
        <v>155</v>
      </c>
      <c r="S23" s="305"/>
      <c r="T23" s="305"/>
      <c r="U23" s="307"/>
    </row>
    <row r="24" spans="2:21" s="178" customFormat="1" ht="25.15" customHeight="1">
      <c r="B24" s="247" t="s">
        <v>90</v>
      </c>
      <c r="C24" s="248"/>
      <c r="D24" s="248"/>
      <c r="E24" s="249"/>
      <c r="F24" s="281" t="s">
        <v>91</v>
      </c>
      <c r="G24" s="282"/>
      <c r="H24" s="282"/>
      <c r="I24" s="283"/>
      <c r="J24" s="249" t="s">
        <v>104</v>
      </c>
      <c r="K24" s="284"/>
      <c r="L24" s="284"/>
      <c r="M24" s="285"/>
      <c r="N24" s="286" t="s">
        <v>95</v>
      </c>
      <c r="O24" s="287"/>
      <c r="P24" s="287"/>
      <c r="Q24" s="288"/>
      <c r="R24" s="289" t="s">
        <v>65</v>
      </c>
      <c r="S24" s="289"/>
      <c r="T24" s="289"/>
      <c r="U24" s="290"/>
    </row>
    <row r="25" spans="2:21" s="178" customFormat="1" ht="25.15" customHeight="1">
      <c r="B25" s="291" t="s">
        <v>142</v>
      </c>
      <c r="C25" s="292"/>
      <c r="D25" s="292"/>
      <c r="E25" s="292"/>
      <c r="F25" s="293" t="s">
        <v>177</v>
      </c>
      <c r="G25" s="294"/>
      <c r="H25" s="294"/>
      <c r="I25" s="295"/>
      <c r="J25" s="296" t="s">
        <v>309</v>
      </c>
      <c r="K25" s="297"/>
      <c r="L25" s="297"/>
      <c r="M25" s="297"/>
      <c r="N25" s="298" t="s">
        <v>85</v>
      </c>
      <c r="O25" s="299"/>
      <c r="P25" s="299"/>
      <c r="Q25" s="300"/>
      <c r="R25" s="301" t="s">
        <v>168</v>
      </c>
      <c r="S25" s="302"/>
      <c r="T25" s="302"/>
      <c r="U25" s="303"/>
    </row>
    <row r="26" spans="2:21" s="178" customFormat="1" ht="25.15" customHeight="1">
      <c r="B26" s="253" t="s">
        <v>175</v>
      </c>
      <c r="C26" s="254"/>
      <c r="D26" s="254"/>
      <c r="E26" s="255"/>
      <c r="F26" s="256" t="s">
        <v>178</v>
      </c>
      <c r="G26" s="257"/>
      <c r="H26" s="257"/>
      <c r="I26" s="257"/>
      <c r="J26" s="258" t="s">
        <v>141</v>
      </c>
      <c r="K26" s="259"/>
      <c r="L26" s="259"/>
      <c r="M26" s="259"/>
      <c r="N26" s="260" t="s">
        <v>113</v>
      </c>
      <c r="O26" s="261"/>
      <c r="P26" s="261"/>
      <c r="Q26" s="262"/>
      <c r="R26" s="263" t="s">
        <v>180</v>
      </c>
      <c r="S26" s="264"/>
      <c r="T26" s="264"/>
      <c r="U26" s="265"/>
    </row>
    <row r="27" spans="2:21" s="178" customFormat="1" ht="25.15" customHeight="1">
      <c r="B27" s="211" t="s">
        <v>176</v>
      </c>
      <c r="C27" s="212"/>
      <c r="D27" s="212"/>
      <c r="E27" s="213"/>
      <c r="F27" s="269" t="s">
        <v>260</v>
      </c>
      <c r="G27" s="269"/>
      <c r="H27" s="269"/>
      <c r="I27" s="269"/>
      <c r="J27" s="270" t="s">
        <v>275</v>
      </c>
      <c r="K27" s="271"/>
      <c r="L27" s="271"/>
      <c r="M27" s="271"/>
      <c r="N27" s="272" t="s">
        <v>164</v>
      </c>
      <c r="O27" s="273"/>
      <c r="P27" s="273"/>
      <c r="Q27" s="274"/>
      <c r="R27" s="275" t="s">
        <v>281</v>
      </c>
      <c r="S27" s="276"/>
      <c r="T27" s="276"/>
      <c r="U27" s="277"/>
    </row>
    <row r="28" spans="2:21" s="178" customFormat="1" ht="25.15" customHeight="1">
      <c r="B28" s="219" t="s">
        <v>92</v>
      </c>
      <c r="C28" s="220"/>
      <c r="D28" s="220"/>
      <c r="E28" s="221"/>
      <c r="F28" s="220" t="s">
        <v>93</v>
      </c>
      <c r="G28" s="220"/>
      <c r="H28" s="220"/>
      <c r="I28" s="220"/>
      <c r="J28" s="220" t="s">
        <v>166</v>
      </c>
      <c r="K28" s="220"/>
      <c r="L28" s="220"/>
      <c r="M28" s="221"/>
      <c r="N28" s="221" t="s">
        <v>167</v>
      </c>
      <c r="O28" s="278"/>
      <c r="P28" s="278"/>
      <c r="Q28" s="279"/>
      <c r="R28" s="221" t="s">
        <v>92</v>
      </c>
      <c r="S28" s="278"/>
      <c r="T28" s="278"/>
      <c r="U28" s="280"/>
    </row>
    <row r="29" spans="2:21" s="179" customFormat="1" ht="25.15" customHeight="1">
      <c r="B29" s="205" t="s">
        <v>272</v>
      </c>
      <c r="C29" s="206"/>
      <c r="D29" s="206"/>
      <c r="E29" s="207"/>
      <c r="F29" s="206" t="s">
        <v>112</v>
      </c>
      <c r="G29" s="206"/>
      <c r="H29" s="206"/>
      <c r="I29" s="206"/>
      <c r="J29" s="206" t="s">
        <v>179</v>
      </c>
      <c r="K29" s="206"/>
      <c r="L29" s="206"/>
      <c r="M29" s="207"/>
      <c r="N29" s="207" t="s">
        <v>99</v>
      </c>
      <c r="O29" s="266"/>
      <c r="P29" s="266"/>
      <c r="Q29" s="267"/>
      <c r="R29" s="207" t="s">
        <v>96</v>
      </c>
      <c r="S29" s="266"/>
      <c r="T29" s="266"/>
      <c r="U29" s="268"/>
    </row>
    <row r="30" spans="2:21" s="105" customFormat="1" ht="12.95" customHeight="1">
      <c r="B30" s="106" t="s">
        <v>94</v>
      </c>
      <c r="C30" s="107">
        <f>'2月第二週明細'!W12</f>
        <v>706.3</v>
      </c>
      <c r="D30" s="108" t="s">
        <v>9</v>
      </c>
      <c r="E30" s="109">
        <f>'2月第二週明細'!W8</f>
        <v>21.5</v>
      </c>
      <c r="F30" s="108" t="s">
        <v>45</v>
      </c>
      <c r="G30" s="107">
        <f>'2月第二週明細'!W20</f>
        <v>721.6</v>
      </c>
      <c r="H30" s="108" t="s">
        <v>9</v>
      </c>
      <c r="I30" s="109">
        <f>'2月第二週明細'!W16</f>
        <v>24</v>
      </c>
      <c r="J30" s="108" t="s">
        <v>94</v>
      </c>
      <c r="K30" s="107">
        <f>'2月第二週明細'!W28</f>
        <v>713.8</v>
      </c>
      <c r="L30" s="108" t="s">
        <v>9</v>
      </c>
      <c r="M30" s="109">
        <f>'2月第二週明細'!W24</f>
        <v>21</v>
      </c>
      <c r="N30" s="118" t="s">
        <v>94</v>
      </c>
      <c r="O30" s="117">
        <f>'2月第二週明細'!W36</f>
        <v>741.5</v>
      </c>
      <c r="P30" s="118" t="s">
        <v>9</v>
      </c>
      <c r="Q30" s="119">
        <f>'2月第二週明細'!W32</f>
        <v>23.5</v>
      </c>
      <c r="R30" s="108" t="s">
        <v>94</v>
      </c>
      <c r="S30" s="107">
        <f>'2月第二週明細'!W44</f>
        <v>711.4</v>
      </c>
      <c r="T30" s="108" t="s">
        <v>9</v>
      </c>
      <c r="U30" s="110">
        <f>'2月第二週明細'!W40</f>
        <v>23</v>
      </c>
    </row>
    <row r="31" spans="2:21" s="105" customFormat="1" ht="12.95" customHeight="1" thickBot="1">
      <c r="B31" s="156" t="s">
        <v>7</v>
      </c>
      <c r="C31" s="141">
        <f>'2月第二週明細'!W6</f>
        <v>100.5</v>
      </c>
      <c r="D31" s="140" t="s">
        <v>11</v>
      </c>
      <c r="E31" s="141">
        <f>'2月第二週明細'!W10</f>
        <v>27.7</v>
      </c>
      <c r="F31" s="140" t="s">
        <v>7</v>
      </c>
      <c r="G31" s="141">
        <f>'2月第二週明細'!W14</f>
        <v>99</v>
      </c>
      <c r="H31" s="140" t="s">
        <v>47</v>
      </c>
      <c r="I31" s="141">
        <f>'2月第二週明細'!W18</f>
        <v>27.4</v>
      </c>
      <c r="J31" s="113" t="s">
        <v>7</v>
      </c>
      <c r="K31" s="112">
        <f>'2月第二週明細'!W22</f>
        <v>103.5</v>
      </c>
      <c r="L31" s="113" t="s">
        <v>11</v>
      </c>
      <c r="M31" s="112">
        <f>'2月第二週明細'!W26</f>
        <v>27.7</v>
      </c>
      <c r="N31" s="140" t="s">
        <v>7</v>
      </c>
      <c r="O31" s="141">
        <f>'2月第二週明細'!W30</f>
        <v>105</v>
      </c>
      <c r="P31" s="140" t="s">
        <v>11</v>
      </c>
      <c r="Q31" s="141">
        <f>'2月第二週明細'!W34</f>
        <v>27.5</v>
      </c>
      <c r="R31" s="140" t="s">
        <v>7</v>
      </c>
      <c r="S31" s="141">
        <f>'2月第二週明細'!W38</f>
        <v>99.5</v>
      </c>
      <c r="T31" s="140" t="s">
        <v>11</v>
      </c>
      <c r="U31" s="142">
        <f>'2月第二週明細'!W42</f>
        <v>26.6</v>
      </c>
    </row>
    <row r="32" spans="2:21" s="147" customFormat="1" ht="19.899999999999999" customHeight="1">
      <c r="B32" s="351" t="s">
        <v>156</v>
      </c>
      <c r="C32" s="305"/>
      <c r="D32" s="305"/>
      <c r="E32" s="306"/>
      <c r="F32" s="305" t="s">
        <v>157</v>
      </c>
      <c r="G32" s="305"/>
      <c r="H32" s="305"/>
      <c r="I32" s="306"/>
      <c r="J32" s="242" t="s">
        <v>158</v>
      </c>
      <c r="K32" s="242"/>
      <c r="L32" s="242"/>
      <c r="M32" s="243"/>
      <c r="N32" s="306" t="s">
        <v>159</v>
      </c>
      <c r="O32" s="311"/>
      <c r="P32" s="311"/>
      <c r="Q32" s="310"/>
      <c r="R32" s="306" t="s">
        <v>160</v>
      </c>
      <c r="S32" s="311"/>
      <c r="T32" s="311"/>
      <c r="U32" s="352"/>
    </row>
    <row r="33" spans="2:21" s="178" customFormat="1" ht="25.15" customHeight="1">
      <c r="B33" s="353" t="s">
        <v>49</v>
      </c>
      <c r="C33" s="354"/>
      <c r="D33" s="354"/>
      <c r="E33" s="354"/>
      <c r="F33" s="286" t="s">
        <v>188</v>
      </c>
      <c r="G33" s="287"/>
      <c r="H33" s="287"/>
      <c r="I33" s="287"/>
      <c r="J33" s="355" t="s">
        <v>49</v>
      </c>
      <c r="K33" s="354"/>
      <c r="L33" s="354"/>
      <c r="M33" s="354"/>
      <c r="N33" s="286" t="s">
        <v>59</v>
      </c>
      <c r="O33" s="287"/>
      <c r="P33" s="287"/>
      <c r="Q33" s="288"/>
      <c r="R33" s="356"/>
      <c r="S33" s="357"/>
      <c r="T33" s="357"/>
      <c r="U33" s="358"/>
    </row>
    <row r="34" spans="2:21" s="178" customFormat="1" ht="25.15" customHeight="1">
      <c r="B34" s="359" t="s">
        <v>105</v>
      </c>
      <c r="C34" s="360"/>
      <c r="D34" s="360"/>
      <c r="E34" s="360"/>
      <c r="F34" s="361" t="s">
        <v>184</v>
      </c>
      <c r="G34" s="362"/>
      <c r="H34" s="362"/>
      <c r="I34" s="362"/>
      <c r="J34" s="363" t="s">
        <v>186</v>
      </c>
      <c r="K34" s="364"/>
      <c r="L34" s="364"/>
      <c r="M34" s="364"/>
      <c r="N34" s="365" t="s">
        <v>146</v>
      </c>
      <c r="O34" s="366"/>
      <c r="P34" s="366"/>
      <c r="Q34" s="367"/>
      <c r="R34" s="368"/>
      <c r="S34" s="369"/>
      <c r="T34" s="369"/>
      <c r="U34" s="370"/>
    </row>
    <row r="35" spans="2:21" s="178" customFormat="1" ht="25.15" customHeight="1">
      <c r="B35" s="371" t="s">
        <v>181</v>
      </c>
      <c r="C35" s="372"/>
      <c r="D35" s="372"/>
      <c r="E35" s="372"/>
      <c r="F35" s="373" t="s">
        <v>185</v>
      </c>
      <c r="G35" s="374"/>
      <c r="H35" s="374"/>
      <c r="I35" s="374"/>
      <c r="J35" s="375" t="s">
        <v>187</v>
      </c>
      <c r="K35" s="376"/>
      <c r="L35" s="376"/>
      <c r="M35" s="376"/>
      <c r="N35" s="377" t="s">
        <v>297</v>
      </c>
      <c r="O35" s="378"/>
      <c r="P35" s="378"/>
      <c r="Q35" s="379"/>
      <c r="R35" s="380"/>
      <c r="S35" s="381"/>
      <c r="T35" s="381"/>
      <c r="U35" s="382"/>
    </row>
    <row r="36" spans="2:21" s="178" customFormat="1" ht="25.15" customHeight="1">
      <c r="B36" s="385" t="s">
        <v>182</v>
      </c>
      <c r="C36" s="378"/>
      <c r="D36" s="378"/>
      <c r="E36" s="378"/>
      <c r="F36" s="386" t="s">
        <v>183</v>
      </c>
      <c r="G36" s="387"/>
      <c r="H36" s="387"/>
      <c r="I36" s="387"/>
      <c r="J36" s="263" t="s">
        <v>289</v>
      </c>
      <c r="K36" s="264"/>
      <c r="L36" s="264"/>
      <c r="M36" s="264"/>
      <c r="N36" s="388" t="s">
        <v>296</v>
      </c>
      <c r="O36" s="389"/>
      <c r="P36" s="389"/>
      <c r="Q36" s="390"/>
      <c r="R36" s="355"/>
      <c r="S36" s="354"/>
      <c r="T36" s="354"/>
      <c r="U36" s="384"/>
    </row>
    <row r="37" spans="2:21" s="178" customFormat="1" ht="25.15" customHeight="1">
      <c r="B37" s="391" t="s">
        <v>64</v>
      </c>
      <c r="C37" s="278"/>
      <c r="D37" s="278"/>
      <c r="E37" s="278"/>
      <c r="F37" s="221" t="s">
        <v>167</v>
      </c>
      <c r="G37" s="278"/>
      <c r="H37" s="278"/>
      <c r="I37" s="278"/>
      <c r="J37" s="221" t="s">
        <v>166</v>
      </c>
      <c r="K37" s="278"/>
      <c r="L37" s="278"/>
      <c r="M37" s="278"/>
      <c r="N37" s="221" t="s">
        <v>167</v>
      </c>
      <c r="O37" s="278"/>
      <c r="P37" s="278"/>
      <c r="Q37" s="279"/>
      <c r="R37" s="221"/>
      <c r="S37" s="278"/>
      <c r="T37" s="278"/>
      <c r="U37" s="280"/>
    </row>
    <row r="38" spans="2:21" s="178" customFormat="1" ht="25.15" customHeight="1">
      <c r="B38" s="383" t="s">
        <v>285</v>
      </c>
      <c r="C38" s="266"/>
      <c r="D38" s="266"/>
      <c r="E38" s="266"/>
      <c r="F38" s="207" t="s">
        <v>98</v>
      </c>
      <c r="G38" s="266"/>
      <c r="H38" s="266"/>
      <c r="I38" s="267"/>
      <c r="J38" s="207" t="s">
        <v>290</v>
      </c>
      <c r="K38" s="266"/>
      <c r="L38" s="266"/>
      <c r="M38" s="266"/>
      <c r="N38" s="207" t="s">
        <v>298</v>
      </c>
      <c r="O38" s="266"/>
      <c r="P38" s="266"/>
      <c r="Q38" s="267"/>
      <c r="R38" s="355"/>
      <c r="S38" s="354"/>
      <c r="T38" s="354"/>
      <c r="U38" s="384"/>
    </row>
    <row r="39" spans="2:21" s="105" customFormat="1" ht="12.95" customHeight="1">
      <c r="B39" s="148" t="s">
        <v>45</v>
      </c>
      <c r="C39" s="117">
        <f>'2月第三週明細 '!W12</f>
        <v>746.4</v>
      </c>
      <c r="D39" s="118" t="s">
        <v>9</v>
      </c>
      <c r="E39" s="136">
        <f>'2月第三週明細 '!W8</f>
        <v>24</v>
      </c>
      <c r="F39" s="118" t="s">
        <v>45</v>
      </c>
      <c r="G39" s="117">
        <f>'2月第三週明細 '!W20</f>
        <v>701.1</v>
      </c>
      <c r="H39" s="118" t="s">
        <v>9</v>
      </c>
      <c r="I39" s="119">
        <f>'2月第三週明細 '!W16</f>
        <v>21.5</v>
      </c>
      <c r="J39" s="148" t="s">
        <v>45</v>
      </c>
      <c r="K39" s="117">
        <f>'2月第三週明細 '!W28</f>
        <v>704.2</v>
      </c>
      <c r="L39" s="118" t="s">
        <v>9</v>
      </c>
      <c r="M39" s="136">
        <f>'2月第三週明細 '!W24</f>
        <v>23</v>
      </c>
      <c r="N39" s="118" t="s">
        <v>45</v>
      </c>
      <c r="O39" s="117">
        <f>'2月第三週明細 '!W36</f>
        <v>729.4</v>
      </c>
      <c r="P39" s="118" t="s">
        <v>9</v>
      </c>
      <c r="Q39" s="119">
        <f>'2月第三週明細 '!W32</f>
        <v>23</v>
      </c>
      <c r="R39" s="153"/>
      <c r="S39" s="133"/>
      <c r="T39" s="132"/>
      <c r="U39" s="161"/>
    </row>
    <row r="40" spans="2:21" s="105" customFormat="1" ht="12.95" customHeight="1" thickBot="1">
      <c r="B40" s="111" t="s">
        <v>7</v>
      </c>
      <c r="C40" s="112">
        <f>'2月第三週明細 '!W6</f>
        <v>105</v>
      </c>
      <c r="D40" s="113" t="s">
        <v>11</v>
      </c>
      <c r="E40" s="116">
        <f>'2月第三週明細 '!W10</f>
        <v>27.6</v>
      </c>
      <c r="F40" s="113" t="s">
        <v>7</v>
      </c>
      <c r="G40" s="112">
        <f>'2月第三週明細 '!W14</f>
        <v>99</v>
      </c>
      <c r="H40" s="113" t="s">
        <v>11</v>
      </c>
      <c r="I40" s="112">
        <f>'2月第三週明細 '!W18</f>
        <v>27.9</v>
      </c>
      <c r="J40" s="111" t="s">
        <v>7</v>
      </c>
      <c r="K40" s="112">
        <f>'2月第三週明細 '!W22</f>
        <v>98</v>
      </c>
      <c r="L40" s="113" t="s">
        <v>11</v>
      </c>
      <c r="M40" s="116">
        <f>'2月第三週明細 '!W26</f>
        <v>26.3</v>
      </c>
      <c r="N40" s="113" t="s">
        <v>7</v>
      </c>
      <c r="O40" s="112">
        <f>'2月第三週明細 '!W30</f>
        <v>103.5</v>
      </c>
      <c r="P40" s="113" t="s">
        <v>11</v>
      </c>
      <c r="Q40" s="112">
        <f>'2月第三週明細 '!W34</f>
        <v>27.1</v>
      </c>
      <c r="R40" s="137"/>
      <c r="S40" s="134"/>
      <c r="T40" s="135"/>
      <c r="U40" s="162"/>
    </row>
  </sheetData>
  <mergeCells count="143">
    <mergeCell ref="B38:E38"/>
    <mergeCell ref="F38:I38"/>
    <mergeCell ref="J38:M38"/>
    <mergeCell ref="N38:Q38"/>
    <mergeCell ref="R38:U38"/>
    <mergeCell ref="B36:E36"/>
    <mergeCell ref="F36:I36"/>
    <mergeCell ref="J36:M36"/>
    <mergeCell ref="N36:Q36"/>
    <mergeCell ref="R36:U36"/>
    <mergeCell ref="B37:E37"/>
    <mergeCell ref="F37:I37"/>
    <mergeCell ref="J37:M37"/>
    <mergeCell ref="N37:Q37"/>
    <mergeCell ref="R37:U37"/>
    <mergeCell ref="B34:E34"/>
    <mergeCell ref="F34:I34"/>
    <mergeCell ref="J34:M34"/>
    <mergeCell ref="N34:Q34"/>
    <mergeCell ref="R34:U34"/>
    <mergeCell ref="B35:E35"/>
    <mergeCell ref="F35:I35"/>
    <mergeCell ref="J35:M35"/>
    <mergeCell ref="N35:Q35"/>
    <mergeCell ref="R35:U35"/>
    <mergeCell ref="B32:E32"/>
    <mergeCell ref="F32:I32"/>
    <mergeCell ref="J32:M32"/>
    <mergeCell ref="N32:Q32"/>
    <mergeCell ref="R32:U32"/>
    <mergeCell ref="B33:E33"/>
    <mergeCell ref="F33:I33"/>
    <mergeCell ref="J33:M33"/>
    <mergeCell ref="N33:Q33"/>
    <mergeCell ref="R33:U33"/>
    <mergeCell ref="F8:I8"/>
    <mergeCell ref="J8:M8"/>
    <mergeCell ref="N8:Q8"/>
    <mergeCell ref="R8:U8"/>
    <mergeCell ref="B11:E11"/>
    <mergeCell ref="F11:I11"/>
    <mergeCell ref="J11:M11"/>
    <mergeCell ref="N11:Q11"/>
    <mergeCell ref="R11:U11"/>
    <mergeCell ref="B9:E9"/>
    <mergeCell ref="F9:I9"/>
    <mergeCell ref="J9:M9"/>
    <mergeCell ref="N9:Q9"/>
    <mergeCell ref="R9:U9"/>
    <mergeCell ref="B10:E10"/>
    <mergeCell ref="F10:I10"/>
    <mergeCell ref="J10:M10"/>
    <mergeCell ref="N10:Q10"/>
    <mergeCell ref="R10:U10"/>
    <mergeCell ref="B5:E5"/>
    <mergeCell ref="F5:I5"/>
    <mergeCell ref="J5:M5"/>
    <mergeCell ref="N5:Q5"/>
    <mergeCell ref="R5:U5"/>
    <mergeCell ref="B4:F4"/>
    <mergeCell ref="J4:M4"/>
    <mergeCell ref="N4:P4"/>
    <mergeCell ref="B23:E23"/>
    <mergeCell ref="F23:I23"/>
    <mergeCell ref="J23:M23"/>
    <mergeCell ref="N23:Q23"/>
    <mergeCell ref="R23:U23"/>
    <mergeCell ref="B6:E6"/>
    <mergeCell ref="F6:I6"/>
    <mergeCell ref="J6:M6"/>
    <mergeCell ref="N6:Q6"/>
    <mergeCell ref="R6:U6"/>
    <mergeCell ref="B7:E7"/>
    <mergeCell ref="F7:I7"/>
    <mergeCell ref="J7:M7"/>
    <mergeCell ref="N7:Q7"/>
    <mergeCell ref="R7:U7"/>
    <mergeCell ref="B8:E8"/>
    <mergeCell ref="B24:E24"/>
    <mergeCell ref="F24:I24"/>
    <mergeCell ref="J24:M24"/>
    <mergeCell ref="N24:Q24"/>
    <mergeCell ref="R24:U24"/>
    <mergeCell ref="B25:E25"/>
    <mergeCell ref="F25:I25"/>
    <mergeCell ref="J25:M25"/>
    <mergeCell ref="N25:Q25"/>
    <mergeCell ref="R25:U25"/>
    <mergeCell ref="B26:E26"/>
    <mergeCell ref="F26:I26"/>
    <mergeCell ref="J26:M26"/>
    <mergeCell ref="N26:Q26"/>
    <mergeCell ref="R26:U26"/>
    <mergeCell ref="B29:E29"/>
    <mergeCell ref="F29:I29"/>
    <mergeCell ref="J29:M29"/>
    <mergeCell ref="N29:Q29"/>
    <mergeCell ref="R29:U29"/>
    <mergeCell ref="B27:E27"/>
    <mergeCell ref="F27:I27"/>
    <mergeCell ref="J27:M27"/>
    <mergeCell ref="N27:Q27"/>
    <mergeCell ref="R27:U27"/>
    <mergeCell ref="B28:E28"/>
    <mergeCell ref="F28:I28"/>
    <mergeCell ref="J28:M28"/>
    <mergeCell ref="N28:Q28"/>
    <mergeCell ref="R28:U28"/>
    <mergeCell ref="B14:E14"/>
    <mergeCell ref="F14:I14"/>
    <mergeCell ref="J14:M14"/>
    <mergeCell ref="N14:Q14"/>
    <mergeCell ref="R14:U14"/>
    <mergeCell ref="B15:E15"/>
    <mergeCell ref="F15:I15"/>
    <mergeCell ref="J15:M15"/>
    <mergeCell ref="N15:Q15"/>
    <mergeCell ref="R15:U15"/>
    <mergeCell ref="B16:E16"/>
    <mergeCell ref="F16:I16"/>
    <mergeCell ref="J16:M16"/>
    <mergeCell ref="N16:Q16"/>
    <mergeCell ref="R16:U16"/>
    <mergeCell ref="B17:E17"/>
    <mergeCell ref="F17:I17"/>
    <mergeCell ref="J17:M17"/>
    <mergeCell ref="N17:Q17"/>
    <mergeCell ref="R17:U17"/>
    <mergeCell ref="B20:E20"/>
    <mergeCell ref="F20:I20"/>
    <mergeCell ref="J20:M20"/>
    <mergeCell ref="N20:Q20"/>
    <mergeCell ref="R20:U20"/>
    <mergeCell ref="B18:E18"/>
    <mergeCell ref="F18:I18"/>
    <mergeCell ref="J18:M18"/>
    <mergeCell ref="N18:Q18"/>
    <mergeCell ref="R18:U18"/>
    <mergeCell ref="B19:E19"/>
    <mergeCell ref="F19:I19"/>
    <mergeCell ref="J19:M19"/>
    <mergeCell ref="N19:Q19"/>
    <mergeCell ref="R19:U19"/>
  </mergeCells>
  <phoneticPr fontId="19" type="noConversion"/>
  <pageMargins left="0.19685039370078741" right="0.19685039370078741" top="3.937007874015748E-2" bottom="3.937007874015748E-2" header="3.937007874015748E-2" footer="3.937007874015748E-2"/>
  <pageSetup paperSize="9" scale="6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60"/>
  <sheetViews>
    <sheetView topLeftCell="A39" zoomScale="60" workbookViewId="0">
      <selection activeCell="W50" sqref="W50"/>
    </sheetView>
  </sheetViews>
  <sheetFormatPr defaultColWidth="9" defaultRowHeight="20.25"/>
  <cols>
    <col min="1" max="1" width="1.875" style="43" customWidth="1"/>
    <col min="2" max="2" width="4.875" style="79" customWidth="1"/>
    <col min="3" max="3" width="0" style="43" hidden="1" customWidth="1"/>
    <col min="4" max="4" width="18.625" style="43" customWidth="1"/>
    <col min="5" max="5" width="5.625" style="80" customWidth="1"/>
    <col min="6" max="6" width="9.625" style="43" customWidth="1"/>
    <col min="7" max="7" width="18.625" style="43" customWidth="1"/>
    <col min="8" max="8" width="5.625" style="80" customWidth="1"/>
    <col min="9" max="9" width="9.625" style="43" customWidth="1"/>
    <col min="10" max="10" width="18.625" style="43" customWidth="1"/>
    <col min="11" max="11" width="5.625" style="80" customWidth="1"/>
    <col min="12" max="12" width="9.625" style="43" customWidth="1"/>
    <col min="13" max="13" width="18.625" style="43" customWidth="1"/>
    <col min="14" max="14" width="5.625" style="80" customWidth="1"/>
    <col min="15" max="15" width="9.625" style="43" customWidth="1"/>
    <col min="16" max="16" width="18.625" style="43" customWidth="1"/>
    <col min="17" max="17" width="5.625" style="80" customWidth="1"/>
    <col min="18" max="18" width="9.625" style="43" customWidth="1"/>
    <col min="19" max="19" width="18.625" style="43" customWidth="1"/>
    <col min="20" max="20" width="5.625" style="80" customWidth="1"/>
    <col min="21" max="21" width="9.625" style="43" customWidth="1"/>
    <col min="22" max="22" width="5.25" style="88" customWidth="1"/>
    <col min="23" max="23" width="11.75" style="85" customWidth="1"/>
    <col min="24" max="24" width="11.25" style="86" customWidth="1"/>
    <col min="25" max="25" width="6.625" style="89" customWidth="1"/>
    <col min="26" max="26" width="6.625" style="43" customWidth="1"/>
    <col min="27" max="27" width="6" style="17" hidden="1" customWidth="1"/>
    <col min="28" max="28" width="5.5" style="18" hidden="1" customWidth="1"/>
    <col min="29" max="29" width="7.75" style="17" hidden="1" customWidth="1"/>
    <col min="30" max="30" width="8" style="17" hidden="1" customWidth="1"/>
    <col min="31" max="31" width="7.875" style="17" hidden="1" customWidth="1"/>
    <col min="32" max="32" width="7.5" style="17" hidden="1" customWidth="1"/>
    <col min="33" max="33" width="9" style="17"/>
    <col min="34" max="16384" width="9" style="43"/>
  </cols>
  <sheetData>
    <row r="1" spans="2:33" s="5" customFormat="1" ht="38.25">
      <c r="B1" s="399" t="s">
        <v>352</v>
      </c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4"/>
      <c r="AB1" s="6"/>
    </row>
    <row r="2" spans="2:33" s="5" customFormat="1" ht="13.5" customHeight="1">
      <c r="B2" s="400"/>
      <c r="C2" s="401"/>
      <c r="D2" s="401"/>
      <c r="E2" s="401"/>
      <c r="F2" s="401"/>
      <c r="G2" s="401"/>
      <c r="H2" s="130"/>
      <c r="I2" s="4"/>
      <c r="J2" s="4"/>
      <c r="K2" s="130"/>
      <c r="L2" s="4"/>
      <c r="M2" s="4"/>
      <c r="N2" s="130"/>
      <c r="O2" s="4"/>
      <c r="P2" s="4"/>
      <c r="Q2" s="130"/>
      <c r="R2" s="4"/>
      <c r="S2" s="4"/>
      <c r="T2" s="130"/>
      <c r="U2" s="4"/>
      <c r="V2" s="7"/>
      <c r="W2" s="8"/>
      <c r="X2" s="9"/>
      <c r="Y2" s="8"/>
      <c r="Z2" s="4"/>
      <c r="AB2" s="6"/>
    </row>
    <row r="3" spans="2:33" s="17" customFormat="1" ht="32.25" customHeight="1" thickBot="1">
      <c r="B3" s="92" t="s">
        <v>43</v>
      </c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5"/>
      <c r="T3" s="11"/>
      <c r="U3" s="11"/>
      <c r="V3" s="12"/>
      <c r="W3" s="13"/>
      <c r="X3" s="14"/>
      <c r="Y3" s="15"/>
      <c r="Z3" s="16"/>
      <c r="AB3" s="18"/>
    </row>
    <row r="4" spans="2:33" s="32" customFormat="1" ht="99">
      <c r="B4" s="19" t="s">
        <v>0</v>
      </c>
      <c r="C4" s="20" t="s">
        <v>1</v>
      </c>
      <c r="D4" s="21" t="s">
        <v>2</v>
      </c>
      <c r="E4" s="22" t="s">
        <v>41</v>
      </c>
      <c r="F4" s="21"/>
      <c r="G4" s="21" t="s">
        <v>3</v>
      </c>
      <c r="H4" s="22" t="s">
        <v>41</v>
      </c>
      <c r="I4" s="21"/>
      <c r="J4" s="21" t="s">
        <v>4</v>
      </c>
      <c r="K4" s="22" t="s">
        <v>41</v>
      </c>
      <c r="L4" s="23"/>
      <c r="M4" s="21" t="s">
        <v>4</v>
      </c>
      <c r="N4" s="22" t="s">
        <v>41</v>
      </c>
      <c r="O4" s="21"/>
      <c r="P4" s="21" t="s">
        <v>4</v>
      </c>
      <c r="Q4" s="22" t="s">
        <v>41</v>
      </c>
      <c r="R4" s="21"/>
      <c r="S4" s="24" t="s">
        <v>5</v>
      </c>
      <c r="T4" s="22" t="s">
        <v>41</v>
      </c>
      <c r="U4" s="21"/>
      <c r="V4" s="94" t="s">
        <v>48</v>
      </c>
      <c r="W4" s="25" t="s">
        <v>6</v>
      </c>
      <c r="X4" s="26" t="s">
        <v>13</v>
      </c>
      <c r="Y4" s="27" t="s">
        <v>14</v>
      </c>
      <c r="Z4" s="28"/>
      <c r="AA4" s="29"/>
      <c r="AB4" s="30"/>
      <c r="AC4" s="31"/>
      <c r="AD4" s="31"/>
      <c r="AE4" s="31"/>
      <c r="AF4" s="31"/>
      <c r="AG4" s="100"/>
    </row>
    <row r="5" spans="2:33" s="38" customFormat="1" ht="65.099999999999994" customHeight="1">
      <c r="B5" s="33"/>
      <c r="C5" s="393"/>
      <c r="D5" s="34"/>
      <c r="E5" s="34"/>
      <c r="F5" s="1" t="s">
        <v>16</v>
      </c>
      <c r="G5" s="34"/>
      <c r="H5" s="34"/>
      <c r="I5" s="1" t="s">
        <v>16</v>
      </c>
      <c r="J5" s="34"/>
      <c r="K5" s="34"/>
      <c r="L5" s="1" t="s">
        <v>16</v>
      </c>
      <c r="M5" s="34"/>
      <c r="N5" s="34"/>
      <c r="O5" s="1" t="s">
        <v>16</v>
      </c>
      <c r="P5" s="34"/>
      <c r="Q5" s="34"/>
      <c r="R5" s="1" t="s">
        <v>16</v>
      </c>
      <c r="S5" s="34"/>
      <c r="T5" s="34"/>
      <c r="U5" s="1" t="s">
        <v>16</v>
      </c>
      <c r="V5" s="397"/>
      <c r="W5" s="35"/>
      <c r="X5" s="36"/>
      <c r="Y5" s="37"/>
      <c r="Z5" s="17"/>
      <c r="AA5" s="17"/>
      <c r="AB5" s="18"/>
      <c r="AC5" s="17" t="s">
        <v>20</v>
      </c>
      <c r="AD5" s="17" t="s">
        <v>21</v>
      </c>
      <c r="AE5" s="17" t="s">
        <v>22</v>
      </c>
      <c r="AF5" s="17" t="s">
        <v>23</v>
      </c>
      <c r="AG5" s="101"/>
    </row>
    <row r="6" spans="2:33" ht="27.95" customHeight="1">
      <c r="B6" s="39"/>
      <c r="C6" s="393"/>
      <c r="D6" s="2"/>
      <c r="E6" s="3"/>
      <c r="F6" s="2"/>
      <c r="G6" s="2"/>
      <c r="H6" s="2"/>
      <c r="I6" s="2"/>
      <c r="J6" s="2"/>
      <c r="K6" s="2"/>
      <c r="L6" s="2"/>
      <c r="M6" s="3"/>
      <c r="N6" s="2"/>
      <c r="O6" s="2"/>
      <c r="P6" s="2"/>
      <c r="Q6" s="2"/>
      <c r="R6" s="2"/>
      <c r="S6" s="3"/>
      <c r="T6" s="2"/>
      <c r="U6" s="2"/>
      <c r="V6" s="394"/>
      <c r="W6" s="102"/>
      <c r="X6" s="40"/>
      <c r="Y6" s="41"/>
      <c r="Z6" s="16"/>
      <c r="AA6" s="42" t="s">
        <v>26</v>
      </c>
      <c r="AB6" s="18">
        <v>6</v>
      </c>
      <c r="AC6" s="18">
        <f>AB6*2</f>
        <v>12</v>
      </c>
      <c r="AD6" s="18"/>
      <c r="AE6" s="18">
        <f>AB6*15</f>
        <v>90</v>
      </c>
      <c r="AF6" s="18">
        <f>AC6*4+AE6*4</f>
        <v>408</v>
      </c>
      <c r="AG6" s="102"/>
    </row>
    <row r="7" spans="2:33" ht="27.95" customHeight="1">
      <c r="B7" s="39"/>
      <c r="C7" s="393"/>
      <c r="D7" s="2"/>
      <c r="E7" s="3"/>
      <c r="F7" s="2"/>
      <c r="G7" s="2"/>
      <c r="H7" s="2"/>
      <c r="I7" s="2"/>
      <c r="J7" s="2"/>
      <c r="K7" s="2"/>
      <c r="L7" s="2"/>
      <c r="M7" s="3"/>
      <c r="N7" s="2"/>
      <c r="O7" s="2"/>
      <c r="P7" s="2"/>
      <c r="Q7" s="2"/>
      <c r="R7" s="2"/>
      <c r="S7" s="3"/>
      <c r="T7" s="2"/>
      <c r="U7" s="2"/>
      <c r="V7" s="394"/>
      <c r="W7" s="44"/>
      <c r="X7" s="45"/>
      <c r="Y7" s="41"/>
      <c r="Z7" s="17"/>
      <c r="AA7" s="46" t="s">
        <v>28</v>
      </c>
      <c r="AB7" s="18">
        <v>2</v>
      </c>
      <c r="AC7" s="47">
        <f>AB7*7</f>
        <v>14</v>
      </c>
      <c r="AD7" s="18">
        <f>AB7*5</f>
        <v>10</v>
      </c>
      <c r="AE7" s="18" t="s">
        <v>29</v>
      </c>
      <c r="AF7" s="48">
        <f>AC7*4+AD7*9</f>
        <v>146</v>
      </c>
      <c r="AG7" s="101"/>
    </row>
    <row r="8" spans="2:33" ht="27.95" customHeight="1">
      <c r="B8" s="39"/>
      <c r="C8" s="393"/>
      <c r="D8" s="2"/>
      <c r="E8" s="3"/>
      <c r="F8" s="2"/>
      <c r="G8" s="2"/>
      <c r="H8" s="49"/>
      <c r="I8" s="2"/>
      <c r="J8" s="2"/>
      <c r="K8" s="97"/>
      <c r="L8" s="2"/>
      <c r="M8" s="3"/>
      <c r="N8" s="2"/>
      <c r="O8" s="2"/>
      <c r="P8" s="2"/>
      <c r="Q8" s="49"/>
      <c r="R8" s="2"/>
      <c r="S8" s="3"/>
      <c r="T8" s="2"/>
      <c r="U8" s="2"/>
      <c r="V8" s="394"/>
      <c r="W8" s="98"/>
      <c r="X8" s="45"/>
      <c r="Y8" s="41"/>
      <c r="Z8" s="16"/>
      <c r="AA8" s="17" t="s">
        <v>31</v>
      </c>
      <c r="AB8" s="18">
        <v>1.5</v>
      </c>
      <c r="AC8" s="18">
        <f>AB8*1</f>
        <v>1.5</v>
      </c>
      <c r="AD8" s="18" t="s">
        <v>29</v>
      </c>
      <c r="AE8" s="18">
        <f>AB8*5</f>
        <v>7.5</v>
      </c>
      <c r="AF8" s="18">
        <f>AC8*4+AE8*4</f>
        <v>36</v>
      </c>
      <c r="AG8" s="102"/>
    </row>
    <row r="9" spans="2:33" ht="27.95" customHeight="1">
      <c r="B9" s="396"/>
      <c r="C9" s="393"/>
      <c r="D9" s="3"/>
      <c r="E9" s="3"/>
      <c r="F9" s="3"/>
      <c r="G9" s="2"/>
      <c r="H9" s="49"/>
      <c r="I9" s="2"/>
      <c r="J9" s="2"/>
      <c r="K9" s="49"/>
      <c r="L9" s="2"/>
      <c r="M9" s="3"/>
      <c r="N9" s="2"/>
      <c r="O9" s="2"/>
      <c r="P9" s="2"/>
      <c r="Q9" s="49"/>
      <c r="R9" s="2"/>
      <c r="S9" s="3"/>
      <c r="T9" s="2"/>
      <c r="U9" s="2"/>
      <c r="V9" s="394"/>
      <c r="W9" s="44"/>
      <c r="X9" s="45"/>
      <c r="Y9" s="41"/>
      <c r="Z9" s="17"/>
      <c r="AA9" s="17" t="s">
        <v>34</v>
      </c>
      <c r="AB9" s="18">
        <v>2.5</v>
      </c>
      <c r="AC9" s="18"/>
      <c r="AD9" s="18">
        <f>AB9*5</f>
        <v>12.5</v>
      </c>
      <c r="AE9" s="18" t="s">
        <v>29</v>
      </c>
      <c r="AF9" s="18">
        <f>AD9*9</f>
        <v>112.5</v>
      </c>
      <c r="AG9" s="101"/>
    </row>
    <row r="10" spans="2:33" ht="27.95" customHeight="1">
      <c r="B10" s="396"/>
      <c r="C10" s="393"/>
      <c r="D10" s="3"/>
      <c r="E10" s="3"/>
      <c r="F10" s="3"/>
      <c r="G10" s="2"/>
      <c r="H10" s="49"/>
      <c r="I10" s="2"/>
      <c r="J10" s="2"/>
      <c r="K10" s="49"/>
      <c r="L10" s="2"/>
      <c r="M10" s="3"/>
      <c r="N10" s="2"/>
      <c r="O10" s="2"/>
      <c r="P10" s="2"/>
      <c r="Q10" s="49"/>
      <c r="R10" s="2"/>
      <c r="S10" s="2"/>
      <c r="T10" s="49"/>
      <c r="U10" s="2"/>
      <c r="V10" s="394"/>
      <c r="W10" s="98"/>
      <c r="X10" s="91"/>
      <c r="Y10" s="50"/>
      <c r="Z10" s="16"/>
      <c r="AA10" s="17" t="s">
        <v>35</v>
      </c>
      <c r="AE10" s="17">
        <f>AB10*15</f>
        <v>0</v>
      </c>
      <c r="AG10" s="102"/>
    </row>
    <row r="11" spans="2:33" ht="27.95" customHeight="1">
      <c r="B11" s="51"/>
      <c r="C11" s="52"/>
      <c r="D11" s="3"/>
      <c r="E11" s="49"/>
      <c r="F11" s="3"/>
      <c r="G11" s="2"/>
      <c r="H11" s="49"/>
      <c r="I11" s="2"/>
      <c r="J11" s="2"/>
      <c r="K11" s="49"/>
      <c r="L11" s="2"/>
      <c r="M11" s="2"/>
      <c r="N11" s="49"/>
      <c r="O11" s="2"/>
      <c r="P11" s="2"/>
      <c r="Q11" s="49"/>
      <c r="R11" s="2"/>
      <c r="S11" s="2"/>
      <c r="T11" s="49"/>
      <c r="U11" s="2"/>
      <c r="V11" s="394"/>
      <c r="W11" s="44"/>
      <c r="X11" s="53"/>
      <c r="Y11" s="41"/>
      <c r="Z11" s="17"/>
      <c r="AC11" s="17">
        <f>SUM(AC6:AC10)</f>
        <v>27.5</v>
      </c>
      <c r="AD11" s="17">
        <f>SUM(AD6:AD10)</f>
        <v>22.5</v>
      </c>
      <c r="AE11" s="17">
        <f>SUM(AE6:AE10)</f>
        <v>97.5</v>
      </c>
      <c r="AF11" s="17">
        <f>AC11*4+AD11*9+AE11*4</f>
        <v>702.5</v>
      </c>
      <c r="AG11" s="101"/>
    </row>
    <row r="12" spans="2:33" ht="27.95" customHeight="1">
      <c r="B12" s="54"/>
      <c r="C12" s="55"/>
      <c r="D12" s="49"/>
      <c r="E12" s="49"/>
      <c r="F12" s="2"/>
      <c r="G12" s="2"/>
      <c r="H12" s="49"/>
      <c r="I12" s="2"/>
      <c r="J12" s="2"/>
      <c r="K12" s="49"/>
      <c r="L12" s="2"/>
      <c r="M12" s="2"/>
      <c r="N12" s="49"/>
      <c r="O12" s="2"/>
      <c r="P12" s="2"/>
      <c r="Q12" s="49"/>
      <c r="R12" s="2"/>
      <c r="S12" s="2"/>
      <c r="T12" s="49"/>
      <c r="U12" s="2"/>
      <c r="V12" s="398"/>
      <c r="W12" s="99"/>
      <c r="X12" s="57"/>
      <c r="Y12" s="58"/>
      <c r="Z12" s="16"/>
      <c r="AC12" s="56">
        <f>AC11*4/AF11</f>
        <v>0.15658362989323843</v>
      </c>
      <c r="AD12" s="56">
        <f>AD11*9/AF11</f>
        <v>0.28825622775800713</v>
      </c>
      <c r="AE12" s="56">
        <f>AE11*4/AF11</f>
        <v>0.55516014234875444</v>
      </c>
      <c r="AG12" s="103"/>
    </row>
    <row r="13" spans="2:33" s="38" customFormat="1" ht="27.95" customHeight="1">
      <c r="B13" s="33">
        <v>2</v>
      </c>
      <c r="C13" s="393"/>
      <c r="D13" s="34" t="str">
        <f>'109.2月菜單'!F6</f>
        <v>五穀飯</v>
      </c>
      <c r="E13" s="34" t="s">
        <v>15</v>
      </c>
      <c r="F13" s="34"/>
      <c r="G13" s="34" t="str">
        <f>'109.2月菜單'!F7</f>
        <v>卡啦雞腿堡(炸)(加)</v>
      </c>
      <c r="H13" s="34" t="s">
        <v>116</v>
      </c>
      <c r="I13" s="34"/>
      <c r="J13" s="34" t="str">
        <f>'109.2月菜單'!F8</f>
        <v>筍乾滷肉(醃)</v>
      </c>
      <c r="K13" s="34" t="s">
        <v>17</v>
      </c>
      <c r="L13" s="34"/>
      <c r="M13" s="34" t="str">
        <f>'109.2月菜單'!F9</f>
        <v>三色蛋</v>
      </c>
      <c r="N13" s="34" t="s">
        <v>17</v>
      </c>
      <c r="O13" s="34"/>
      <c r="P13" s="34" t="str">
        <f>'109.2月菜單'!F10</f>
        <v>淺色蔬菜</v>
      </c>
      <c r="Q13" s="34" t="s">
        <v>18</v>
      </c>
      <c r="R13" s="34"/>
      <c r="S13" s="34" t="str">
        <f>'109.2月菜單'!F11</f>
        <v>結頭菜湯</v>
      </c>
      <c r="T13" s="34" t="s">
        <v>17</v>
      </c>
      <c r="U13" s="34"/>
      <c r="V13" s="397"/>
      <c r="W13" s="35" t="s">
        <v>44</v>
      </c>
      <c r="X13" s="36" t="s">
        <v>19</v>
      </c>
      <c r="Y13" s="37">
        <v>5</v>
      </c>
      <c r="Z13" s="17"/>
      <c r="AA13" s="17"/>
      <c r="AB13" s="18"/>
      <c r="AC13" s="17" t="s">
        <v>20</v>
      </c>
      <c r="AD13" s="17" t="s">
        <v>21</v>
      </c>
      <c r="AE13" s="17" t="s">
        <v>22</v>
      </c>
      <c r="AF13" s="17" t="s">
        <v>23</v>
      </c>
      <c r="AG13" s="101"/>
    </row>
    <row r="14" spans="2:33" ht="27.95" customHeight="1">
      <c r="B14" s="39" t="s">
        <v>8</v>
      </c>
      <c r="C14" s="393"/>
      <c r="D14" s="2" t="s">
        <v>24</v>
      </c>
      <c r="E14" s="2"/>
      <c r="F14" s="2">
        <v>60</v>
      </c>
      <c r="G14" s="2" t="s">
        <v>189</v>
      </c>
      <c r="H14" s="2" t="s">
        <v>190</v>
      </c>
      <c r="I14" s="2">
        <v>50</v>
      </c>
      <c r="J14" s="2" t="s">
        <v>163</v>
      </c>
      <c r="K14" s="3" t="s">
        <v>191</v>
      </c>
      <c r="L14" s="2">
        <v>20</v>
      </c>
      <c r="M14" s="120" t="s">
        <v>88</v>
      </c>
      <c r="N14" s="120"/>
      <c r="O14" s="120">
        <v>1</v>
      </c>
      <c r="P14" s="2" t="s">
        <v>58</v>
      </c>
      <c r="Q14" s="2"/>
      <c r="R14" s="2">
        <v>100</v>
      </c>
      <c r="S14" s="3" t="s">
        <v>262</v>
      </c>
      <c r="T14" s="2"/>
      <c r="U14" s="2">
        <v>40</v>
      </c>
      <c r="V14" s="394"/>
      <c r="W14" s="102">
        <v>99.5</v>
      </c>
      <c r="X14" s="40" t="s">
        <v>25</v>
      </c>
      <c r="Y14" s="41">
        <v>2.2999999999999998</v>
      </c>
      <c r="Z14" s="16"/>
      <c r="AA14" s="42" t="s">
        <v>26</v>
      </c>
      <c r="AB14" s="18">
        <v>6.2</v>
      </c>
      <c r="AC14" s="18">
        <f>AB14*2</f>
        <v>12.4</v>
      </c>
      <c r="AD14" s="18"/>
      <c r="AE14" s="18">
        <f>AB14*15</f>
        <v>93</v>
      </c>
      <c r="AF14" s="18">
        <f>AC14*4+AE14*4</f>
        <v>421.6</v>
      </c>
      <c r="AG14" s="102"/>
    </row>
    <row r="15" spans="2:33" ht="27.95" customHeight="1">
      <c r="B15" s="39">
        <v>11</v>
      </c>
      <c r="C15" s="393"/>
      <c r="D15" s="2" t="s">
        <v>51</v>
      </c>
      <c r="E15" s="2"/>
      <c r="F15" s="2">
        <v>40</v>
      </c>
      <c r="G15" s="2"/>
      <c r="H15" s="2"/>
      <c r="I15" s="2"/>
      <c r="J15" s="2" t="s">
        <v>100</v>
      </c>
      <c r="K15" s="2"/>
      <c r="L15" s="2">
        <v>40</v>
      </c>
      <c r="M15" s="120" t="s">
        <v>87</v>
      </c>
      <c r="N15" s="120"/>
      <c r="O15" s="120">
        <v>1</v>
      </c>
      <c r="P15" s="2"/>
      <c r="Q15" s="2"/>
      <c r="R15" s="2"/>
      <c r="S15" s="3"/>
      <c r="T15" s="2"/>
      <c r="U15" s="2"/>
      <c r="V15" s="394"/>
      <c r="W15" s="44" t="s">
        <v>46</v>
      </c>
      <c r="X15" s="45" t="s">
        <v>27</v>
      </c>
      <c r="Y15" s="41">
        <v>1.9</v>
      </c>
      <c r="Z15" s="17"/>
      <c r="AA15" s="46" t="s">
        <v>28</v>
      </c>
      <c r="AB15" s="18">
        <v>2</v>
      </c>
      <c r="AC15" s="47">
        <f>AB15*7</f>
        <v>14</v>
      </c>
      <c r="AD15" s="18">
        <f>AB15*5</f>
        <v>10</v>
      </c>
      <c r="AE15" s="18" t="s">
        <v>29</v>
      </c>
      <c r="AF15" s="48">
        <f>AC15*4+AD15*9</f>
        <v>146</v>
      </c>
      <c r="AG15" s="101"/>
    </row>
    <row r="16" spans="2:33" ht="27.95" customHeight="1">
      <c r="B16" s="39" t="s">
        <v>10</v>
      </c>
      <c r="C16" s="393"/>
      <c r="D16" s="49"/>
      <c r="E16" s="49"/>
      <c r="F16" s="2"/>
      <c r="G16" s="2"/>
      <c r="H16" s="49"/>
      <c r="I16" s="2"/>
      <c r="J16" s="2"/>
      <c r="K16" s="49"/>
      <c r="L16" s="2"/>
      <c r="M16" s="120" t="s">
        <v>194</v>
      </c>
      <c r="N16" s="121"/>
      <c r="O16" s="120">
        <v>1</v>
      </c>
      <c r="P16" s="2"/>
      <c r="Q16" s="49"/>
      <c r="R16" s="2"/>
      <c r="S16" s="2"/>
      <c r="T16" s="3"/>
      <c r="U16" s="2"/>
      <c r="V16" s="394"/>
      <c r="W16" s="98">
        <v>24</v>
      </c>
      <c r="X16" s="45" t="s">
        <v>30</v>
      </c>
      <c r="Y16" s="41">
        <v>2.5</v>
      </c>
      <c r="Z16" s="16"/>
      <c r="AA16" s="17" t="s">
        <v>31</v>
      </c>
      <c r="AB16" s="18">
        <v>1.7</v>
      </c>
      <c r="AC16" s="18">
        <f>AB16*1</f>
        <v>1.7</v>
      </c>
      <c r="AD16" s="18" t="s">
        <v>29</v>
      </c>
      <c r="AE16" s="18">
        <f>AB16*5</f>
        <v>8.5</v>
      </c>
      <c r="AF16" s="18">
        <f>AC16*4+AE16*4</f>
        <v>40.799999999999997</v>
      </c>
      <c r="AG16" s="102"/>
    </row>
    <row r="17" spans="2:33" ht="27.95" customHeight="1">
      <c r="B17" s="396" t="s">
        <v>38</v>
      </c>
      <c r="C17" s="393"/>
      <c r="D17" s="49"/>
      <c r="E17" s="49"/>
      <c r="F17" s="2"/>
      <c r="G17" s="2"/>
      <c r="H17" s="49"/>
      <c r="I17" s="2"/>
      <c r="J17" s="2"/>
      <c r="K17" s="49"/>
      <c r="L17" s="2"/>
      <c r="M17" s="3" t="s">
        <v>192</v>
      </c>
      <c r="N17" s="49"/>
      <c r="O17" s="2">
        <v>35</v>
      </c>
      <c r="P17" s="2"/>
      <c r="Q17" s="49"/>
      <c r="R17" s="2"/>
      <c r="S17" s="3"/>
      <c r="T17" s="3"/>
      <c r="U17" s="3"/>
      <c r="V17" s="394"/>
      <c r="W17" s="44" t="s">
        <v>47</v>
      </c>
      <c r="X17" s="45" t="s">
        <v>33</v>
      </c>
      <c r="Y17" s="41">
        <v>0</v>
      </c>
      <c r="Z17" s="17"/>
      <c r="AA17" s="17" t="s">
        <v>34</v>
      </c>
      <c r="AB17" s="18">
        <v>2.5</v>
      </c>
      <c r="AC17" s="18"/>
      <c r="AD17" s="18">
        <f>AB17*5</f>
        <v>12.5</v>
      </c>
      <c r="AE17" s="18" t="s">
        <v>29</v>
      </c>
      <c r="AF17" s="18">
        <f>AD17*9</f>
        <v>112.5</v>
      </c>
      <c r="AG17" s="101"/>
    </row>
    <row r="18" spans="2:33" ht="27.95" customHeight="1">
      <c r="B18" s="396"/>
      <c r="C18" s="393"/>
      <c r="D18" s="49"/>
      <c r="E18" s="49"/>
      <c r="F18" s="2"/>
      <c r="G18" s="2"/>
      <c r="H18" s="49"/>
      <c r="I18" s="2"/>
      <c r="J18" s="2"/>
      <c r="K18" s="49"/>
      <c r="L18" s="2"/>
      <c r="M18" s="3" t="s">
        <v>193</v>
      </c>
      <c r="N18" s="49"/>
      <c r="O18" s="2">
        <v>30</v>
      </c>
      <c r="P18" s="2"/>
      <c r="Q18" s="49"/>
      <c r="R18" s="2"/>
      <c r="S18" s="129"/>
      <c r="T18" s="129"/>
      <c r="U18" s="129"/>
      <c r="V18" s="394"/>
      <c r="W18" s="98">
        <v>27.5</v>
      </c>
      <c r="X18" s="91" t="s">
        <v>42</v>
      </c>
      <c r="Y18" s="50">
        <v>0</v>
      </c>
      <c r="Z18" s="16"/>
      <c r="AA18" s="17" t="s">
        <v>35</v>
      </c>
      <c r="AB18" s="18">
        <v>1</v>
      </c>
      <c r="AE18" s="17">
        <f>AB18*15</f>
        <v>15</v>
      </c>
      <c r="AG18" s="102"/>
    </row>
    <row r="19" spans="2:33" ht="27.95" customHeight="1">
      <c r="B19" s="51" t="s">
        <v>36</v>
      </c>
      <c r="C19" s="52"/>
      <c r="D19" s="49"/>
      <c r="E19" s="49"/>
      <c r="F19" s="2"/>
      <c r="G19" s="2"/>
      <c r="H19" s="49"/>
      <c r="I19" s="2"/>
      <c r="J19" s="2"/>
      <c r="K19" s="49"/>
      <c r="L19" s="2"/>
      <c r="M19" s="2"/>
      <c r="N19" s="49"/>
      <c r="O19" s="2"/>
      <c r="P19" s="2"/>
      <c r="Q19" s="49"/>
      <c r="R19" s="2"/>
      <c r="S19" s="3"/>
      <c r="T19" s="90"/>
      <c r="U19" s="90"/>
      <c r="V19" s="394"/>
      <c r="W19" s="44" t="s">
        <v>12</v>
      </c>
      <c r="X19" s="53"/>
      <c r="Y19" s="41"/>
      <c r="Z19" s="17"/>
      <c r="AC19" s="17">
        <f>SUM(AC14:AC18)</f>
        <v>28.099999999999998</v>
      </c>
      <c r="AD19" s="17">
        <f>SUM(AD14:AD18)</f>
        <v>22.5</v>
      </c>
      <c r="AE19" s="17">
        <f>SUM(AE14:AE18)</f>
        <v>116.5</v>
      </c>
      <c r="AF19" s="17">
        <f>AC19*4+AD19*9+AE19*4</f>
        <v>780.9</v>
      </c>
      <c r="AG19" s="101"/>
    </row>
    <row r="20" spans="2:33" ht="27.95" customHeight="1">
      <c r="B20" s="54"/>
      <c r="C20" s="55"/>
      <c r="D20" s="49"/>
      <c r="E20" s="49"/>
      <c r="F20" s="2"/>
      <c r="G20" s="2"/>
      <c r="H20" s="49"/>
      <c r="I20" s="2"/>
      <c r="J20" s="2"/>
      <c r="K20" s="49"/>
      <c r="L20" s="2"/>
      <c r="M20" s="2"/>
      <c r="N20" s="49"/>
      <c r="O20" s="2"/>
      <c r="P20" s="2"/>
      <c r="Q20" s="49"/>
      <c r="R20" s="2"/>
      <c r="S20" s="2"/>
      <c r="T20" s="49"/>
      <c r="U20" s="2"/>
      <c r="V20" s="398"/>
      <c r="W20" s="99">
        <f>W14*4+W18*4+W16*9</f>
        <v>724</v>
      </c>
      <c r="X20" s="57"/>
      <c r="Y20" s="58"/>
      <c r="Z20" s="16"/>
      <c r="AC20" s="56">
        <f>AC19*4/AF19</f>
        <v>0.14393648354462799</v>
      </c>
      <c r="AD20" s="56">
        <f>AD19*9/AF19</f>
        <v>0.25931617364579335</v>
      </c>
      <c r="AE20" s="56">
        <f>AE19*4/AF19</f>
        <v>0.59674734280957875</v>
      </c>
      <c r="AG20" s="103"/>
    </row>
    <row r="21" spans="2:33" s="38" customFormat="1" ht="27.95" customHeight="1">
      <c r="B21" s="59">
        <v>2</v>
      </c>
      <c r="C21" s="393"/>
      <c r="D21" s="34" t="str">
        <f>'109.2月菜單'!J6</f>
        <v>香Q米飯</v>
      </c>
      <c r="E21" s="34" t="s">
        <v>114</v>
      </c>
      <c r="F21" s="34"/>
      <c r="G21" s="34" t="str">
        <f>'109.2月菜單'!J7</f>
        <v>蔥爆松阪豬</v>
      </c>
      <c r="H21" s="34" t="s">
        <v>17</v>
      </c>
      <c r="I21" s="34"/>
      <c r="J21" s="34" t="str">
        <f>'109.2月菜單'!J8</f>
        <v>雙色魷魚圈(海)(炸)</v>
      </c>
      <c r="K21" s="34" t="s">
        <v>198</v>
      </c>
      <c r="L21" s="34"/>
      <c r="M21" s="34" t="str">
        <f>'109.2月菜單'!J9</f>
        <v>什錦滷味(豆)</v>
      </c>
      <c r="N21" s="34" t="s">
        <v>17</v>
      </c>
      <c r="O21" s="34"/>
      <c r="P21" s="34" t="str">
        <f>'109.2月菜單'!J10</f>
        <v>深色蔬菜</v>
      </c>
      <c r="Q21" s="34" t="s">
        <v>18</v>
      </c>
      <c r="R21" s="34"/>
      <c r="S21" s="34" t="str">
        <f>'109.2月菜單'!J11</f>
        <v>海芽味噌湯</v>
      </c>
      <c r="T21" s="34" t="s">
        <v>17</v>
      </c>
      <c r="U21" s="34"/>
      <c r="V21" s="397"/>
      <c r="W21" s="35" t="s">
        <v>44</v>
      </c>
      <c r="X21" s="36" t="s">
        <v>19</v>
      </c>
      <c r="Y21" s="37">
        <v>5</v>
      </c>
      <c r="Z21" s="17"/>
      <c r="AA21" s="17"/>
      <c r="AB21" s="18"/>
      <c r="AC21" s="17" t="s">
        <v>20</v>
      </c>
      <c r="AD21" s="17" t="s">
        <v>21</v>
      </c>
      <c r="AE21" s="17" t="s">
        <v>22</v>
      </c>
      <c r="AF21" s="17" t="s">
        <v>23</v>
      </c>
      <c r="AG21" s="101"/>
    </row>
    <row r="22" spans="2:33" s="64" customFormat="1" ht="27.75" customHeight="1">
      <c r="B22" s="60" t="s">
        <v>8</v>
      </c>
      <c r="C22" s="393"/>
      <c r="D22" s="2" t="s">
        <v>24</v>
      </c>
      <c r="E22" s="2"/>
      <c r="F22" s="2">
        <v>100</v>
      </c>
      <c r="G22" s="2" t="s">
        <v>56</v>
      </c>
      <c r="H22" s="2"/>
      <c r="I22" s="2">
        <v>40</v>
      </c>
      <c r="J22" s="2" t="s">
        <v>195</v>
      </c>
      <c r="K22" s="2" t="s">
        <v>197</v>
      </c>
      <c r="L22" s="2">
        <v>40</v>
      </c>
      <c r="M22" s="2" t="s">
        <v>199</v>
      </c>
      <c r="N22" s="3"/>
      <c r="O22" s="2">
        <v>10</v>
      </c>
      <c r="P22" s="2" t="s">
        <v>58</v>
      </c>
      <c r="Q22" s="2"/>
      <c r="R22" s="2">
        <v>100</v>
      </c>
      <c r="S22" s="3" t="s">
        <v>75</v>
      </c>
      <c r="T22" s="2"/>
      <c r="U22" s="2">
        <v>1</v>
      </c>
      <c r="V22" s="394"/>
      <c r="W22" s="102">
        <v>99.5</v>
      </c>
      <c r="X22" s="40" t="s">
        <v>25</v>
      </c>
      <c r="Y22" s="41">
        <v>2.4</v>
      </c>
      <c r="Z22" s="61"/>
      <c r="AA22" s="62" t="s">
        <v>26</v>
      </c>
      <c r="AB22" s="63">
        <v>6.2</v>
      </c>
      <c r="AC22" s="63">
        <f>AB22*2</f>
        <v>12.4</v>
      </c>
      <c r="AD22" s="63"/>
      <c r="AE22" s="63">
        <f>AB22*15</f>
        <v>93</v>
      </c>
      <c r="AF22" s="63">
        <f>AC22*4+AE22*4</f>
        <v>421.6</v>
      </c>
      <c r="AG22" s="102"/>
    </row>
    <row r="23" spans="2:33" s="64" customFormat="1" ht="27.95" customHeight="1">
      <c r="B23" s="60">
        <v>12</v>
      </c>
      <c r="C23" s="393"/>
      <c r="D23" s="2"/>
      <c r="E23" s="3"/>
      <c r="F23" s="2"/>
      <c r="G23" s="2" t="s">
        <v>192</v>
      </c>
      <c r="H23" s="2"/>
      <c r="I23" s="2">
        <v>20</v>
      </c>
      <c r="J23" s="2" t="s">
        <v>196</v>
      </c>
      <c r="K23" s="2"/>
      <c r="L23" s="2">
        <v>20</v>
      </c>
      <c r="M23" s="2" t="s">
        <v>200</v>
      </c>
      <c r="N23" s="3" t="s">
        <v>203</v>
      </c>
      <c r="O23" s="2">
        <v>20</v>
      </c>
      <c r="P23" s="2"/>
      <c r="Q23" s="2"/>
      <c r="R23" s="2"/>
      <c r="S23" s="3" t="s">
        <v>78</v>
      </c>
      <c r="T23" s="2"/>
      <c r="U23" s="2">
        <v>1</v>
      </c>
      <c r="V23" s="394"/>
      <c r="W23" s="44" t="s">
        <v>46</v>
      </c>
      <c r="X23" s="45" t="s">
        <v>27</v>
      </c>
      <c r="Y23" s="41">
        <v>1.9</v>
      </c>
      <c r="Z23" s="65"/>
      <c r="AA23" s="66" t="s">
        <v>28</v>
      </c>
      <c r="AB23" s="63">
        <v>2.1</v>
      </c>
      <c r="AC23" s="67">
        <f>AB23*7</f>
        <v>14.700000000000001</v>
      </c>
      <c r="AD23" s="63">
        <f>AB23*5</f>
        <v>10.5</v>
      </c>
      <c r="AE23" s="63" t="s">
        <v>29</v>
      </c>
      <c r="AF23" s="68">
        <f>AC23*4+AD23*9</f>
        <v>153.30000000000001</v>
      </c>
      <c r="AG23" s="101"/>
    </row>
    <row r="24" spans="2:33" s="64" customFormat="1" ht="27.95" customHeight="1">
      <c r="B24" s="60" t="s">
        <v>10</v>
      </c>
      <c r="C24" s="393"/>
      <c r="D24" s="3"/>
      <c r="E24" s="3"/>
      <c r="F24" s="3"/>
      <c r="G24" s="2"/>
      <c r="H24" s="49"/>
      <c r="I24" s="2"/>
      <c r="J24" s="2"/>
      <c r="K24" s="2"/>
      <c r="L24" s="2"/>
      <c r="M24" s="2" t="s">
        <v>201</v>
      </c>
      <c r="N24" s="3" t="s">
        <v>203</v>
      </c>
      <c r="O24" s="2">
        <v>20</v>
      </c>
      <c r="P24" s="2"/>
      <c r="Q24" s="49"/>
      <c r="R24" s="2"/>
      <c r="S24" s="2" t="s">
        <v>140</v>
      </c>
      <c r="T24" s="97"/>
      <c r="U24" s="2">
        <v>20</v>
      </c>
      <c r="V24" s="394"/>
      <c r="W24" s="98">
        <v>24.5</v>
      </c>
      <c r="X24" s="45" t="s">
        <v>30</v>
      </c>
      <c r="Y24" s="41">
        <v>2.5</v>
      </c>
      <c r="Z24" s="61"/>
      <c r="AA24" s="69" t="s">
        <v>31</v>
      </c>
      <c r="AB24" s="63">
        <v>1.6</v>
      </c>
      <c r="AC24" s="63">
        <f>AB24*1</f>
        <v>1.6</v>
      </c>
      <c r="AD24" s="63" t="s">
        <v>29</v>
      </c>
      <c r="AE24" s="63">
        <f>AB24*5</f>
        <v>8</v>
      </c>
      <c r="AF24" s="63">
        <f>AC24*4+AE24*4</f>
        <v>38.4</v>
      </c>
      <c r="AG24" s="102"/>
    </row>
    <row r="25" spans="2:33" s="64" customFormat="1" ht="27.95" customHeight="1">
      <c r="B25" s="402" t="s">
        <v>39</v>
      </c>
      <c r="C25" s="393"/>
      <c r="D25" s="3"/>
      <c r="E25" s="3"/>
      <c r="F25" s="3"/>
      <c r="G25" s="2"/>
      <c r="H25" s="49"/>
      <c r="I25" s="2"/>
      <c r="J25" s="2"/>
      <c r="K25" s="2"/>
      <c r="L25" s="2"/>
      <c r="M25" s="2" t="s">
        <v>202</v>
      </c>
      <c r="N25" s="49"/>
      <c r="O25" s="2">
        <v>10</v>
      </c>
      <c r="P25" s="2"/>
      <c r="Q25" s="49"/>
      <c r="R25" s="2"/>
      <c r="S25" s="2"/>
      <c r="T25" s="97"/>
      <c r="U25" s="2"/>
      <c r="V25" s="394"/>
      <c r="W25" s="44" t="s">
        <v>47</v>
      </c>
      <c r="X25" s="45" t="s">
        <v>33</v>
      </c>
      <c r="Y25" s="41">
        <v>0</v>
      </c>
      <c r="Z25" s="65"/>
      <c r="AA25" s="69" t="s">
        <v>34</v>
      </c>
      <c r="AB25" s="63">
        <v>2.5</v>
      </c>
      <c r="AC25" s="63"/>
      <c r="AD25" s="63">
        <f>AB25*5</f>
        <v>12.5</v>
      </c>
      <c r="AE25" s="63" t="s">
        <v>29</v>
      </c>
      <c r="AF25" s="63">
        <f>AD25*9</f>
        <v>112.5</v>
      </c>
      <c r="AG25" s="101"/>
    </row>
    <row r="26" spans="2:33" s="64" customFormat="1" ht="27.95" customHeight="1">
      <c r="B26" s="402"/>
      <c r="C26" s="393"/>
      <c r="D26" s="3"/>
      <c r="E26" s="3"/>
      <c r="F26" s="3"/>
      <c r="G26" s="70"/>
      <c r="H26" s="49"/>
      <c r="I26" s="2"/>
      <c r="J26" s="2"/>
      <c r="K26" s="49"/>
      <c r="L26" s="2"/>
      <c r="M26" s="2"/>
      <c r="N26" s="49"/>
      <c r="O26" s="2"/>
      <c r="P26" s="2"/>
      <c r="Q26" s="49"/>
      <c r="R26" s="2"/>
      <c r="S26" s="2"/>
      <c r="T26" s="96"/>
      <c r="U26" s="2"/>
      <c r="V26" s="394"/>
      <c r="W26" s="98">
        <v>27.7</v>
      </c>
      <c r="X26" s="91" t="s">
        <v>42</v>
      </c>
      <c r="Y26" s="50">
        <v>0</v>
      </c>
      <c r="Z26" s="61"/>
      <c r="AA26" s="69" t="s">
        <v>35</v>
      </c>
      <c r="AB26" s="63"/>
      <c r="AC26" s="69"/>
      <c r="AD26" s="69"/>
      <c r="AE26" s="69">
        <f>AB26*15</f>
        <v>0</v>
      </c>
      <c r="AF26" s="69"/>
      <c r="AG26" s="102"/>
    </row>
    <row r="27" spans="2:33" s="64" customFormat="1" ht="27.95" customHeight="1">
      <c r="B27" s="71" t="s">
        <v>36</v>
      </c>
      <c r="C27" s="72"/>
      <c r="D27" s="3"/>
      <c r="E27" s="49"/>
      <c r="F27" s="3"/>
      <c r="G27" s="2"/>
      <c r="H27" s="49"/>
      <c r="I27" s="2"/>
      <c r="J27" s="2"/>
      <c r="K27" s="49"/>
      <c r="L27" s="2"/>
      <c r="M27" s="2"/>
      <c r="N27" s="49"/>
      <c r="O27" s="2"/>
      <c r="P27" s="2"/>
      <c r="Q27" s="49"/>
      <c r="R27" s="2"/>
      <c r="S27" s="2"/>
      <c r="T27" s="49"/>
      <c r="U27" s="2"/>
      <c r="V27" s="394"/>
      <c r="W27" s="44" t="s">
        <v>12</v>
      </c>
      <c r="X27" s="53"/>
      <c r="Y27" s="41"/>
      <c r="Z27" s="65"/>
      <c r="AA27" s="69"/>
      <c r="AB27" s="63"/>
      <c r="AC27" s="69">
        <f>SUM(AC22:AC26)</f>
        <v>28.700000000000003</v>
      </c>
      <c r="AD27" s="69">
        <f>SUM(AD22:AD26)</f>
        <v>23</v>
      </c>
      <c r="AE27" s="69">
        <f>SUM(AE22:AE26)</f>
        <v>101</v>
      </c>
      <c r="AF27" s="69">
        <f>AC27*4+AD27*9+AE27*4</f>
        <v>725.8</v>
      </c>
      <c r="AG27" s="101"/>
    </row>
    <row r="28" spans="2:33" s="64" customFormat="1" ht="27.95" customHeight="1" thickBot="1">
      <c r="B28" s="73"/>
      <c r="C28" s="74"/>
      <c r="D28" s="49"/>
      <c r="E28" s="49"/>
      <c r="F28" s="2"/>
      <c r="G28" s="2"/>
      <c r="H28" s="49"/>
      <c r="I28" s="2"/>
      <c r="J28" s="2"/>
      <c r="K28" s="49"/>
      <c r="L28" s="2"/>
      <c r="M28" s="2"/>
      <c r="N28" s="49"/>
      <c r="O28" s="2"/>
      <c r="P28" s="2"/>
      <c r="Q28" s="49"/>
      <c r="R28" s="2"/>
      <c r="S28" s="2"/>
      <c r="T28" s="49"/>
      <c r="U28" s="2"/>
      <c r="V28" s="398"/>
      <c r="W28" s="99">
        <f>W22*4+W26*4+W24*9</f>
        <v>729.3</v>
      </c>
      <c r="X28" s="57"/>
      <c r="Y28" s="58"/>
      <c r="Z28" s="61"/>
      <c r="AA28" s="65"/>
      <c r="AB28" s="75"/>
      <c r="AC28" s="76">
        <f>AC27*4/AF27</f>
        <v>0.15817029484706532</v>
      </c>
      <c r="AD28" s="76">
        <f>AD27*9/AF27</f>
        <v>0.28520253513364563</v>
      </c>
      <c r="AE28" s="76">
        <f>AE27*4/AF27</f>
        <v>0.55662717001928907</v>
      </c>
      <c r="AF28" s="65"/>
      <c r="AG28" s="103"/>
    </row>
    <row r="29" spans="2:33" s="38" customFormat="1" ht="27.95" customHeight="1">
      <c r="B29" s="33">
        <v>2</v>
      </c>
      <c r="C29" s="393"/>
      <c r="D29" s="34" t="str">
        <f>'109.2月菜單'!N6</f>
        <v>地瓜飯</v>
      </c>
      <c r="E29" s="34" t="s">
        <v>15</v>
      </c>
      <c r="F29" s="34"/>
      <c r="G29" s="34" t="str">
        <f>'109.2月菜單'!N7</f>
        <v>香嫩雞排</v>
      </c>
      <c r="H29" s="34" t="s">
        <v>206</v>
      </c>
      <c r="I29" s="34"/>
      <c r="J29" s="34" t="str">
        <f>'109.2月菜單'!N8</f>
        <v>肉丸子</v>
      </c>
      <c r="K29" s="34" t="s">
        <v>15</v>
      </c>
      <c r="L29" s="34"/>
      <c r="M29" s="34" t="str">
        <f>'109.2月菜單'!N9</f>
        <v>高麗菜肉片</v>
      </c>
      <c r="N29" s="34" t="s">
        <v>17</v>
      </c>
      <c r="O29" s="34"/>
      <c r="P29" s="34" t="str">
        <f>'109.2月菜單'!N10</f>
        <v>淺色蔬菜</v>
      </c>
      <c r="Q29" s="34" t="s">
        <v>18</v>
      </c>
      <c r="R29" s="34"/>
      <c r="S29" s="34" t="str">
        <f>'109.2月菜單'!N11</f>
        <v>菜頭湯</v>
      </c>
      <c r="T29" s="34" t="s">
        <v>17</v>
      </c>
      <c r="U29" s="34"/>
      <c r="V29" s="397"/>
      <c r="W29" s="35" t="s">
        <v>44</v>
      </c>
      <c r="X29" s="36" t="s">
        <v>19</v>
      </c>
      <c r="Y29" s="37">
        <v>5.3</v>
      </c>
      <c r="Z29" s="17"/>
      <c r="AA29" s="17"/>
      <c r="AB29" s="18"/>
      <c r="AC29" s="17" t="s">
        <v>20</v>
      </c>
      <c r="AD29" s="17" t="s">
        <v>21</v>
      </c>
      <c r="AE29" s="17" t="s">
        <v>22</v>
      </c>
      <c r="AF29" s="17" t="s">
        <v>23</v>
      </c>
      <c r="AG29" s="101"/>
    </row>
    <row r="30" spans="2:33" ht="27.95" customHeight="1">
      <c r="B30" s="39" t="s">
        <v>8</v>
      </c>
      <c r="C30" s="393"/>
      <c r="D30" s="2" t="s">
        <v>24</v>
      </c>
      <c r="E30" s="2"/>
      <c r="F30" s="2">
        <v>80</v>
      </c>
      <c r="G30" s="2" t="s">
        <v>205</v>
      </c>
      <c r="H30" s="2"/>
      <c r="I30" s="2">
        <v>60</v>
      </c>
      <c r="J30" s="2" t="s">
        <v>207</v>
      </c>
      <c r="K30" s="2"/>
      <c r="L30" s="2">
        <v>30</v>
      </c>
      <c r="M30" s="2" t="s">
        <v>54</v>
      </c>
      <c r="N30" s="3"/>
      <c r="O30" s="2">
        <v>50</v>
      </c>
      <c r="P30" s="2" t="s">
        <v>58</v>
      </c>
      <c r="Q30" s="2"/>
      <c r="R30" s="2">
        <v>100</v>
      </c>
      <c r="S30" s="2" t="s">
        <v>55</v>
      </c>
      <c r="T30" s="2"/>
      <c r="U30" s="2">
        <v>40</v>
      </c>
      <c r="V30" s="394"/>
      <c r="W30" s="102">
        <v>104.5</v>
      </c>
      <c r="X30" s="40" t="s">
        <v>25</v>
      </c>
      <c r="Y30" s="41">
        <v>2.2999999999999998</v>
      </c>
      <c r="Z30" s="16"/>
      <c r="AA30" s="42" t="s">
        <v>26</v>
      </c>
      <c r="AB30" s="18">
        <v>6</v>
      </c>
      <c r="AC30" s="18">
        <f>AB30*2</f>
        <v>12</v>
      </c>
      <c r="AD30" s="18"/>
      <c r="AE30" s="18">
        <f>AB30*15</f>
        <v>90</v>
      </c>
      <c r="AF30" s="18">
        <f>AC30*4+AE30*4</f>
        <v>408</v>
      </c>
      <c r="AG30" s="102"/>
    </row>
    <row r="31" spans="2:33" ht="27.95" customHeight="1">
      <c r="B31" s="39">
        <v>13</v>
      </c>
      <c r="C31" s="393"/>
      <c r="D31" s="2" t="s">
        <v>60</v>
      </c>
      <c r="E31" s="2"/>
      <c r="F31" s="2">
        <v>50</v>
      </c>
      <c r="G31" s="2"/>
      <c r="H31" s="2"/>
      <c r="I31" s="2"/>
      <c r="J31" s="2"/>
      <c r="K31" s="2"/>
      <c r="L31" s="2"/>
      <c r="M31" s="2" t="s">
        <v>208</v>
      </c>
      <c r="N31" s="3"/>
      <c r="O31" s="2">
        <v>10</v>
      </c>
      <c r="P31" s="2"/>
      <c r="Q31" s="2"/>
      <c r="R31" s="2"/>
      <c r="S31" s="2"/>
      <c r="T31" s="49"/>
      <c r="U31" s="2"/>
      <c r="V31" s="394"/>
      <c r="W31" s="44" t="s">
        <v>46</v>
      </c>
      <c r="X31" s="45" t="s">
        <v>27</v>
      </c>
      <c r="Y31" s="41">
        <v>2</v>
      </c>
      <c r="Z31" s="17"/>
      <c r="AA31" s="46" t="s">
        <v>28</v>
      </c>
      <c r="AB31" s="18">
        <v>2</v>
      </c>
      <c r="AC31" s="47">
        <f>AB31*7</f>
        <v>14</v>
      </c>
      <c r="AD31" s="18">
        <f>AB31*5</f>
        <v>10</v>
      </c>
      <c r="AE31" s="18" t="s">
        <v>29</v>
      </c>
      <c r="AF31" s="48">
        <f>AC31*4+AD31*9</f>
        <v>146</v>
      </c>
      <c r="AG31" s="101"/>
    </row>
    <row r="32" spans="2:33" ht="27.95" customHeight="1">
      <c r="B32" s="39" t="s">
        <v>10</v>
      </c>
      <c r="C32" s="393"/>
      <c r="D32" s="49"/>
      <c r="E32" s="49"/>
      <c r="F32" s="2"/>
      <c r="G32" s="2"/>
      <c r="H32" s="49"/>
      <c r="I32" s="2"/>
      <c r="J32" s="2"/>
      <c r="K32" s="49"/>
      <c r="L32" s="2"/>
      <c r="M32" s="2" t="s">
        <v>56</v>
      </c>
      <c r="N32" s="3"/>
      <c r="O32" s="2">
        <v>10</v>
      </c>
      <c r="P32" s="2"/>
      <c r="Q32" s="49"/>
      <c r="R32" s="2"/>
      <c r="S32" s="2"/>
      <c r="T32" s="49"/>
      <c r="U32" s="2"/>
      <c r="V32" s="394"/>
      <c r="W32" s="98">
        <v>21.5</v>
      </c>
      <c r="X32" s="45" t="s">
        <v>30</v>
      </c>
      <c r="Y32" s="41">
        <v>2</v>
      </c>
      <c r="Z32" s="16"/>
      <c r="AA32" s="17" t="s">
        <v>31</v>
      </c>
      <c r="AB32" s="18">
        <v>1.8</v>
      </c>
      <c r="AC32" s="18">
        <f>AB32*1</f>
        <v>1.8</v>
      </c>
      <c r="AD32" s="18" t="s">
        <v>29</v>
      </c>
      <c r="AE32" s="18">
        <f>AB32*5</f>
        <v>9</v>
      </c>
      <c r="AF32" s="18">
        <f>AC32*4+AE32*4</f>
        <v>43.2</v>
      </c>
      <c r="AG32" s="102"/>
    </row>
    <row r="33" spans="2:33" ht="27.95" customHeight="1">
      <c r="B33" s="396" t="s">
        <v>40</v>
      </c>
      <c r="C33" s="393"/>
      <c r="D33" s="49"/>
      <c r="E33" s="49"/>
      <c r="F33" s="2"/>
      <c r="G33" s="2"/>
      <c r="H33" s="49"/>
      <c r="I33" s="2"/>
      <c r="J33" s="2"/>
      <c r="K33" s="49"/>
      <c r="L33" s="2"/>
      <c r="M33" s="2" t="s">
        <v>83</v>
      </c>
      <c r="N33" s="3"/>
      <c r="O33" s="2">
        <v>3</v>
      </c>
      <c r="P33" s="2"/>
      <c r="Q33" s="49"/>
      <c r="R33" s="2"/>
      <c r="S33" s="2"/>
      <c r="T33" s="49"/>
      <c r="U33" s="2"/>
      <c r="V33" s="394"/>
      <c r="W33" s="44" t="s">
        <v>47</v>
      </c>
      <c r="X33" s="45" t="s">
        <v>33</v>
      </c>
      <c r="Y33" s="41">
        <v>0</v>
      </c>
      <c r="Z33" s="17"/>
      <c r="AA33" s="17" t="s">
        <v>34</v>
      </c>
      <c r="AB33" s="18">
        <v>2.5</v>
      </c>
      <c r="AC33" s="18"/>
      <c r="AD33" s="18">
        <f>AB33*5</f>
        <v>12.5</v>
      </c>
      <c r="AE33" s="18" t="s">
        <v>29</v>
      </c>
      <c r="AF33" s="18">
        <f>AD33*9</f>
        <v>112.5</v>
      </c>
      <c r="AG33" s="101"/>
    </row>
    <row r="34" spans="2:33" ht="27.95" customHeight="1">
      <c r="B34" s="396"/>
      <c r="C34" s="393"/>
      <c r="D34" s="49"/>
      <c r="E34" s="49"/>
      <c r="F34" s="2"/>
      <c r="G34" s="2"/>
      <c r="H34" s="49"/>
      <c r="I34" s="2"/>
      <c r="J34" s="3"/>
      <c r="K34" s="49"/>
      <c r="L34" s="3"/>
      <c r="M34" s="2" t="s">
        <v>263</v>
      </c>
      <c r="N34" s="3"/>
      <c r="O34" s="2">
        <v>1</v>
      </c>
      <c r="P34" s="2"/>
      <c r="Q34" s="49"/>
      <c r="R34" s="2"/>
      <c r="S34" s="3"/>
      <c r="T34" s="49"/>
      <c r="U34" s="2"/>
      <c r="V34" s="394"/>
      <c r="W34" s="98">
        <v>27.4</v>
      </c>
      <c r="X34" s="91" t="s">
        <v>42</v>
      </c>
      <c r="Y34" s="50">
        <v>0</v>
      </c>
      <c r="Z34" s="16"/>
      <c r="AA34" s="17" t="s">
        <v>35</v>
      </c>
      <c r="AB34" s="18">
        <v>1</v>
      </c>
      <c r="AE34" s="17">
        <f>AB34*15</f>
        <v>15</v>
      </c>
      <c r="AG34" s="102"/>
    </row>
    <row r="35" spans="2:33" ht="27.95" customHeight="1">
      <c r="B35" s="51" t="s">
        <v>36</v>
      </c>
      <c r="C35" s="52"/>
      <c r="D35" s="49"/>
      <c r="E35" s="49"/>
      <c r="F35" s="2"/>
      <c r="G35" s="2"/>
      <c r="H35" s="49"/>
      <c r="I35" s="2"/>
      <c r="J35" s="2"/>
      <c r="K35" s="49"/>
      <c r="L35" s="2"/>
      <c r="M35" s="2"/>
      <c r="N35" s="49"/>
      <c r="O35" s="2"/>
      <c r="P35" s="2"/>
      <c r="Q35" s="49"/>
      <c r="R35" s="2"/>
      <c r="S35" s="2"/>
      <c r="T35" s="49"/>
      <c r="U35" s="2"/>
      <c r="V35" s="394"/>
      <c r="W35" s="44" t="s">
        <v>12</v>
      </c>
      <c r="X35" s="53"/>
      <c r="Y35" s="41"/>
      <c r="Z35" s="17"/>
      <c r="AC35" s="17">
        <f>SUM(AC30:AC34)</f>
        <v>27.8</v>
      </c>
      <c r="AD35" s="17">
        <f>SUM(AD30:AD34)</f>
        <v>22.5</v>
      </c>
      <c r="AE35" s="17">
        <f>SUM(AE30:AE34)</f>
        <v>114</v>
      </c>
      <c r="AF35" s="17">
        <f>AC35*4+AD35*9+AE35*4</f>
        <v>769.7</v>
      </c>
      <c r="AG35" s="101"/>
    </row>
    <row r="36" spans="2:33" ht="27.95" customHeight="1">
      <c r="B36" s="54"/>
      <c r="C36" s="55"/>
      <c r="D36" s="49"/>
      <c r="E36" s="49"/>
      <c r="F36" s="2"/>
      <c r="G36" s="2"/>
      <c r="H36" s="49"/>
      <c r="I36" s="2"/>
      <c r="J36" s="2"/>
      <c r="K36" s="49"/>
      <c r="L36" s="2"/>
      <c r="M36" s="2"/>
      <c r="N36" s="49"/>
      <c r="O36" s="2"/>
      <c r="P36" s="2"/>
      <c r="Q36" s="49"/>
      <c r="R36" s="2"/>
      <c r="S36" s="2"/>
      <c r="T36" s="49"/>
      <c r="U36" s="2"/>
      <c r="V36" s="398"/>
      <c r="W36" s="99">
        <f>W30*4+W34*4+W32*9</f>
        <v>721.1</v>
      </c>
      <c r="X36" s="57"/>
      <c r="Y36" s="58"/>
      <c r="Z36" s="16"/>
      <c r="AC36" s="56">
        <f>AC35*4/AF35</f>
        <v>0.14447187215798363</v>
      </c>
      <c r="AD36" s="56">
        <f>AD35*9/AF35</f>
        <v>0.26308951539560865</v>
      </c>
      <c r="AE36" s="56">
        <f>AE35*4/AF35</f>
        <v>0.59243861244640761</v>
      </c>
      <c r="AG36" s="103"/>
    </row>
    <row r="37" spans="2:33" s="38" customFormat="1" ht="27.95" customHeight="1">
      <c r="B37" s="33">
        <v>2</v>
      </c>
      <c r="C37" s="393"/>
      <c r="D37" s="34" t="str">
        <f>'109.2月菜單'!R6</f>
        <v>高麗菜飯</v>
      </c>
      <c r="E37" s="34" t="s">
        <v>17</v>
      </c>
      <c r="F37" s="34"/>
      <c r="G37" s="34" t="str">
        <f>'109.2月菜單'!R7</f>
        <v>紅糟赤肉</v>
      </c>
      <c r="H37" s="34" t="s">
        <v>50</v>
      </c>
      <c r="I37" s="34"/>
      <c r="J37" s="34" t="str">
        <f>'109.2月菜單'!R8</f>
        <v>蒸餃(冷)</v>
      </c>
      <c r="K37" s="34" t="s">
        <v>15</v>
      </c>
      <c r="L37" s="34"/>
      <c r="M37" s="34" t="str">
        <f>'109.2月菜單'!R9</f>
        <v>珍菇燒賣(加)</v>
      </c>
      <c r="N37" s="34" t="s">
        <v>15</v>
      </c>
      <c r="O37" s="34"/>
      <c r="P37" s="34" t="str">
        <f>'109.2月菜單'!R10</f>
        <v>深色蔬菜</v>
      </c>
      <c r="Q37" s="34" t="s">
        <v>18</v>
      </c>
      <c r="R37" s="34"/>
      <c r="S37" s="34" t="str">
        <f>'109.2月菜單'!R11</f>
        <v>紫菜蛋花湯</v>
      </c>
      <c r="T37" s="34" t="s">
        <v>17</v>
      </c>
      <c r="U37" s="34"/>
      <c r="V37" s="397"/>
      <c r="W37" s="35" t="s">
        <v>44</v>
      </c>
      <c r="X37" s="36" t="s">
        <v>19</v>
      </c>
      <c r="Y37" s="37">
        <v>5.5</v>
      </c>
      <c r="Z37" s="17"/>
      <c r="AA37" s="17"/>
      <c r="AB37" s="18"/>
      <c r="AC37" s="17" t="s">
        <v>20</v>
      </c>
      <c r="AD37" s="17" t="s">
        <v>21</v>
      </c>
      <c r="AE37" s="17" t="s">
        <v>22</v>
      </c>
      <c r="AF37" s="17" t="s">
        <v>23</v>
      </c>
      <c r="AG37" s="101"/>
    </row>
    <row r="38" spans="2:33" ht="27.95" customHeight="1">
      <c r="B38" s="39" t="s">
        <v>8</v>
      </c>
      <c r="C38" s="393"/>
      <c r="D38" s="2" t="s">
        <v>51</v>
      </c>
      <c r="E38" s="3"/>
      <c r="F38" s="2">
        <v>20</v>
      </c>
      <c r="G38" s="2" t="s">
        <v>56</v>
      </c>
      <c r="H38" s="3"/>
      <c r="I38" s="2">
        <v>60</v>
      </c>
      <c r="J38" s="122" t="s">
        <v>209</v>
      </c>
      <c r="K38" s="122" t="s">
        <v>210</v>
      </c>
      <c r="L38" s="122">
        <v>30</v>
      </c>
      <c r="M38" s="65" t="s">
        <v>162</v>
      </c>
      <c r="N38" s="163" t="s">
        <v>305</v>
      </c>
      <c r="O38" s="144">
        <v>20</v>
      </c>
      <c r="P38" s="2" t="s">
        <v>58</v>
      </c>
      <c r="Q38" s="3"/>
      <c r="R38" s="2">
        <v>100</v>
      </c>
      <c r="S38" s="2" t="s">
        <v>86</v>
      </c>
      <c r="T38" s="2"/>
      <c r="U38" s="2">
        <v>1</v>
      </c>
      <c r="V38" s="394"/>
      <c r="W38" s="102">
        <v>106.5</v>
      </c>
      <c r="X38" s="40" t="s">
        <v>25</v>
      </c>
      <c r="Y38" s="41">
        <v>2</v>
      </c>
      <c r="Z38" s="16"/>
      <c r="AA38" s="42" t="s">
        <v>26</v>
      </c>
      <c r="AB38" s="18">
        <v>6</v>
      </c>
      <c r="AC38" s="18">
        <f>AB38*2</f>
        <v>12</v>
      </c>
      <c r="AD38" s="18"/>
      <c r="AE38" s="18">
        <f>AB38*15</f>
        <v>90</v>
      </c>
      <c r="AF38" s="18">
        <f>AC38*4+AE38*4</f>
        <v>408</v>
      </c>
      <c r="AG38" s="102"/>
    </row>
    <row r="39" spans="2:33" ht="27.95" customHeight="1">
      <c r="B39" s="39">
        <v>14</v>
      </c>
      <c r="C39" s="393"/>
      <c r="D39" s="2" t="s">
        <v>24</v>
      </c>
      <c r="E39" s="3"/>
      <c r="F39" s="2">
        <v>80</v>
      </c>
      <c r="G39" s="2" t="s">
        <v>270</v>
      </c>
      <c r="H39" s="3"/>
      <c r="I39" s="2">
        <v>1</v>
      </c>
      <c r="J39" s="122"/>
      <c r="K39" s="122"/>
      <c r="L39" s="122"/>
      <c r="M39" s="65" t="s">
        <v>212</v>
      </c>
      <c r="N39" s="151"/>
      <c r="O39" s="145">
        <v>6</v>
      </c>
      <c r="P39" s="2"/>
      <c r="Q39" s="3"/>
      <c r="R39" s="2"/>
      <c r="S39" s="2" t="s">
        <v>101</v>
      </c>
      <c r="T39" s="2"/>
      <c r="U39" s="2">
        <v>10</v>
      </c>
      <c r="V39" s="394"/>
      <c r="W39" s="44" t="s">
        <v>46</v>
      </c>
      <c r="X39" s="45" t="s">
        <v>27</v>
      </c>
      <c r="Y39" s="41">
        <v>1.8</v>
      </c>
      <c r="Z39" s="17"/>
      <c r="AA39" s="46" t="s">
        <v>28</v>
      </c>
      <c r="AB39" s="18">
        <v>2.2999999999999998</v>
      </c>
      <c r="AC39" s="47">
        <f>AB39*7</f>
        <v>16.099999999999998</v>
      </c>
      <c r="AD39" s="18">
        <f>AB39*5</f>
        <v>11.5</v>
      </c>
      <c r="AE39" s="18" t="s">
        <v>29</v>
      </c>
      <c r="AF39" s="48">
        <f>AC39*4+AD39*9</f>
        <v>167.89999999999998</v>
      </c>
      <c r="AG39" s="101"/>
    </row>
    <row r="40" spans="2:33" ht="27.95" customHeight="1">
      <c r="B40" s="39" t="s">
        <v>10</v>
      </c>
      <c r="C40" s="393"/>
      <c r="D40" s="3" t="s">
        <v>56</v>
      </c>
      <c r="E40" s="3"/>
      <c r="F40" s="3">
        <v>5</v>
      </c>
      <c r="G40" s="2"/>
      <c r="H40" s="3"/>
      <c r="I40" s="2"/>
      <c r="J40" s="2"/>
      <c r="K40" s="143"/>
      <c r="L40" s="122"/>
      <c r="M40" s="65" t="s">
        <v>117</v>
      </c>
      <c r="N40" s="146"/>
      <c r="O40" s="145">
        <v>45</v>
      </c>
      <c r="P40" s="2"/>
      <c r="Q40" s="3"/>
      <c r="R40" s="2"/>
      <c r="S40" s="2" t="s">
        <v>102</v>
      </c>
      <c r="T40" s="3"/>
      <c r="U40" s="2">
        <v>1</v>
      </c>
      <c r="V40" s="394"/>
      <c r="W40" s="98">
        <v>21</v>
      </c>
      <c r="X40" s="45" t="s">
        <v>30</v>
      </c>
      <c r="Y40" s="41">
        <v>2</v>
      </c>
      <c r="Z40" s="16"/>
      <c r="AA40" s="17" t="s">
        <v>31</v>
      </c>
      <c r="AB40" s="18">
        <v>1.6</v>
      </c>
      <c r="AC40" s="18">
        <f>AB40*1</f>
        <v>1.6</v>
      </c>
      <c r="AD40" s="18" t="s">
        <v>29</v>
      </c>
      <c r="AE40" s="18">
        <f>AB40*5</f>
        <v>8</v>
      </c>
      <c r="AF40" s="18">
        <f>AC40*4+AE40*4</f>
        <v>38.4</v>
      </c>
      <c r="AG40" s="102"/>
    </row>
    <row r="41" spans="2:33" ht="27.95" customHeight="1">
      <c r="B41" s="396" t="s">
        <v>32</v>
      </c>
      <c r="C41" s="393"/>
      <c r="D41" s="97" t="s">
        <v>118</v>
      </c>
      <c r="E41" s="49"/>
      <c r="F41" s="2">
        <v>30</v>
      </c>
      <c r="G41" s="2"/>
      <c r="H41" s="3"/>
      <c r="I41" s="2"/>
      <c r="J41" s="3"/>
      <c r="K41" s="49"/>
      <c r="L41" s="3"/>
      <c r="M41" s="2" t="s">
        <v>264</v>
      </c>
      <c r="N41" s="49"/>
      <c r="O41" s="2">
        <v>3</v>
      </c>
      <c r="P41" s="2"/>
      <c r="Q41" s="3"/>
      <c r="R41" s="2"/>
      <c r="S41" s="3"/>
      <c r="T41" s="3"/>
      <c r="U41" s="3"/>
      <c r="V41" s="394"/>
      <c r="W41" s="44" t="s">
        <v>47</v>
      </c>
      <c r="X41" s="45" t="s">
        <v>33</v>
      </c>
      <c r="Y41" s="41">
        <v>0</v>
      </c>
      <c r="Z41" s="17"/>
      <c r="AA41" s="17" t="s">
        <v>34</v>
      </c>
      <c r="AB41" s="18">
        <v>2.5</v>
      </c>
      <c r="AC41" s="18"/>
      <c r="AD41" s="18">
        <f>AB41*5</f>
        <v>12.5</v>
      </c>
      <c r="AE41" s="18" t="s">
        <v>29</v>
      </c>
      <c r="AF41" s="18">
        <f>AD41*9</f>
        <v>112.5</v>
      </c>
      <c r="AG41" s="101"/>
    </row>
    <row r="42" spans="2:33" ht="27.95" customHeight="1">
      <c r="B42" s="396"/>
      <c r="C42" s="393"/>
      <c r="D42" s="97"/>
      <c r="E42" s="49"/>
      <c r="F42" s="2"/>
      <c r="G42" s="2"/>
      <c r="H42" s="49"/>
      <c r="I42" s="2"/>
      <c r="J42" s="3"/>
      <c r="K42" s="2"/>
      <c r="L42" s="3"/>
      <c r="M42" s="2" t="s">
        <v>263</v>
      </c>
      <c r="N42" s="49"/>
      <c r="O42" s="2">
        <v>1</v>
      </c>
      <c r="P42" s="2"/>
      <c r="Q42" s="49"/>
      <c r="R42" s="2"/>
      <c r="S42" s="3"/>
      <c r="T42" s="49"/>
      <c r="U42" s="3"/>
      <c r="V42" s="394"/>
      <c r="W42" s="98">
        <v>26.8</v>
      </c>
      <c r="X42" s="91" t="s">
        <v>42</v>
      </c>
      <c r="Y42" s="50">
        <v>0</v>
      </c>
      <c r="Z42" s="16"/>
      <c r="AA42" s="17" t="s">
        <v>35</v>
      </c>
      <c r="AE42" s="17">
        <f>AB42*15</f>
        <v>0</v>
      </c>
      <c r="AG42" s="102"/>
    </row>
    <row r="43" spans="2:33" ht="27.95" customHeight="1">
      <c r="B43" s="51" t="s">
        <v>36</v>
      </c>
      <c r="C43" s="52"/>
      <c r="D43" s="49"/>
      <c r="E43" s="49"/>
      <c r="F43" s="2"/>
      <c r="G43" s="2"/>
      <c r="H43" s="49"/>
      <c r="I43" s="2"/>
      <c r="J43" s="3"/>
      <c r="K43" s="49"/>
      <c r="L43" s="3"/>
      <c r="M43" s="125"/>
      <c r="N43" s="173"/>
      <c r="O43" s="2"/>
      <c r="P43" s="2"/>
      <c r="Q43" s="49"/>
      <c r="R43" s="2"/>
      <c r="S43" s="3"/>
      <c r="T43" s="49"/>
      <c r="U43" s="3"/>
      <c r="V43" s="394"/>
      <c r="W43" s="44" t="s">
        <v>12</v>
      </c>
      <c r="X43" s="53"/>
      <c r="Y43" s="41"/>
      <c r="Z43" s="17"/>
      <c r="AC43" s="17">
        <f>SUM(AC38:AC42)</f>
        <v>29.7</v>
      </c>
      <c r="AD43" s="17">
        <f>SUM(AD38:AD42)</f>
        <v>24</v>
      </c>
      <c r="AE43" s="17">
        <f>SUM(AE38:AE42)</f>
        <v>98</v>
      </c>
      <c r="AF43" s="17">
        <f>AC43*4+AD43*9+AE43*4</f>
        <v>726.8</v>
      </c>
      <c r="AG43" s="101"/>
    </row>
    <row r="44" spans="2:33" ht="27.95" customHeight="1">
      <c r="B44" s="198"/>
      <c r="C44" s="199"/>
      <c r="D44" s="200"/>
      <c r="E44" s="200"/>
      <c r="F44" s="201"/>
      <c r="G44" s="201"/>
      <c r="H44" s="200"/>
      <c r="I44" s="201"/>
      <c r="J44" s="201"/>
      <c r="K44" s="200"/>
      <c r="L44" s="201"/>
      <c r="M44" s="201"/>
      <c r="N44" s="200"/>
      <c r="O44" s="201"/>
      <c r="P44" s="201"/>
      <c r="Q44" s="200"/>
      <c r="R44" s="201"/>
      <c r="S44" s="201"/>
      <c r="T44" s="200"/>
      <c r="U44" s="201"/>
      <c r="V44" s="403"/>
      <c r="W44" s="202">
        <f>W38*4+W42*4+W40*9</f>
        <v>722.2</v>
      </c>
      <c r="X44" s="203"/>
      <c r="Y44" s="204"/>
      <c r="Z44" s="16"/>
      <c r="AC44" s="56">
        <f>AC43*4/AF43</f>
        <v>0.16345624656026417</v>
      </c>
      <c r="AD44" s="56">
        <f>AD43*9/AF43</f>
        <v>0.29719317556411667</v>
      </c>
      <c r="AE44" s="56">
        <f>AE43*4/AF43</f>
        <v>0.53935057787561924</v>
      </c>
      <c r="AG44" s="103"/>
    </row>
    <row r="45" spans="2:33" s="38" customFormat="1" ht="27.95" customHeight="1">
      <c r="B45" s="39">
        <v>2</v>
      </c>
      <c r="C45" s="392"/>
      <c r="D45" s="181" t="str">
        <f>'109.2月菜單'!$B$15</f>
        <v>香Q米飯</v>
      </c>
      <c r="E45" s="181" t="s">
        <v>314</v>
      </c>
      <c r="F45" s="181"/>
      <c r="G45" s="181" t="str">
        <f>'109.2月菜單'!$B$16</f>
        <v>照燒雞翅</v>
      </c>
      <c r="H45" s="181" t="s">
        <v>315</v>
      </c>
      <c r="I45" s="181"/>
      <c r="J45" s="181" t="str">
        <f>'109.2月菜單'!$B$17</f>
        <v>泰式蛋</v>
      </c>
      <c r="K45" s="181" t="s">
        <v>316</v>
      </c>
      <c r="L45" s="181"/>
      <c r="M45" s="181" t="str">
        <f>'109.2月菜單'!$B$18</f>
        <v>螞蟻上樹</v>
      </c>
      <c r="N45" s="181" t="s">
        <v>317</v>
      </c>
      <c r="O45" s="181"/>
      <c r="P45" s="181" t="str">
        <f>'109.2月菜單'!$B$19</f>
        <v>深色蔬菜</v>
      </c>
      <c r="Q45" s="181" t="s">
        <v>318</v>
      </c>
      <c r="R45" s="181"/>
      <c r="S45" s="181" t="str">
        <f>'109.2月菜單'!$B$20</f>
        <v>鮮蔬湯</v>
      </c>
      <c r="T45" s="181" t="s">
        <v>319</v>
      </c>
      <c r="U45" s="181"/>
      <c r="V45" s="394"/>
      <c r="W45" s="44" t="s">
        <v>320</v>
      </c>
      <c r="X45" s="45" t="s">
        <v>321</v>
      </c>
      <c r="Y45" s="41">
        <v>5.4</v>
      </c>
      <c r="Z45" s="189"/>
      <c r="AA45" s="189"/>
      <c r="AB45" s="190"/>
      <c r="AC45" s="189" t="s">
        <v>322</v>
      </c>
      <c r="AD45" s="189" t="s">
        <v>323</v>
      </c>
      <c r="AE45" s="189" t="s">
        <v>324</v>
      </c>
      <c r="AF45" s="189" t="s">
        <v>325</v>
      </c>
      <c r="AG45" s="101"/>
    </row>
    <row r="46" spans="2:33" s="191" customFormat="1" ht="27.95" customHeight="1">
      <c r="B46" s="39" t="s">
        <v>8</v>
      </c>
      <c r="C46" s="393"/>
      <c r="D46" s="2" t="s">
        <v>326</v>
      </c>
      <c r="E46" s="3"/>
      <c r="F46" s="2">
        <v>100</v>
      </c>
      <c r="G46" s="2" t="s">
        <v>327</v>
      </c>
      <c r="H46" s="3"/>
      <c r="I46" s="2">
        <v>60</v>
      </c>
      <c r="J46" s="2" t="s">
        <v>328</v>
      </c>
      <c r="K46" s="2"/>
      <c r="L46" s="2">
        <v>55</v>
      </c>
      <c r="M46" s="2" t="s">
        <v>329</v>
      </c>
      <c r="N46" s="3"/>
      <c r="O46" s="2">
        <v>35</v>
      </c>
      <c r="P46" s="2" t="s">
        <v>330</v>
      </c>
      <c r="Q46" s="3"/>
      <c r="R46" s="2">
        <v>100</v>
      </c>
      <c r="S46" s="2" t="s">
        <v>331</v>
      </c>
      <c r="T46" s="2"/>
      <c r="U46" s="2">
        <v>30</v>
      </c>
      <c r="V46" s="394"/>
      <c r="W46" s="102">
        <v>105</v>
      </c>
      <c r="X46" s="40" t="s">
        <v>332</v>
      </c>
      <c r="Y46" s="41">
        <v>2.2999999999999998</v>
      </c>
      <c r="Z46" s="192"/>
      <c r="AA46" s="193" t="s">
        <v>333</v>
      </c>
      <c r="AB46" s="190">
        <v>6</v>
      </c>
      <c r="AC46" s="190">
        <f>AB46*2</f>
        <v>12</v>
      </c>
      <c r="AD46" s="190"/>
      <c r="AE46" s="190">
        <f>AB46*15</f>
        <v>90</v>
      </c>
      <c r="AF46" s="190">
        <f>AC46*4+AE46*4</f>
        <v>408</v>
      </c>
      <c r="AG46" s="102"/>
    </row>
    <row r="47" spans="2:33" s="191" customFormat="1" ht="27.95" customHeight="1">
      <c r="B47" s="39">
        <v>15</v>
      </c>
      <c r="C47" s="393"/>
      <c r="D47" s="2"/>
      <c r="E47" s="3"/>
      <c r="F47" s="2"/>
      <c r="G47" s="2"/>
      <c r="H47" s="3"/>
      <c r="I47" s="2"/>
      <c r="J47" s="2"/>
      <c r="K47" s="2"/>
      <c r="L47" s="2"/>
      <c r="M47" s="2" t="s">
        <v>334</v>
      </c>
      <c r="N47" s="3"/>
      <c r="O47" s="2">
        <v>8</v>
      </c>
      <c r="P47" s="2"/>
      <c r="Q47" s="3"/>
      <c r="R47" s="2"/>
      <c r="S47" s="2" t="s">
        <v>335</v>
      </c>
      <c r="T47" s="2"/>
      <c r="U47" s="2">
        <v>10</v>
      </c>
      <c r="V47" s="394"/>
      <c r="W47" s="44" t="s">
        <v>336</v>
      </c>
      <c r="X47" s="45" t="s">
        <v>337</v>
      </c>
      <c r="Y47" s="41">
        <v>1.8</v>
      </c>
      <c r="Z47" s="189"/>
      <c r="AA47" s="194" t="s">
        <v>338</v>
      </c>
      <c r="AB47" s="190">
        <v>2.2999999999999998</v>
      </c>
      <c r="AC47" s="195">
        <f>AB47*7</f>
        <v>16.099999999999998</v>
      </c>
      <c r="AD47" s="190">
        <f>AB47*5</f>
        <v>11.5</v>
      </c>
      <c r="AE47" s="190" t="s">
        <v>339</v>
      </c>
      <c r="AF47" s="196">
        <f>AC47*4+AD47*9</f>
        <v>167.89999999999998</v>
      </c>
      <c r="AG47" s="101"/>
    </row>
    <row r="48" spans="2:33" s="191" customFormat="1" ht="27.95" customHeight="1">
      <c r="B48" s="39" t="s">
        <v>10</v>
      </c>
      <c r="C48" s="393"/>
      <c r="D48" s="3"/>
      <c r="E48" s="3"/>
      <c r="F48" s="3"/>
      <c r="G48" s="2"/>
      <c r="H48" s="3"/>
      <c r="I48" s="2"/>
      <c r="J48" s="2"/>
      <c r="K48" s="2"/>
      <c r="L48" s="2"/>
      <c r="M48" s="2" t="s">
        <v>340</v>
      </c>
      <c r="N48" s="49"/>
      <c r="O48" s="2">
        <v>3</v>
      </c>
      <c r="P48" s="2"/>
      <c r="Q48" s="3"/>
      <c r="R48" s="2"/>
      <c r="S48" s="2" t="s">
        <v>328</v>
      </c>
      <c r="T48" s="3"/>
      <c r="U48" s="2">
        <v>5</v>
      </c>
      <c r="V48" s="394"/>
      <c r="W48" s="98">
        <v>21.5</v>
      </c>
      <c r="X48" s="45" t="s">
        <v>341</v>
      </c>
      <c r="Y48" s="41">
        <v>2</v>
      </c>
      <c r="Z48" s="192"/>
      <c r="AA48" s="189" t="s">
        <v>342</v>
      </c>
      <c r="AB48" s="190">
        <v>1.6</v>
      </c>
      <c r="AC48" s="190">
        <f>AB48*1</f>
        <v>1.6</v>
      </c>
      <c r="AD48" s="190" t="s">
        <v>339</v>
      </c>
      <c r="AE48" s="190">
        <f>AB48*5</f>
        <v>8</v>
      </c>
      <c r="AF48" s="190">
        <f>AC48*4+AE48*4</f>
        <v>38.4</v>
      </c>
      <c r="AG48" s="102"/>
    </row>
    <row r="49" spans="2:33" s="191" customFormat="1" ht="27.95" customHeight="1">
      <c r="B49" s="396" t="s">
        <v>343</v>
      </c>
      <c r="C49" s="393"/>
      <c r="D49" s="97"/>
      <c r="E49" s="49"/>
      <c r="F49" s="2"/>
      <c r="G49" s="2"/>
      <c r="H49" s="3"/>
      <c r="I49" s="2"/>
      <c r="J49" s="2"/>
      <c r="K49" s="2"/>
      <c r="L49" s="2"/>
      <c r="M49" s="2" t="s">
        <v>344</v>
      </c>
      <c r="N49" s="49"/>
      <c r="O49" s="2">
        <v>3</v>
      </c>
      <c r="P49" s="2"/>
      <c r="Q49" s="3"/>
      <c r="R49" s="2"/>
      <c r="S49" s="3" t="s">
        <v>344</v>
      </c>
      <c r="T49" s="3"/>
      <c r="U49" s="3">
        <v>3</v>
      </c>
      <c r="V49" s="394"/>
      <c r="W49" s="44" t="s">
        <v>345</v>
      </c>
      <c r="X49" s="45" t="s">
        <v>346</v>
      </c>
      <c r="Y49" s="41">
        <v>0</v>
      </c>
      <c r="Z49" s="189"/>
      <c r="AA49" s="189" t="s">
        <v>347</v>
      </c>
      <c r="AB49" s="190">
        <v>2.5</v>
      </c>
      <c r="AC49" s="190"/>
      <c r="AD49" s="190">
        <f>AB49*5</f>
        <v>12.5</v>
      </c>
      <c r="AE49" s="190" t="s">
        <v>339</v>
      </c>
      <c r="AF49" s="190">
        <f>AD49*9</f>
        <v>112.5</v>
      </c>
      <c r="AG49" s="101"/>
    </row>
    <row r="50" spans="2:33" s="191" customFormat="1" ht="27.95" customHeight="1">
      <c r="B50" s="396"/>
      <c r="C50" s="393"/>
      <c r="D50" s="97"/>
      <c r="E50" s="49"/>
      <c r="F50" s="2"/>
      <c r="G50" s="2"/>
      <c r="H50" s="49"/>
      <c r="I50" s="2"/>
      <c r="J50" s="2"/>
      <c r="K50" s="49"/>
      <c r="L50" s="2"/>
      <c r="M50" s="2" t="s">
        <v>348</v>
      </c>
      <c r="N50" s="49"/>
      <c r="O50" s="2">
        <v>1</v>
      </c>
      <c r="P50" s="2"/>
      <c r="Q50" s="49"/>
      <c r="R50" s="2"/>
      <c r="S50" s="3" t="s">
        <v>348</v>
      </c>
      <c r="T50" s="49"/>
      <c r="U50" s="3">
        <v>1</v>
      </c>
      <c r="V50" s="394"/>
      <c r="W50" s="98">
        <v>27.7</v>
      </c>
      <c r="X50" s="91" t="s">
        <v>349</v>
      </c>
      <c r="Y50" s="50">
        <v>0</v>
      </c>
      <c r="Z50" s="192"/>
      <c r="AA50" s="189" t="s">
        <v>350</v>
      </c>
      <c r="AB50" s="190"/>
      <c r="AC50" s="189"/>
      <c r="AD50" s="189"/>
      <c r="AE50" s="189">
        <f>AB50*15</f>
        <v>0</v>
      </c>
      <c r="AF50" s="189"/>
      <c r="AG50" s="102"/>
    </row>
    <row r="51" spans="2:33" s="191" customFormat="1" ht="27.95" customHeight="1">
      <c r="B51" s="182" t="s">
        <v>351</v>
      </c>
      <c r="C51" s="183"/>
      <c r="D51" s="49"/>
      <c r="E51" s="49"/>
      <c r="F51" s="2"/>
      <c r="G51" s="2"/>
      <c r="H51" s="49"/>
      <c r="I51" s="2"/>
      <c r="J51" s="3"/>
      <c r="K51" s="49"/>
      <c r="L51" s="3"/>
      <c r="M51" s="2"/>
      <c r="N51" s="97"/>
      <c r="O51" s="2"/>
      <c r="P51" s="2"/>
      <c r="Q51" s="49"/>
      <c r="R51" s="2"/>
      <c r="S51" s="3"/>
      <c r="T51" s="49"/>
      <c r="U51" s="3"/>
      <c r="V51" s="394"/>
      <c r="W51" s="44" t="s">
        <v>12</v>
      </c>
      <c r="X51" s="53"/>
      <c r="Y51" s="41"/>
      <c r="Z51" s="189"/>
      <c r="AA51" s="189"/>
      <c r="AB51" s="190"/>
      <c r="AC51" s="189">
        <f>SUM(AC46:AC50)</f>
        <v>29.7</v>
      </c>
      <c r="AD51" s="189">
        <f>SUM(AD46:AD50)</f>
        <v>24</v>
      </c>
      <c r="AE51" s="189">
        <f>SUM(AE46:AE50)</f>
        <v>98</v>
      </c>
      <c r="AF51" s="189">
        <f>AC51*4+AD51*9+AE51*4</f>
        <v>726.8</v>
      </c>
      <c r="AG51" s="101"/>
    </row>
    <row r="52" spans="2:33" s="191" customFormat="1" ht="27.95" customHeight="1" thickBot="1">
      <c r="B52" s="184"/>
      <c r="C52" s="185"/>
      <c r="D52" s="77"/>
      <c r="E52" s="77"/>
      <c r="F52" s="78"/>
      <c r="G52" s="78"/>
      <c r="H52" s="77"/>
      <c r="I52" s="78"/>
      <c r="J52" s="78"/>
      <c r="K52" s="77"/>
      <c r="L52" s="78"/>
      <c r="M52" s="78"/>
      <c r="N52" s="77"/>
      <c r="O52" s="78"/>
      <c r="P52" s="78"/>
      <c r="Q52" s="77"/>
      <c r="R52" s="78"/>
      <c r="S52" s="160"/>
      <c r="T52" s="159"/>
      <c r="U52" s="160"/>
      <c r="V52" s="395"/>
      <c r="W52" s="186">
        <f>W46*4+W50*4+W48*9</f>
        <v>724.3</v>
      </c>
      <c r="X52" s="187"/>
      <c r="Y52" s="188"/>
      <c r="Z52" s="192"/>
      <c r="AA52" s="189"/>
      <c r="AB52" s="190"/>
      <c r="AC52" s="197">
        <f>AC51*4/AF51</f>
        <v>0.16345624656026417</v>
      </c>
      <c r="AD52" s="197">
        <f>AD51*9/AF51</f>
        <v>0.29719317556411667</v>
      </c>
      <c r="AE52" s="197">
        <f>AE51*4/AF51</f>
        <v>0.53935057787561924</v>
      </c>
      <c r="AF52" s="189"/>
      <c r="AG52" s="103"/>
    </row>
    <row r="53" spans="2:33" s="82" customFormat="1" ht="21.75" customHeight="1">
      <c r="B53" s="79"/>
      <c r="C53" s="17"/>
      <c r="D53" s="43"/>
      <c r="E53" s="80"/>
      <c r="F53" s="43"/>
      <c r="G53" s="43"/>
      <c r="H53" s="80"/>
      <c r="I53" s="43"/>
      <c r="J53" s="404"/>
      <c r="K53" s="404"/>
      <c r="L53" s="404"/>
      <c r="M53" s="404"/>
      <c r="N53" s="404"/>
      <c r="O53" s="404"/>
      <c r="P53" s="404"/>
      <c r="Q53" s="404"/>
      <c r="R53" s="404"/>
      <c r="S53" s="404"/>
      <c r="T53" s="404"/>
      <c r="U53" s="404"/>
      <c r="V53" s="404"/>
      <c r="W53" s="404"/>
      <c r="X53" s="404"/>
      <c r="Y53" s="404"/>
      <c r="Z53" s="81"/>
      <c r="AA53" s="69"/>
      <c r="AB53" s="63"/>
      <c r="AC53" s="69"/>
      <c r="AD53" s="69"/>
      <c r="AE53" s="69"/>
      <c r="AF53" s="69"/>
      <c r="AG53" s="69"/>
    </row>
    <row r="54" spans="2:33">
      <c r="B54" s="63"/>
      <c r="C54" s="82"/>
      <c r="D54" s="405"/>
      <c r="E54" s="405"/>
      <c r="F54" s="406"/>
      <c r="G54" s="406"/>
      <c r="H54" s="83"/>
      <c r="I54" s="17"/>
      <c r="J54" s="17"/>
      <c r="K54" s="83"/>
      <c r="L54" s="17"/>
      <c r="N54" s="83"/>
      <c r="O54" s="17"/>
      <c r="Q54" s="83"/>
      <c r="R54" s="17"/>
      <c r="T54" s="83"/>
      <c r="U54" s="17"/>
      <c r="V54" s="84"/>
      <c r="Y54" s="87"/>
    </row>
    <row r="55" spans="2:33">
      <c r="Y55" s="87"/>
    </row>
    <row r="56" spans="2:33">
      <c r="Y56" s="87"/>
    </row>
    <row r="57" spans="2:33" ht="28.15" customHeight="1">
      <c r="Y57" s="87"/>
    </row>
    <row r="58" spans="2:33">
      <c r="Y58" s="87"/>
    </row>
    <row r="59" spans="2:33">
      <c r="Y59" s="87"/>
    </row>
    <row r="60" spans="2:33">
      <c r="Y60" s="87"/>
    </row>
  </sheetData>
  <mergeCells count="22">
    <mergeCell ref="J53:Y53"/>
    <mergeCell ref="D54:G54"/>
    <mergeCell ref="B1:Y1"/>
    <mergeCell ref="B2:G2"/>
    <mergeCell ref="C5:C10"/>
    <mergeCell ref="V5:V12"/>
    <mergeCell ref="B9:B10"/>
    <mergeCell ref="C45:C50"/>
    <mergeCell ref="V45:V52"/>
    <mergeCell ref="B49:B50"/>
    <mergeCell ref="C13:C18"/>
    <mergeCell ref="V13:V20"/>
    <mergeCell ref="B17:B18"/>
    <mergeCell ref="C21:C26"/>
    <mergeCell ref="V21:V28"/>
    <mergeCell ref="B25:B26"/>
    <mergeCell ref="C29:C34"/>
    <mergeCell ref="V29:V36"/>
    <mergeCell ref="B33:B34"/>
    <mergeCell ref="C37:C42"/>
    <mergeCell ref="V37:V44"/>
    <mergeCell ref="B41:B42"/>
  </mergeCells>
  <phoneticPr fontId="19" type="noConversion"/>
  <pageMargins left="1.23" right="0.17" top="0.18" bottom="0.17" header="0.5" footer="0.23"/>
  <pageSetup paperSize="9" scale="36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B27" zoomScale="60" workbookViewId="0">
      <selection activeCell="J45" sqref="J45:Y45"/>
    </sheetView>
  </sheetViews>
  <sheetFormatPr defaultColWidth="9" defaultRowHeight="20.25"/>
  <cols>
    <col min="1" max="1" width="1.875" style="43" customWidth="1"/>
    <col min="2" max="2" width="4.875" style="79" customWidth="1"/>
    <col min="3" max="3" width="0" style="43" hidden="1" customWidth="1"/>
    <col min="4" max="4" width="18.625" style="43" customWidth="1"/>
    <col min="5" max="5" width="5.625" style="80" customWidth="1"/>
    <col min="6" max="6" width="9.625" style="43" customWidth="1"/>
    <col min="7" max="7" width="18.625" style="43" customWidth="1"/>
    <col min="8" max="8" width="5.625" style="80" customWidth="1"/>
    <col min="9" max="9" width="9.625" style="43" customWidth="1"/>
    <col min="10" max="10" width="18.625" style="43" customWidth="1"/>
    <col min="11" max="11" width="5.625" style="80" customWidth="1"/>
    <col min="12" max="12" width="9.625" style="43" customWidth="1"/>
    <col min="13" max="13" width="18.625" style="43" customWidth="1"/>
    <col min="14" max="14" width="5.625" style="80" customWidth="1"/>
    <col min="15" max="15" width="9.625" style="43" customWidth="1"/>
    <col min="16" max="16" width="18.625" style="43" customWidth="1"/>
    <col min="17" max="17" width="5.625" style="80" customWidth="1"/>
    <col min="18" max="18" width="9.625" style="43" customWidth="1"/>
    <col min="19" max="19" width="18.625" style="43" customWidth="1"/>
    <col min="20" max="20" width="5.625" style="80" customWidth="1"/>
    <col min="21" max="21" width="9.625" style="43" customWidth="1"/>
    <col min="22" max="22" width="5.25" style="88" customWidth="1"/>
    <col min="23" max="23" width="11.75" style="85" customWidth="1"/>
    <col min="24" max="24" width="11.25" style="86" customWidth="1"/>
    <col min="25" max="25" width="6.625" style="89" customWidth="1"/>
    <col min="26" max="26" width="6.625" style="43" customWidth="1"/>
    <col min="27" max="27" width="6" style="17" hidden="1" customWidth="1"/>
    <col min="28" max="28" width="5.5" style="18" hidden="1" customWidth="1"/>
    <col min="29" max="29" width="7.75" style="17" hidden="1" customWidth="1"/>
    <col min="30" max="30" width="8" style="17" hidden="1" customWidth="1"/>
    <col min="31" max="31" width="7.875" style="17" hidden="1" customWidth="1"/>
    <col min="32" max="32" width="7.5" style="17" hidden="1" customWidth="1"/>
    <col min="33" max="33" width="9" style="17"/>
    <col min="34" max="16384" width="9" style="43"/>
  </cols>
  <sheetData>
    <row r="1" spans="2:33" s="5" customFormat="1" ht="38.25">
      <c r="B1" s="399" t="s">
        <v>307</v>
      </c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4"/>
      <c r="AB1" s="6"/>
    </row>
    <row r="2" spans="2:33" s="5" customFormat="1" ht="13.5" customHeight="1">
      <c r="B2" s="400"/>
      <c r="C2" s="401"/>
      <c r="D2" s="401"/>
      <c r="E2" s="401"/>
      <c r="F2" s="401"/>
      <c r="G2" s="401"/>
      <c r="H2" s="152"/>
      <c r="I2" s="4"/>
      <c r="J2" s="4"/>
      <c r="K2" s="152"/>
      <c r="L2" s="4"/>
      <c r="M2" s="4"/>
      <c r="N2" s="152"/>
      <c r="O2" s="4"/>
      <c r="P2" s="4"/>
      <c r="Q2" s="152"/>
      <c r="R2" s="4"/>
      <c r="S2" s="4"/>
      <c r="T2" s="152"/>
      <c r="U2" s="4"/>
      <c r="V2" s="7"/>
      <c r="W2" s="8"/>
      <c r="X2" s="9"/>
      <c r="Y2" s="8"/>
      <c r="Z2" s="4"/>
      <c r="AB2" s="6"/>
    </row>
    <row r="3" spans="2:33" s="17" customFormat="1" ht="32.25" customHeight="1" thickBot="1">
      <c r="B3" s="92" t="s">
        <v>43</v>
      </c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5"/>
      <c r="T3" s="11"/>
      <c r="U3" s="11"/>
      <c r="V3" s="12"/>
      <c r="W3" s="13"/>
      <c r="X3" s="14"/>
      <c r="Y3" s="15"/>
      <c r="Z3" s="16"/>
      <c r="AB3" s="18"/>
    </row>
    <row r="4" spans="2:33" s="32" customFormat="1" ht="99">
      <c r="B4" s="19" t="s">
        <v>0</v>
      </c>
      <c r="C4" s="20" t="s">
        <v>1</v>
      </c>
      <c r="D4" s="21" t="s">
        <v>2</v>
      </c>
      <c r="E4" s="22" t="s">
        <v>41</v>
      </c>
      <c r="F4" s="21"/>
      <c r="G4" s="21" t="s">
        <v>3</v>
      </c>
      <c r="H4" s="22" t="s">
        <v>41</v>
      </c>
      <c r="I4" s="21"/>
      <c r="J4" s="21" t="s">
        <v>4</v>
      </c>
      <c r="K4" s="22" t="s">
        <v>41</v>
      </c>
      <c r="L4" s="23"/>
      <c r="M4" s="21" t="s">
        <v>4</v>
      </c>
      <c r="N4" s="22" t="s">
        <v>41</v>
      </c>
      <c r="O4" s="21"/>
      <c r="P4" s="21" t="s">
        <v>4</v>
      </c>
      <c r="Q4" s="22" t="s">
        <v>41</v>
      </c>
      <c r="R4" s="21"/>
      <c r="S4" s="24" t="s">
        <v>5</v>
      </c>
      <c r="T4" s="22" t="s">
        <v>41</v>
      </c>
      <c r="U4" s="21"/>
      <c r="V4" s="94" t="s">
        <v>48</v>
      </c>
      <c r="W4" s="25" t="s">
        <v>6</v>
      </c>
      <c r="X4" s="26" t="s">
        <v>13</v>
      </c>
      <c r="Y4" s="27" t="s">
        <v>14</v>
      </c>
      <c r="Z4" s="28"/>
      <c r="AA4" s="29"/>
      <c r="AB4" s="30"/>
      <c r="AC4" s="31"/>
      <c r="AD4" s="31"/>
      <c r="AE4" s="31"/>
      <c r="AF4" s="31"/>
      <c r="AG4" s="100"/>
    </row>
    <row r="5" spans="2:33" s="38" customFormat="1" ht="65.099999999999994" customHeight="1">
      <c r="B5" s="33">
        <v>2</v>
      </c>
      <c r="C5" s="393"/>
      <c r="D5" s="34" t="str">
        <f>'109.2月菜單'!B24</f>
        <v>香Q米飯</v>
      </c>
      <c r="E5" s="34" t="s">
        <v>15</v>
      </c>
      <c r="F5" s="1" t="s">
        <v>16</v>
      </c>
      <c r="G5" s="34" t="str">
        <f>'109.2月菜單'!B25</f>
        <v>藥膳燒雞</v>
      </c>
      <c r="H5" s="34" t="s">
        <v>17</v>
      </c>
      <c r="I5" s="1" t="s">
        <v>16</v>
      </c>
      <c r="J5" s="34" t="str">
        <f>'109.2月菜單'!B26</f>
        <v>泡菜肉片</v>
      </c>
      <c r="K5" s="34" t="s">
        <v>17</v>
      </c>
      <c r="L5" s="1" t="s">
        <v>16</v>
      </c>
      <c r="M5" s="34" t="str">
        <f>'109.2月菜單'!B27</f>
        <v>花生米血糕(冷)</v>
      </c>
      <c r="N5" s="34" t="s">
        <v>17</v>
      </c>
      <c r="O5" s="1" t="s">
        <v>16</v>
      </c>
      <c r="P5" s="34" t="str">
        <f>'109.2月菜單'!B28</f>
        <v>深色蔬菜</v>
      </c>
      <c r="Q5" s="34" t="s">
        <v>18</v>
      </c>
      <c r="R5" s="1" t="s">
        <v>16</v>
      </c>
      <c r="S5" s="34" t="str">
        <f>'109.2月菜單'!B29</f>
        <v>筍片湯</v>
      </c>
      <c r="T5" s="34" t="s">
        <v>17</v>
      </c>
      <c r="U5" s="1" t="s">
        <v>16</v>
      </c>
      <c r="V5" s="397"/>
      <c r="W5" s="35" t="s">
        <v>44</v>
      </c>
      <c r="X5" s="36" t="s">
        <v>19</v>
      </c>
      <c r="Y5" s="37">
        <v>5</v>
      </c>
      <c r="Z5" s="17"/>
      <c r="AA5" s="17"/>
      <c r="AB5" s="18"/>
      <c r="AC5" s="17" t="s">
        <v>20</v>
      </c>
      <c r="AD5" s="17" t="s">
        <v>21</v>
      </c>
      <c r="AE5" s="17" t="s">
        <v>22</v>
      </c>
      <c r="AF5" s="17" t="s">
        <v>23</v>
      </c>
      <c r="AG5" s="101"/>
    </row>
    <row r="6" spans="2:33" ht="27.95" customHeight="1">
      <c r="B6" s="39" t="s">
        <v>8</v>
      </c>
      <c r="C6" s="393"/>
      <c r="D6" s="2" t="s">
        <v>24</v>
      </c>
      <c r="E6" s="3"/>
      <c r="F6" s="2">
        <v>100</v>
      </c>
      <c r="G6" s="2" t="s">
        <v>205</v>
      </c>
      <c r="H6" s="2"/>
      <c r="I6" s="2">
        <v>40</v>
      </c>
      <c r="J6" s="2" t="s">
        <v>54</v>
      </c>
      <c r="K6" s="2"/>
      <c r="L6" s="2">
        <v>50</v>
      </c>
      <c r="M6" s="3" t="s">
        <v>216</v>
      </c>
      <c r="N6" s="2" t="s">
        <v>210</v>
      </c>
      <c r="O6" s="2">
        <v>30</v>
      </c>
      <c r="P6" s="2" t="s">
        <v>217</v>
      </c>
      <c r="Q6" s="2"/>
      <c r="R6" s="2">
        <v>100</v>
      </c>
      <c r="S6" s="3" t="s">
        <v>273</v>
      </c>
      <c r="T6" s="2"/>
      <c r="U6" s="2">
        <v>30</v>
      </c>
      <c r="V6" s="394"/>
      <c r="W6" s="102">
        <v>100.5</v>
      </c>
      <c r="X6" s="40" t="s">
        <v>25</v>
      </c>
      <c r="Y6" s="41">
        <v>2.2999999999999998</v>
      </c>
      <c r="Z6" s="16"/>
      <c r="AA6" s="42" t="s">
        <v>26</v>
      </c>
      <c r="AB6" s="18">
        <v>6</v>
      </c>
      <c r="AC6" s="18">
        <f>AB6*2</f>
        <v>12</v>
      </c>
      <c r="AD6" s="18"/>
      <c r="AE6" s="18">
        <f>AB6*15</f>
        <v>90</v>
      </c>
      <c r="AF6" s="18">
        <f>AC6*4+AE6*4</f>
        <v>408</v>
      </c>
      <c r="AG6" s="102"/>
    </row>
    <row r="7" spans="2:33" ht="27.95" customHeight="1">
      <c r="B7" s="39">
        <v>17</v>
      </c>
      <c r="C7" s="393"/>
      <c r="D7" s="2"/>
      <c r="E7" s="3"/>
      <c r="F7" s="2"/>
      <c r="G7" s="2" t="s">
        <v>196</v>
      </c>
      <c r="H7" s="2"/>
      <c r="I7" s="2">
        <v>20</v>
      </c>
      <c r="J7" s="2" t="s">
        <v>56</v>
      </c>
      <c r="K7" s="2"/>
      <c r="L7" s="2">
        <v>40</v>
      </c>
      <c r="M7" s="3" t="s">
        <v>218</v>
      </c>
      <c r="N7" s="2"/>
      <c r="O7" s="2">
        <v>1</v>
      </c>
      <c r="P7" s="2"/>
      <c r="Q7" s="2"/>
      <c r="R7" s="2"/>
      <c r="S7" s="3" t="s">
        <v>274</v>
      </c>
      <c r="T7" s="2"/>
      <c r="U7" s="2">
        <v>10</v>
      </c>
      <c r="V7" s="394"/>
      <c r="W7" s="44" t="s">
        <v>46</v>
      </c>
      <c r="X7" s="45" t="s">
        <v>27</v>
      </c>
      <c r="Y7" s="41">
        <v>2.1</v>
      </c>
      <c r="Z7" s="17"/>
      <c r="AA7" s="46" t="s">
        <v>28</v>
      </c>
      <c r="AB7" s="18">
        <v>2</v>
      </c>
      <c r="AC7" s="47">
        <f>AB7*7</f>
        <v>14</v>
      </c>
      <c r="AD7" s="18">
        <f>AB7*5</f>
        <v>10</v>
      </c>
      <c r="AE7" s="18" t="s">
        <v>29</v>
      </c>
      <c r="AF7" s="48">
        <f>AC7*4+AD7*9</f>
        <v>146</v>
      </c>
      <c r="AG7" s="101"/>
    </row>
    <row r="8" spans="2:33" ht="27.95" customHeight="1">
      <c r="B8" s="39" t="s">
        <v>10</v>
      </c>
      <c r="C8" s="393"/>
      <c r="D8" s="2"/>
      <c r="E8" s="3"/>
      <c r="F8" s="2"/>
      <c r="G8" s="2"/>
      <c r="H8" s="49"/>
      <c r="I8" s="2"/>
      <c r="J8" s="2" t="s">
        <v>219</v>
      </c>
      <c r="K8" s="97"/>
      <c r="L8" s="2">
        <v>1</v>
      </c>
      <c r="M8" s="3"/>
      <c r="N8" s="49"/>
      <c r="O8" s="2"/>
      <c r="P8" s="2"/>
      <c r="Q8" s="49"/>
      <c r="R8" s="2"/>
      <c r="S8" s="3"/>
      <c r="T8" s="2"/>
      <c r="U8" s="2"/>
      <c r="V8" s="394"/>
      <c r="W8" s="98">
        <v>21.5</v>
      </c>
      <c r="X8" s="45" t="s">
        <v>30</v>
      </c>
      <c r="Y8" s="41">
        <v>2</v>
      </c>
      <c r="Z8" s="16"/>
      <c r="AA8" s="17" t="s">
        <v>31</v>
      </c>
      <c r="AB8" s="18">
        <v>1.5</v>
      </c>
      <c r="AC8" s="18">
        <f>AB8*1</f>
        <v>1.5</v>
      </c>
      <c r="AD8" s="18" t="s">
        <v>29</v>
      </c>
      <c r="AE8" s="18">
        <f>AB8*5</f>
        <v>7.5</v>
      </c>
      <c r="AF8" s="18">
        <f>AC8*4+AE8*4</f>
        <v>36</v>
      </c>
      <c r="AG8" s="102"/>
    </row>
    <row r="9" spans="2:33" ht="27.95" customHeight="1">
      <c r="B9" s="396" t="s">
        <v>37</v>
      </c>
      <c r="C9" s="393"/>
      <c r="D9" s="3"/>
      <c r="E9" s="3"/>
      <c r="F9" s="3"/>
      <c r="G9" s="2"/>
      <c r="H9" s="49"/>
      <c r="I9" s="2"/>
      <c r="J9" s="2" t="s">
        <v>220</v>
      </c>
      <c r="K9" s="49"/>
      <c r="L9" s="2">
        <v>1</v>
      </c>
      <c r="M9" s="3"/>
      <c r="N9" s="2"/>
      <c r="O9" s="2"/>
      <c r="P9" s="2"/>
      <c r="Q9" s="49"/>
      <c r="R9" s="2"/>
      <c r="S9" s="3"/>
      <c r="T9" s="2"/>
      <c r="U9" s="2"/>
      <c r="V9" s="394"/>
      <c r="W9" s="44" t="s">
        <v>47</v>
      </c>
      <c r="X9" s="45" t="s">
        <v>33</v>
      </c>
      <c r="Y9" s="41">
        <v>0</v>
      </c>
      <c r="Z9" s="17"/>
      <c r="AA9" s="17" t="s">
        <v>34</v>
      </c>
      <c r="AB9" s="18">
        <v>2.5</v>
      </c>
      <c r="AC9" s="18"/>
      <c r="AD9" s="18">
        <f>AB9*5</f>
        <v>12.5</v>
      </c>
      <c r="AE9" s="18" t="s">
        <v>29</v>
      </c>
      <c r="AF9" s="18">
        <f>AD9*9</f>
        <v>112.5</v>
      </c>
      <c r="AG9" s="101"/>
    </row>
    <row r="10" spans="2:33" ht="27.95" customHeight="1">
      <c r="B10" s="396"/>
      <c r="C10" s="393"/>
      <c r="D10" s="3"/>
      <c r="E10" s="3"/>
      <c r="F10" s="3"/>
      <c r="G10" s="2"/>
      <c r="H10" s="49"/>
      <c r="I10" s="2"/>
      <c r="J10" s="2"/>
      <c r="K10" s="49"/>
      <c r="L10" s="2"/>
      <c r="M10" s="3"/>
      <c r="N10" s="2"/>
      <c r="O10" s="2"/>
      <c r="P10" s="2"/>
      <c r="Q10" s="49"/>
      <c r="R10" s="2"/>
      <c r="S10" s="2"/>
      <c r="T10" s="49"/>
      <c r="U10" s="2"/>
      <c r="V10" s="394"/>
      <c r="W10" s="98">
        <v>27.7</v>
      </c>
      <c r="X10" s="91" t="s">
        <v>42</v>
      </c>
      <c r="Y10" s="50">
        <v>0</v>
      </c>
      <c r="Z10" s="16"/>
      <c r="AA10" s="17" t="s">
        <v>35</v>
      </c>
      <c r="AE10" s="17">
        <f>AB10*15</f>
        <v>0</v>
      </c>
      <c r="AG10" s="102"/>
    </row>
    <row r="11" spans="2:33" ht="27.95" customHeight="1">
      <c r="B11" s="51" t="s">
        <v>36</v>
      </c>
      <c r="C11" s="52"/>
      <c r="D11" s="3"/>
      <c r="E11" s="49"/>
      <c r="F11" s="3"/>
      <c r="G11" s="2"/>
      <c r="H11" s="49"/>
      <c r="I11" s="2"/>
      <c r="J11" s="2"/>
      <c r="K11" s="49"/>
      <c r="L11" s="2"/>
      <c r="M11" s="2"/>
      <c r="N11" s="49"/>
      <c r="O11" s="2"/>
      <c r="P11" s="2"/>
      <c r="Q11" s="49"/>
      <c r="R11" s="2"/>
      <c r="S11" s="2"/>
      <c r="T11" s="49"/>
      <c r="U11" s="2"/>
      <c r="V11" s="394"/>
      <c r="W11" s="44" t="s">
        <v>12</v>
      </c>
      <c r="X11" s="53"/>
      <c r="Y11" s="41"/>
      <c r="Z11" s="17"/>
      <c r="AC11" s="17">
        <f>SUM(AC6:AC10)</f>
        <v>27.5</v>
      </c>
      <c r="AD11" s="17">
        <f>SUM(AD6:AD10)</f>
        <v>22.5</v>
      </c>
      <c r="AE11" s="17">
        <f>SUM(AE6:AE10)</f>
        <v>97.5</v>
      </c>
      <c r="AF11" s="17">
        <f>AC11*4+AD11*9+AE11*4</f>
        <v>702.5</v>
      </c>
      <c r="AG11" s="101"/>
    </row>
    <row r="12" spans="2:33" ht="27.95" customHeight="1">
      <c r="B12" s="54"/>
      <c r="C12" s="55"/>
      <c r="D12" s="49"/>
      <c r="E12" s="49"/>
      <c r="F12" s="2"/>
      <c r="G12" s="2"/>
      <c r="H12" s="49"/>
      <c r="I12" s="2"/>
      <c r="J12" s="2"/>
      <c r="K12" s="49"/>
      <c r="L12" s="2"/>
      <c r="M12" s="2"/>
      <c r="N12" s="49"/>
      <c r="O12" s="2"/>
      <c r="P12" s="2"/>
      <c r="Q12" s="49"/>
      <c r="R12" s="2"/>
      <c r="S12" s="2"/>
      <c r="T12" s="49"/>
      <c r="U12" s="2"/>
      <c r="V12" s="398"/>
      <c r="W12" s="99">
        <f>W6*4+W10*4+W8*9</f>
        <v>706.3</v>
      </c>
      <c r="X12" s="57"/>
      <c r="Y12" s="58"/>
      <c r="Z12" s="16"/>
      <c r="AC12" s="56">
        <f>AC11*4/AF11</f>
        <v>0.15658362989323843</v>
      </c>
      <c r="AD12" s="56">
        <f>AD11*9/AF11</f>
        <v>0.28825622775800713</v>
      </c>
      <c r="AE12" s="56">
        <f>AE11*4/AF11</f>
        <v>0.55516014234875444</v>
      </c>
      <c r="AG12" s="103"/>
    </row>
    <row r="13" spans="2:33" s="38" customFormat="1" ht="27.95" customHeight="1">
      <c r="B13" s="33">
        <v>2</v>
      </c>
      <c r="C13" s="393"/>
      <c r="D13" s="34" t="str">
        <f>'109.2月菜單'!F24</f>
        <v>麥片飯</v>
      </c>
      <c r="E13" s="34" t="s">
        <v>15</v>
      </c>
      <c r="F13" s="34"/>
      <c r="G13" s="34" t="str">
        <f>'109.2月菜單'!F25</f>
        <v>鳳梨咕咕雞(炸)</v>
      </c>
      <c r="H13" s="34" t="s">
        <v>198</v>
      </c>
      <c r="I13" s="34"/>
      <c r="J13" s="34" t="str">
        <f>'109.2月菜單'!F26</f>
        <v>五香滷蛋</v>
      </c>
      <c r="K13" s="34" t="s">
        <v>302</v>
      </c>
      <c r="L13" s="34"/>
      <c r="M13" s="34" t="str">
        <f>'109.2月菜單'!F27</f>
        <v>蝦卷拌綠花(加)</v>
      </c>
      <c r="N13" s="34" t="s">
        <v>303</v>
      </c>
      <c r="O13" s="34"/>
      <c r="P13" s="34" t="str">
        <f>'109.2月菜單'!F28</f>
        <v>淺色蔬菜</v>
      </c>
      <c r="Q13" s="34" t="s">
        <v>18</v>
      </c>
      <c r="R13" s="34"/>
      <c r="S13" s="34" t="str">
        <f>'109.2月菜單'!F29</f>
        <v>金茸三絲湯</v>
      </c>
      <c r="T13" s="34" t="s">
        <v>17</v>
      </c>
      <c r="U13" s="34"/>
      <c r="V13" s="397"/>
      <c r="W13" s="35" t="s">
        <v>44</v>
      </c>
      <c r="X13" s="36" t="s">
        <v>19</v>
      </c>
      <c r="Y13" s="37">
        <v>5</v>
      </c>
      <c r="Z13" s="17"/>
      <c r="AA13" s="17"/>
      <c r="AB13" s="18"/>
      <c r="AC13" s="17" t="s">
        <v>20</v>
      </c>
      <c r="AD13" s="17" t="s">
        <v>21</v>
      </c>
      <c r="AE13" s="17" t="s">
        <v>22</v>
      </c>
      <c r="AF13" s="17" t="s">
        <v>23</v>
      </c>
      <c r="AG13" s="101"/>
    </row>
    <row r="14" spans="2:33" ht="27.95" customHeight="1">
      <c r="B14" s="39" t="s">
        <v>8</v>
      </c>
      <c r="C14" s="393"/>
      <c r="D14" s="2" t="s">
        <v>24</v>
      </c>
      <c r="E14" s="2"/>
      <c r="F14" s="2">
        <v>60</v>
      </c>
      <c r="G14" s="64" t="s">
        <v>211</v>
      </c>
      <c r="H14" s="124"/>
      <c r="I14" s="123">
        <v>60</v>
      </c>
      <c r="J14" s="3" t="s">
        <v>221</v>
      </c>
      <c r="K14" s="3"/>
      <c r="L14" s="3">
        <v>55</v>
      </c>
      <c r="M14" s="3" t="s">
        <v>222</v>
      </c>
      <c r="N14" s="2"/>
      <c r="O14" s="3">
        <v>30</v>
      </c>
      <c r="P14" s="2" t="s">
        <v>223</v>
      </c>
      <c r="Q14" s="2"/>
      <c r="R14" s="2">
        <v>100</v>
      </c>
      <c r="S14" s="3" t="s">
        <v>225</v>
      </c>
      <c r="T14" s="2"/>
      <c r="U14" s="2">
        <v>20</v>
      </c>
      <c r="V14" s="394"/>
      <c r="W14" s="102">
        <v>99</v>
      </c>
      <c r="X14" s="40" t="s">
        <v>25</v>
      </c>
      <c r="Y14" s="41">
        <v>2.2999999999999998</v>
      </c>
      <c r="Z14" s="16"/>
      <c r="AA14" s="42" t="s">
        <v>26</v>
      </c>
      <c r="AB14" s="18">
        <v>6.2</v>
      </c>
      <c r="AC14" s="18">
        <f>AB14*2</f>
        <v>12.4</v>
      </c>
      <c r="AD14" s="18"/>
      <c r="AE14" s="18">
        <f>AB14*15</f>
        <v>93</v>
      </c>
      <c r="AF14" s="18">
        <f>AC14*4+AE14*4</f>
        <v>421.6</v>
      </c>
      <c r="AG14" s="102"/>
    </row>
    <row r="15" spans="2:33" ht="27.95" customHeight="1">
      <c r="B15" s="39">
        <v>18</v>
      </c>
      <c r="C15" s="393"/>
      <c r="D15" s="2" t="s">
        <v>103</v>
      </c>
      <c r="E15" s="2"/>
      <c r="F15" s="2">
        <v>40</v>
      </c>
      <c r="G15" s="125" t="s">
        <v>226</v>
      </c>
      <c r="H15" s="128"/>
      <c r="I15" s="126">
        <v>20</v>
      </c>
      <c r="J15" s="3"/>
      <c r="K15" s="3"/>
      <c r="L15" s="3"/>
      <c r="M15" s="3" t="s">
        <v>266</v>
      </c>
      <c r="N15" s="2" t="s">
        <v>265</v>
      </c>
      <c r="O15" s="3">
        <v>30</v>
      </c>
      <c r="P15" s="2"/>
      <c r="Q15" s="2"/>
      <c r="R15" s="2"/>
      <c r="S15" s="3" t="s">
        <v>227</v>
      </c>
      <c r="T15" s="2"/>
      <c r="U15" s="2">
        <v>10</v>
      </c>
      <c r="V15" s="394"/>
      <c r="W15" s="44" t="s">
        <v>46</v>
      </c>
      <c r="X15" s="45" t="s">
        <v>27</v>
      </c>
      <c r="Y15" s="41">
        <v>1.8</v>
      </c>
      <c r="Z15" s="17"/>
      <c r="AA15" s="46" t="s">
        <v>28</v>
      </c>
      <c r="AB15" s="18">
        <v>2</v>
      </c>
      <c r="AC15" s="47">
        <f>AB15*7</f>
        <v>14</v>
      </c>
      <c r="AD15" s="18">
        <f>AB15*5</f>
        <v>10</v>
      </c>
      <c r="AE15" s="18" t="s">
        <v>29</v>
      </c>
      <c r="AF15" s="48">
        <f>AC15*4+AD15*9</f>
        <v>146</v>
      </c>
      <c r="AG15" s="101"/>
    </row>
    <row r="16" spans="2:33" ht="27.95" customHeight="1">
      <c r="B16" s="39" t="s">
        <v>10</v>
      </c>
      <c r="C16" s="393"/>
      <c r="D16" s="49"/>
      <c r="E16" s="49"/>
      <c r="F16" s="2"/>
      <c r="G16" s="149"/>
      <c r="H16" s="127"/>
      <c r="I16" s="123"/>
      <c r="J16" s="3"/>
      <c r="K16" s="3"/>
      <c r="L16" s="3"/>
      <c r="M16" s="2"/>
      <c r="N16" s="3"/>
      <c r="O16" s="2"/>
      <c r="P16" s="2"/>
      <c r="Q16" s="49"/>
      <c r="R16" s="2"/>
      <c r="S16" s="2" t="s">
        <v>53</v>
      </c>
      <c r="T16" s="49"/>
      <c r="U16" s="2">
        <v>5</v>
      </c>
      <c r="V16" s="394"/>
      <c r="W16" s="98">
        <v>24</v>
      </c>
      <c r="X16" s="45" t="s">
        <v>30</v>
      </c>
      <c r="Y16" s="41">
        <v>2.5</v>
      </c>
      <c r="Z16" s="16"/>
      <c r="AA16" s="17" t="s">
        <v>31</v>
      </c>
      <c r="AB16" s="18">
        <v>1.7</v>
      </c>
      <c r="AC16" s="18">
        <f>AB16*1</f>
        <v>1.7</v>
      </c>
      <c r="AD16" s="18" t="s">
        <v>29</v>
      </c>
      <c r="AE16" s="18">
        <f>AB16*5</f>
        <v>8.5</v>
      </c>
      <c r="AF16" s="18">
        <f>AC16*4+AE16*4</f>
        <v>40.799999999999997</v>
      </c>
      <c r="AG16" s="102"/>
    </row>
    <row r="17" spans="2:33" ht="27.95" customHeight="1">
      <c r="B17" s="396" t="s">
        <v>38</v>
      </c>
      <c r="C17" s="393"/>
      <c r="D17" s="49"/>
      <c r="E17" s="49"/>
      <c r="F17" s="2"/>
      <c r="G17" s="2"/>
      <c r="H17" s="49"/>
      <c r="I17" s="2"/>
      <c r="J17" s="3"/>
      <c r="K17" s="2"/>
      <c r="L17" s="3"/>
      <c r="M17" s="2"/>
      <c r="N17" s="3"/>
      <c r="O17" s="2"/>
      <c r="P17" s="2"/>
      <c r="Q17" s="49"/>
      <c r="R17" s="2"/>
      <c r="S17" s="2" t="s">
        <v>228</v>
      </c>
      <c r="T17" s="49"/>
      <c r="U17" s="2">
        <v>5</v>
      </c>
      <c r="V17" s="394"/>
      <c r="W17" s="44" t="s">
        <v>47</v>
      </c>
      <c r="X17" s="45" t="s">
        <v>33</v>
      </c>
      <c r="Y17" s="41">
        <v>0</v>
      </c>
      <c r="Z17" s="17"/>
      <c r="AA17" s="17" t="s">
        <v>34</v>
      </c>
      <c r="AB17" s="18">
        <v>2.5</v>
      </c>
      <c r="AC17" s="18"/>
      <c r="AD17" s="18">
        <f>AB17*5</f>
        <v>12.5</v>
      </c>
      <c r="AE17" s="18" t="s">
        <v>29</v>
      </c>
      <c r="AF17" s="18">
        <f>AD17*9</f>
        <v>112.5</v>
      </c>
      <c r="AG17" s="101"/>
    </row>
    <row r="18" spans="2:33" ht="27.95" customHeight="1">
      <c r="B18" s="396"/>
      <c r="C18" s="393"/>
      <c r="D18" s="49"/>
      <c r="E18" s="49"/>
      <c r="F18" s="2"/>
      <c r="G18" s="2"/>
      <c r="H18" s="49"/>
      <c r="I18" s="2"/>
      <c r="J18" s="3"/>
      <c r="K18" s="2"/>
      <c r="L18" s="3"/>
      <c r="M18" s="2"/>
      <c r="N18" s="49"/>
      <c r="O18" s="2"/>
      <c r="P18" s="2"/>
      <c r="Q18" s="49"/>
      <c r="R18" s="2"/>
      <c r="S18" s="2" t="s">
        <v>229</v>
      </c>
      <c r="T18" s="129"/>
      <c r="U18" s="2">
        <v>1</v>
      </c>
      <c r="V18" s="394"/>
      <c r="W18" s="98">
        <v>27.4</v>
      </c>
      <c r="X18" s="91" t="s">
        <v>42</v>
      </c>
      <c r="Y18" s="50">
        <v>0</v>
      </c>
      <c r="Z18" s="16"/>
      <c r="AA18" s="17" t="s">
        <v>35</v>
      </c>
      <c r="AB18" s="18">
        <v>1</v>
      </c>
      <c r="AE18" s="17">
        <f>AB18*15</f>
        <v>15</v>
      </c>
      <c r="AG18" s="102"/>
    </row>
    <row r="19" spans="2:33" ht="27.95" customHeight="1">
      <c r="B19" s="51" t="s">
        <v>36</v>
      </c>
      <c r="C19" s="52"/>
      <c r="D19" s="49"/>
      <c r="E19" s="49"/>
      <c r="F19" s="2"/>
      <c r="G19" s="2"/>
      <c r="H19" s="49"/>
      <c r="I19" s="2"/>
      <c r="J19" s="2"/>
      <c r="K19" s="49"/>
      <c r="L19" s="2"/>
      <c r="M19" s="2"/>
      <c r="N19" s="49"/>
      <c r="O19" s="2"/>
      <c r="P19" s="2"/>
      <c r="Q19" s="49"/>
      <c r="R19" s="2"/>
      <c r="S19" s="3"/>
      <c r="T19" s="129"/>
      <c r="U19" s="129"/>
      <c r="V19" s="394"/>
      <c r="W19" s="44" t="s">
        <v>12</v>
      </c>
      <c r="X19" s="53"/>
      <c r="Y19" s="41"/>
      <c r="Z19" s="17"/>
      <c r="AC19" s="17">
        <f>SUM(AC14:AC18)</f>
        <v>28.099999999999998</v>
      </c>
      <c r="AD19" s="17">
        <f>SUM(AD14:AD18)</f>
        <v>22.5</v>
      </c>
      <c r="AE19" s="17">
        <f>SUM(AE14:AE18)</f>
        <v>116.5</v>
      </c>
      <c r="AF19" s="17">
        <f>AC19*4+AD19*9+AE19*4</f>
        <v>780.9</v>
      </c>
      <c r="AG19" s="101"/>
    </row>
    <row r="20" spans="2:33" ht="27.95" customHeight="1">
      <c r="B20" s="54"/>
      <c r="C20" s="55"/>
      <c r="D20" s="49"/>
      <c r="E20" s="49"/>
      <c r="F20" s="2"/>
      <c r="G20" s="2"/>
      <c r="H20" s="49"/>
      <c r="I20" s="2"/>
      <c r="J20" s="2"/>
      <c r="K20" s="49"/>
      <c r="L20" s="2"/>
      <c r="M20" s="2"/>
      <c r="N20" s="49"/>
      <c r="O20" s="2"/>
      <c r="P20" s="2"/>
      <c r="Q20" s="49"/>
      <c r="R20" s="2"/>
      <c r="S20" s="2"/>
      <c r="T20" s="49"/>
      <c r="U20" s="2"/>
      <c r="V20" s="398"/>
      <c r="W20" s="99">
        <f>W14*4+W18*4+W16*9</f>
        <v>721.6</v>
      </c>
      <c r="X20" s="57"/>
      <c r="Y20" s="58"/>
      <c r="Z20" s="16"/>
      <c r="AC20" s="56">
        <f>AC19*4/AF19</f>
        <v>0.14393648354462799</v>
      </c>
      <c r="AD20" s="56">
        <f>AD19*9/AF19</f>
        <v>0.25931617364579335</v>
      </c>
      <c r="AE20" s="56">
        <f>AE19*4/AF19</f>
        <v>0.59674734280957875</v>
      </c>
      <c r="AG20" s="103"/>
    </row>
    <row r="21" spans="2:33" s="38" customFormat="1" ht="27.95" customHeight="1">
      <c r="B21" s="33">
        <v>2</v>
      </c>
      <c r="C21" s="393"/>
      <c r="D21" s="34" t="str">
        <f>'109.2月菜單'!J24</f>
        <v>香Q米飯</v>
      </c>
      <c r="E21" s="34" t="s">
        <v>15</v>
      </c>
      <c r="F21" s="34"/>
      <c r="G21" s="34" t="str">
        <f>'109.2月菜單'!J25</f>
        <v>香烤大骨腿</v>
      </c>
      <c r="H21" s="34" t="s">
        <v>57</v>
      </c>
      <c r="I21" s="34"/>
      <c r="J21" s="34" t="str">
        <f>'109.2月菜單'!J26</f>
        <v>茶碗蒸</v>
      </c>
      <c r="K21" s="34" t="s">
        <v>15</v>
      </c>
      <c r="L21" s="34"/>
      <c r="M21" s="34" t="str">
        <f>'109.2月菜單'!J27</f>
        <v>彩頭燒起司</v>
      </c>
      <c r="N21" s="34" t="s">
        <v>73</v>
      </c>
      <c r="O21" s="34"/>
      <c r="P21" s="34" t="str">
        <f>'109.2月菜單'!J28</f>
        <v>深色蔬菜</v>
      </c>
      <c r="Q21" s="34" t="s">
        <v>69</v>
      </c>
      <c r="R21" s="34"/>
      <c r="S21" s="34" t="str">
        <f>'109.2月菜單'!J29</f>
        <v>玉米濃湯(芡)</v>
      </c>
      <c r="T21" s="34" t="s">
        <v>66</v>
      </c>
      <c r="U21" s="34"/>
      <c r="V21" s="397"/>
      <c r="W21" s="35" t="s">
        <v>44</v>
      </c>
      <c r="X21" s="36" t="s">
        <v>19</v>
      </c>
      <c r="Y21" s="37">
        <v>5.4</v>
      </c>
      <c r="Z21" s="17"/>
      <c r="AA21" s="17"/>
      <c r="AB21" s="18"/>
      <c r="AC21" s="17" t="s">
        <v>20</v>
      </c>
      <c r="AD21" s="17" t="s">
        <v>21</v>
      </c>
      <c r="AE21" s="17" t="s">
        <v>22</v>
      </c>
      <c r="AF21" s="17" t="s">
        <v>23</v>
      </c>
      <c r="AG21" s="101"/>
    </row>
    <row r="22" spans="2:33" s="64" customFormat="1" ht="27.75" customHeight="1">
      <c r="B22" s="39" t="s">
        <v>8</v>
      </c>
      <c r="C22" s="393"/>
      <c r="D22" s="2" t="s">
        <v>24</v>
      </c>
      <c r="E22" s="2"/>
      <c r="F22" s="2">
        <v>100</v>
      </c>
      <c r="G22" s="2" t="s">
        <v>56</v>
      </c>
      <c r="H22" s="2"/>
      <c r="I22" s="2">
        <v>60</v>
      </c>
      <c r="J22" s="2" t="s">
        <v>53</v>
      </c>
      <c r="K22" s="143"/>
      <c r="L22" s="2">
        <v>55</v>
      </c>
      <c r="M22" s="2" t="s">
        <v>231</v>
      </c>
      <c r="N22" s="2"/>
      <c r="O22" s="2">
        <v>50</v>
      </c>
      <c r="P22" s="2" t="s">
        <v>68</v>
      </c>
      <c r="Q22" s="2"/>
      <c r="R22" s="2">
        <v>100</v>
      </c>
      <c r="S22" s="2" t="s">
        <v>232</v>
      </c>
      <c r="T22" s="2"/>
      <c r="U22" s="2">
        <v>20</v>
      </c>
      <c r="V22" s="394"/>
      <c r="W22" s="102">
        <v>103.5</v>
      </c>
      <c r="X22" s="40" t="s">
        <v>25</v>
      </c>
      <c r="Y22" s="41">
        <v>2.2000000000000002</v>
      </c>
      <c r="Z22" s="61"/>
      <c r="AA22" s="62" t="s">
        <v>26</v>
      </c>
      <c r="AB22" s="63">
        <v>6.2</v>
      </c>
      <c r="AC22" s="63">
        <f>AB22*2</f>
        <v>12.4</v>
      </c>
      <c r="AD22" s="63"/>
      <c r="AE22" s="63">
        <f>AB22*15</f>
        <v>93</v>
      </c>
      <c r="AF22" s="63">
        <f>AC22*4+AE22*4</f>
        <v>421.6</v>
      </c>
      <c r="AG22" s="102"/>
    </row>
    <row r="23" spans="2:33" s="64" customFormat="1" ht="27.95" customHeight="1">
      <c r="B23" s="39">
        <v>19</v>
      </c>
      <c r="C23" s="393"/>
      <c r="D23" s="2"/>
      <c r="E23" s="3"/>
      <c r="F23" s="2"/>
      <c r="G23" s="2"/>
      <c r="H23" s="2"/>
      <c r="I23" s="2"/>
      <c r="J23" s="2" t="s">
        <v>230</v>
      </c>
      <c r="K23" s="120"/>
      <c r="L23" s="2">
        <v>1</v>
      </c>
      <c r="M23" s="2" t="s">
        <v>277</v>
      </c>
      <c r="N23" s="2"/>
      <c r="O23" s="2">
        <v>3</v>
      </c>
      <c r="P23" s="2"/>
      <c r="Q23" s="2"/>
      <c r="R23" s="2"/>
      <c r="S23" s="2" t="s">
        <v>221</v>
      </c>
      <c r="T23" s="2"/>
      <c r="U23" s="2">
        <v>10</v>
      </c>
      <c r="V23" s="394"/>
      <c r="W23" s="44" t="s">
        <v>46</v>
      </c>
      <c r="X23" s="45" t="s">
        <v>27</v>
      </c>
      <c r="Y23" s="41">
        <v>1.5</v>
      </c>
      <c r="Z23" s="65"/>
      <c r="AA23" s="66" t="s">
        <v>28</v>
      </c>
      <c r="AB23" s="63">
        <v>2.1</v>
      </c>
      <c r="AC23" s="67">
        <f>AB23*7</f>
        <v>14.700000000000001</v>
      </c>
      <c r="AD23" s="63">
        <f>AB23*5</f>
        <v>10.5</v>
      </c>
      <c r="AE23" s="63" t="s">
        <v>29</v>
      </c>
      <c r="AF23" s="68">
        <f>AC23*4+AD23*9</f>
        <v>153.30000000000001</v>
      </c>
      <c r="AG23" s="101"/>
    </row>
    <row r="24" spans="2:33" s="64" customFormat="1" ht="27.95" customHeight="1">
      <c r="B24" s="39" t="s">
        <v>10</v>
      </c>
      <c r="C24" s="393"/>
      <c r="D24" s="3"/>
      <c r="E24" s="3"/>
      <c r="F24" s="3"/>
      <c r="G24" s="2"/>
      <c r="H24" s="49"/>
      <c r="I24" s="2"/>
      <c r="J24" s="2"/>
      <c r="K24" s="154"/>
      <c r="L24" s="2"/>
      <c r="M24" s="2" t="s">
        <v>276</v>
      </c>
      <c r="N24" s="3"/>
      <c r="O24" s="2">
        <v>10</v>
      </c>
      <c r="P24" s="2"/>
      <c r="Q24" s="49"/>
      <c r="R24" s="2"/>
      <c r="S24" s="2" t="s">
        <v>233</v>
      </c>
      <c r="T24" s="3"/>
      <c r="U24" s="2">
        <v>5</v>
      </c>
      <c r="V24" s="394"/>
      <c r="W24" s="98">
        <v>21</v>
      </c>
      <c r="X24" s="45" t="s">
        <v>30</v>
      </c>
      <c r="Y24" s="41">
        <v>2</v>
      </c>
      <c r="Z24" s="61"/>
      <c r="AA24" s="69" t="s">
        <v>31</v>
      </c>
      <c r="AB24" s="63">
        <v>1.6</v>
      </c>
      <c r="AC24" s="63">
        <f>AB24*1</f>
        <v>1.6</v>
      </c>
      <c r="AD24" s="63" t="s">
        <v>29</v>
      </c>
      <c r="AE24" s="63">
        <f>AB24*5</f>
        <v>8</v>
      </c>
      <c r="AF24" s="63">
        <f>AC24*4+AE24*4</f>
        <v>38.4</v>
      </c>
      <c r="AG24" s="102"/>
    </row>
    <row r="25" spans="2:33" s="64" customFormat="1" ht="27.95" customHeight="1">
      <c r="B25" s="396" t="s">
        <v>62</v>
      </c>
      <c r="C25" s="393"/>
      <c r="D25" s="3"/>
      <c r="E25" s="3"/>
      <c r="F25" s="3"/>
      <c r="G25" s="2"/>
      <c r="H25" s="49"/>
      <c r="I25" s="2"/>
      <c r="J25" s="3"/>
      <c r="K25" s="49"/>
      <c r="L25" s="2"/>
      <c r="M25" s="3" t="s">
        <v>278</v>
      </c>
      <c r="N25" s="2"/>
      <c r="O25" s="2">
        <v>3</v>
      </c>
      <c r="P25" s="2"/>
      <c r="Q25" s="49"/>
      <c r="R25" s="2"/>
      <c r="S25" s="3" t="s">
        <v>234</v>
      </c>
      <c r="T25" s="3"/>
      <c r="U25" s="3">
        <v>5</v>
      </c>
      <c r="V25" s="394"/>
      <c r="W25" s="44" t="s">
        <v>47</v>
      </c>
      <c r="X25" s="45" t="s">
        <v>33</v>
      </c>
      <c r="Y25" s="41">
        <v>0</v>
      </c>
      <c r="Z25" s="65"/>
      <c r="AA25" s="69" t="s">
        <v>34</v>
      </c>
      <c r="AB25" s="63">
        <v>2.5</v>
      </c>
      <c r="AC25" s="63"/>
      <c r="AD25" s="63">
        <f>AB25*5</f>
        <v>12.5</v>
      </c>
      <c r="AE25" s="63" t="s">
        <v>29</v>
      </c>
      <c r="AF25" s="63">
        <f>AD25*9</f>
        <v>112.5</v>
      </c>
      <c r="AG25" s="101"/>
    </row>
    <row r="26" spans="2:33" s="64" customFormat="1" ht="27.95" customHeight="1">
      <c r="B26" s="396"/>
      <c r="C26" s="393"/>
      <c r="D26" s="49"/>
      <c r="E26" s="49"/>
      <c r="F26" s="2"/>
      <c r="G26" s="70"/>
      <c r="H26" s="49"/>
      <c r="I26" s="2"/>
      <c r="J26" s="2"/>
      <c r="K26" s="49"/>
      <c r="L26" s="2"/>
      <c r="M26" s="2" t="s">
        <v>279</v>
      </c>
      <c r="N26" s="49"/>
      <c r="O26" s="2">
        <v>1</v>
      </c>
      <c r="P26" s="2"/>
      <c r="Q26" s="49"/>
      <c r="R26" s="2"/>
      <c r="S26" s="2"/>
      <c r="T26" s="49"/>
      <c r="U26" s="2"/>
      <c r="V26" s="394"/>
      <c r="W26" s="98">
        <v>27.7</v>
      </c>
      <c r="X26" s="91" t="s">
        <v>42</v>
      </c>
      <c r="Y26" s="50">
        <v>0</v>
      </c>
      <c r="Z26" s="61"/>
      <c r="AA26" s="69" t="s">
        <v>35</v>
      </c>
      <c r="AB26" s="63"/>
      <c r="AC26" s="69"/>
      <c r="AD26" s="69"/>
      <c r="AE26" s="69">
        <f>AB26*15</f>
        <v>0</v>
      </c>
      <c r="AF26" s="69"/>
      <c r="AG26" s="102"/>
    </row>
    <row r="27" spans="2:33" s="64" customFormat="1" ht="27.95" customHeight="1">
      <c r="B27" s="51" t="s">
        <v>36</v>
      </c>
      <c r="C27" s="72"/>
      <c r="D27" s="2"/>
      <c r="E27" s="49"/>
      <c r="F27" s="2"/>
      <c r="G27" s="2"/>
      <c r="H27" s="49"/>
      <c r="I27" s="2"/>
      <c r="J27" s="2"/>
      <c r="K27" s="49"/>
      <c r="L27" s="2"/>
      <c r="M27" s="2"/>
      <c r="N27" s="49"/>
      <c r="O27" s="2"/>
      <c r="P27" s="2"/>
      <c r="Q27" s="49"/>
      <c r="R27" s="2"/>
      <c r="S27" s="2"/>
      <c r="T27" s="49"/>
      <c r="U27" s="2"/>
      <c r="V27" s="394"/>
      <c r="W27" s="44" t="s">
        <v>12</v>
      </c>
      <c r="X27" s="53"/>
      <c r="Y27" s="41"/>
      <c r="Z27" s="65"/>
      <c r="AA27" s="69"/>
      <c r="AB27" s="63"/>
      <c r="AC27" s="69">
        <f>SUM(AC22:AC26)</f>
        <v>28.700000000000003</v>
      </c>
      <c r="AD27" s="69">
        <f>SUM(AD22:AD26)</f>
        <v>23</v>
      </c>
      <c r="AE27" s="69">
        <f>SUM(AE22:AE26)</f>
        <v>101</v>
      </c>
      <c r="AF27" s="69">
        <f>AC27*4+AD27*9+AE27*4</f>
        <v>725.8</v>
      </c>
      <c r="AG27" s="101"/>
    </row>
    <row r="28" spans="2:33" s="64" customFormat="1" ht="27.95" customHeight="1" thickBot="1">
      <c r="B28" s="54"/>
      <c r="C28" s="74"/>
      <c r="D28" s="49"/>
      <c r="E28" s="49"/>
      <c r="F28" s="2"/>
      <c r="G28" s="2"/>
      <c r="H28" s="49"/>
      <c r="I28" s="2"/>
      <c r="J28" s="2"/>
      <c r="K28" s="49"/>
      <c r="L28" s="2"/>
      <c r="M28" s="2"/>
      <c r="N28" s="49"/>
      <c r="O28" s="2"/>
      <c r="P28" s="2"/>
      <c r="Q28" s="49"/>
      <c r="R28" s="2"/>
      <c r="S28" s="2"/>
      <c r="T28" s="49"/>
      <c r="U28" s="2"/>
      <c r="V28" s="398"/>
      <c r="W28" s="99">
        <f>W22*4+W26*4+W24*9</f>
        <v>713.8</v>
      </c>
      <c r="X28" s="57"/>
      <c r="Y28" s="58"/>
      <c r="Z28" s="61"/>
      <c r="AA28" s="65"/>
      <c r="AB28" s="75"/>
      <c r="AC28" s="76">
        <f>AC27*4/AF27</f>
        <v>0.15817029484706532</v>
      </c>
      <c r="AD28" s="76">
        <f>AD27*9/AF27</f>
        <v>0.28520253513364563</v>
      </c>
      <c r="AE28" s="76">
        <f>AE27*4/AF27</f>
        <v>0.55662717001928907</v>
      </c>
      <c r="AF28" s="65"/>
      <c r="AG28" s="103"/>
    </row>
    <row r="29" spans="2:33" s="38" customFormat="1" ht="27.95" customHeight="1">
      <c r="B29" s="33">
        <v>2</v>
      </c>
      <c r="C29" s="393"/>
      <c r="D29" s="34" t="str">
        <f>'109.2月菜單'!N24</f>
        <v>地瓜飯</v>
      </c>
      <c r="E29" s="34" t="s">
        <v>67</v>
      </c>
      <c r="F29" s="34"/>
      <c r="G29" s="34" t="str">
        <f>'109.2月菜單'!N25</f>
        <v>蒜泥白肉</v>
      </c>
      <c r="H29" s="34" t="s">
        <v>17</v>
      </c>
      <c r="I29" s="34"/>
      <c r="J29" s="34" t="str">
        <f>'109.2月菜單'!N26</f>
        <v>美味魚條(海)(炸)</v>
      </c>
      <c r="K29" s="34" t="s">
        <v>116</v>
      </c>
      <c r="L29" s="34"/>
      <c r="M29" s="34" t="str">
        <f>'109.2月菜單'!N27</f>
        <v>佛跳牆</v>
      </c>
      <c r="N29" s="34" t="s">
        <v>66</v>
      </c>
      <c r="O29" s="34"/>
      <c r="P29" s="34" t="str">
        <f>'109.2月菜單'!N28</f>
        <v>淺色蔬菜</v>
      </c>
      <c r="Q29" s="34" t="s">
        <v>69</v>
      </c>
      <c r="R29" s="34"/>
      <c r="S29" s="34" t="str">
        <f>'109.2月菜單'!N29</f>
        <v>柴魚豆腐湯(豆)</v>
      </c>
      <c r="T29" s="34" t="s">
        <v>66</v>
      </c>
      <c r="U29" s="34"/>
      <c r="V29" s="397"/>
      <c r="W29" s="35" t="s">
        <v>44</v>
      </c>
      <c r="X29" s="36" t="s">
        <v>19</v>
      </c>
      <c r="Y29" s="37">
        <v>5.4</v>
      </c>
      <c r="Z29" s="17"/>
      <c r="AA29" s="17"/>
      <c r="AB29" s="18"/>
      <c r="AC29" s="17" t="s">
        <v>20</v>
      </c>
      <c r="AD29" s="17" t="s">
        <v>21</v>
      </c>
      <c r="AE29" s="17" t="s">
        <v>22</v>
      </c>
      <c r="AF29" s="17" t="s">
        <v>23</v>
      </c>
      <c r="AG29" s="101"/>
    </row>
    <row r="30" spans="2:33" ht="27.95" customHeight="1">
      <c r="B30" s="39" t="s">
        <v>8</v>
      </c>
      <c r="C30" s="393"/>
      <c r="D30" s="2" t="s">
        <v>70</v>
      </c>
      <c r="E30" s="2"/>
      <c r="F30" s="2">
        <v>80</v>
      </c>
      <c r="G30" s="155" t="s">
        <v>56</v>
      </c>
      <c r="H30" s="124"/>
      <c r="I30" s="123">
        <v>50</v>
      </c>
      <c r="J30" s="2" t="s">
        <v>120</v>
      </c>
      <c r="K30" s="2" t="s">
        <v>121</v>
      </c>
      <c r="L30" s="2">
        <v>40</v>
      </c>
      <c r="M30" s="120" t="s">
        <v>237</v>
      </c>
      <c r="N30" s="122"/>
      <c r="O30" s="120">
        <v>45</v>
      </c>
      <c r="P30" s="2" t="s">
        <v>68</v>
      </c>
      <c r="Q30" s="2"/>
      <c r="R30" s="2">
        <v>100</v>
      </c>
      <c r="S30" s="3" t="s">
        <v>89</v>
      </c>
      <c r="T30" s="2"/>
      <c r="U30" s="2">
        <v>1</v>
      </c>
      <c r="V30" s="394"/>
      <c r="W30" s="102">
        <v>105</v>
      </c>
      <c r="X30" s="40" t="s">
        <v>25</v>
      </c>
      <c r="Y30" s="41">
        <v>2.2000000000000002</v>
      </c>
      <c r="Z30" s="16"/>
      <c r="AA30" s="42" t="s">
        <v>26</v>
      </c>
      <c r="AB30" s="18">
        <v>6</v>
      </c>
      <c r="AC30" s="18">
        <f>AB30*2</f>
        <v>12</v>
      </c>
      <c r="AD30" s="18"/>
      <c r="AE30" s="18">
        <f>AB30*15</f>
        <v>90</v>
      </c>
      <c r="AF30" s="18">
        <f>AC30*4+AE30*4</f>
        <v>408</v>
      </c>
      <c r="AG30" s="102"/>
    </row>
    <row r="31" spans="2:33" ht="27.95" customHeight="1">
      <c r="B31" s="39">
        <v>20</v>
      </c>
      <c r="C31" s="393"/>
      <c r="D31" s="2" t="s">
        <v>72</v>
      </c>
      <c r="E31" s="2"/>
      <c r="F31" s="2">
        <v>50</v>
      </c>
      <c r="G31" s="2" t="s">
        <v>235</v>
      </c>
      <c r="H31" s="3"/>
      <c r="I31" s="2">
        <v>1</v>
      </c>
      <c r="J31" s="2" t="s">
        <v>236</v>
      </c>
      <c r="K31" s="2"/>
      <c r="L31" s="2">
        <v>20</v>
      </c>
      <c r="M31" s="120" t="s">
        <v>238</v>
      </c>
      <c r="N31" s="122"/>
      <c r="O31" s="120">
        <v>10</v>
      </c>
      <c r="P31" s="2"/>
      <c r="Q31" s="2"/>
      <c r="R31" s="2"/>
      <c r="S31" s="3" t="s">
        <v>138</v>
      </c>
      <c r="T31" s="2" t="s">
        <v>139</v>
      </c>
      <c r="U31" s="2">
        <v>20</v>
      </c>
      <c r="V31" s="394"/>
      <c r="W31" s="44" t="s">
        <v>46</v>
      </c>
      <c r="X31" s="45" t="s">
        <v>27</v>
      </c>
      <c r="Y31" s="41">
        <v>1.8</v>
      </c>
      <c r="Z31" s="17"/>
      <c r="AA31" s="46" t="s">
        <v>28</v>
      </c>
      <c r="AB31" s="18">
        <v>2</v>
      </c>
      <c r="AC31" s="47">
        <f>AB31*7</f>
        <v>14</v>
      </c>
      <c r="AD31" s="18">
        <f>AB31*5</f>
        <v>10</v>
      </c>
      <c r="AE31" s="18" t="s">
        <v>29</v>
      </c>
      <c r="AF31" s="48">
        <f>AC31*4+AD31*9</f>
        <v>146</v>
      </c>
      <c r="AG31" s="101"/>
    </row>
    <row r="32" spans="2:33" ht="27.95" customHeight="1">
      <c r="B32" s="39" t="s">
        <v>10</v>
      </c>
      <c r="C32" s="393"/>
      <c r="D32" s="49"/>
      <c r="E32" s="49"/>
      <c r="F32" s="2"/>
      <c r="G32" s="64"/>
      <c r="H32" s="127"/>
      <c r="I32" s="123"/>
      <c r="J32" s="2"/>
      <c r="K32" s="2"/>
      <c r="L32" s="2"/>
      <c r="M32" s="122" t="s">
        <v>239</v>
      </c>
      <c r="N32" s="120"/>
      <c r="O32" s="122">
        <v>10</v>
      </c>
      <c r="P32" s="2"/>
      <c r="Q32" s="49"/>
      <c r="R32" s="2"/>
      <c r="S32" s="2" t="s">
        <v>102</v>
      </c>
      <c r="T32" s="3"/>
      <c r="U32" s="2">
        <v>1</v>
      </c>
      <c r="V32" s="394"/>
      <c r="W32" s="98">
        <v>23.5</v>
      </c>
      <c r="X32" s="45" t="s">
        <v>30</v>
      </c>
      <c r="Y32" s="41">
        <v>2.5</v>
      </c>
      <c r="Z32" s="16"/>
      <c r="AA32" s="17" t="s">
        <v>31</v>
      </c>
      <c r="AB32" s="18">
        <v>1.8</v>
      </c>
      <c r="AC32" s="18">
        <f>AB32*1</f>
        <v>1.8</v>
      </c>
      <c r="AD32" s="18" t="s">
        <v>29</v>
      </c>
      <c r="AE32" s="18">
        <f>AB32*5</f>
        <v>9</v>
      </c>
      <c r="AF32" s="18">
        <f>AC32*4+AE32*4</f>
        <v>43.2</v>
      </c>
      <c r="AG32" s="102"/>
    </row>
    <row r="33" spans="2:33" ht="27.95" customHeight="1">
      <c r="B33" s="396" t="s">
        <v>63</v>
      </c>
      <c r="C33" s="393"/>
      <c r="D33" s="49"/>
      <c r="E33" s="49"/>
      <c r="F33" s="2"/>
      <c r="G33" s="2"/>
      <c r="H33" s="2"/>
      <c r="I33" s="2"/>
      <c r="J33" s="3"/>
      <c r="K33" s="3"/>
      <c r="L33" s="3"/>
      <c r="M33" s="122" t="s">
        <v>228</v>
      </c>
      <c r="N33" s="120"/>
      <c r="O33" s="122">
        <v>3</v>
      </c>
      <c r="P33" s="2"/>
      <c r="Q33" s="49"/>
      <c r="R33" s="2"/>
      <c r="S33" s="3" t="s">
        <v>280</v>
      </c>
      <c r="T33" s="49"/>
      <c r="U33" s="2">
        <v>1</v>
      </c>
      <c r="V33" s="394"/>
      <c r="W33" s="44" t="s">
        <v>47</v>
      </c>
      <c r="X33" s="45" t="s">
        <v>33</v>
      </c>
      <c r="Y33" s="41">
        <v>0</v>
      </c>
      <c r="Z33" s="17"/>
      <c r="AA33" s="17" t="s">
        <v>34</v>
      </c>
      <c r="AB33" s="18">
        <v>2.5</v>
      </c>
      <c r="AC33" s="18"/>
      <c r="AD33" s="18">
        <f>AB33*5</f>
        <v>12.5</v>
      </c>
      <c r="AE33" s="18" t="s">
        <v>29</v>
      </c>
      <c r="AF33" s="18">
        <f>AD33*9</f>
        <v>112.5</v>
      </c>
      <c r="AG33" s="101"/>
    </row>
    <row r="34" spans="2:33" ht="27.95" customHeight="1">
      <c r="B34" s="396"/>
      <c r="C34" s="393"/>
      <c r="D34" s="49"/>
      <c r="E34" s="49"/>
      <c r="F34" s="2"/>
      <c r="G34" s="2"/>
      <c r="H34" s="49"/>
      <c r="I34" s="2"/>
      <c r="J34" s="3"/>
      <c r="K34" s="49"/>
      <c r="L34" s="3"/>
      <c r="M34" s="2" t="s">
        <v>229</v>
      </c>
      <c r="N34" s="49"/>
      <c r="O34" s="2">
        <v>1</v>
      </c>
      <c r="P34" s="2"/>
      <c r="Q34" s="49"/>
      <c r="R34" s="2"/>
      <c r="S34" s="3"/>
      <c r="T34" s="49"/>
      <c r="U34" s="2"/>
      <c r="V34" s="394"/>
      <c r="W34" s="98">
        <v>27.5</v>
      </c>
      <c r="X34" s="91" t="s">
        <v>42</v>
      </c>
      <c r="Y34" s="50">
        <v>0</v>
      </c>
      <c r="Z34" s="16"/>
      <c r="AA34" s="17" t="s">
        <v>35</v>
      </c>
      <c r="AB34" s="18">
        <v>1</v>
      </c>
      <c r="AE34" s="17">
        <f>AB34*15</f>
        <v>15</v>
      </c>
      <c r="AG34" s="102"/>
    </row>
    <row r="35" spans="2:33" ht="27.95" customHeight="1">
      <c r="B35" s="51" t="s">
        <v>36</v>
      </c>
      <c r="C35" s="52"/>
      <c r="D35" s="49"/>
      <c r="E35" s="49"/>
      <c r="F35" s="2"/>
      <c r="G35" s="2"/>
      <c r="H35" s="49"/>
      <c r="I35" s="2"/>
      <c r="J35" s="2"/>
      <c r="K35" s="49"/>
      <c r="L35" s="2"/>
      <c r="M35" s="2"/>
      <c r="N35" s="49"/>
      <c r="O35" s="2"/>
      <c r="P35" s="2"/>
      <c r="Q35" s="49"/>
      <c r="R35" s="2"/>
      <c r="S35" s="2"/>
      <c r="T35" s="49"/>
      <c r="U35" s="2"/>
      <c r="V35" s="394"/>
      <c r="W35" s="44" t="s">
        <v>12</v>
      </c>
      <c r="X35" s="53"/>
      <c r="Y35" s="41"/>
      <c r="Z35" s="17"/>
      <c r="AC35" s="17">
        <f>SUM(AC30:AC34)</f>
        <v>27.8</v>
      </c>
      <c r="AD35" s="17">
        <f>SUM(AD30:AD34)</f>
        <v>22.5</v>
      </c>
      <c r="AE35" s="17">
        <f>SUM(AE30:AE34)</f>
        <v>114</v>
      </c>
      <c r="AF35" s="17">
        <f>AC35*4+AD35*9+AE35*4</f>
        <v>769.7</v>
      </c>
      <c r="AG35" s="101"/>
    </row>
    <row r="36" spans="2:33" ht="27.95" customHeight="1">
      <c r="B36" s="54"/>
      <c r="C36" s="55"/>
      <c r="D36" s="49"/>
      <c r="E36" s="49"/>
      <c r="F36" s="2"/>
      <c r="G36" s="2"/>
      <c r="H36" s="49"/>
      <c r="I36" s="2"/>
      <c r="J36" s="2"/>
      <c r="K36" s="49"/>
      <c r="L36" s="2"/>
      <c r="M36" s="2"/>
      <c r="N36" s="49"/>
      <c r="O36" s="2"/>
      <c r="P36" s="2"/>
      <c r="Q36" s="49"/>
      <c r="R36" s="2"/>
      <c r="S36" s="2"/>
      <c r="T36" s="49"/>
      <c r="U36" s="2"/>
      <c r="V36" s="398"/>
      <c r="W36" s="99">
        <f>W30*4+W34*4+W32*9</f>
        <v>741.5</v>
      </c>
      <c r="X36" s="57"/>
      <c r="Y36" s="58"/>
      <c r="Z36" s="16"/>
      <c r="AC36" s="56">
        <f>AC35*4/AF35</f>
        <v>0.14447187215798363</v>
      </c>
      <c r="AD36" s="56">
        <f>AD35*9/AF35</f>
        <v>0.26308951539560865</v>
      </c>
      <c r="AE36" s="56">
        <f>AE35*4/AF35</f>
        <v>0.59243861244640761</v>
      </c>
      <c r="AG36" s="103"/>
    </row>
    <row r="37" spans="2:33" s="38" customFormat="1" ht="27.95" customHeight="1">
      <c r="B37" s="33">
        <v>2</v>
      </c>
      <c r="C37" s="393"/>
      <c r="D37" s="34" t="str">
        <f>'109.2月菜單'!R24</f>
        <v>義大利麵</v>
      </c>
      <c r="E37" s="34" t="s">
        <v>115</v>
      </c>
      <c r="F37" s="34"/>
      <c r="G37" s="34" t="str">
        <f>'109.2月菜單'!R25</f>
        <v>菲力雞排</v>
      </c>
      <c r="H37" s="34" t="s">
        <v>137</v>
      </c>
      <c r="I37" s="34"/>
      <c r="J37" s="34" t="str">
        <f>'109.2月菜單'!R26</f>
        <v>毛豆莢百頁(豆)</v>
      </c>
      <c r="K37" s="34" t="s">
        <v>17</v>
      </c>
      <c r="L37" s="34"/>
      <c r="M37" s="34" t="str">
        <f>'109.2月菜單'!R27</f>
        <v>波浪薯條(加)</v>
      </c>
      <c r="N37" s="34" t="s">
        <v>284</v>
      </c>
      <c r="O37" s="34"/>
      <c r="P37" s="34" t="str">
        <f>'109.2月菜單'!R28</f>
        <v>深色蔬菜</v>
      </c>
      <c r="Q37" s="34" t="s">
        <v>81</v>
      </c>
      <c r="R37" s="34"/>
      <c r="S37" s="34" t="str">
        <f>'109.2月菜單'!R29</f>
        <v>海芽蛋花湯</v>
      </c>
      <c r="T37" s="34" t="s">
        <v>80</v>
      </c>
      <c r="U37" s="34"/>
      <c r="V37" s="397"/>
      <c r="W37" s="35" t="s">
        <v>44</v>
      </c>
      <c r="X37" s="36" t="s">
        <v>19</v>
      </c>
      <c r="Y37" s="37">
        <v>5</v>
      </c>
      <c r="Z37" s="17"/>
      <c r="AA37" s="17"/>
      <c r="AB37" s="18"/>
      <c r="AC37" s="17" t="s">
        <v>20</v>
      </c>
      <c r="AD37" s="17" t="s">
        <v>21</v>
      </c>
      <c r="AE37" s="17" t="s">
        <v>22</v>
      </c>
      <c r="AF37" s="17" t="s">
        <v>23</v>
      </c>
      <c r="AG37" s="101"/>
    </row>
    <row r="38" spans="2:33" ht="27.95" customHeight="1">
      <c r="B38" s="39" t="s">
        <v>8</v>
      </c>
      <c r="C38" s="393"/>
      <c r="D38" s="2" t="s">
        <v>240</v>
      </c>
      <c r="E38" s="3"/>
      <c r="F38" s="2">
        <v>120</v>
      </c>
      <c r="G38" s="64" t="s">
        <v>119</v>
      </c>
      <c r="H38" s="124"/>
      <c r="I38" s="123">
        <v>60</v>
      </c>
      <c r="J38" s="2" t="s">
        <v>244</v>
      </c>
      <c r="K38" s="2"/>
      <c r="L38" s="2">
        <v>50</v>
      </c>
      <c r="M38" s="2" t="s">
        <v>282</v>
      </c>
      <c r="N38" s="2" t="s">
        <v>283</v>
      </c>
      <c r="O38" s="2">
        <v>50</v>
      </c>
      <c r="P38" s="2" t="s">
        <v>79</v>
      </c>
      <c r="Q38" s="3"/>
      <c r="R38" s="2">
        <v>100</v>
      </c>
      <c r="S38" s="3" t="s">
        <v>245</v>
      </c>
      <c r="T38" s="2"/>
      <c r="U38" s="2">
        <v>20</v>
      </c>
      <c r="V38" s="394"/>
      <c r="W38" s="102">
        <v>99.5</v>
      </c>
      <c r="X38" s="40" t="s">
        <v>25</v>
      </c>
      <c r="Y38" s="41">
        <v>2.1</v>
      </c>
      <c r="Z38" s="16"/>
      <c r="AA38" s="42" t="s">
        <v>26</v>
      </c>
      <c r="AB38" s="18">
        <v>6</v>
      </c>
      <c r="AC38" s="18">
        <f>AB38*2</f>
        <v>12</v>
      </c>
      <c r="AD38" s="18"/>
      <c r="AE38" s="18">
        <f>AB38*15</f>
        <v>90</v>
      </c>
      <c r="AF38" s="18">
        <f>AC38*4+AE38*4</f>
        <v>408</v>
      </c>
      <c r="AG38" s="102"/>
    </row>
    <row r="39" spans="2:33" ht="27.95" customHeight="1">
      <c r="B39" s="39">
        <v>21</v>
      </c>
      <c r="C39" s="393"/>
      <c r="D39" s="2" t="s">
        <v>233</v>
      </c>
      <c r="E39" s="3"/>
      <c r="F39" s="2">
        <v>5</v>
      </c>
      <c r="G39" s="2"/>
      <c r="H39" s="3"/>
      <c r="I39" s="2"/>
      <c r="J39" s="2" t="s">
        <v>243</v>
      </c>
      <c r="K39" s="2" t="s">
        <v>203</v>
      </c>
      <c r="L39" s="2">
        <v>20</v>
      </c>
      <c r="M39" s="2"/>
      <c r="N39" s="2"/>
      <c r="O39" s="2"/>
      <c r="P39" s="2"/>
      <c r="Q39" s="3"/>
      <c r="R39" s="2"/>
      <c r="S39" s="3" t="s">
        <v>246</v>
      </c>
      <c r="T39" s="2"/>
      <c r="U39" s="2">
        <v>10</v>
      </c>
      <c r="V39" s="394"/>
      <c r="W39" s="44" t="s">
        <v>46</v>
      </c>
      <c r="X39" s="45" t="s">
        <v>27</v>
      </c>
      <c r="Y39" s="41">
        <v>1.9</v>
      </c>
      <c r="Z39" s="17"/>
      <c r="AA39" s="46" t="s">
        <v>28</v>
      </c>
      <c r="AB39" s="18">
        <v>2.2999999999999998</v>
      </c>
      <c r="AC39" s="47">
        <f>AB39*7</f>
        <v>16.099999999999998</v>
      </c>
      <c r="AD39" s="18">
        <f>AB39*5</f>
        <v>11.5</v>
      </c>
      <c r="AE39" s="18" t="s">
        <v>29</v>
      </c>
      <c r="AF39" s="48">
        <f>AC39*4+AD39*9</f>
        <v>167.89999999999998</v>
      </c>
      <c r="AG39" s="101"/>
    </row>
    <row r="40" spans="2:33" ht="27.95" customHeight="1">
      <c r="B40" s="39" t="s">
        <v>10</v>
      </c>
      <c r="C40" s="393"/>
      <c r="D40" s="3" t="s">
        <v>234</v>
      </c>
      <c r="E40" s="3"/>
      <c r="F40" s="3">
        <v>5</v>
      </c>
      <c r="G40" s="2"/>
      <c r="H40" s="3"/>
      <c r="I40" s="2"/>
      <c r="J40" s="2"/>
      <c r="K40" s="97"/>
      <c r="L40" s="2"/>
      <c r="M40" s="2"/>
      <c r="N40" s="3"/>
      <c r="O40" s="2"/>
      <c r="P40" s="2"/>
      <c r="Q40" s="3"/>
      <c r="R40" s="2"/>
      <c r="S40" s="2" t="s">
        <v>247</v>
      </c>
      <c r="T40" s="3"/>
      <c r="U40" s="2">
        <v>1</v>
      </c>
      <c r="V40" s="394"/>
      <c r="W40" s="98">
        <v>23</v>
      </c>
      <c r="X40" s="45" t="s">
        <v>30</v>
      </c>
      <c r="Y40" s="41">
        <v>2.5</v>
      </c>
      <c r="Z40" s="16"/>
      <c r="AA40" s="17" t="s">
        <v>31</v>
      </c>
      <c r="AB40" s="18">
        <v>1.6</v>
      </c>
      <c r="AC40" s="18">
        <f>AB40*1</f>
        <v>1.6</v>
      </c>
      <c r="AD40" s="18" t="s">
        <v>29</v>
      </c>
      <c r="AE40" s="18">
        <f>AB40*5</f>
        <v>8</v>
      </c>
      <c r="AF40" s="18">
        <f>AC40*4+AE40*4</f>
        <v>38.4</v>
      </c>
      <c r="AG40" s="102"/>
    </row>
    <row r="41" spans="2:33" ht="27.95" customHeight="1">
      <c r="B41" s="396" t="s">
        <v>77</v>
      </c>
      <c r="C41" s="393"/>
      <c r="D41" s="3" t="s">
        <v>232</v>
      </c>
      <c r="E41" s="3"/>
      <c r="F41" s="3">
        <v>5</v>
      </c>
      <c r="G41" s="2"/>
      <c r="H41" s="3"/>
      <c r="I41" s="2"/>
      <c r="J41" s="2"/>
      <c r="K41" s="2"/>
      <c r="L41" s="2"/>
      <c r="M41" s="122"/>
      <c r="N41" s="120"/>
      <c r="O41" s="122"/>
      <c r="P41" s="2"/>
      <c r="Q41" s="3"/>
      <c r="R41" s="2"/>
      <c r="S41" s="3"/>
      <c r="T41" s="3"/>
      <c r="U41" s="3"/>
      <c r="V41" s="394"/>
      <c r="W41" s="44" t="s">
        <v>47</v>
      </c>
      <c r="X41" s="45" t="s">
        <v>33</v>
      </c>
      <c r="Y41" s="41">
        <v>0</v>
      </c>
      <c r="Z41" s="17"/>
      <c r="AA41" s="17" t="s">
        <v>34</v>
      </c>
      <c r="AB41" s="18">
        <v>2.5</v>
      </c>
      <c r="AC41" s="18"/>
      <c r="AD41" s="18">
        <f>AB41*5</f>
        <v>12.5</v>
      </c>
      <c r="AE41" s="18" t="s">
        <v>29</v>
      </c>
      <c r="AF41" s="18">
        <f>AD41*9</f>
        <v>112.5</v>
      </c>
      <c r="AG41" s="101"/>
    </row>
    <row r="42" spans="2:33" ht="27.95" customHeight="1">
      <c r="B42" s="396"/>
      <c r="C42" s="393"/>
      <c r="D42" s="3" t="s">
        <v>241</v>
      </c>
      <c r="E42" s="3"/>
      <c r="F42" s="3">
        <v>10</v>
      </c>
      <c r="G42" s="2"/>
      <c r="H42" s="49"/>
      <c r="I42" s="2"/>
      <c r="J42" s="2"/>
      <c r="K42" s="2"/>
      <c r="L42" s="2"/>
      <c r="M42" s="2"/>
      <c r="N42" s="49"/>
      <c r="O42" s="2"/>
      <c r="P42" s="2"/>
      <c r="Q42" s="49"/>
      <c r="R42" s="2"/>
      <c r="S42" s="3"/>
      <c r="T42" s="49"/>
      <c r="U42" s="3"/>
      <c r="V42" s="394"/>
      <c r="W42" s="98">
        <v>26.6</v>
      </c>
      <c r="X42" s="91" t="s">
        <v>42</v>
      </c>
      <c r="Y42" s="50">
        <v>0</v>
      </c>
      <c r="Z42" s="16"/>
      <c r="AA42" s="17" t="s">
        <v>35</v>
      </c>
      <c r="AE42" s="17">
        <f>AB42*15</f>
        <v>0</v>
      </c>
      <c r="AG42" s="102"/>
    </row>
    <row r="43" spans="2:33" ht="27.95" customHeight="1">
      <c r="B43" s="51" t="s">
        <v>36</v>
      </c>
      <c r="C43" s="52"/>
      <c r="D43" s="3" t="s">
        <v>242</v>
      </c>
      <c r="E43" s="3"/>
      <c r="F43" s="3">
        <v>20</v>
      </c>
      <c r="G43" s="2"/>
      <c r="H43" s="49"/>
      <c r="I43" s="2"/>
      <c r="J43" s="3"/>
      <c r="K43" s="49"/>
      <c r="L43" s="3"/>
      <c r="M43" s="2"/>
      <c r="N43" s="49"/>
      <c r="O43" s="2"/>
      <c r="P43" s="2"/>
      <c r="Q43" s="49"/>
      <c r="R43" s="2"/>
      <c r="S43" s="3"/>
      <c r="T43" s="49"/>
      <c r="U43" s="3"/>
      <c r="V43" s="394"/>
      <c r="W43" s="44" t="s">
        <v>12</v>
      </c>
      <c r="X43" s="53"/>
      <c r="Y43" s="41"/>
      <c r="Z43" s="17"/>
      <c r="AC43" s="17">
        <f>SUM(AC38:AC42)</f>
        <v>29.7</v>
      </c>
      <c r="AD43" s="17">
        <f>SUM(AD38:AD42)</f>
        <v>24</v>
      </c>
      <c r="AE43" s="17">
        <f>SUM(AE38:AE42)</f>
        <v>98</v>
      </c>
      <c r="AF43" s="17">
        <f>AC43*4+AD43*9+AE43*4</f>
        <v>726.8</v>
      </c>
      <c r="AG43" s="101"/>
    </row>
    <row r="44" spans="2:33" ht="27.95" customHeight="1" thickBot="1">
      <c r="B44" s="150"/>
      <c r="C44" s="55"/>
      <c r="D44" s="77"/>
      <c r="E44" s="77"/>
      <c r="F44" s="78"/>
      <c r="G44" s="78"/>
      <c r="H44" s="77"/>
      <c r="I44" s="78"/>
      <c r="J44" s="78"/>
      <c r="K44" s="77"/>
      <c r="L44" s="78"/>
      <c r="M44" s="78"/>
      <c r="N44" s="77"/>
      <c r="O44" s="78"/>
      <c r="P44" s="78"/>
      <c r="Q44" s="77"/>
      <c r="R44" s="78"/>
      <c r="S44" s="78"/>
      <c r="T44" s="77"/>
      <c r="U44" s="78"/>
      <c r="V44" s="398"/>
      <c r="W44" s="99">
        <f>W38*4+W42*4+W40*9</f>
        <v>711.4</v>
      </c>
      <c r="X44" s="57"/>
      <c r="Y44" s="58"/>
      <c r="Z44" s="16"/>
      <c r="AC44" s="56">
        <f>AC43*4/AF43</f>
        <v>0.16345624656026417</v>
      </c>
      <c r="AD44" s="56">
        <f>AD43*9/AF43</f>
        <v>0.29719317556411667</v>
      </c>
      <c r="AE44" s="56">
        <f>AE43*4/AF43</f>
        <v>0.53935057787561924</v>
      </c>
      <c r="AG44" s="103"/>
    </row>
    <row r="45" spans="2:33" s="82" customFormat="1" ht="21.75" customHeight="1">
      <c r="B45" s="79"/>
      <c r="C45" s="17"/>
      <c r="D45" s="43"/>
      <c r="E45" s="80"/>
      <c r="F45" s="43"/>
      <c r="G45" s="43"/>
      <c r="H45" s="80"/>
      <c r="I45" s="43"/>
      <c r="J45" s="404"/>
      <c r="K45" s="404"/>
      <c r="L45" s="404"/>
      <c r="M45" s="404"/>
      <c r="N45" s="404"/>
      <c r="O45" s="404"/>
      <c r="P45" s="404"/>
      <c r="Q45" s="404"/>
      <c r="R45" s="404"/>
      <c r="S45" s="404"/>
      <c r="T45" s="404"/>
      <c r="U45" s="404"/>
      <c r="V45" s="404"/>
      <c r="W45" s="404"/>
      <c r="X45" s="404"/>
      <c r="Y45" s="404"/>
      <c r="Z45" s="81"/>
      <c r="AA45" s="69"/>
      <c r="AB45" s="63"/>
      <c r="AC45" s="69"/>
      <c r="AD45" s="69"/>
      <c r="AE45" s="69"/>
      <c r="AF45" s="69"/>
      <c r="AG45" s="69"/>
    </row>
    <row r="46" spans="2:33">
      <c r="B46" s="63"/>
      <c r="C46" s="82"/>
      <c r="D46" s="405"/>
      <c r="E46" s="405"/>
      <c r="F46" s="406"/>
      <c r="G46" s="406"/>
      <c r="H46" s="83"/>
      <c r="I46" s="17"/>
      <c r="J46" s="17"/>
      <c r="K46" s="83"/>
      <c r="L46" s="17"/>
      <c r="N46" s="83"/>
      <c r="O46" s="17"/>
      <c r="Q46" s="83"/>
      <c r="R46" s="17"/>
      <c r="T46" s="83"/>
      <c r="U46" s="17"/>
      <c r="V46" s="84"/>
      <c r="Y46" s="87"/>
    </row>
    <row r="47" spans="2:33">
      <c r="Y47" s="87"/>
    </row>
    <row r="48" spans="2:33">
      <c r="Y48" s="87"/>
    </row>
    <row r="49" spans="25:25">
      <c r="Y49" s="87"/>
    </row>
    <row r="50" spans="25:25">
      <c r="Y50" s="87"/>
    </row>
    <row r="51" spans="25:25">
      <c r="Y51" s="87"/>
    </row>
    <row r="52" spans="25:25">
      <c r="Y52" s="87"/>
    </row>
  </sheetData>
  <mergeCells count="19">
    <mergeCell ref="C37:C42"/>
    <mergeCell ref="V37:V44"/>
    <mergeCell ref="B41:B42"/>
    <mergeCell ref="J45:Y45"/>
    <mergeCell ref="D46:G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G52"/>
  <sheetViews>
    <sheetView topLeftCell="A21" zoomScale="60" workbookViewId="0">
      <selection activeCell="W38" sqref="W38"/>
    </sheetView>
  </sheetViews>
  <sheetFormatPr defaultColWidth="9" defaultRowHeight="20.25"/>
  <cols>
    <col min="1" max="1" width="1.875" style="43" customWidth="1"/>
    <col min="2" max="2" width="4.875" style="79" customWidth="1"/>
    <col min="3" max="3" width="0" style="43" hidden="1" customWidth="1"/>
    <col min="4" max="4" width="18.625" style="43" customWidth="1"/>
    <col min="5" max="5" width="5.625" style="80" customWidth="1"/>
    <col min="6" max="6" width="9.625" style="43" customWidth="1"/>
    <col min="7" max="7" width="18.625" style="43" customWidth="1"/>
    <col min="8" max="8" width="5.625" style="80" customWidth="1"/>
    <col min="9" max="9" width="9.625" style="43" customWidth="1"/>
    <col min="10" max="10" width="18.625" style="43" customWidth="1"/>
    <col min="11" max="11" width="5.625" style="80" customWidth="1"/>
    <col min="12" max="12" width="9.625" style="43" customWidth="1"/>
    <col min="13" max="13" width="18.625" style="43" customWidth="1"/>
    <col min="14" max="14" width="5.625" style="80" customWidth="1"/>
    <col min="15" max="15" width="9.625" style="43" customWidth="1"/>
    <col min="16" max="16" width="18.625" style="43" customWidth="1"/>
    <col min="17" max="17" width="5.625" style="80" customWidth="1"/>
    <col min="18" max="18" width="9.625" style="43" customWidth="1"/>
    <col min="19" max="19" width="18.625" style="43" customWidth="1"/>
    <col min="20" max="20" width="5.625" style="80" customWidth="1"/>
    <col min="21" max="21" width="9.625" style="43" customWidth="1"/>
    <col min="22" max="22" width="5.25" style="88" customWidth="1"/>
    <col min="23" max="23" width="11.75" style="85" customWidth="1"/>
    <col min="24" max="24" width="11.25" style="86" customWidth="1"/>
    <col min="25" max="25" width="6.625" style="89" customWidth="1"/>
    <col min="26" max="26" width="6.625" style="43" customWidth="1"/>
    <col min="27" max="27" width="6" style="17" hidden="1" customWidth="1"/>
    <col min="28" max="28" width="5.5" style="18" hidden="1" customWidth="1"/>
    <col min="29" max="29" width="7.75" style="17" hidden="1" customWidth="1"/>
    <col min="30" max="30" width="8" style="17" hidden="1" customWidth="1"/>
    <col min="31" max="31" width="7.875" style="17" hidden="1" customWidth="1"/>
    <col min="32" max="32" width="7.5" style="17" hidden="1" customWidth="1"/>
    <col min="33" max="33" width="9" style="17"/>
    <col min="34" max="16384" width="9" style="43"/>
  </cols>
  <sheetData>
    <row r="1" spans="2:33" s="5" customFormat="1" ht="38.25">
      <c r="B1" s="399" t="s">
        <v>308</v>
      </c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  <c r="Y1" s="399"/>
      <c r="Z1" s="4"/>
      <c r="AB1" s="6"/>
    </row>
    <row r="2" spans="2:33" s="5" customFormat="1" ht="13.5" customHeight="1">
      <c r="B2" s="400"/>
      <c r="C2" s="401"/>
      <c r="D2" s="401"/>
      <c r="E2" s="401"/>
      <c r="F2" s="401"/>
      <c r="G2" s="401"/>
      <c r="H2" s="157"/>
      <c r="I2" s="4"/>
      <c r="J2" s="4"/>
      <c r="K2" s="157"/>
      <c r="L2" s="4"/>
      <c r="M2" s="4"/>
      <c r="N2" s="157"/>
      <c r="O2" s="4"/>
      <c r="P2" s="4"/>
      <c r="Q2" s="157"/>
      <c r="R2" s="4"/>
      <c r="S2" s="4"/>
      <c r="T2" s="157"/>
      <c r="U2" s="4"/>
      <c r="V2" s="7"/>
      <c r="W2" s="8"/>
      <c r="X2" s="9"/>
      <c r="Y2" s="8"/>
      <c r="Z2" s="4"/>
      <c r="AB2" s="6"/>
    </row>
    <row r="3" spans="2:33" s="17" customFormat="1" ht="32.25" customHeight="1" thickBot="1">
      <c r="B3" s="92" t="s">
        <v>43</v>
      </c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5"/>
      <c r="T3" s="11"/>
      <c r="U3" s="11"/>
      <c r="V3" s="12"/>
      <c r="W3" s="13"/>
      <c r="X3" s="14"/>
      <c r="Y3" s="15"/>
      <c r="Z3" s="16"/>
      <c r="AB3" s="18"/>
    </row>
    <row r="4" spans="2:33" s="32" customFormat="1" ht="99">
      <c r="B4" s="19" t="s">
        <v>0</v>
      </c>
      <c r="C4" s="20" t="s">
        <v>1</v>
      </c>
      <c r="D4" s="21" t="s">
        <v>2</v>
      </c>
      <c r="E4" s="22" t="s">
        <v>41</v>
      </c>
      <c r="F4" s="21"/>
      <c r="G4" s="21" t="s">
        <v>3</v>
      </c>
      <c r="H4" s="22" t="s">
        <v>41</v>
      </c>
      <c r="I4" s="21"/>
      <c r="J4" s="21" t="s">
        <v>4</v>
      </c>
      <c r="K4" s="22" t="s">
        <v>41</v>
      </c>
      <c r="L4" s="23"/>
      <c r="M4" s="21" t="s">
        <v>4</v>
      </c>
      <c r="N4" s="22" t="s">
        <v>41</v>
      </c>
      <c r="O4" s="21"/>
      <c r="P4" s="21" t="s">
        <v>4</v>
      </c>
      <c r="Q4" s="22" t="s">
        <v>41</v>
      </c>
      <c r="R4" s="21"/>
      <c r="S4" s="24" t="s">
        <v>5</v>
      </c>
      <c r="T4" s="22" t="s">
        <v>41</v>
      </c>
      <c r="U4" s="21"/>
      <c r="V4" s="94" t="s">
        <v>48</v>
      </c>
      <c r="W4" s="25" t="s">
        <v>6</v>
      </c>
      <c r="X4" s="26" t="s">
        <v>13</v>
      </c>
      <c r="Y4" s="27" t="s">
        <v>14</v>
      </c>
      <c r="Z4" s="28"/>
      <c r="AA4" s="29"/>
      <c r="AB4" s="30"/>
      <c r="AC4" s="31"/>
      <c r="AD4" s="31"/>
      <c r="AE4" s="31"/>
      <c r="AF4" s="31"/>
      <c r="AG4" s="100"/>
    </row>
    <row r="5" spans="2:33" s="38" customFormat="1" ht="65.099999999999994" customHeight="1">
      <c r="B5" s="33">
        <v>2</v>
      </c>
      <c r="C5" s="393"/>
      <c r="D5" s="34" t="str">
        <f>'109.2月菜單'!B33</f>
        <v>香Q米飯</v>
      </c>
      <c r="E5" s="34" t="s">
        <v>15</v>
      </c>
      <c r="F5" s="1" t="s">
        <v>16</v>
      </c>
      <c r="G5" s="34" t="str">
        <f>'109.2月菜單'!B34</f>
        <v>鹽酥雞(炸)</v>
      </c>
      <c r="H5" s="34" t="s">
        <v>82</v>
      </c>
      <c r="I5" s="1" t="s">
        <v>16</v>
      </c>
      <c r="J5" s="34" t="str">
        <f>'109.2月菜單'!B35</f>
        <v>麻婆豆腐(豆)</v>
      </c>
      <c r="K5" s="34" t="s">
        <v>50</v>
      </c>
      <c r="L5" s="1" t="s">
        <v>16</v>
      </c>
      <c r="M5" s="34" t="str">
        <f>'109.2月菜單'!B36</f>
        <v>客家板條</v>
      </c>
      <c r="N5" s="34" t="s">
        <v>17</v>
      </c>
      <c r="O5" s="1" t="s">
        <v>16</v>
      </c>
      <c r="P5" s="34" t="str">
        <f>'109.2月菜單'!B37</f>
        <v>深色蔬菜</v>
      </c>
      <c r="Q5" s="34" t="s">
        <v>18</v>
      </c>
      <c r="R5" s="1" t="s">
        <v>16</v>
      </c>
      <c r="S5" s="34" t="str">
        <f>'109.2月菜單'!B38</f>
        <v>玉米蛋花湯</v>
      </c>
      <c r="T5" s="34" t="s">
        <v>17</v>
      </c>
      <c r="U5" s="1" t="s">
        <v>16</v>
      </c>
      <c r="V5" s="397"/>
      <c r="W5" s="35" t="s">
        <v>128</v>
      </c>
      <c r="X5" s="36" t="s">
        <v>129</v>
      </c>
      <c r="Y5" s="37">
        <v>5.5</v>
      </c>
      <c r="Z5" s="17"/>
      <c r="AA5" s="17"/>
      <c r="AB5" s="18"/>
      <c r="AC5" s="17" t="s">
        <v>20</v>
      </c>
      <c r="AD5" s="17" t="s">
        <v>21</v>
      </c>
      <c r="AE5" s="17" t="s">
        <v>22</v>
      </c>
      <c r="AF5" s="17" t="s">
        <v>23</v>
      </c>
      <c r="AG5" s="101"/>
    </row>
    <row r="6" spans="2:33" ht="27.95" customHeight="1">
      <c r="B6" s="39" t="s">
        <v>8</v>
      </c>
      <c r="C6" s="393"/>
      <c r="D6" s="2" t="s">
        <v>122</v>
      </c>
      <c r="E6" s="3"/>
      <c r="F6" s="2">
        <v>100</v>
      </c>
      <c r="G6" s="2" t="s">
        <v>123</v>
      </c>
      <c r="H6" s="2"/>
      <c r="I6" s="2">
        <v>60</v>
      </c>
      <c r="J6" s="2" t="s">
        <v>124</v>
      </c>
      <c r="K6" s="2"/>
      <c r="L6" s="2">
        <v>10</v>
      </c>
      <c r="M6" s="3" t="s">
        <v>248</v>
      </c>
      <c r="N6" s="2"/>
      <c r="O6" s="2">
        <v>35</v>
      </c>
      <c r="P6" s="2" t="s">
        <v>125</v>
      </c>
      <c r="Q6" s="2"/>
      <c r="R6" s="2">
        <v>100</v>
      </c>
      <c r="S6" s="3" t="s">
        <v>286</v>
      </c>
      <c r="T6" s="2"/>
      <c r="U6" s="2">
        <v>20</v>
      </c>
      <c r="V6" s="394"/>
      <c r="W6" s="102">
        <v>105</v>
      </c>
      <c r="X6" s="40" t="s">
        <v>130</v>
      </c>
      <c r="Y6" s="41">
        <v>2.2999999999999998</v>
      </c>
      <c r="Z6" s="16"/>
      <c r="AA6" s="42" t="s">
        <v>26</v>
      </c>
      <c r="AB6" s="18">
        <v>6</v>
      </c>
      <c r="AC6" s="18">
        <f>AB6*2</f>
        <v>12</v>
      </c>
      <c r="AD6" s="18"/>
      <c r="AE6" s="18">
        <f>AB6*15</f>
        <v>90</v>
      </c>
      <c r="AF6" s="18">
        <f>AC6*4+AE6*4</f>
        <v>408</v>
      </c>
      <c r="AG6" s="102"/>
    </row>
    <row r="7" spans="2:33" ht="27.95" customHeight="1">
      <c r="B7" s="39">
        <v>24</v>
      </c>
      <c r="C7" s="393"/>
      <c r="D7" s="2"/>
      <c r="E7" s="3"/>
      <c r="F7" s="2"/>
      <c r="G7" s="2"/>
      <c r="H7" s="2"/>
      <c r="I7" s="2"/>
      <c r="J7" s="2" t="s">
        <v>126</v>
      </c>
      <c r="K7" s="2" t="s">
        <v>127</v>
      </c>
      <c r="L7" s="2">
        <v>60</v>
      </c>
      <c r="M7" s="3" t="s">
        <v>249</v>
      </c>
      <c r="N7" s="2"/>
      <c r="O7" s="2">
        <v>30</v>
      </c>
      <c r="P7" s="2"/>
      <c r="Q7" s="2"/>
      <c r="R7" s="2"/>
      <c r="S7" s="3" t="s">
        <v>287</v>
      </c>
      <c r="T7" s="2"/>
      <c r="U7" s="2">
        <v>10</v>
      </c>
      <c r="V7" s="394"/>
      <c r="W7" s="44" t="s">
        <v>131</v>
      </c>
      <c r="X7" s="45" t="s">
        <v>132</v>
      </c>
      <c r="Y7" s="41">
        <v>1.5</v>
      </c>
      <c r="Z7" s="17"/>
      <c r="AA7" s="46" t="s">
        <v>28</v>
      </c>
      <c r="AB7" s="18">
        <v>2</v>
      </c>
      <c r="AC7" s="47">
        <f>AB7*7</f>
        <v>14</v>
      </c>
      <c r="AD7" s="18">
        <f>AB7*5</f>
        <v>10</v>
      </c>
      <c r="AE7" s="18" t="s">
        <v>29</v>
      </c>
      <c r="AF7" s="48">
        <f>AC7*4+AD7*9</f>
        <v>146</v>
      </c>
      <c r="AG7" s="101"/>
    </row>
    <row r="8" spans="2:33" ht="27.95" customHeight="1">
      <c r="B8" s="39" t="s">
        <v>10</v>
      </c>
      <c r="C8" s="393"/>
      <c r="D8" s="2"/>
      <c r="E8" s="3"/>
      <c r="F8" s="2"/>
      <c r="G8" s="2"/>
      <c r="H8" s="49"/>
      <c r="I8" s="2"/>
      <c r="J8" s="2"/>
      <c r="K8" s="97"/>
      <c r="L8" s="2"/>
      <c r="M8" s="3" t="s">
        <v>234</v>
      </c>
      <c r="N8" s="49"/>
      <c r="O8" s="2">
        <v>5</v>
      </c>
      <c r="P8" s="2"/>
      <c r="Q8" s="49"/>
      <c r="R8" s="2"/>
      <c r="S8" s="3" t="s">
        <v>288</v>
      </c>
      <c r="T8" s="2"/>
      <c r="U8" s="2">
        <v>5</v>
      </c>
      <c r="V8" s="394"/>
      <c r="W8" s="98">
        <v>24</v>
      </c>
      <c r="X8" s="45" t="s">
        <v>133</v>
      </c>
      <c r="Y8" s="41">
        <v>2.5</v>
      </c>
      <c r="Z8" s="16"/>
      <c r="AA8" s="17" t="s">
        <v>31</v>
      </c>
      <c r="AB8" s="18">
        <v>1.5</v>
      </c>
      <c r="AC8" s="18">
        <f>AB8*1</f>
        <v>1.5</v>
      </c>
      <c r="AD8" s="18" t="s">
        <v>29</v>
      </c>
      <c r="AE8" s="18">
        <f>AB8*5</f>
        <v>7.5</v>
      </c>
      <c r="AF8" s="18">
        <f>AC8*4+AE8*4</f>
        <v>36</v>
      </c>
      <c r="AG8" s="102"/>
    </row>
    <row r="9" spans="2:33" ht="27.95" customHeight="1">
      <c r="B9" s="396" t="s">
        <v>37</v>
      </c>
      <c r="C9" s="393"/>
      <c r="D9" s="3"/>
      <c r="E9" s="3"/>
      <c r="F9" s="3"/>
      <c r="G9" s="2"/>
      <c r="H9" s="49"/>
      <c r="I9" s="2"/>
      <c r="J9" s="2"/>
      <c r="K9" s="49"/>
      <c r="L9" s="2"/>
      <c r="M9" s="3" t="s">
        <v>250</v>
      </c>
      <c r="N9" s="2"/>
      <c r="O9" s="2">
        <v>3</v>
      </c>
      <c r="P9" s="2"/>
      <c r="Q9" s="49"/>
      <c r="R9" s="2"/>
      <c r="S9" s="3" t="s">
        <v>278</v>
      </c>
      <c r="T9" s="2"/>
      <c r="U9" s="2">
        <v>5</v>
      </c>
      <c r="V9" s="394"/>
      <c r="W9" s="44" t="s">
        <v>134</v>
      </c>
      <c r="X9" s="45" t="s">
        <v>135</v>
      </c>
      <c r="Y9" s="41">
        <v>0</v>
      </c>
      <c r="Z9" s="17"/>
      <c r="AA9" s="17" t="s">
        <v>34</v>
      </c>
      <c r="AB9" s="18">
        <v>2.5</v>
      </c>
      <c r="AC9" s="18"/>
      <c r="AD9" s="18">
        <f>AB9*5</f>
        <v>12.5</v>
      </c>
      <c r="AE9" s="18" t="s">
        <v>29</v>
      </c>
      <c r="AF9" s="18">
        <f>AD9*9</f>
        <v>112.5</v>
      </c>
      <c r="AG9" s="101"/>
    </row>
    <row r="10" spans="2:33" ht="27.95" customHeight="1">
      <c r="B10" s="396"/>
      <c r="C10" s="393"/>
      <c r="D10" s="3"/>
      <c r="E10" s="3"/>
      <c r="F10" s="3"/>
      <c r="G10" s="2"/>
      <c r="H10" s="49"/>
      <c r="I10" s="2"/>
      <c r="J10" s="2"/>
      <c r="K10" s="49"/>
      <c r="L10" s="2"/>
      <c r="M10" s="3" t="s">
        <v>241</v>
      </c>
      <c r="N10" s="2"/>
      <c r="O10" s="2">
        <v>3</v>
      </c>
      <c r="P10" s="2"/>
      <c r="Q10" s="49"/>
      <c r="R10" s="2"/>
      <c r="S10" s="2"/>
      <c r="T10" s="49"/>
      <c r="U10" s="2"/>
      <c r="V10" s="394"/>
      <c r="W10" s="98">
        <v>27.6</v>
      </c>
      <c r="X10" s="91" t="s">
        <v>136</v>
      </c>
      <c r="Y10" s="50">
        <v>0</v>
      </c>
      <c r="Z10" s="16"/>
      <c r="AA10" s="17" t="s">
        <v>35</v>
      </c>
      <c r="AE10" s="17">
        <f>AB10*15</f>
        <v>0</v>
      </c>
      <c r="AG10" s="102"/>
    </row>
    <row r="11" spans="2:33" ht="27.95" customHeight="1">
      <c r="B11" s="51" t="s">
        <v>36</v>
      </c>
      <c r="C11" s="52"/>
      <c r="D11" s="3"/>
      <c r="E11" s="49"/>
      <c r="F11" s="3"/>
      <c r="G11" s="2"/>
      <c r="H11" s="49"/>
      <c r="I11" s="2"/>
      <c r="J11" s="2"/>
      <c r="K11" s="49"/>
      <c r="L11" s="2"/>
      <c r="M11" s="2"/>
      <c r="N11" s="49"/>
      <c r="O11" s="2"/>
      <c r="P11" s="2"/>
      <c r="Q11" s="49"/>
      <c r="R11" s="2"/>
      <c r="S11" s="2"/>
      <c r="T11" s="49"/>
      <c r="U11" s="2"/>
      <c r="V11" s="394"/>
      <c r="W11" s="44" t="s">
        <v>12</v>
      </c>
      <c r="X11" s="53"/>
      <c r="Y11" s="41"/>
      <c r="Z11" s="17"/>
      <c r="AC11" s="17">
        <f>SUM(AC6:AC10)</f>
        <v>27.5</v>
      </c>
      <c r="AD11" s="17">
        <f>SUM(AD6:AD10)</f>
        <v>22.5</v>
      </c>
      <c r="AE11" s="17">
        <f>SUM(AE6:AE10)</f>
        <v>97.5</v>
      </c>
      <c r="AF11" s="17">
        <f>AC11*4+AD11*9+AE11*4</f>
        <v>702.5</v>
      </c>
      <c r="AG11" s="101"/>
    </row>
    <row r="12" spans="2:33" ht="27.95" customHeight="1">
      <c r="B12" s="54"/>
      <c r="C12" s="55"/>
      <c r="D12" s="49"/>
      <c r="E12" s="49"/>
      <c r="F12" s="2"/>
      <c r="G12" s="2"/>
      <c r="H12" s="49"/>
      <c r="I12" s="2"/>
      <c r="J12" s="2"/>
      <c r="K12" s="49"/>
      <c r="L12" s="2"/>
      <c r="M12" s="2"/>
      <c r="N12" s="49"/>
      <c r="O12" s="2"/>
      <c r="P12" s="2"/>
      <c r="Q12" s="49"/>
      <c r="R12" s="2"/>
      <c r="S12" s="2"/>
      <c r="T12" s="49"/>
      <c r="U12" s="2"/>
      <c r="V12" s="398"/>
      <c r="W12" s="99">
        <f>W6*4+W10*4+W8*9</f>
        <v>746.4</v>
      </c>
      <c r="X12" s="57"/>
      <c r="Y12" s="58"/>
      <c r="Z12" s="16"/>
      <c r="AC12" s="56">
        <f>AC11*4/AF11</f>
        <v>0.15658362989323843</v>
      </c>
      <c r="AD12" s="56">
        <f>AD11*9/AF11</f>
        <v>0.28825622775800713</v>
      </c>
      <c r="AE12" s="56">
        <f>AE11*4/AF11</f>
        <v>0.55516014234875444</v>
      </c>
      <c r="AG12" s="103"/>
    </row>
    <row r="13" spans="2:33" s="38" customFormat="1" ht="27.95" customHeight="1">
      <c r="B13" s="33">
        <v>2</v>
      </c>
      <c r="C13" s="393"/>
      <c r="D13" s="34" t="str">
        <f>'109.2月菜單'!F33</f>
        <v>小米飯</v>
      </c>
      <c r="E13" s="34" t="s">
        <v>15</v>
      </c>
      <c r="F13" s="1"/>
      <c r="G13" s="34" t="str">
        <f>'109.2月菜單'!F34</f>
        <v>招牌嫩雞翅</v>
      </c>
      <c r="H13" s="34" t="s">
        <v>74</v>
      </c>
      <c r="I13" s="1"/>
      <c r="J13" s="34" t="str">
        <f>'109.2月菜單'!F35</f>
        <v>梅菜肉燥(醃)</v>
      </c>
      <c r="K13" s="34" t="s">
        <v>17</v>
      </c>
      <c r="L13" s="1"/>
      <c r="M13" s="34" t="str">
        <f>'109.2月菜單'!F36</f>
        <v>四季豆甜不辣(加)</v>
      </c>
      <c r="N13" s="34" t="s">
        <v>304</v>
      </c>
      <c r="O13" s="1"/>
      <c r="P13" s="34" t="str">
        <f>'109.2月菜單'!F37</f>
        <v>淺色蔬菜</v>
      </c>
      <c r="Q13" s="34" t="s">
        <v>18</v>
      </c>
      <c r="R13" s="1"/>
      <c r="S13" s="34" t="str">
        <f>'109.2月菜單'!F38</f>
        <v>鮮蔬湯</v>
      </c>
      <c r="T13" s="34" t="s">
        <v>17</v>
      </c>
      <c r="U13" s="1"/>
      <c r="V13" s="397"/>
      <c r="W13" s="35" t="s">
        <v>44</v>
      </c>
      <c r="X13" s="36" t="s">
        <v>19</v>
      </c>
      <c r="Y13" s="37">
        <v>5</v>
      </c>
      <c r="Z13" s="17"/>
      <c r="AA13" s="17"/>
      <c r="AB13" s="18"/>
      <c r="AC13" s="17" t="s">
        <v>20</v>
      </c>
      <c r="AD13" s="17" t="s">
        <v>21</v>
      </c>
      <c r="AE13" s="17" t="s">
        <v>22</v>
      </c>
      <c r="AF13" s="17" t="s">
        <v>23</v>
      </c>
      <c r="AG13" s="101"/>
    </row>
    <row r="14" spans="2:33" ht="27.95" customHeight="1">
      <c r="B14" s="39" t="s">
        <v>8</v>
      </c>
      <c r="C14" s="393"/>
      <c r="D14" s="2" t="s">
        <v>24</v>
      </c>
      <c r="E14" s="3"/>
      <c r="F14" s="2">
        <v>60</v>
      </c>
      <c r="G14" s="2" t="s">
        <v>71</v>
      </c>
      <c r="H14" s="2"/>
      <c r="I14" s="2">
        <v>60</v>
      </c>
      <c r="J14" s="2" t="s">
        <v>100</v>
      </c>
      <c r="K14" s="2"/>
      <c r="L14" s="2">
        <v>30</v>
      </c>
      <c r="M14" s="3" t="s">
        <v>255</v>
      </c>
      <c r="N14" s="2"/>
      <c r="O14" s="2">
        <v>40</v>
      </c>
      <c r="P14" s="2" t="s">
        <v>58</v>
      </c>
      <c r="Q14" s="2"/>
      <c r="R14" s="2">
        <v>100</v>
      </c>
      <c r="S14" s="3" t="s">
        <v>54</v>
      </c>
      <c r="T14" s="2"/>
      <c r="U14" s="2">
        <v>20</v>
      </c>
      <c r="V14" s="394"/>
      <c r="W14" s="102">
        <v>99</v>
      </c>
      <c r="X14" s="40" t="s">
        <v>25</v>
      </c>
      <c r="Y14" s="41">
        <v>2.2999999999999998</v>
      </c>
      <c r="Z14" s="16"/>
      <c r="AA14" s="42" t="s">
        <v>26</v>
      </c>
      <c r="AB14" s="18">
        <v>6.2</v>
      </c>
      <c r="AC14" s="18">
        <f>AB14*2</f>
        <v>12.4</v>
      </c>
      <c r="AD14" s="18"/>
      <c r="AE14" s="18">
        <f>AB14*15</f>
        <v>93</v>
      </c>
      <c r="AF14" s="18">
        <f>AC14*4+AE14*4</f>
        <v>421.6</v>
      </c>
      <c r="AG14" s="102"/>
    </row>
    <row r="15" spans="2:33" ht="27.95" customHeight="1">
      <c r="B15" s="39">
        <v>25</v>
      </c>
      <c r="C15" s="393"/>
      <c r="D15" s="2" t="s">
        <v>251</v>
      </c>
      <c r="E15" s="3"/>
      <c r="F15" s="2">
        <v>40</v>
      </c>
      <c r="G15" s="2"/>
      <c r="H15" s="2"/>
      <c r="I15" s="2"/>
      <c r="J15" s="2" t="s">
        <v>252</v>
      </c>
      <c r="K15" s="2" t="s">
        <v>253</v>
      </c>
      <c r="L15" s="2">
        <v>5</v>
      </c>
      <c r="M15" s="3" t="s">
        <v>254</v>
      </c>
      <c r="N15" s="2" t="s">
        <v>215</v>
      </c>
      <c r="O15" s="2">
        <v>30</v>
      </c>
      <c r="P15" s="2"/>
      <c r="Q15" s="2"/>
      <c r="R15" s="2"/>
      <c r="S15" s="3" t="s">
        <v>224</v>
      </c>
      <c r="T15" s="2"/>
      <c r="U15" s="2">
        <v>10</v>
      </c>
      <c r="V15" s="394"/>
      <c r="W15" s="44" t="s">
        <v>46</v>
      </c>
      <c r="X15" s="45" t="s">
        <v>27</v>
      </c>
      <c r="Y15" s="41">
        <v>1.8</v>
      </c>
      <c r="Z15" s="17"/>
      <c r="AA15" s="46" t="s">
        <v>28</v>
      </c>
      <c r="AB15" s="18">
        <v>2</v>
      </c>
      <c r="AC15" s="47">
        <f>AB15*7</f>
        <v>14</v>
      </c>
      <c r="AD15" s="18">
        <f>AB15*5</f>
        <v>10</v>
      </c>
      <c r="AE15" s="18" t="s">
        <v>29</v>
      </c>
      <c r="AF15" s="48">
        <f>AC15*4+AD15*9</f>
        <v>146</v>
      </c>
      <c r="AG15" s="101"/>
    </row>
    <row r="16" spans="2:33" ht="27.95" customHeight="1">
      <c r="B16" s="39" t="s">
        <v>10</v>
      </c>
      <c r="C16" s="393"/>
      <c r="D16" s="2"/>
      <c r="E16" s="3"/>
      <c r="F16" s="2"/>
      <c r="G16" s="2"/>
      <c r="H16" s="49"/>
      <c r="I16" s="2"/>
      <c r="J16" s="2"/>
      <c r="K16" s="97"/>
      <c r="L16" s="2"/>
      <c r="M16" s="3"/>
      <c r="N16" s="2"/>
      <c r="O16" s="2"/>
      <c r="P16" s="2"/>
      <c r="Q16" s="49"/>
      <c r="R16" s="2"/>
      <c r="S16" s="3" t="s">
        <v>53</v>
      </c>
      <c r="T16" s="2"/>
      <c r="U16" s="2">
        <v>10</v>
      </c>
      <c r="V16" s="394"/>
      <c r="W16" s="98">
        <v>21.5</v>
      </c>
      <c r="X16" s="45" t="s">
        <v>30</v>
      </c>
      <c r="Y16" s="41">
        <v>2</v>
      </c>
      <c r="Z16" s="16"/>
      <c r="AA16" s="17" t="s">
        <v>31</v>
      </c>
      <c r="AB16" s="18">
        <v>1.7</v>
      </c>
      <c r="AC16" s="18">
        <f>AB16*1</f>
        <v>1.7</v>
      </c>
      <c r="AD16" s="18" t="s">
        <v>29</v>
      </c>
      <c r="AE16" s="18">
        <f>AB16*5</f>
        <v>8.5</v>
      </c>
      <c r="AF16" s="18">
        <f>AC16*4+AE16*4</f>
        <v>40.799999999999997</v>
      </c>
      <c r="AG16" s="102"/>
    </row>
    <row r="17" spans="2:33" ht="27.95" customHeight="1">
      <c r="B17" s="396" t="s">
        <v>38</v>
      </c>
      <c r="C17" s="393"/>
      <c r="D17" s="3"/>
      <c r="E17" s="3"/>
      <c r="F17" s="3"/>
      <c r="G17" s="2"/>
      <c r="H17" s="49"/>
      <c r="I17" s="2"/>
      <c r="J17" s="2"/>
      <c r="K17" s="49"/>
      <c r="L17" s="2"/>
      <c r="M17" s="3"/>
      <c r="N17" s="2"/>
      <c r="O17" s="2"/>
      <c r="P17" s="2"/>
      <c r="Q17" s="49"/>
      <c r="R17" s="2"/>
      <c r="S17" s="3" t="s">
        <v>213</v>
      </c>
      <c r="T17" s="2"/>
      <c r="U17" s="2">
        <v>3</v>
      </c>
      <c r="V17" s="394"/>
      <c r="W17" s="44" t="s">
        <v>47</v>
      </c>
      <c r="X17" s="45" t="s">
        <v>33</v>
      </c>
      <c r="Y17" s="41">
        <v>0</v>
      </c>
      <c r="Z17" s="17"/>
      <c r="AA17" s="17" t="s">
        <v>34</v>
      </c>
      <c r="AB17" s="18">
        <v>2.5</v>
      </c>
      <c r="AC17" s="18"/>
      <c r="AD17" s="18">
        <f>AB17*5</f>
        <v>12.5</v>
      </c>
      <c r="AE17" s="18" t="s">
        <v>29</v>
      </c>
      <c r="AF17" s="18">
        <f>AD17*9</f>
        <v>112.5</v>
      </c>
      <c r="AG17" s="101"/>
    </row>
    <row r="18" spans="2:33" ht="27.95" customHeight="1">
      <c r="B18" s="396"/>
      <c r="C18" s="393"/>
      <c r="D18" s="3"/>
      <c r="E18" s="3"/>
      <c r="F18" s="3"/>
      <c r="G18" s="2"/>
      <c r="H18" s="49"/>
      <c r="I18" s="2"/>
      <c r="J18" s="2"/>
      <c r="K18" s="49"/>
      <c r="L18" s="2"/>
      <c r="M18" s="3"/>
      <c r="N18" s="2"/>
      <c r="O18" s="2"/>
      <c r="P18" s="2"/>
      <c r="Q18" s="49"/>
      <c r="R18" s="2"/>
      <c r="S18" s="2" t="s">
        <v>214</v>
      </c>
      <c r="T18" s="49"/>
      <c r="U18" s="2">
        <v>1</v>
      </c>
      <c r="V18" s="394"/>
      <c r="W18" s="98">
        <v>27.9</v>
      </c>
      <c r="X18" s="91" t="s">
        <v>42</v>
      </c>
      <c r="Y18" s="50">
        <v>0</v>
      </c>
      <c r="Z18" s="16"/>
      <c r="AA18" s="17" t="s">
        <v>35</v>
      </c>
      <c r="AB18" s="18">
        <v>1</v>
      </c>
      <c r="AE18" s="17">
        <f>AB18*15</f>
        <v>15</v>
      </c>
      <c r="AG18" s="102"/>
    </row>
    <row r="19" spans="2:33" ht="27.95" customHeight="1">
      <c r="B19" s="51" t="s">
        <v>36</v>
      </c>
      <c r="C19" s="52"/>
      <c r="D19" s="3"/>
      <c r="E19" s="49"/>
      <c r="F19" s="3"/>
      <c r="G19" s="2"/>
      <c r="H19" s="49"/>
      <c r="I19" s="2"/>
      <c r="J19" s="2"/>
      <c r="K19" s="49"/>
      <c r="L19" s="2"/>
      <c r="M19" s="2"/>
      <c r="N19" s="49"/>
      <c r="O19" s="2"/>
      <c r="P19" s="2"/>
      <c r="Q19" s="49"/>
      <c r="R19" s="2"/>
      <c r="S19" s="2"/>
      <c r="T19" s="49"/>
      <c r="U19" s="2"/>
      <c r="V19" s="394"/>
      <c r="W19" s="44" t="s">
        <v>12</v>
      </c>
      <c r="X19" s="53"/>
      <c r="Y19" s="41"/>
      <c r="Z19" s="17"/>
      <c r="AC19" s="17">
        <f>SUM(AC14:AC18)</f>
        <v>28.099999999999998</v>
      </c>
      <c r="AD19" s="17">
        <f>SUM(AD14:AD18)</f>
        <v>22.5</v>
      </c>
      <c r="AE19" s="17">
        <f>SUM(AE14:AE18)</f>
        <v>116.5</v>
      </c>
      <c r="AF19" s="17">
        <f>AC19*4+AD19*9+AE19*4</f>
        <v>780.9</v>
      </c>
      <c r="AG19" s="101"/>
    </row>
    <row r="20" spans="2:33" ht="27.95" customHeight="1">
      <c r="B20" s="54"/>
      <c r="C20" s="55"/>
      <c r="D20" s="49"/>
      <c r="E20" s="49"/>
      <c r="F20" s="2"/>
      <c r="G20" s="2"/>
      <c r="H20" s="49"/>
      <c r="I20" s="2"/>
      <c r="J20" s="2"/>
      <c r="K20" s="49"/>
      <c r="L20" s="2"/>
      <c r="M20" s="2"/>
      <c r="N20" s="49"/>
      <c r="O20" s="2"/>
      <c r="P20" s="2"/>
      <c r="Q20" s="49"/>
      <c r="R20" s="2"/>
      <c r="S20" s="2"/>
      <c r="T20" s="49"/>
      <c r="U20" s="2"/>
      <c r="V20" s="398"/>
      <c r="W20" s="99">
        <f>W14*4+W18*4+W16*9</f>
        <v>701.1</v>
      </c>
      <c r="X20" s="57"/>
      <c r="Y20" s="58"/>
      <c r="Z20" s="16"/>
      <c r="AC20" s="56">
        <f>AC19*4/AF19</f>
        <v>0.14393648354462799</v>
      </c>
      <c r="AD20" s="56">
        <f>AD19*9/AF19</f>
        <v>0.25931617364579335</v>
      </c>
      <c r="AE20" s="56">
        <f>AE19*4/AF19</f>
        <v>0.59674734280957875</v>
      </c>
      <c r="AG20" s="103"/>
    </row>
    <row r="21" spans="2:33" s="38" customFormat="1" ht="27.95" customHeight="1">
      <c r="B21" s="33">
        <v>2</v>
      </c>
      <c r="C21" s="393"/>
      <c r="D21" s="34" t="str">
        <f>'109.2月菜單'!J33</f>
        <v>香Q米飯</v>
      </c>
      <c r="E21" s="34" t="s">
        <v>15</v>
      </c>
      <c r="F21" s="34"/>
      <c r="G21" s="34" t="str">
        <f>'109.2月菜單'!J34</f>
        <v>芝麻脆皮雞腿</v>
      </c>
      <c r="H21" s="34" t="s">
        <v>206</v>
      </c>
      <c r="I21" s="34"/>
      <c r="J21" s="34" t="str">
        <f>'109.2月菜單'!J35</f>
        <v>QQ滷蛋</v>
      </c>
      <c r="K21" s="34" t="s">
        <v>57</v>
      </c>
      <c r="L21" s="34"/>
      <c r="M21" s="34" t="str">
        <f>'109.2月菜單'!J36</f>
        <v>沙茶魷魚羹(海)</v>
      </c>
      <c r="N21" s="34" t="s">
        <v>17</v>
      </c>
      <c r="O21" s="34"/>
      <c r="P21" s="34" t="str">
        <f>'109.2月菜單'!J37</f>
        <v>深色蔬菜</v>
      </c>
      <c r="Q21" s="34" t="s">
        <v>18</v>
      </c>
      <c r="R21" s="34"/>
      <c r="S21" s="34" t="str">
        <f>'109.2月菜單'!J38</f>
        <v>味噌帶芽湯</v>
      </c>
      <c r="T21" s="34" t="s">
        <v>17</v>
      </c>
      <c r="U21" s="34"/>
      <c r="V21" s="397"/>
      <c r="W21" s="35" t="s">
        <v>44</v>
      </c>
      <c r="X21" s="36" t="s">
        <v>19</v>
      </c>
      <c r="Y21" s="37">
        <v>5</v>
      </c>
      <c r="Z21" s="17"/>
      <c r="AA21" s="17"/>
      <c r="AB21" s="18"/>
      <c r="AC21" s="17" t="s">
        <v>20</v>
      </c>
      <c r="AD21" s="17" t="s">
        <v>21</v>
      </c>
      <c r="AE21" s="17" t="s">
        <v>22</v>
      </c>
      <c r="AF21" s="17" t="s">
        <v>23</v>
      </c>
      <c r="AG21" s="101"/>
    </row>
    <row r="22" spans="2:33" s="64" customFormat="1" ht="27.75" customHeight="1">
      <c r="B22" s="39" t="s">
        <v>8</v>
      </c>
      <c r="C22" s="393"/>
      <c r="D22" s="2" t="s">
        <v>24</v>
      </c>
      <c r="E22" s="2"/>
      <c r="F22" s="2">
        <v>100</v>
      </c>
      <c r="G22" s="64" t="s">
        <v>205</v>
      </c>
      <c r="H22" s="124"/>
      <c r="I22" s="123">
        <v>60</v>
      </c>
      <c r="J22" s="3" t="s">
        <v>246</v>
      </c>
      <c r="K22" s="3"/>
      <c r="L22" s="3">
        <v>55</v>
      </c>
      <c r="M22" s="3" t="s">
        <v>257</v>
      </c>
      <c r="N22" s="2"/>
      <c r="O22" s="3">
        <v>40</v>
      </c>
      <c r="P22" s="2" t="s">
        <v>58</v>
      </c>
      <c r="Q22" s="2"/>
      <c r="R22" s="2">
        <v>100</v>
      </c>
      <c r="S22" s="3" t="s">
        <v>291</v>
      </c>
      <c r="T22" s="2"/>
      <c r="U22" s="2">
        <v>1</v>
      </c>
      <c r="V22" s="394"/>
      <c r="W22" s="102">
        <v>98</v>
      </c>
      <c r="X22" s="40" t="s">
        <v>25</v>
      </c>
      <c r="Y22" s="41">
        <v>2.1</v>
      </c>
      <c r="Z22" s="61"/>
      <c r="AA22" s="62" t="s">
        <v>26</v>
      </c>
      <c r="AB22" s="63">
        <v>6.2</v>
      </c>
      <c r="AC22" s="63">
        <f>AB22*2</f>
        <v>12.4</v>
      </c>
      <c r="AD22" s="63"/>
      <c r="AE22" s="63">
        <f>AB22*15</f>
        <v>93</v>
      </c>
      <c r="AF22" s="63">
        <f>AC22*4+AE22*4</f>
        <v>421.6</v>
      </c>
      <c r="AG22" s="102"/>
    </row>
    <row r="23" spans="2:33" s="64" customFormat="1" ht="27.95" customHeight="1">
      <c r="B23" s="39">
        <v>26</v>
      </c>
      <c r="C23" s="393"/>
      <c r="D23" s="2"/>
      <c r="E23" s="2"/>
      <c r="F23" s="2"/>
      <c r="G23" s="125" t="s">
        <v>256</v>
      </c>
      <c r="H23" s="128"/>
      <c r="I23" s="126">
        <v>1</v>
      </c>
      <c r="J23" s="3"/>
      <c r="K23" s="3"/>
      <c r="L23" s="3"/>
      <c r="M23" s="3" t="s">
        <v>294</v>
      </c>
      <c r="N23" s="2" t="s">
        <v>295</v>
      </c>
      <c r="O23" s="3">
        <v>10</v>
      </c>
      <c r="P23" s="2"/>
      <c r="Q23" s="2"/>
      <c r="R23" s="2"/>
      <c r="S23" s="3" t="s">
        <v>292</v>
      </c>
      <c r="T23" s="2"/>
      <c r="U23" s="2">
        <v>1</v>
      </c>
      <c r="V23" s="394"/>
      <c r="W23" s="44" t="s">
        <v>46</v>
      </c>
      <c r="X23" s="45" t="s">
        <v>27</v>
      </c>
      <c r="Y23" s="41">
        <v>1.6</v>
      </c>
      <c r="Z23" s="65"/>
      <c r="AA23" s="66" t="s">
        <v>28</v>
      </c>
      <c r="AB23" s="63">
        <v>2.1</v>
      </c>
      <c r="AC23" s="67">
        <f>AB23*7</f>
        <v>14.700000000000001</v>
      </c>
      <c r="AD23" s="63">
        <f>AB23*5</f>
        <v>10.5</v>
      </c>
      <c r="AE23" s="63" t="s">
        <v>29</v>
      </c>
      <c r="AF23" s="68">
        <f>AC23*4+AD23*9</f>
        <v>153.30000000000001</v>
      </c>
      <c r="AG23" s="101"/>
    </row>
    <row r="24" spans="2:33" s="64" customFormat="1" ht="27.95" customHeight="1">
      <c r="B24" s="39" t="s">
        <v>10</v>
      </c>
      <c r="C24" s="393"/>
      <c r="D24" s="49"/>
      <c r="E24" s="49"/>
      <c r="F24" s="2"/>
      <c r="G24" s="149"/>
      <c r="H24" s="127"/>
      <c r="I24" s="123"/>
      <c r="J24" s="3"/>
      <c r="K24" s="3"/>
      <c r="L24" s="3"/>
      <c r="M24" s="3" t="s">
        <v>225</v>
      </c>
      <c r="N24" s="96"/>
      <c r="O24" s="2">
        <v>5</v>
      </c>
      <c r="P24" s="2"/>
      <c r="Q24" s="49"/>
      <c r="R24" s="2"/>
      <c r="S24" s="2" t="s">
        <v>293</v>
      </c>
      <c r="T24" s="49"/>
      <c r="U24" s="2">
        <v>20</v>
      </c>
      <c r="V24" s="394"/>
      <c r="W24" s="98">
        <v>23</v>
      </c>
      <c r="X24" s="45" t="s">
        <v>30</v>
      </c>
      <c r="Y24" s="41">
        <v>2.5</v>
      </c>
      <c r="Z24" s="61"/>
      <c r="AA24" s="69" t="s">
        <v>31</v>
      </c>
      <c r="AB24" s="63">
        <v>1.6</v>
      </c>
      <c r="AC24" s="63">
        <f>AB24*1</f>
        <v>1.6</v>
      </c>
      <c r="AD24" s="63" t="s">
        <v>29</v>
      </c>
      <c r="AE24" s="63">
        <f>AB24*5</f>
        <v>8</v>
      </c>
      <c r="AF24" s="63">
        <f>AC24*4+AE24*4</f>
        <v>38.4</v>
      </c>
      <c r="AG24" s="102"/>
    </row>
    <row r="25" spans="2:33" s="64" customFormat="1" ht="27.95" customHeight="1">
      <c r="B25" s="396" t="s">
        <v>39</v>
      </c>
      <c r="C25" s="393"/>
      <c r="D25" s="49"/>
      <c r="E25" s="49"/>
      <c r="F25" s="2"/>
      <c r="G25" s="2"/>
      <c r="H25" s="49"/>
      <c r="I25" s="2"/>
      <c r="J25" s="3"/>
      <c r="K25" s="2"/>
      <c r="L25" s="3"/>
      <c r="M25" s="3" t="s">
        <v>234</v>
      </c>
      <c r="N25" s="96"/>
      <c r="O25" s="2">
        <v>3</v>
      </c>
      <c r="P25" s="2"/>
      <c r="Q25" s="49"/>
      <c r="R25" s="2"/>
      <c r="S25" s="2"/>
      <c r="T25" s="49"/>
      <c r="U25" s="2"/>
      <c r="V25" s="394"/>
      <c r="W25" s="44" t="s">
        <v>47</v>
      </c>
      <c r="X25" s="45" t="s">
        <v>33</v>
      </c>
      <c r="Y25" s="41">
        <v>0</v>
      </c>
      <c r="Z25" s="65"/>
      <c r="AA25" s="69" t="s">
        <v>34</v>
      </c>
      <c r="AB25" s="63">
        <v>2.5</v>
      </c>
      <c r="AC25" s="63"/>
      <c r="AD25" s="63">
        <f>AB25*5</f>
        <v>12.5</v>
      </c>
      <c r="AE25" s="63" t="s">
        <v>29</v>
      </c>
      <c r="AF25" s="63">
        <f>AD25*9</f>
        <v>112.5</v>
      </c>
      <c r="AG25" s="101"/>
    </row>
    <row r="26" spans="2:33" s="64" customFormat="1" ht="27.95" customHeight="1">
      <c r="B26" s="396"/>
      <c r="C26" s="393"/>
      <c r="D26" s="49"/>
      <c r="E26" s="49"/>
      <c r="F26" s="2"/>
      <c r="G26" s="2"/>
      <c r="H26" s="49"/>
      <c r="I26" s="2"/>
      <c r="J26" s="3"/>
      <c r="K26" s="2"/>
      <c r="L26" s="3"/>
      <c r="M26" s="3" t="s">
        <v>250</v>
      </c>
      <c r="N26" s="49"/>
      <c r="O26" s="2">
        <v>1</v>
      </c>
      <c r="P26" s="2"/>
      <c r="Q26" s="49"/>
      <c r="R26" s="2"/>
      <c r="S26" s="2"/>
      <c r="T26" s="129"/>
      <c r="U26" s="2"/>
      <c r="V26" s="394"/>
      <c r="W26" s="98">
        <v>26.3</v>
      </c>
      <c r="X26" s="91" t="s">
        <v>42</v>
      </c>
      <c r="Y26" s="50">
        <v>0</v>
      </c>
      <c r="Z26" s="61"/>
      <c r="AA26" s="69" t="s">
        <v>35</v>
      </c>
      <c r="AB26" s="63"/>
      <c r="AC26" s="69"/>
      <c r="AD26" s="69"/>
      <c r="AE26" s="69">
        <f>AB26*15</f>
        <v>0</v>
      </c>
      <c r="AF26" s="69"/>
      <c r="AG26" s="102"/>
    </row>
    <row r="27" spans="2:33" s="64" customFormat="1" ht="27.95" customHeight="1">
      <c r="B27" s="51" t="s">
        <v>36</v>
      </c>
      <c r="C27" s="52"/>
      <c r="D27" s="49"/>
      <c r="E27" s="49"/>
      <c r="F27" s="2"/>
      <c r="G27" s="2"/>
      <c r="H27" s="49"/>
      <c r="I27" s="2"/>
      <c r="J27" s="2"/>
      <c r="K27" s="49"/>
      <c r="L27" s="2"/>
      <c r="M27" s="2"/>
      <c r="N27" s="97"/>
      <c r="O27" s="2"/>
      <c r="P27" s="2"/>
      <c r="Q27" s="49"/>
      <c r="R27" s="2"/>
      <c r="S27" s="3"/>
      <c r="T27" s="90"/>
      <c r="U27" s="90"/>
      <c r="V27" s="394"/>
      <c r="W27" s="44" t="s">
        <v>12</v>
      </c>
      <c r="X27" s="53"/>
      <c r="Y27" s="41"/>
      <c r="Z27" s="65"/>
      <c r="AA27" s="69"/>
      <c r="AB27" s="63"/>
      <c r="AC27" s="69">
        <f>SUM(AC22:AC26)</f>
        <v>28.700000000000003</v>
      </c>
      <c r="AD27" s="69">
        <f>SUM(AD22:AD26)</f>
        <v>23</v>
      </c>
      <c r="AE27" s="69">
        <f>SUM(AE22:AE26)</f>
        <v>101</v>
      </c>
      <c r="AF27" s="69">
        <f>AC27*4+AD27*9+AE27*4</f>
        <v>725.8</v>
      </c>
      <c r="AG27" s="101"/>
    </row>
    <row r="28" spans="2:33" s="64" customFormat="1" ht="27.95" customHeight="1">
      <c r="B28" s="54"/>
      <c r="C28" s="55"/>
      <c r="D28" s="49"/>
      <c r="E28" s="49"/>
      <c r="F28" s="2"/>
      <c r="G28" s="2"/>
      <c r="H28" s="49"/>
      <c r="I28" s="2"/>
      <c r="J28" s="2"/>
      <c r="K28" s="49"/>
      <c r="L28" s="2"/>
      <c r="M28" s="2"/>
      <c r="N28" s="49"/>
      <c r="O28" s="2"/>
      <c r="P28" s="2"/>
      <c r="Q28" s="49"/>
      <c r="R28" s="2"/>
      <c r="S28" s="2"/>
      <c r="T28" s="49"/>
      <c r="U28" s="2"/>
      <c r="V28" s="398"/>
      <c r="W28" s="99">
        <f>W22*4+W26*4+W24*9</f>
        <v>704.2</v>
      </c>
      <c r="X28" s="57"/>
      <c r="Y28" s="58"/>
      <c r="Z28" s="61"/>
      <c r="AA28" s="65"/>
      <c r="AB28" s="75"/>
      <c r="AC28" s="76">
        <f>AC27*4/AF27</f>
        <v>0.15817029484706532</v>
      </c>
      <c r="AD28" s="76">
        <f>AD27*9/AF27</f>
        <v>0.28520253513364563</v>
      </c>
      <c r="AE28" s="76">
        <f>AE27*4/AF27</f>
        <v>0.55662717001928907</v>
      </c>
      <c r="AF28" s="65"/>
      <c r="AG28" s="103"/>
    </row>
    <row r="29" spans="2:33" s="38" customFormat="1" ht="27.95" customHeight="1">
      <c r="B29" s="33">
        <v>2</v>
      </c>
      <c r="C29" s="393"/>
      <c r="D29" s="34" t="str">
        <f>'109.2月菜單'!N33</f>
        <v>地瓜飯</v>
      </c>
      <c r="E29" s="34" t="s">
        <v>114</v>
      </c>
      <c r="F29" s="34"/>
      <c r="G29" s="34" t="str">
        <f>'109.2月菜單'!N34</f>
        <v>醬汁肉片</v>
      </c>
      <c r="H29" s="34" t="s">
        <v>106</v>
      </c>
      <c r="I29" s="34"/>
      <c r="J29" s="34" t="str">
        <f>'109.2月菜單'!N35</f>
        <v>鮮魚條(海)(炸)</v>
      </c>
      <c r="K29" s="34" t="s">
        <v>198</v>
      </c>
      <c r="L29" s="34"/>
      <c r="M29" s="34" t="str">
        <f>'109.2月菜單'!N36</f>
        <v>豆腐鍋(豆)</v>
      </c>
      <c r="N29" s="34" t="s">
        <v>106</v>
      </c>
      <c r="O29" s="34"/>
      <c r="P29" s="34" t="str">
        <f>'109.2月菜單'!N37</f>
        <v>淺色蔬菜</v>
      </c>
      <c r="Q29" s="34" t="s">
        <v>110</v>
      </c>
      <c r="R29" s="34"/>
      <c r="S29" s="34" t="str">
        <f>'109.2月菜單'!N38</f>
        <v>紫菜蛋花湯</v>
      </c>
      <c r="T29" s="34" t="s">
        <v>106</v>
      </c>
      <c r="U29" s="34"/>
      <c r="V29" s="397"/>
      <c r="W29" s="35" t="s">
        <v>44</v>
      </c>
      <c r="X29" s="36" t="s">
        <v>19</v>
      </c>
      <c r="Y29" s="37">
        <v>5.3</v>
      </c>
      <c r="Z29" s="17"/>
      <c r="AA29" s="17"/>
      <c r="AB29" s="18"/>
      <c r="AC29" s="17" t="s">
        <v>20</v>
      </c>
      <c r="AD29" s="17" t="s">
        <v>21</v>
      </c>
      <c r="AE29" s="17" t="s">
        <v>22</v>
      </c>
      <c r="AF29" s="17" t="s">
        <v>23</v>
      </c>
      <c r="AG29" s="101"/>
    </row>
    <row r="30" spans="2:33" ht="27.95" customHeight="1">
      <c r="B30" s="39" t="s">
        <v>8</v>
      </c>
      <c r="C30" s="393"/>
      <c r="D30" s="2" t="s">
        <v>24</v>
      </c>
      <c r="E30" s="3"/>
      <c r="F30" s="2">
        <v>80</v>
      </c>
      <c r="G30" s="2" t="s">
        <v>56</v>
      </c>
      <c r="H30" s="2"/>
      <c r="I30" s="2">
        <v>35</v>
      </c>
      <c r="J30" s="2" t="s">
        <v>299</v>
      </c>
      <c r="K30" s="2" t="s">
        <v>258</v>
      </c>
      <c r="L30" s="2">
        <v>40</v>
      </c>
      <c r="M30" s="2" t="s">
        <v>107</v>
      </c>
      <c r="N30" s="2"/>
      <c r="O30" s="2">
        <v>40</v>
      </c>
      <c r="P30" s="2" t="s">
        <v>58</v>
      </c>
      <c r="Q30" s="2"/>
      <c r="R30" s="2">
        <v>100</v>
      </c>
      <c r="S30" s="2" t="s">
        <v>300</v>
      </c>
      <c r="T30" s="2"/>
      <c r="U30" s="2">
        <v>3</v>
      </c>
      <c r="V30" s="394"/>
      <c r="W30" s="102">
        <v>103.5</v>
      </c>
      <c r="X30" s="40" t="s">
        <v>25</v>
      </c>
      <c r="Y30" s="41">
        <v>2.1</v>
      </c>
      <c r="Z30" s="16"/>
      <c r="AA30" s="42" t="s">
        <v>26</v>
      </c>
      <c r="AB30" s="18">
        <v>6</v>
      </c>
      <c r="AC30" s="18">
        <f>AB30*2</f>
        <v>12</v>
      </c>
      <c r="AD30" s="18"/>
      <c r="AE30" s="18">
        <f>AB30*15</f>
        <v>90</v>
      </c>
      <c r="AF30" s="18">
        <f>AC30*4+AE30*4</f>
        <v>408</v>
      </c>
      <c r="AG30" s="102"/>
    </row>
    <row r="31" spans="2:33" ht="27.95" customHeight="1">
      <c r="B31" s="39">
        <v>27</v>
      </c>
      <c r="C31" s="393"/>
      <c r="D31" s="2" t="s">
        <v>161</v>
      </c>
      <c r="E31" s="3"/>
      <c r="F31" s="2">
        <v>50</v>
      </c>
      <c r="G31" s="2" t="s">
        <v>52</v>
      </c>
      <c r="H31" s="2"/>
      <c r="I31" s="2">
        <v>45</v>
      </c>
      <c r="J31" s="2"/>
      <c r="K31" s="2"/>
      <c r="L31" s="2"/>
      <c r="M31" s="2" t="s">
        <v>108</v>
      </c>
      <c r="N31" s="2"/>
      <c r="O31" s="2">
        <v>5</v>
      </c>
      <c r="P31" s="2"/>
      <c r="Q31" s="2"/>
      <c r="R31" s="2"/>
      <c r="S31" s="2" t="s">
        <v>53</v>
      </c>
      <c r="T31" s="2"/>
      <c r="U31" s="2">
        <v>10</v>
      </c>
      <c r="V31" s="394"/>
      <c r="W31" s="44" t="s">
        <v>46</v>
      </c>
      <c r="X31" s="45" t="s">
        <v>27</v>
      </c>
      <c r="Y31" s="41">
        <v>1.8</v>
      </c>
      <c r="Z31" s="17"/>
      <c r="AA31" s="46" t="s">
        <v>28</v>
      </c>
      <c r="AB31" s="18">
        <v>2</v>
      </c>
      <c r="AC31" s="47">
        <f>AB31*7</f>
        <v>14</v>
      </c>
      <c r="AD31" s="18">
        <f>AB31*5</f>
        <v>10</v>
      </c>
      <c r="AE31" s="18" t="s">
        <v>29</v>
      </c>
      <c r="AF31" s="48">
        <f>AC31*4+AD31*9</f>
        <v>146</v>
      </c>
      <c r="AG31" s="101"/>
    </row>
    <row r="32" spans="2:33" ht="27.95" customHeight="1">
      <c r="B32" s="39" t="s">
        <v>10</v>
      </c>
      <c r="C32" s="393"/>
      <c r="D32" s="3"/>
      <c r="E32" s="3"/>
      <c r="F32" s="3"/>
      <c r="G32" s="2"/>
      <c r="H32" s="49"/>
      <c r="I32" s="2"/>
      <c r="J32" s="2"/>
      <c r="K32" s="2"/>
      <c r="L32" s="2"/>
      <c r="M32" s="3" t="s">
        <v>109</v>
      </c>
      <c r="N32" s="2"/>
      <c r="O32" s="2">
        <v>5</v>
      </c>
      <c r="P32" s="2"/>
      <c r="Q32" s="49"/>
      <c r="R32" s="2"/>
      <c r="S32" s="3" t="s">
        <v>301</v>
      </c>
      <c r="T32" s="49"/>
      <c r="U32" s="2">
        <v>1</v>
      </c>
      <c r="V32" s="394"/>
      <c r="W32" s="98">
        <v>23</v>
      </c>
      <c r="X32" s="45" t="s">
        <v>30</v>
      </c>
      <c r="Y32" s="41">
        <v>2.5</v>
      </c>
      <c r="Z32" s="16"/>
      <c r="AA32" s="17" t="s">
        <v>31</v>
      </c>
      <c r="AB32" s="18">
        <v>1.8</v>
      </c>
      <c r="AC32" s="18">
        <f>AB32*1</f>
        <v>1.8</v>
      </c>
      <c r="AD32" s="18" t="s">
        <v>29</v>
      </c>
      <c r="AE32" s="18">
        <f>AB32*5</f>
        <v>9</v>
      </c>
      <c r="AF32" s="18">
        <f>AC32*4+AE32*4</f>
        <v>43.2</v>
      </c>
      <c r="AG32" s="102"/>
    </row>
    <row r="33" spans="2:33" ht="27.95" customHeight="1">
      <c r="B33" s="396" t="s">
        <v>40</v>
      </c>
      <c r="C33" s="393"/>
      <c r="D33" s="3"/>
      <c r="E33" s="3"/>
      <c r="F33" s="3"/>
      <c r="G33" s="2"/>
      <c r="H33" s="49"/>
      <c r="I33" s="2"/>
      <c r="J33" s="2"/>
      <c r="K33" s="2"/>
      <c r="L33" s="2"/>
      <c r="M33" s="3" t="s">
        <v>144</v>
      </c>
      <c r="N33" s="2" t="s">
        <v>143</v>
      </c>
      <c r="O33" s="2">
        <v>30</v>
      </c>
      <c r="P33" s="2"/>
      <c r="Q33" s="49"/>
      <c r="R33" s="2"/>
      <c r="S33" s="2"/>
      <c r="T33" s="49"/>
      <c r="U33" s="2"/>
      <c r="V33" s="394"/>
      <c r="W33" s="44" t="s">
        <v>47</v>
      </c>
      <c r="X33" s="45" t="s">
        <v>33</v>
      </c>
      <c r="Y33" s="41">
        <v>0</v>
      </c>
      <c r="Z33" s="17"/>
      <c r="AA33" s="17" t="s">
        <v>34</v>
      </c>
      <c r="AB33" s="18">
        <v>2.5</v>
      </c>
      <c r="AC33" s="18"/>
      <c r="AD33" s="18">
        <f>AB33*5</f>
        <v>12.5</v>
      </c>
      <c r="AE33" s="18" t="s">
        <v>29</v>
      </c>
      <c r="AF33" s="18">
        <f>AD33*9</f>
        <v>112.5</v>
      </c>
      <c r="AG33" s="101"/>
    </row>
    <row r="34" spans="2:33" ht="27.95" customHeight="1">
      <c r="B34" s="396"/>
      <c r="C34" s="393"/>
      <c r="D34" s="49"/>
      <c r="E34" s="49"/>
      <c r="F34" s="2"/>
      <c r="G34" s="70"/>
      <c r="H34" s="49"/>
      <c r="I34" s="2"/>
      <c r="J34" s="2"/>
      <c r="K34" s="49"/>
      <c r="L34" s="2"/>
      <c r="M34" s="2" t="s">
        <v>214</v>
      </c>
      <c r="N34" s="49"/>
      <c r="O34" s="2">
        <v>2</v>
      </c>
      <c r="P34" s="2"/>
      <c r="Q34" s="49"/>
      <c r="R34" s="2"/>
      <c r="S34" s="2"/>
      <c r="T34" s="49"/>
      <c r="U34" s="2"/>
      <c r="V34" s="394"/>
      <c r="W34" s="98">
        <v>27.1</v>
      </c>
      <c r="X34" s="91" t="s">
        <v>42</v>
      </c>
      <c r="Y34" s="50">
        <v>0</v>
      </c>
      <c r="Z34" s="16"/>
      <c r="AA34" s="17" t="s">
        <v>35</v>
      </c>
      <c r="AB34" s="18">
        <v>1</v>
      </c>
      <c r="AE34" s="17">
        <f>AB34*15</f>
        <v>15</v>
      </c>
      <c r="AG34" s="102"/>
    </row>
    <row r="35" spans="2:33" ht="27.95" customHeight="1">
      <c r="B35" s="51" t="s">
        <v>36</v>
      </c>
      <c r="C35" s="72"/>
      <c r="D35" s="2"/>
      <c r="E35" s="49"/>
      <c r="F35" s="2"/>
      <c r="G35" s="2"/>
      <c r="H35" s="49"/>
      <c r="I35" s="2"/>
      <c r="J35" s="2"/>
      <c r="K35" s="49"/>
      <c r="L35" s="2"/>
      <c r="M35" s="2"/>
      <c r="N35" s="49"/>
      <c r="O35" s="2"/>
      <c r="P35" s="2"/>
      <c r="Q35" s="49"/>
      <c r="R35" s="2"/>
      <c r="S35" s="2"/>
      <c r="T35" s="49"/>
      <c r="U35" s="2"/>
      <c r="V35" s="394"/>
      <c r="W35" s="44" t="s">
        <v>12</v>
      </c>
      <c r="X35" s="53"/>
      <c r="Y35" s="41"/>
      <c r="Z35" s="17"/>
      <c r="AC35" s="17">
        <f>SUM(AC30:AC34)</f>
        <v>27.8</v>
      </c>
      <c r="AD35" s="17">
        <f>SUM(AD30:AD34)</f>
        <v>22.5</v>
      </c>
      <c r="AE35" s="17">
        <f>SUM(AE30:AE34)</f>
        <v>114</v>
      </c>
      <c r="AF35" s="17">
        <f>AC35*4+AD35*9+AE35*4</f>
        <v>769.7</v>
      </c>
      <c r="AG35" s="101"/>
    </row>
    <row r="36" spans="2:33" ht="27.95" customHeight="1" thickBot="1">
      <c r="B36" s="54"/>
      <c r="C36" s="74"/>
      <c r="D36" s="49"/>
      <c r="E36" s="49"/>
      <c r="F36" s="2"/>
      <c r="G36" s="2"/>
      <c r="H36" s="49"/>
      <c r="I36" s="2"/>
      <c r="J36" s="2"/>
      <c r="K36" s="49"/>
      <c r="L36" s="2"/>
      <c r="M36" s="2"/>
      <c r="N36" s="49"/>
      <c r="O36" s="2"/>
      <c r="P36" s="2"/>
      <c r="Q36" s="49"/>
      <c r="R36" s="2"/>
      <c r="S36" s="2"/>
      <c r="T36" s="49"/>
      <c r="U36" s="2"/>
      <c r="V36" s="398"/>
      <c r="W36" s="99">
        <f>W30*4+W34*4+W32*9</f>
        <v>729.4</v>
      </c>
      <c r="X36" s="57"/>
      <c r="Y36" s="58"/>
      <c r="Z36" s="16"/>
      <c r="AC36" s="56">
        <f>AC35*4/AF35</f>
        <v>0.14447187215798363</v>
      </c>
      <c r="AD36" s="56">
        <f>AD35*9/AF35</f>
        <v>0.26308951539560865</v>
      </c>
      <c r="AE36" s="56">
        <f>AE35*4/AF35</f>
        <v>0.59243861244640761</v>
      </c>
      <c r="AG36" s="103"/>
    </row>
    <row r="37" spans="2:33" s="38" customFormat="1" ht="27.95" customHeight="1">
      <c r="B37" s="33">
        <v>2</v>
      </c>
      <c r="C37" s="393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97"/>
      <c r="W37" s="35"/>
      <c r="X37" s="36"/>
      <c r="Y37" s="37"/>
      <c r="Z37" s="17"/>
      <c r="AA37" s="17"/>
      <c r="AB37" s="18"/>
      <c r="AC37" s="17" t="s">
        <v>20</v>
      </c>
      <c r="AD37" s="17" t="s">
        <v>21</v>
      </c>
      <c r="AE37" s="17" t="s">
        <v>22</v>
      </c>
      <c r="AF37" s="17" t="s">
        <v>23</v>
      </c>
      <c r="AG37" s="101"/>
    </row>
    <row r="38" spans="2:33" ht="27.95" customHeight="1">
      <c r="B38" s="39" t="s">
        <v>8</v>
      </c>
      <c r="C38" s="393"/>
      <c r="D38" s="2"/>
      <c r="E38" s="2"/>
      <c r="F38" s="2"/>
      <c r="G38" s="155"/>
      <c r="H38" s="124"/>
      <c r="I38" s="123"/>
      <c r="J38" s="2"/>
      <c r="K38" s="2"/>
      <c r="L38" s="2"/>
      <c r="M38" s="120"/>
      <c r="N38" s="122"/>
      <c r="O38" s="120"/>
      <c r="P38" s="2"/>
      <c r="Q38" s="2"/>
      <c r="R38" s="2"/>
      <c r="S38" s="3"/>
      <c r="T38" s="2"/>
      <c r="U38" s="2"/>
      <c r="V38" s="394"/>
      <c r="W38" s="102"/>
      <c r="X38" s="40"/>
      <c r="Y38" s="41"/>
      <c r="Z38" s="16"/>
      <c r="AA38" s="42" t="s">
        <v>26</v>
      </c>
      <c r="AB38" s="18">
        <v>6</v>
      </c>
      <c r="AC38" s="18">
        <f>AB38*2</f>
        <v>12</v>
      </c>
      <c r="AD38" s="18"/>
      <c r="AE38" s="18">
        <f>AB38*15</f>
        <v>90</v>
      </c>
      <c r="AF38" s="18">
        <f>AC38*4+AE38*4</f>
        <v>408</v>
      </c>
      <c r="AG38" s="102"/>
    </row>
    <row r="39" spans="2:33" ht="27.95" customHeight="1">
      <c r="B39" s="39">
        <v>28</v>
      </c>
      <c r="C39" s="393"/>
      <c r="D39" s="2"/>
      <c r="E39" s="2"/>
      <c r="F39" s="2"/>
      <c r="G39" s="2"/>
      <c r="H39" s="3"/>
      <c r="I39" s="2"/>
      <c r="J39" s="2"/>
      <c r="K39" s="2"/>
      <c r="L39" s="2"/>
      <c r="M39" s="120"/>
      <c r="N39" s="122"/>
      <c r="O39" s="120"/>
      <c r="P39" s="2"/>
      <c r="Q39" s="2"/>
      <c r="R39" s="2"/>
      <c r="S39" s="3"/>
      <c r="T39" s="2"/>
      <c r="U39" s="2"/>
      <c r="V39" s="394"/>
      <c r="W39" s="44"/>
      <c r="X39" s="45"/>
      <c r="Y39" s="41"/>
      <c r="Z39" s="17"/>
      <c r="AA39" s="46" t="s">
        <v>28</v>
      </c>
      <c r="AB39" s="18">
        <v>2.2999999999999998</v>
      </c>
      <c r="AC39" s="47">
        <f>AB39*7</f>
        <v>16.099999999999998</v>
      </c>
      <c r="AD39" s="18">
        <f>AB39*5</f>
        <v>11.5</v>
      </c>
      <c r="AE39" s="18" t="s">
        <v>29</v>
      </c>
      <c r="AF39" s="48">
        <f>AC39*4+AD39*9</f>
        <v>167.89999999999998</v>
      </c>
      <c r="AG39" s="101"/>
    </row>
    <row r="40" spans="2:33" ht="27.95" customHeight="1">
      <c r="B40" s="39" t="s">
        <v>10</v>
      </c>
      <c r="C40" s="393"/>
      <c r="D40" s="49"/>
      <c r="E40" s="49"/>
      <c r="F40" s="2"/>
      <c r="G40" s="64"/>
      <c r="H40" s="127"/>
      <c r="I40" s="123"/>
      <c r="J40" s="2"/>
      <c r="K40" s="2"/>
      <c r="L40" s="2"/>
      <c r="M40" s="122"/>
      <c r="N40" s="120"/>
      <c r="O40" s="122"/>
      <c r="P40" s="2"/>
      <c r="Q40" s="49"/>
      <c r="R40" s="2"/>
      <c r="S40" s="2"/>
      <c r="T40" s="3"/>
      <c r="U40" s="2"/>
      <c r="V40" s="394"/>
      <c r="W40" s="98"/>
      <c r="X40" s="45"/>
      <c r="Y40" s="41"/>
      <c r="Z40" s="16"/>
      <c r="AA40" s="17" t="s">
        <v>31</v>
      </c>
      <c r="AB40" s="18">
        <v>1.6</v>
      </c>
      <c r="AC40" s="18">
        <f>AB40*1</f>
        <v>1.6</v>
      </c>
      <c r="AD40" s="18" t="s">
        <v>29</v>
      </c>
      <c r="AE40" s="18">
        <f>AB40*5</f>
        <v>8</v>
      </c>
      <c r="AF40" s="18">
        <f>AC40*4+AE40*4</f>
        <v>38.4</v>
      </c>
      <c r="AG40" s="102"/>
    </row>
    <row r="41" spans="2:33" ht="27.95" customHeight="1">
      <c r="B41" s="396" t="s">
        <v>32</v>
      </c>
      <c r="C41" s="393"/>
      <c r="D41" s="49"/>
      <c r="E41" s="49"/>
      <c r="F41" s="2"/>
      <c r="G41" s="2"/>
      <c r="H41" s="2"/>
      <c r="I41" s="2"/>
      <c r="J41" s="3"/>
      <c r="K41" s="3"/>
      <c r="L41" s="3"/>
      <c r="M41" s="122"/>
      <c r="N41" s="120"/>
      <c r="O41" s="122"/>
      <c r="P41" s="2"/>
      <c r="Q41" s="49"/>
      <c r="R41" s="2"/>
      <c r="S41" s="3"/>
      <c r="T41" s="49"/>
      <c r="U41" s="2"/>
      <c r="V41" s="394"/>
      <c r="W41" s="44"/>
      <c r="X41" s="45"/>
      <c r="Y41" s="41"/>
      <c r="Z41" s="17"/>
      <c r="AA41" s="17" t="s">
        <v>34</v>
      </c>
      <c r="AB41" s="18">
        <v>2.5</v>
      </c>
      <c r="AC41" s="18"/>
      <c r="AD41" s="18">
        <f>AB41*5</f>
        <v>12.5</v>
      </c>
      <c r="AE41" s="18" t="s">
        <v>29</v>
      </c>
      <c r="AF41" s="18">
        <f>AD41*9</f>
        <v>112.5</v>
      </c>
      <c r="AG41" s="101"/>
    </row>
    <row r="42" spans="2:33" ht="27.95" customHeight="1">
      <c r="B42" s="396"/>
      <c r="C42" s="393"/>
      <c r="D42" s="49"/>
      <c r="E42" s="49"/>
      <c r="F42" s="2"/>
      <c r="G42" s="2"/>
      <c r="H42" s="49"/>
      <c r="I42" s="2"/>
      <c r="J42" s="3"/>
      <c r="K42" s="49"/>
      <c r="L42" s="3"/>
      <c r="M42" s="2"/>
      <c r="N42" s="49"/>
      <c r="O42" s="2"/>
      <c r="P42" s="2"/>
      <c r="Q42" s="49"/>
      <c r="R42" s="2"/>
      <c r="S42" s="3"/>
      <c r="T42" s="49"/>
      <c r="U42" s="2"/>
      <c r="V42" s="394"/>
      <c r="W42" s="98"/>
      <c r="X42" s="91"/>
      <c r="Y42" s="50"/>
      <c r="Z42" s="16"/>
      <c r="AA42" s="17" t="s">
        <v>35</v>
      </c>
      <c r="AE42" s="17">
        <f>AB42*15</f>
        <v>0</v>
      </c>
      <c r="AG42" s="102"/>
    </row>
    <row r="43" spans="2:33" ht="27.95" customHeight="1">
      <c r="B43" s="51" t="s">
        <v>36</v>
      </c>
      <c r="C43" s="52"/>
      <c r="D43" s="49"/>
      <c r="E43" s="49"/>
      <c r="F43" s="2"/>
      <c r="G43" s="2"/>
      <c r="H43" s="49"/>
      <c r="I43" s="2"/>
      <c r="J43" s="2"/>
      <c r="K43" s="49"/>
      <c r="L43" s="2"/>
      <c r="M43" s="2"/>
      <c r="N43" s="49"/>
      <c r="O43" s="2"/>
      <c r="P43" s="2"/>
      <c r="Q43" s="49"/>
      <c r="R43" s="2"/>
      <c r="S43" s="2"/>
      <c r="T43" s="49"/>
      <c r="U43" s="2"/>
      <c r="V43" s="394"/>
      <c r="W43" s="44"/>
      <c r="X43" s="53"/>
      <c r="Y43" s="41"/>
      <c r="Z43" s="17"/>
      <c r="AC43" s="17">
        <f>SUM(AC38:AC42)</f>
        <v>29.7</v>
      </c>
      <c r="AD43" s="17">
        <f>SUM(AD38:AD42)</f>
        <v>24</v>
      </c>
      <c r="AE43" s="17">
        <f>SUM(AE38:AE42)</f>
        <v>98</v>
      </c>
      <c r="AF43" s="17">
        <f>AC43*4+AD43*9+AE43*4</f>
        <v>726.8</v>
      </c>
      <c r="AG43" s="101"/>
    </row>
    <row r="44" spans="2:33" ht="27.95" customHeight="1" thickBot="1">
      <c r="B44" s="150"/>
      <c r="C44" s="158"/>
      <c r="D44" s="159"/>
      <c r="E44" s="159"/>
      <c r="F44" s="160"/>
      <c r="G44" s="160"/>
      <c r="H44" s="159"/>
      <c r="I44" s="160"/>
      <c r="J44" s="160"/>
      <c r="K44" s="159"/>
      <c r="L44" s="160"/>
      <c r="M44" s="160"/>
      <c r="N44" s="159"/>
      <c r="O44" s="160"/>
      <c r="P44" s="160"/>
      <c r="Q44" s="49"/>
      <c r="R44" s="2"/>
      <c r="S44" s="2"/>
      <c r="T44" s="49"/>
      <c r="U44" s="2"/>
      <c r="V44" s="398"/>
      <c r="W44" s="99"/>
      <c r="X44" s="57"/>
      <c r="Y44" s="58"/>
      <c r="Z44" s="16"/>
      <c r="AC44" s="56">
        <f>AC43*4/AF43</f>
        <v>0.16345624656026417</v>
      </c>
      <c r="AD44" s="56">
        <f>AD43*9/AF43</f>
        <v>0.29719317556411667</v>
      </c>
      <c r="AE44" s="56">
        <f>AE43*4/AF43</f>
        <v>0.53935057787561924</v>
      </c>
      <c r="AG44" s="103"/>
    </row>
    <row r="45" spans="2:33" s="82" customFormat="1" ht="21.75" customHeight="1">
      <c r="B45" s="79"/>
      <c r="C45" s="17"/>
      <c r="D45" s="43"/>
      <c r="E45" s="80"/>
      <c r="F45" s="43"/>
      <c r="G45" s="43"/>
      <c r="H45" s="80"/>
      <c r="I45" s="43"/>
      <c r="J45" s="407"/>
      <c r="K45" s="407"/>
      <c r="L45" s="407"/>
      <c r="M45" s="407"/>
      <c r="N45" s="407"/>
      <c r="O45" s="407"/>
      <c r="P45" s="407"/>
      <c r="Q45" s="404"/>
      <c r="R45" s="404"/>
      <c r="S45" s="404"/>
      <c r="T45" s="404"/>
      <c r="U45" s="404"/>
      <c r="V45" s="404"/>
      <c r="W45" s="404"/>
      <c r="X45" s="404"/>
      <c r="Y45" s="404"/>
      <c r="Z45" s="81"/>
      <c r="AA45" s="69"/>
      <c r="AB45" s="63"/>
      <c r="AC45" s="69"/>
      <c r="AD45" s="69"/>
      <c r="AE45" s="69"/>
      <c r="AF45" s="69"/>
      <c r="AG45" s="69"/>
    </row>
    <row r="46" spans="2:33">
      <c r="B46" s="63"/>
      <c r="C46" s="82"/>
      <c r="D46" s="405"/>
      <c r="E46" s="405"/>
      <c r="F46" s="406"/>
      <c r="G46" s="406"/>
      <c r="H46" s="83"/>
      <c r="I46" s="17"/>
      <c r="J46" s="17"/>
      <c r="K46" s="83"/>
      <c r="L46" s="17"/>
      <c r="N46" s="83"/>
      <c r="O46" s="17"/>
      <c r="Q46" s="83"/>
      <c r="R46" s="17"/>
      <c r="T46" s="83"/>
      <c r="U46" s="17"/>
      <c r="V46" s="84"/>
      <c r="Y46" s="87"/>
    </row>
    <row r="47" spans="2:33">
      <c r="Y47" s="87"/>
    </row>
    <row r="48" spans="2:33">
      <c r="Y48" s="87"/>
    </row>
    <row r="49" spans="25:25">
      <c r="Y49" s="87"/>
    </row>
    <row r="50" spans="25:25">
      <c r="Y50" s="87"/>
    </row>
    <row r="51" spans="25:25">
      <c r="Y51" s="87"/>
    </row>
    <row r="52" spans="25:25">
      <c r="Y52" s="87"/>
    </row>
  </sheetData>
  <mergeCells count="19">
    <mergeCell ref="C37:C42"/>
    <mergeCell ref="V37:V44"/>
    <mergeCell ref="B41:B42"/>
    <mergeCell ref="J45:Y45"/>
    <mergeCell ref="D46:G46"/>
    <mergeCell ref="C21:C26"/>
    <mergeCell ref="V21:V28"/>
    <mergeCell ref="B25:B26"/>
    <mergeCell ref="C29:C34"/>
    <mergeCell ref="V29:V36"/>
    <mergeCell ref="B33:B34"/>
    <mergeCell ref="C13:C18"/>
    <mergeCell ref="V13:V20"/>
    <mergeCell ref="B17:B18"/>
    <mergeCell ref="B1:Y1"/>
    <mergeCell ref="B2:G2"/>
    <mergeCell ref="C5:C10"/>
    <mergeCell ref="V5:V12"/>
    <mergeCell ref="B9:B10"/>
  </mergeCells>
  <phoneticPr fontId="19" type="noConversion"/>
  <pageMargins left="1.23" right="0.17" top="0.18" bottom="0.17" header="0.5" footer="0.23"/>
  <pageSetup paperSize="9" scale="4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109.2月菜單</vt:lpstr>
      <vt:lpstr>2月第一週明細 </vt:lpstr>
      <vt:lpstr>2月第二週明細</vt:lpstr>
      <vt:lpstr>2月第三週明細 </vt:lpstr>
    </vt:vector>
  </TitlesOfParts>
  <Company>TEST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TEST</dc:creator>
  <cp:lastModifiedBy>蔡品葳</cp:lastModifiedBy>
  <cp:lastPrinted>2020-01-16T03:42:18Z</cp:lastPrinted>
  <dcterms:created xsi:type="dcterms:W3CDTF">2013-10-17T10:44:48Z</dcterms:created>
  <dcterms:modified xsi:type="dcterms:W3CDTF">2020-01-16T04:03:56Z</dcterms:modified>
</cp:coreProperties>
</file>