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19200" windowHeight="11640"/>
  </bookViews>
  <sheets>
    <sheet name="月菜單" sheetId="1" r:id="rId1"/>
    <sheet name="1月第一週明細" sheetId="4" r:id="rId2"/>
    <sheet name="1月第二週明細" sheetId="5" r:id="rId3"/>
    <sheet name="1月第三週明細" sheetId="6" r:id="rId4"/>
    <sheet name="1月第四週明細" sheetId="7" r:id="rId5"/>
  </sheets>
  <definedNames>
    <definedName name="_xlnm.Print_Area" localSheetId="2">'1月第二週明細'!$B$1:$AK$44</definedName>
    <definedName name="_xlnm.Print_Area" localSheetId="0">月菜單!$A$2:$E$42</definedName>
  </definedNames>
  <calcPr calcId="145621"/>
</workbook>
</file>

<file path=xl/calcChain.xml><?xml version="1.0" encoding="utf-8"?>
<calcChain xmlns="http://schemas.openxmlformats.org/spreadsheetml/2006/main">
  <c r="S5" i="7" l="1"/>
  <c r="P5" i="7"/>
  <c r="P6" i="7" s="1"/>
  <c r="M5" i="7"/>
  <c r="J5" i="7"/>
  <c r="G5" i="7"/>
  <c r="D5" i="7"/>
  <c r="D37" i="4"/>
  <c r="M37" i="6"/>
  <c r="D5" i="6" l="1"/>
  <c r="D5" i="5"/>
  <c r="P29" i="4"/>
  <c r="P30" i="4" s="1"/>
  <c r="M29" i="4"/>
  <c r="J29" i="4"/>
  <c r="G29" i="4"/>
  <c r="D29" i="4"/>
  <c r="S5" i="6" l="1"/>
  <c r="P5" i="6"/>
  <c r="P6" i="6" s="1"/>
  <c r="M5" i="6"/>
  <c r="J5" i="6"/>
  <c r="G5" i="6"/>
  <c r="S37" i="5" l="1"/>
  <c r="P37" i="5"/>
  <c r="P38" i="5" s="1"/>
  <c r="M37" i="5"/>
  <c r="J37" i="5"/>
  <c r="G37" i="5"/>
  <c r="S29" i="5"/>
  <c r="P29" i="5"/>
  <c r="P30" i="5" s="1"/>
  <c r="M29" i="5"/>
  <c r="J29" i="5"/>
  <c r="G29" i="5"/>
  <c r="S21" i="5"/>
  <c r="P21" i="5"/>
  <c r="P22" i="5" s="1"/>
  <c r="M21" i="5"/>
  <c r="J21" i="5"/>
  <c r="G21" i="5"/>
  <c r="S13" i="5"/>
  <c r="P13" i="5"/>
  <c r="P14" i="5" s="1"/>
  <c r="M13" i="5"/>
  <c r="J13" i="5"/>
  <c r="G13" i="5"/>
  <c r="S5" i="5"/>
  <c r="P5" i="5"/>
  <c r="P6" i="5" s="1"/>
  <c r="M5" i="5"/>
  <c r="J5" i="5"/>
  <c r="G5" i="5"/>
  <c r="S37" i="6"/>
  <c r="P37" i="6"/>
  <c r="P38" i="6" s="1"/>
  <c r="J37" i="6"/>
  <c r="G37" i="6"/>
  <c r="S29" i="6"/>
  <c r="P29" i="6"/>
  <c r="P30" i="6" s="1"/>
  <c r="M29" i="6"/>
  <c r="J29" i="6"/>
  <c r="G29" i="6"/>
  <c r="S21" i="6"/>
  <c r="P21" i="6"/>
  <c r="P22" i="6" s="1"/>
  <c r="M21" i="6"/>
  <c r="J21" i="6"/>
  <c r="S13" i="6"/>
  <c r="P13" i="6"/>
  <c r="P14" i="6" s="1"/>
  <c r="M13" i="6"/>
  <c r="J13" i="6"/>
  <c r="G13" i="6"/>
  <c r="G21" i="6"/>
  <c r="D37" i="6"/>
  <c r="D29" i="6"/>
  <c r="D21" i="6"/>
  <c r="D13" i="6"/>
  <c r="D37" i="5"/>
  <c r="D29" i="5"/>
  <c r="D21" i="5"/>
  <c r="D13" i="5"/>
  <c r="S29" i="4"/>
  <c r="S37" i="4"/>
  <c r="P37" i="4"/>
  <c r="P38" i="4" s="1"/>
  <c r="M37" i="4"/>
  <c r="J37" i="4"/>
  <c r="G37" i="4"/>
  <c r="W42" i="4"/>
  <c r="W40" i="4"/>
  <c r="W38" i="4"/>
  <c r="W44" i="4" l="1"/>
  <c r="AE42" i="7"/>
  <c r="W42" i="7"/>
  <c r="AD41" i="7"/>
  <c r="AF41" i="7" s="1"/>
  <c r="AE40" i="7"/>
  <c r="AC40" i="7"/>
  <c r="AF40" i="7" s="1"/>
  <c r="W40" i="7"/>
  <c r="AD39" i="7"/>
  <c r="AD43" i="7" s="1"/>
  <c r="AC39" i="7"/>
  <c r="AE38" i="7"/>
  <c r="AE43" i="7" s="1"/>
  <c r="AC38" i="7"/>
  <c r="AC43" i="7" s="1"/>
  <c r="W38" i="7"/>
  <c r="AE34" i="7"/>
  <c r="W34" i="7"/>
  <c r="AD33" i="7"/>
  <c r="AF33" i="7" s="1"/>
  <c r="AE32" i="7"/>
  <c r="AC32" i="7"/>
  <c r="W32" i="7"/>
  <c r="AD31" i="7"/>
  <c r="AD35" i="7" s="1"/>
  <c r="AC31" i="7"/>
  <c r="AF31" i="7" s="1"/>
  <c r="AE30" i="7"/>
  <c r="AC30" i="7"/>
  <c r="W30" i="7"/>
  <c r="AE26" i="7"/>
  <c r="W26" i="7"/>
  <c r="AD25" i="7"/>
  <c r="AF25" i="7" s="1"/>
  <c r="AE24" i="7"/>
  <c r="AC24" i="7"/>
  <c r="W24" i="7"/>
  <c r="AD23" i="7"/>
  <c r="AD27" i="7" s="1"/>
  <c r="AC23" i="7"/>
  <c r="AF23" i="7" s="1"/>
  <c r="AE22" i="7"/>
  <c r="AE27" i="7" s="1"/>
  <c r="AC22" i="7"/>
  <c r="W22" i="7"/>
  <c r="AE18" i="7"/>
  <c r="W18" i="7"/>
  <c r="AD17" i="7"/>
  <c r="AF17" i="7" s="1"/>
  <c r="AE16" i="7"/>
  <c r="AC16" i="7"/>
  <c r="AF16" i="7" s="1"/>
  <c r="W16" i="7"/>
  <c r="AD15" i="7"/>
  <c r="AD19" i="7" s="1"/>
  <c r="AC15" i="7"/>
  <c r="AF15" i="7" s="1"/>
  <c r="AE14" i="7"/>
  <c r="AE19" i="7" s="1"/>
  <c r="AC14" i="7"/>
  <c r="AC19" i="7" s="1"/>
  <c r="W14" i="7"/>
  <c r="AE10" i="7"/>
  <c r="W10" i="7"/>
  <c r="AD9" i="7"/>
  <c r="AF9" i="7" s="1"/>
  <c r="AE8" i="7"/>
  <c r="AC8" i="7"/>
  <c r="W8" i="7"/>
  <c r="AD7" i="7"/>
  <c r="AD11" i="7" s="1"/>
  <c r="AC7" i="7"/>
  <c r="AE6" i="7"/>
  <c r="AE11" i="7" s="1"/>
  <c r="AC6" i="7"/>
  <c r="AC11" i="7" s="1"/>
  <c r="W6" i="7"/>
  <c r="AE42" i="6"/>
  <c r="W42" i="6"/>
  <c r="AD41" i="6"/>
  <c r="AF41" i="6" s="1"/>
  <c r="AE40" i="6"/>
  <c r="AC40" i="6"/>
  <c r="W40" i="6"/>
  <c r="AD39" i="6"/>
  <c r="AD43" i="6" s="1"/>
  <c r="AC39" i="6"/>
  <c r="AF39" i="6" s="1"/>
  <c r="AE38" i="6"/>
  <c r="AC38" i="6"/>
  <c r="W38" i="6"/>
  <c r="AE34" i="6"/>
  <c r="W34" i="6"/>
  <c r="AD33" i="6"/>
  <c r="AF33" i="6" s="1"/>
  <c r="AE32" i="6"/>
  <c r="AC32" i="6"/>
  <c r="AF32" i="6" s="1"/>
  <c r="W32" i="6"/>
  <c r="AD31" i="6"/>
  <c r="AD35" i="6" s="1"/>
  <c r="AC31" i="6"/>
  <c r="AF31" i="6" s="1"/>
  <c r="AE30" i="6"/>
  <c r="AE35" i="6" s="1"/>
  <c r="AC30" i="6"/>
  <c r="W30" i="6"/>
  <c r="AE26" i="6"/>
  <c r="W26" i="6"/>
  <c r="AD25" i="6"/>
  <c r="AF25" i="6" s="1"/>
  <c r="AE24" i="6"/>
  <c r="AC24" i="6"/>
  <c r="AF24" i="6" s="1"/>
  <c r="W24" i="6"/>
  <c r="AD23" i="6"/>
  <c r="AD27" i="6" s="1"/>
  <c r="AC23" i="6"/>
  <c r="AF23" i="6" s="1"/>
  <c r="AE22" i="6"/>
  <c r="AE27" i="6" s="1"/>
  <c r="AC22" i="6"/>
  <c r="AC27" i="6" s="1"/>
  <c r="W22" i="6"/>
  <c r="AE18" i="6"/>
  <c r="W18" i="6"/>
  <c r="AD17" i="6"/>
  <c r="AF17" i="6" s="1"/>
  <c r="AE16" i="6"/>
  <c r="AC16" i="6"/>
  <c r="W16" i="6"/>
  <c r="AD15" i="6"/>
  <c r="AD19" i="6" s="1"/>
  <c r="AC15" i="6"/>
  <c r="AE14" i="6"/>
  <c r="AE19" i="6" s="1"/>
  <c r="AC14" i="6"/>
  <c r="AC19" i="6" s="1"/>
  <c r="W14" i="6"/>
  <c r="AE10" i="6"/>
  <c r="W10" i="6"/>
  <c r="AD9" i="6"/>
  <c r="AF9" i="6" s="1"/>
  <c r="AE8" i="6"/>
  <c r="AC8" i="6"/>
  <c r="W8" i="6"/>
  <c r="AD7" i="6"/>
  <c r="AD11" i="6" s="1"/>
  <c r="AC7" i="6"/>
  <c r="AF7" i="6" s="1"/>
  <c r="AE6" i="6"/>
  <c r="AC6" i="6"/>
  <c r="W6" i="6"/>
  <c r="AE42" i="5"/>
  <c r="W42" i="5"/>
  <c r="AD41" i="5"/>
  <c r="AF41" i="5" s="1"/>
  <c r="AE40" i="5"/>
  <c r="AC40" i="5"/>
  <c r="AF40" i="5" s="1"/>
  <c r="W40" i="5"/>
  <c r="AD39" i="5"/>
  <c r="AD43" i="5" s="1"/>
  <c r="AC39" i="5"/>
  <c r="AE38" i="5"/>
  <c r="AE43" i="5" s="1"/>
  <c r="AC38" i="5"/>
  <c r="W38" i="5"/>
  <c r="W44" i="5" s="1"/>
  <c r="AE34" i="5"/>
  <c r="W34" i="5"/>
  <c r="AD33" i="5"/>
  <c r="AF33" i="5" s="1"/>
  <c r="AE32" i="5"/>
  <c r="AC32" i="5"/>
  <c r="W32" i="5"/>
  <c r="AD31" i="5"/>
  <c r="AD35" i="5" s="1"/>
  <c r="AC31" i="5"/>
  <c r="AF31" i="5" s="1"/>
  <c r="AE30" i="5"/>
  <c r="AC30" i="5"/>
  <c r="AC35" i="5" s="1"/>
  <c r="W30" i="5"/>
  <c r="AE26" i="5"/>
  <c r="W26" i="5"/>
  <c r="AD25" i="5"/>
  <c r="AF25" i="5" s="1"/>
  <c r="AE24" i="5"/>
  <c r="AC24" i="5"/>
  <c r="AF24" i="5" s="1"/>
  <c r="W24" i="5"/>
  <c r="AD23" i="5"/>
  <c r="AD27" i="5" s="1"/>
  <c r="AC23" i="5"/>
  <c r="AE22" i="5"/>
  <c r="AE27" i="5" s="1"/>
  <c r="AC22" i="5"/>
  <c r="W22" i="5"/>
  <c r="AE18" i="5"/>
  <c r="W18" i="5"/>
  <c r="AD17" i="5"/>
  <c r="AF17" i="5" s="1"/>
  <c r="AE16" i="5"/>
  <c r="AC16" i="5"/>
  <c r="W16" i="5"/>
  <c r="AD15" i="5"/>
  <c r="AD19" i="5" s="1"/>
  <c r="AC15" i="5"/>
  <c r="AF15" i="5" s="1"/>
  <c r="AE14" i="5"/>
  <c r="AC14" i="5"/>
  <c r="W14" i="5"/>
  <c r="AE10" i="5"/>
  <c r="W10" i="5"/>
  <c r="AD9" i="5"/>
  <c r="AF9" i="5" s="1"/>
  <c r="AE8" i="5"/>
  <c r="AC8" i="5"/>
  <c r="W8" i="5"/>
  <c r="AD7" i="5"/>
  <c r="AD11" i="5" s="1"/>
  <c r="AC7" i="5"/>
  <c r="AE6" i="5"/>
  <c r="AE11" i="5" s="1"/>
  <c r="AC6" i="5"/>
  <c r="W6" i="5"/>
  <c r="W12" i="5" s="1"/>
  <c r="AE42" i="4"/>
  <c r="AD41" i="4"/>
  <c r="AF41" i="4" s="1"/>
  <c r="AE40" i="4"/>
  <c r="AC40" i="4"/>
  <c r="AF40" i="4" s="1"/>
  <c r="AD39" i="4"/>
  <c r="AC39" i="4"/>
  <c r="AF39" i="4" s="1"/>
  <c r="AE38" i="4"/>
  <c r="AC38" i="4"/>
  <c r="AE34" i="4"/>
  <c r="W34" i="4"/>
  <c r="AD33" i="4"/>
  <c r="AF33" i="4" s="1"/>
  <c r="AE32" i="4"/>
  <c r="AC32" i="4"/>
  <c r="AF32" i="4" s="1"/>
  <c r="W32" i="4"/>
  <c r="AD31" i="4"/>
  <c r="AD35" i="4" s="1"/>
  <c r="AC31" i="4"/>
  <c r="AF31" i="4" s="1"/>
  <c r="AE30" i="4"/>
  <c r="AE35" i="4" s="1"/>
  <c r="AC30" i="4"/>
  <c r="AC35" i="4" s="1"/>
  <c r="W30" i="4"/>
  <c r="AE26" i="4"/>
  <c r="W26" i="4"/>
  <c r="AD25" i="4"/>
  <c r="AF25" i="4" s="1"/>
  <c r="AE24" i="4"/>
  <c r="AC24" i="4"/>
  <c r="AF24" i="4" s="1"/>
  <c r="W24" i="4"/>
  <c r="AD23" i="4"/>
  <c r="AD27" i="4" s="1"/>
  <c r="AC23" i="4"/>
  <c r="AE22" i="4"/>
  <c r="AE27" i="4" s="1"/>
  <c r="AC22" i="4"/>
  <c r="AC27" i="4" s="1"/>
  <c r="W22" i="4"/>
  <c r="AE18" i="4"/>
  <c r="W18" i="4"/>
  <c r="AD17" i="4"/>
  <c r="AF17" i="4" s="1"/>
  <c r="AE16" i="4"/>
  <c r="AC16" i="4"/>
  <c r="W16" i="4"/>
  <c r="AD15" i="4"/>
  <c r="AD19" i="4" s="1"/>
  <c r="AC15" i="4"/>
  <c r="AF15" i="4" s="1"/>
  <c r="AE14" i="4"/>
  <c r="AC14" i="4"/>
  <c r="W14" i="4"/>
  <c r="AE10" i="4"/>
  <c r="W10" i="4"/>
  <c r="AD9" i="4"/>
  <c r="AF9" i="4" s="1"/>
  <c r="AE8" i="4"/>
  <c r="AC8" i="4"/>
  <c r="AF8" i="4" s="1"/>
  <c r="W8" i="4"/>
  <c r="AD7" i="4"/>
  <c r="AD11" i="4" s="1"/>
  <c r="AC7" i="4"/>
  <c r="AF7" i="4" s="1"/>
  <c r="AE6" i="4"/>
  <c r="AE11" i="4" s="1"/>
  <c r="AC6" i="4"/>
  <c r="W6" i="4"/>
  <c r="W12" i="4" s="1"/>
  <c r="AF24" i="7" l="1"/>
  <c r="AD43" i="4"/>
  <c r="AC19" i="4"/>
  <c r="AC43" i="4"/>
  <c r="AC19" i="5"/>
  <c r="AC11" i="6"/>
  <c r="AF16" i="6"/>
  <c r="AC43" i="6"/>
  <c r="AF8" i="7"/>
  <c r="AC35" i="7"/>
  <c r="AC11" i="4"/>
  <c r="AE19" i="4"/>
  <c r="AF16" i="4"/>
  <c r="AF23" i="4"/>
  <c r="AE43" i="4"/>
  <c r="AE11" i="6"/>
  <c r="AF8" i="6"/>
  <c r="AF15" i="6"/>
  <c r="AC35" i="6"/>
  <c r="AE43" i="6"/>
  <c r="AF40" i="6"/>
  <c r="AF7" i="7"/>
  <c r="W20" i="7"/>
  <c r="AC27" i="7"/>
  <c r="AE35" i="7"/>
  <c r="AF32" i="7"/>
  <c r="AF39" i="7"/>
  <c r="AC11" i="5"/>
  <c r="AF7" i="5"/>
  <c r="AE19" i="5"/>
  <c r="AF19" i="5" s="1"/>
  <c r="AC27" i="5"/>
  <c r="AF23" i="5"/>
  <c r="AE35" i="5"/>
  <c r="AC43" i="5"/>
  <c r="AF39" i="5"/>
  <c r="W12" i="7"/>
  <c r="W28" i="7"/>
  <c r="W44" i="7"/>
  <c r="W36" i="7"/>
  <c r="W20" i="6"/>
  <c r="W36" i="6"/>
  <c r="W28" i="6"/>
  <c r="W44" i="6"/>
  <c r="W28" i="5"/>
  <c r="W20" i="5"/>
  <c r="W36" i="5"/>
  <c r="W20" i="4"/>
  <c r="W36" i="4"/>
  <c r="W28" i="4"/>
  <c r="W12" i="6"/>
  <c r="AF8" i="5"/>
  <c r="AF16" i="5"/>
  <c r="AF32" i="5"/>
  <c r="AF11" i="4"/>
  <c r="AC12" i="4" s="1"/>
  <c r="AF27" i="4"/>
  <c r="AC28" i="4" s="1"/>
  <c r="AF43" i="4"/>
  <c r="AC44" i="4" s="1"/>
  <c r="AF35" i="5"/>
  <c r="AC36" i="5" s="1"/>
  <c r="AF11" i="6"/>
  <c r="AC12" i="6" s="1"/>
  <c r="AF27" i="6"/>
  <c r="AC28" i="6" s="1"/>
  <c r="AF43" i="6"/>
  <c r="AC44" i="6" s="1"/>
  <c r="AF19" i="7"/>
  <c r="AC20" i="7" s="1"/>
  <c r="AF35" i="7"/>
  <c r="AC36" i="7" s="1"/>
  <c r="AC20" i="4"/>
  <c r="AF19" i="4"/>
  <c r="AE20" i="4" s="1"/>
  <c r="AC36" i="4"/>
  <c r="AF35" i="4"/>
  <c r="AE36" i="4" s="1"/>
  <c r="AF11" i="5"/>
  <c r="AE12" i="5" s="1"/>
  <c r="AF27" i="5"/>
  <c r="AE28" i="5" s="1"/>
  <c r="AF43" i="5"/>
  <c r="AE44" i="5" s="1"/>
  <c r="AF19" i="6"/>
  <c r="AE20" i="6" s="1"/>
  <c r="AF35" i="6"/>
  <c r="AE36" i="6" s="1"/>
  <c r="AF11" i="7"/>
  <c r="AE12" i="7" s="1"/>
  <c r="AF27" i="7"/>
  <c r="AE28" i="7" s="1"/>
  <c r="AF43" i="7"/>
  <c r="AE44" i="7" s="1"/>
  <c r="AD12" i="4"/>
  <c r="AE28" i="4"/>
  <c r="AD28" i="4"/>
  <c r="AE44" i="4"/>
  <c r="AE36" i="5"/>
  <c r="AE12" i="6"/>
  <c r="AD12" i="6"/>
  <c r="AE28" i="6"/>
  <c r="AD28" i="6"/>
  <c r="AE44" i="6"/>
  <c r="AD44" i="6"/>
  <c r="AE20" i="7"/>
  <c r="AD20" i="7"/>
  <c r="AE36" i="7"/>
  <c r="AD36" i="7"/>
  <c r="AF14" i="4"/>
  <c r="AF30" i="4"/>
  <c r="AF38" i="4"/>
  <c r="AF6" i="5"/>
  <c r="AF14" i="5"/>
  <c r="AF22" i="5"/>
  <c r="AF30" i="5"/>
  <c r="AF6" i="4"/>
  <c r="AF22" i="4"/>
  <c r="AF38" i="5"/>
  <c r="AF6" i="6"/>
  <c r="AF14" i="6"/>
  <c r="AF22" i="6"/>
  <c r="AF30" i="6"/>
  <c r="AF38" i="6"/>
  <c r="AF6" i="7"/>
  <c r="AF14" i="7"/>
  <c r="AF22" i="7"/>
  <c r="AF30" i="7"/>
  <c r="AF38" i="7"/>
  <c r="AC44" i="7" l="1"/>
  <c r="AC12" i="7"/>
  <c r="AC20" i="6"/>
  <c r="AE12" i="4"/>
  <c r="AD44" i="4"/>
  <c r="AC28" i="7"/>
  <c r="AC36" i="6"/>
  <c r="AC20" i="5"/>
  <c r="AD20" i="5"/>
  <c r="AE20" i="5"/>
  <c r="AD36" i="5"/>
  <c r="AC44" i="5"/>
  <c r="AC28" i="5"/>
  <c r="AC12" i="5"/>
  <c r="AD44" i="7"/>
  <c r="AD28" i="7"/>
  <c r="AD12" i="7"/>
  <c r="AD36" i="6"/>
  <c r="AD20" i="6"/>
  <c r="AD44" i="5"/>
  <c r="AD28" i="5"/>
  <c r="AD12" i="5"/>
  <c r="AD36" i="4"/>
  <c r="AD20" i="4"/>
</calcChain>
</file>

<file path=xl/sharedStrings.xml><?xml version="1.0" encoding="utf-8"?>
<sst xmlns="http://schemas.openxmlformats.org/spreadsheetml/2006/main" count="1091" uniqueCount="289">
  <si>
    <t>營養師:江宗烺</t>
    <phoneticPr fontId="4" type="noConversion"/>
  </si>
  <si>
    <t>寶島白飯</t>
  </si>
  <si>
    <t>深色蔬菜</t>
  </si>
  <si>
    <t>地瓜飯</t>
  </si>
  <si>
    <t>淺色蔬菜</t>
  </si>
  <si>
    <t>若飯菜不足　請洽現場服務人員服務　歡迎踴躍訂購　豐成　04-8613339</t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</si>
  <si>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</si>
  <si>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</si>
  <si>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</si>
  <si>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</si>
  <si>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</si>
  <si>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</si>
  <si>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 xml:space="preserve"> </t>
    <phoneticPr fontId="4" type="noConversion"/>
  </si>
  <si>
    <t>副菜</t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</si>
  <si>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</si>
  <si>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</si>
  <si>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</si>
  <si>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</si>
  <si>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</si>
  <si>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個人量(克)</t>
    <phoneticPr fontId="4" type="noConversion"/>
  </si>
  <si>
    <t>醣類：</t>
  </si>
  <si>
    <t>主食類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</si>
  <si>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</si>
  <si>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</si>
  <si>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</si>
  <si>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</si>
  <si>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</si>
  <si>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豆魚肉蛋類</t>
    <phoneticPr fontId="4" type="noConversion"/>
  </si>
  <si>
    <t>主食</t>
    <phoneticPr fontId="4" type="noConversion"/>
  </si>
  <si>
    <t>脂肪：</t>
  </si>
  <si>
    <t>蔬菜類</t>
    <phoneticPr fontId="4" type="noConversion"/>
  </si>
  <si>
    <t>肉</t>
    <phoneticPr fontId="4" type="noConversion"/>
  </si>
  <si>
    <t>日</t>
  </si>
  <si>
    <t>油脂類</t>
    <phoneticPr fontId="4" type="noConversion"/>
  </si>
  <si>
    <t>菜</t>
    <phoneticPr fontId="4" type="noConversion"/>
  </si>
  <si>
    <t>星期一</t>
    <phoneticPr fontId="4" type="noConversion"/>
  </si>
  <si>
    <t>蛋白質：</t>
  </si>
  <si>
    <t>水果類</t>
    <phoneticPr fontId="4" type="noConversion"/>
  </si>
  <si>
    <t>油</t>
    <phoneticPr fontId="4" type="noConversion"/>
  </si>
  <si>
    <t>奶類</t>
    <phoneticPr fontId="4" type="noConversion"/>
  </si>
  <si>
    <t>水果</t>
    <phoneticPr fontId="4" type="noConversion"/>
  </si>
  <si>
    <t>餐數</t>
    <phoneticPr fontId="4" type="noConversion"/>
  </si>
  <si>
    <t>熱量：</t>
    <phoneticPr fontId="4" type="noConversion"/>
  </si>
  <si>
    <t>日</t>
    <phoneticPr fontId="4" type="noConversion"/>
  </si>
  <si>
    <t>星期二</t>
    <phoneticPr fontId="4" type="noConversion"/>
  </si>
  <si>
    <t>星期三</t>
    <phoneticPr fontId="4" type="noConversion"/>
  </si>
  <si>
    <t>星期四</t>
    <phoneticPr fontId="4" type="noConversion"/>
  </si>
  <si>
    <t>蒸</t>
    <phoneticPr fontId="4" type="noConversion"/>
  </si>
  <si>
    <t>烤</t>
    <phoneticPr fontId="4" type="noConversion"/>
  </si>
  <si>
    <t>炒</t>
    <phoneticPr fontId="4" type="noConversion"/>
  </si>
  <si>
    <t>個人量(克)</t>
    <phoneticPr fontId="4" type="noConversion"/>
  </si>
  <si>
    <t>川燙</t>
    <phoneticPr fontId="4" type="noConversion"/>
  </si>
  <si>
    <t>煮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</si>
  <si>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</si>
  <si>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</si>
  <si>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</si>
  <si>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</si>
  <si>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主食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</si>
  <si>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</si>
  <si>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</si>
  <si>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</si>
  <si>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星期五</t>
    <phoneticPr fontId="4" type="noConversion"/>
  </si>
  <si>
    <t>油</t>
    <phoneticPr fontId="4" type="noConversion"/>
  </si>
  <si>
    <t>水果</t>
    <phoneticPr fontId="4" type="noConversion"/>
  </si>
  <si>
    <t>餐數</t>
    <phoneticPr fontId="4" type="noConversion"/>
  </si>
  <si>
    <t>食材以可食量標示</t>
    <phoneticPr fontId="4" type="noConversion"/>
  </si>
  <si>
    <t>備註</t>
    <phoneticPr fontId="4" type="noConversion"/>
  </si>
  <si>
    <t>水果/乳品</t>
    <phoneticPr fontId="4" type="noConversion"/>
  </si>
  <si>
    <t>食物類別</t>
    <phoneticPr fontId="4" type="noConversion"/>
  </si>
  <si>
    <t>份數</t>
    <phoneticPr fontId="4" type="noConversion"/>
  </si>
  <si>
    <t>炸</t>
    <phoneticPr fontId="4" type="noConversion"/>
  </si>
  <si>
    <t>煮</t>
    <phoneticPr fontId="4" type="noConversion"/>
  </si>
  <si>
    <t>炒</t>
    <phoneticPr fontId="4" type="noConversion"/>
  </si>
  <si>
    <t>川燙</t>
    <phoneticPr fontId="4" type="noConversion"/>
  </si>
  <si>
    <t>熱量：</t>
  </si>
  <si>
    <t>個人量(克)</t>
  </si>
  <si>
    <t>川燙</t>
  </si>
  <si>
    <t>煮</t>
  </si>
  <si>
    <t>白米</t>
  </si>
  <si>
    <t>星期五</t>
    <phoneticPr fontId="4" type="noConversion"/>
  </si>
  <si>
    <t>炒</t>
    <phoneticPr fontId="4" type="noConversion"/>
  </si>
  <si>
    <t>蛋白質26.8g 脂質20.5g 醣類101g 熱量695.7Kcal</t>
  </si>
  <si>
    <t>蛋白質26.2g 脂質22g 醣類95.5g 熱量684.8Kcal</t>
  </si>
  <si>
    <t>蛋白質25.4g 脂質21g 醣類101g 熱量694.6Kcal</t>
  </si>
  <si>
    <t>蛋白質27.2g 脂質22g 醣類98.5g 熱量700.8Kcal</t>
  </si>
  <si>
    <t>蛋白質26.3g 脂質22g 醣類97g 熱量691.2Kcal</t>
  </si>
  <si>
    <t>蛋白質27.1g 脂質22.5g 醣類97g 熱量698.9Kcal</t>
  </si>
  <si>
    <t>蛋白質26.6g 脂質21.5g 醣類101.5g 熱量705.9Kcal</t>
  </si>
  <si>
    <t>蛋白質27g 脂質21.5g 醣類102g 熱量709.5Kcal</t>
  </si>
  <si>
    <t>蛋白質26.4g 脂質21.5g 醣類98g 熱量691.1Kcal</t>
  </si>
  <si>
    <t>蛋白質25.3g 脂質21g 醣類94.5g 熱量668.2Kcal</t>
  </si>
  <si>
    <t>蛋白質27.4g 脂質21.5g 醣類100g 熱量703.1Kcal</t>
  </si>
  <si>
    <t>蛋白質26g 脂質20.5g 醣類99.5g 熱量686.5Kcal</t>
  </si>
  <si>
    <t>炒</t>
    <phoneticPr fontId="4" type="noConversion"/>
  </si>
  <si>
    <t>滷</t>
    <phoneticPr fontId="4" type="noConversion"/>
  </si>
  <si>
    <t>主食類</t>
    <phoneticPr fontId="4" type="noConversion"/>
  </si>
  <si>
    <t>豆魚肉蛋類</t>
    <phoneticPr fontId="4" type="noConversion"/>
  </si>
  <si>
    <t>蔬菜類</t>
    <phoneticPr fontId="4" type="noConversion"/>
  </si>
  <si>
    <t>油脂類</t>
    <phoneticPr fontId="4" type="noConversion"/>
  </si>
  <si>
    <t>水果類</t>
    <phoneticPr fontId="4" type="noConversion"/>
  </si>
  <si>
    <t>奶類</t>
    <phoneticPr fontId="4" type="noConversion"/>
  </si>
  <si>
    <t>熱量：</t>
    <phoneticPr fontId="4" type="noConversion"/>
  </si>
  <si>
    <t>木耳</t>
    <phoneticPr fontId="4" type="noConversion"/>
  </si>
  <si>
    <t>三色豆</t>
    <phoneticPr fontId="4" type="noConversion"/>
  </si>
  <si>
    <t>蒸</t>
    <phoneticPr fontId="4" type="noConversion"/>
  </si>
  <si>
    <t>煮</t>
    <phoneticPr fontId="4" type="noConversion"/>
  </si>
  <si>
    <t>炒</t>
    <phoneticPr fontId="1" type="noConversion"/>
  </si>
  <si>
    <t>台式滷味(豆)</t>
    <phoneticPr fontId="4" type="noConversion"/>
  </si>
  <si>
    <t>川燙</t>
    <phoneticPr fontId="1" type="noConversion"/>
  </si>
  <si>
    <t>煮</t>
    <phoneticPr fontId="1" type="noConversion"/>
  </si>
  <si>
    <t>蒸</t>
    <phoneticPr fontId="1" type="noConversion"/>
  </si>
  <si>
    <t>烤</t>
    <phoneticPr fontId="4" type="noConversion"/>
  </si>
  <si>
    <t>酸辣湯(豆芡)</t>
    <phoneticPr fontId="4" type="noConversion"/>
  </si>
  <si>
    <t>烤</t>
    <phoneticPr fontId="1" type="noConversion"/>
  </si>
  <si>
    <t>蒸</t>
    <phoneticPr fontId="1" type="noConversion"/>
  </si>
  <si>
    <t>煮</t>
    <phoneticPr fontId="1" type="noConversion"/>
  </si>
  <si>
    <t>炒</t>
    <phoneticPr fontId="1" type="noConversion"/>
  </si>
  <si>
    <t>川燙</t>
    <phoneticPr fontId="1" type="noConversion"/>
  </si>
  <si>
    <t>燒烤翅小腿</t>
    <phoneticPr fontId="4" type="noConversion"/>
  </si>
  <si>
    <t>黑胡椒豬柳</t>
    <phoneticPr fontId="4" type="noConversion"/>
  </si>
  <si>
    <t>泰式打拋豬(醃)</t>
    <phoneticPr fontId="4" type="noConversion"/>
  </si>
  <si>
    <t>薑絲海芽湯</t>
    <phoneticPr fontId="4" type="noConversion"/>
  </si>
  <si>
    <t>金菇肉絲湯</t>
    <phoneticPr fontId="4" type="noConversion"/>
  </si>
  <si>
    <t>日式照燒豬排</t>
    <phoneticPr fontId="4" type="noConversion"/>
  </si>
  <si>
    <t>番茄炒蛋(豆)</t>
    <phoneticPr fontId="4" type="noConversion"/>
  </si>
  <si>
    <t>手工蒸肉丸子</t>
    <phoneticPr fontId="4" type="noConversion"/>
  </si>
  <si>
    <t>小瓜炒菇</t>
    <phoneticPr fontId="4" type="noConversion"/>
  </si>
  <si>
    <t>海苔甜不辣(加炸)</t>
    <phoneticPr fontId="4" type="noConversion"/>
  </si>
  <si>
    <t>白玉上排湯</t>
    <phoneticPr fontId="4" type="noConversion"/>
  </si>
  <si>
    <t>玉米蛋花湯</t>
    <phoneticPr fontId="4" type="noConversion"/>
  </si>
  <si>
    <t>煮</t>
    <phoneticPr fontId="4" type="noConversion"/>
  </si>
  <si>
    <t>1/2(四)</t>
    <phoneticPr fontId="4" type="noConversion"/>
  </si>
  <si>
    <t>1/3(五)</t>
    <phoneticPr fontId="4" type="noConversion"/>
  </si>
  <si>
    <t>1/6(一)</t>
    <phoneticPr fontId="4" type="noConversion"/>
  </si>
  <si>
    <t>1/7(二)</t>
    <phoneticPr fontId="4" type="noConversion"/>
  </si>
  <si>
    <t>1/8(三)</t>
    <phoneticPr fontId="4" type="noConversion"/>
  </si>
  <si>
    <t>1/9(四)</t>
    <phoneticPr fontId="4" type="noConversion"/>
  </si>
  <si>
    <t>1/10(五)</t>
    <phoneticPr fontId="4" type="noConversion"/>
  </si>
  <si>
    <t>1/13(一)</t>
    <phoneticPr fontId="4" type="noConversion"/>
  </si>
  <si>
    <t>1/14(二)</t>
    <phoneticPr fontId="4" type="noConversion"/>
  </si>
  <si>
    <t>1/15(三)</t>
    <phoneticPr fontId="4" type="noConversion"/>
  </si>
  <si>
    <t>1/16(四)</t>
    <phoneticPr fontId="4" type="noConversion"/>
  </si>
  <si>
    <t>1/17(五)</t>
    <phoneticPr fontId="4" type="noConversion"/>
  </si>
  <si>
    <t>1/20(一)</t>
    <phoneticPr fontId="4" type="noConversion"/>
  </si>
  <si>
    <t>小米飯</t>
    <phoneticPr fontId="4" type="noConversion"/>
  </si>
  <si>
    <t>板烤雞排</t>
    <phoneticPr fontId="4" type="noConversion"/>
  </si>
  <si>
    <t>廟口麵線糊(芡)</t>
    <phoneticPr fontId="4" type="noConversion"/>
  </si>
  <si>
    <t>日式黃金豬(炸)</t>
    <phoneticPr fontId="4" type="noConversion"/>
  </si>
  <si>
    <t>吻魚玉米蛋(海)</t>
    <phoneticPr fontId="4" type="noConversion"/>
  </si>
  <si>
    <t>刺瓜大骨湯</t>
    <phoneticPr fontId="4" type="noConversion"/>
  </si>
  <si>
    <t>醃燻雞翅</t>
    <phoneticPr fontId="4" type="noConversion"/>
  </si>
  <si>
    <t>刺瓜什錦(海)</t>
    <phoneticPr fontId="4" type="noConversion"/>
  </si>
  <si>
    <t>金絲蛋花湯</t>
    <phoneticPr fontId="4" type="noConversion"/>
  </si>
  <si>
    <t>夜市大雞排</t>
    <phoneticPr fontId="4" type="noConversion"/>
  </si>
  <si>
    <t>鴿蛋肉燥(醃)</t>
    <phoneticPr fontId="4" type="noConversion"/>
  </si>
  <si>
    <t>鮮菇燴花椰</t>
    <phoneticPr fontId="4" type="noConversion"/>
  </si>
  <si>
    <t>竹筍大骨湯</t>
    <phoneticPr fontId="4" type="noConversion"/>
  </si>
  <si>
    <t>香烤地瓜條</t>
    <phoneticPr fontId="4" type="noConversion"/>
  </si>
  <si>
    <t>客家小炒(海豆)</t>
    <phoneticPr fontId="4" type="noConversion"/>
  </si>
  <si>
    <t>吉野家燒肉</t>
    <phoneticPr fontId="4" type="noConversion"/>
  </si>
  <si>
    <t>白玉燒雞</t>
    <phoneticPr fontId="4" type="noConversion"/>
  </si>
  <si>
    <t>日式味噌湯(豆海)</t>
    <phoneticPr fontId="4" type="noConversion"/>
  </si>
  <si>
    <t>薑絲冬瓜湯</t>
    <phoneticPr fontId="4" type="noConversion"/>
  </si>
  <si>
    <t>醬燒滷豬排</t>
    <phoneticPr fontId="4" type="noConversion"/>
  </si>
  <si>
    <t>藥膳鴨堡鍋</t>
    <phoneticPr fontId="4" type="noConversion"/>
  </si>
  <si>
    <t>鮮蔬炒蛋</t>
    <phoneticPr fontId="4" type="noConversion"/>
  </si>
  <si>
    <t>咖哩肉絲炒飯</t>
    <phoneticPr fontId="4" type="noConversion"/>
  </si>
  <si>
    <t>香嫩雞腿排</t>
    <phoneticPr fontId="4" type="noConversion"/>
  </si>
  <si>
    <t>多汁雞肉捲(加)</t>
    <phoneticPr fontId="4" type="noConversion"/>
  </si>
  <si>
    <t>玉米濃湯(芡)</t>
    <phoneticPr fontId="4" type="noConversion"/>
  </si>
  <si>
    <t>噴香雞絲飯</t>
    <phoneticPr fontId="4" type="noConversion"/>
  </si>
  <si>
    <t>檸檬雞柳條(加)</t>
    <phoneticPr fontId="4" type="noConversion"/>
  </si>
  <si>
    <t>衛生管理人員:陳莎莉</t>
    <phoneticPr fontId="4" type="noConversion"/>
  </si>
  <si>
    <t>日式豚骨湯</t>
    <phoneticPr fontId="4" type="noConversion"/>
  </si>
  <si>
    <t>麻婆豆腐(豆)</t>
    <phoneticPr fontId="4" type="noConversion"/>
  </si>
  <si>
    <t>極品佛跳牆</t>
    <phoneticPr fontId="4" type="noConversion"/>
  </si>
  <si>
    <t>印度咖哩雞</t>
    <phoneticPr fontId="4" type="noConversion"/>
  </si>
  <si>
    <t>香酥豬排(炸)</t>
    <phoneticPr fontId="4" type="noConversion"/>
  </si>
  <si>
    <t>日式蒸蛋</t>
    <phoneticPr fontId="4" type="noConversion"/>
  </si>
  <si>
    <t>椒鹽咕咾肉(炸)</t>
    <phoneticPr fontId="4" type="noConversion"/>
  </si>
  <si>
    <t>招牌海鮮卷(海加)</t>
    <phoneticPr fontId="4" type="noConversion"/>
  </si>
  <si>
    <t>起司肉腸(加)</t>
    <phoneticPr fontId="4" type="noConversion"/>
  </si>
  <si>
    <t>海結滷蛋</t>
    <phoneticPr fontId="4" type="noConversion"/>
  </si>
  <si>
    <t>薄皮嫩雞翅(炸)</t>
    <phoneticPr fontId="4" type="noConversion"/>
  </si>
  <si>
    <t>日式炒烏龍</t>
    <phoneticPr fontId="4" type="noConversion"/>
  </si>
  <si>
    <t>豬肉餡餅(加)</t>
    <phoneticPr fontId="4" type="noConversion"/>
  </si>
  <si>
    <t>和風照燒豬排</t>
    <phoneticPr fontId="4" type="noConversion"/>
  </si>
  <si>
    <t>1月第一週菜單明細(永靖國小-豐成食品工廠)</t>
    <phoneticPr fontId="4" type="noConversion"/>
  </si>
  <si>
    <t>1月第二週菜單明細(永靖國小-豐成食品工廠)</t>
    <phoneticPr fontId="4" type="noConversion"/>
  </si>
  <si>
    <t>1月第三週菜單明細(永靖國小-豐成食品工廠)</t>
    <phoneticPr fontId="4" type="noConversion"/>
  </si>
  <si>
    <t>個人量(克)</t>
    <phoneticPr fontId="4" type="noConversion"/>
  </si>
  <si>
    <t>白米</t>
    <phoneticPr fontId="4" type="noConversion"/>
  </si>
  <si>
    <t>新鮮雞腿排</t>
    <phoneticPr fontId="4" type="noConversion"/>
  </si>
  <si>
    <t>豆腐</t>
    <phoneticPr fontId="4" type="noConversion"/>
  </si>
  <si>
    <t>豆</t>
    <phoneticPr fontId="4" type="noConversion"/>
  </si>
  <si>
    <t>小黃瓜</t>
    <phoneticPr fontId="4" type="noConversion"/>
  </si>
  <si>
    <t>麵線</t>
    <phoneticPr fontId="4" type="noConversion"/>
  </si>
  <si>
    <t>小米</t>
    <phoneticPr fontId="4" type="noConversion"/>
  </si>
  <si>
    <t>新鮮豬肉</t>
    <phoneticPr fontId="4" type="noConversion"/>
  </si>
  <si>
    <t>紅蘿蔔</t>
    <phoneticPr fontId="4" type="noConversion"/>
  </si>
  <si>
    <t>新鮮筍絲</t>
    <phoneticPr fontId="4" type="noConversion"/>
  </si>
  <si>
    <t>洋蔥</t>
    <phoneticPr fontId="4" type="noConversion"/>
  </si>
  <si>
    <t>木耳</t>
    <phoneticPr fontId="4" type="noConversion"/>
  </si>
  <si>
    <t>三色豆</t>
    <phoneticPr fontId="4" type="noConversion"/>
  </si>
  <si>
    <t>菇類</t>
    <phoneticPr fontId="4" type="noConversion"/>
  </si>
  <si>
    <t>紅蘿蔔</t>
    <phoneticPr fontId="4" type="noConversion"/>
  </si>
  <si>
    <t>新鮮雞蛋</t>
    <phoneticPr fontId="4" type="noConversion"/>
  </si>
  <si>
    <t>新鮮豬排</t>
    <phoneticPr fontId="4" type="noConversion"/>
  </si>
  <si>
    <t>吻仔魚</t>
    <phoneticPr fontId="4" type="noConversion"/>
  </si>
  <si>
    <t>海</t>
    <phoneticPr fontId="4" type="noConversion"/>
  </si>
  <si>
    <t>雞柳條</t>
    <phoneticPr fontId="4" type="noConversion"/>
  </si>
  <si>
    <t>加</t>
    <phoneticPr fontId="4" type="noConversion"/>
  </si>
  <si>
    <t>白蘿蔔</t>
    <phoneticPr fontId="4" type="noConversion"/>
  </si>
  <si>
    <t>洋蔥</t>
    <phoneticPr fontId="4" type="noConversion"/>
  </si>
  <si>
    <t>玉米粒</t>
    <phoneticPr fontId="4" type="noConversion"/>
  </si>
  <si>
    <t>新鮮豬排骨</t>
    <phoneticPr fontId="4" type="noConversion"/>
  </si>
  <si>
    <t>醃</t>
    <phoneticPr fontId="4" type="noConversion"/>
  </si>
  <si>
    <t>新鮮雞蛋</t>
    <phoneticPr fontId="4" type="noConversion"/>
  </si>
  <si>
    <t>刺瓜</t>
    <phoneticPr fontId="4" type="noConversion"/>
  </si>
  <si>
    <t>洋芋</t>
    <phoneticPr fontId="4" type="noConversion"/>
  </si>
  <si>
    <t>菇類</t>
    <phoneticPr fontId="4" type="noConversion"/>
  </si>
  <si>
    <t>新鮮豬大骨</t>
    <phoneticPr fontId="4" type="noConversion"/>
  </si>
  <si>
    <t>新鮮雞肉</t>
    <phoneticPr fontId="4" type="noConversion"/>
  </si>
  <si>
    <t>新鮮雞翅</t>
    <phoneticPr fontId="4" type="noConversion"/>
  </si>
  <si>
    <t>地瓜</t>
    <phoneticPr fontId="4" type="noConversion"/>
  </si>
  <si>
    <t>青蔥</t>
    <phoneticPr fontId="4" type="noConversion"/>
  </si>
  <si>
    <t>豆皮角</t>
    <phoneticPr fontId="4" type="noConversion"/>
  </si>
  <si>
    <t>金針菇</t>
    <phoneticPr fontId="4" type="noConversion"/>
  </si>
  <si>
    <t>米血</t>
    <phoneticPr fontId="4" type="noConversion"/>
  </si>
  <si>
    <t>豬血</t>
    <phoneticPr fontId="4" type="noConversion"/>
  </si>
  <si>
    <t>木耳</t>
    <phoneticPr fontId="4" type="noConversion"/>
  </si>
  <si>
    <t>蝦米</t>
    <phoneticPr fontId="4" type="noConversion"/>
  </si>
  <si>
    <t>新鮮雞排</t>
    <phoneticPr fontId="4" type="noConversion"/>
  </si>
  <si>
    <t>青花菜</t>
    <phoneticPr fontId="4" type="noConversion"/>
  </si>
  <si>
    <t>新鮮竹筍</t>
    <phoneticPr fontId="4" type="noConversion"/>
  </si>
  <si>
    <t>脆瓜</t>
    <phoneticPr fontId="4" type="noConversion"/>
  </si>
  <si>
    <t>鵪鶉蛋</t>
    <phoneticPr fontId="4" type="noConversion"/>
  </si>
  <si>
    <t>地瓜條</t>
    <phoneticPr fontId="4" type="noConversion"/>
  </si>
  <si>
    <t>海帶芽</t>
    <phoneticPr fontId="4" type="noConversion"/>
  </si>
  <si>
    <t>高麗菜</t>
    <phoneticPr fontId="4" type="noConversion"/>
  </si>
  <si>
    <t>薑絲</t>
    <phoneticPr fontId="4" type="noConversion"/>
  </si>
  <si>
    <t>毛豆仁</t>
    <phoneticPr fontId="4" type="noConversion"/>
  </si>
  <si>
    <t>新鮮翅小腿</t>
    <phoneticPr fontId="4" type="noConversion"/>
  </si>
  <si>
    <t>芹菜</t>
    <phoneticPr fontId="4" type="noConversion"/>
  </si>
  <si>
    <t>豆干</t>
    <phoneticPr fontId="4" type="noConversion"/>
  </si>
  <si>
    <t>小魚乾</t>
    <phoneticPr fontId="4" type="noConversion"/>
  </si>
  <si>
    <t>新鮮筍絲</t>
    <phoneticPr fontId="4" type="noConversion"/>
  </si>
  <si>
    <t>甜不辣</t>
    <phoneticPr fontId="4" type="noConversion"/>
  </si>
  <si>
    <t>味噌</t>
    <phoneticPr fontId="4" type="noConversion"/>
  </si>
  <si>
    <t>海苔粉</t>
    <phoneticPr fontId="4" type="noConversion"/>
  </si>
  <si>
    <t>薑片</t>
    <phoneticPr fontId="4" type="noConversion"/>
  </si>
  <si>
    <t>大白菜</t>
    <phoneticPr fontId="4" type="noConversion"/>
  </si>
  <si>
    <t>冬瓜</t>
    <phoneticPr fontId="4" type="noConversion"/>
  </si>
  <si>
    <t>九層塔</t>
    <phoneticPr fontId="4" type="noConversion"/>
  </si>
  <si>
    <t>芋頭</t>
    <phoneticPr fontId="4" type="noConversion"/>
  </si>
  <si>
    <t>新鮮鴨肉</t>
    <phoneticPr fontId="4" type="noConversion"/>
  </si>
  <si>
    <t>海帶結</t>
    <phoneticPr fontId="4" type="noConversion"/>
  </si>
  <si>
    <t>番茄</t>
    <phoneticPr fontId="4" type="noConversion"/>
  </si>
  <si>
    <t>雞肉捲</t>
    <phoneticPr fontId="4" type="noConversion"/>
  </si>
  <si>
    <t>油蔥酥</t>
    <phoneticPr fontId="4" type="noConversion"/>
  </si>
  <si>
    <t>炸</t>
    <phoneticPr fontId="4" type="noConversion"/>
  </si>
  <si>
    <t>烤</t>
    <phoneticPr fontId="4" type="noConversion"/>
  </si>
  <si>
    <t>烤</t>
    <phoneticPr fontId="1" type="noConversion"/>
  </si>
  <si>
    <t>煮</t>
    <phoneticPr fontId="4" type="noConversion"/>
  </si>
  <si>
    <t>蒸</t>
    <phoneticPr fontId="4" type="noConversion"/>
  </si>
  <si>
    <t>新鮮雞蛋</t>
    <phoneticPr fontId="1" type="noConversion"/>
  </si>
  <si>
    <t>海鮮卷</t>
    <phoneticPr fontId="4" type="noConversion"/>
  </si>
  <si>
    <t>海加</t>
    <phoneticPr fontId="4" type="noConversion"/>
  </si>
  <si>
    <t>白蘿蔔</t>
    <phoneticPr fontId="1" type="noConversion"/>
  </si>
  <si>
    <t>玉米</t>
    <phoneticPr fontId="1" type="noConversion"/>
  </si>
  <si>
    <t>新鮮豬排骨</t>
    <phoneticPr fontId="1" type="noConversion"/>
  </si>
  <si>
    <t>烏龍麵</t>
    <phoneticPr fontId="4" type="noConversion"/>
  </si>
  <si>
    <t>紅蘿蔔</t>
    <phoneticPr fontId="1" type="noConversion"/>
  </si>
  <si>
    <t>起司肉腸</t>
    <phoneticPr fontId="1" type="noConversion"/>
  </si>
  <si>
    <t>加</t>
    <phoneticPr fontId="1" type="noConversion"/>
  </si>
  <si>
    <t>三色豆</t>
    <phoneticPr fontId="1" type="noConversion"/>
  </si>
  <si>
    <t>豬肉餡餅</t>
    <phoneticPr fontId="4" type="noConversion"/>
  </si>
  <si>
    <t>加</t>
    <phoneticPr fontId="1" type="noConversion"/>
  </si>
  <si>
    <t>洋蔥</t>
    <phoneticPr fontId="1" type="noConversion"/>
  </si>
  <si>
    <t>滷</t>
    <phoneticPr fontId="4" type="noConversion"/>
  </si>
  <si>
    <t>金針菇</t>
    <phoneticPr fontId="1" type="noConversion"/>
  </si>
  <si>
    <t>蒸</t>
    <phoneticPr fontId="1" type="noConversion"/>
  </si>
  <si>
    <t>炸</t>
    <phoneticPr fontId="1" type="noConversion"/>
  </si>
  <si>
    <t>炒</t>
    <phoneticPr fontId="1" type="noConversion"/>
  </si>
  <si>
    <t>烤</t>
    <phoneticPr fontId="1" type="noConversion"/>
  </si>
  <si>
    <t>川燙</t>
    <phoneticPr fontId="1" type="noConversion"/>
  </si>
  <si>
    <t>煮</t>
    <phoneticPr fontId="1" type="noConversion"/>
  </si>
  <si>
    <t>1月第四週菜單明細(永靖國小-豐成食品工廠)</t>
    <phoneticPr fontId="4" type="noConversion"/>
  </si>
  <si>
    <r>
      <rPr>
        <sz val="180"/>
        <color rgb="FF0000FF"/>
        <rFont val="文鼎中特廣告體"/>
        <family val="2"/>
        <charset val="136"/>
      </rPr>
      <t>永靖國小 109年1月菜單</t>
    </r>
    <r>
      <rPr>
        <sz val="180"/>
        <color theme="1"/>
        <rFont val="文鼎中特廣告體"/>
        <family val="2"/>
        <charset val="136"/>
      </rPr>
      <t xml:space="preserve">   </t>
    </r>
    <r>
      <rPr>
        <sz val="300"/>
        <color rgb="FFFF0000"/>
        <rFont val="文鼎中特廣告體"/>
        <family val="3"/>
        <charset val="136"/>
      </rPr>
      <t>豐成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</si>
</sst>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&quot;g&quot;"/>
    <numFmt numFmtId="177" formatCode="0;_ "/>
    <numFmt numFmtId="178" formatCode="0;_쐀"/>
    <numFmt numFmtId="179" formatCode="0.0\K"/>
  </numFmts>
  <fonts count="5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64"/>
      <name val="華康新特圓體"/>
      <family val="3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60"/>
      <name val="新細明體"/>
      <family val="1"/>
      <charset val="136"/>
      <scheme val="minor"/>
    </font>
    <font>
      <b/>
      <sz val="80"/>
      <name val="華康雅藝體W6"/>
      <family val="5"/>
      <charset val="136"/>
    </font>
    <font>
      <b/>
      <sz val="64"/>
      <color theme="1"/>
      <name val="華康雅藝體W6"/>
      <family val="5"/>
      <charset val="136"/>
    </font>
    <font>
      <sz val="180"/>
      <color rgb="FF0000FF"/>
      <name val="文鼎中特廣告體"/>
      <family val="2"/>
      <charset val="136"/>
    </font>
    <font>
      <sz val="180"/>
      <color theme="1"/>
      <name val="文鼎中特廣告體"/>
      <family val="2"/>
      <charset val="136"/>
    </font>
    <font>
      <b/>
      <sz val="120"/>
      <color rgb="FF006600"/>
      <name val="微軟正黑體"/>
      <family val="2"/>
      <charset val="136"/>
    </font>
    <font>
      <b/>
      <sz val="120"/>
      <color theme="1"/>
      <name val="微軟正黑體"/>
      <family val="2"/>
      <charset val="136"/>
    </font>
    <font>
      <b/>
      <sz val="120"/>
      <color theme="9" tint="-0.249977111117893"/>
      <name val="微軟正黑體"/>
      <family val="2"/>
      <charset val="136"/>
    </font>
    <font>
      <b/>
      <sz val="120"/>
      <color rgb="FF7030A0"/>
      <name val="微軟正黑體"/>
      <family val="2"/>
      <charset val="136"/>
    </font>
    <font>
      <b/>
      <sz val="120"/>
      <color rgb="FFFF0000"/>
      <name val="文鼎中特廣告體"/>
      <family val="2"/>
      <charset val="136"/>
    </font>
    <font>
      <b/>
      <sz val="120"/>
      <color rgb="FF0070C0"/>
      <name val="王漢宗特圓體繁"/>
      <family val="1"/>
      <charset val="136"/>
    </font>
    <font>
      <b/>
      <sz val="120"/>
      <color rgb="FFFF3399"/>
      <name val="王漢宗特圓體繁"/>
      <family val="1"/>
      <charset val="136"/>
    </font>
    <font>
      <b/>
      <sz val="120"/>
      <color rgb="FF002060"/>
      <name val="王漢宗特圓體繁"/>
      <family val="1"/>
      <charset val="136"/>
    </font>
    <font>
      <b/>
      <sz val="120"/>
      <color theme="0"/>
      <name val="王漢宗特圓體繁"/>
      <family val="1"/>
      <charset val="136"/>
    </font>
    <font>
      <b/>
      <sz val="120"/>
      <name val="王漢宗特圓體繁"/>
      <family val="1"/>
      <charset val="136"/>
    </font>
    <font>
      <sz val="120"/>
      <color theme="1"/>
      <name val="王漢宗特圓體繁"/>
      <family val="1"/>
      <charset val="136"/>
    </font>
    <font>
      <b/>
      <sz val="120"/>
      <color theme="5" tint="-0.249977111117893"/>
      <name val="王漢宗特圓體繁"/>
      <family val="1"/>
      <charset val="136"/>
    </font>
    <font>
      <b/>
      <sz val="120"/>
      <color rgb="FF00B0F0"/>
      <name val="王漢宗特圓體繁"/>
      <family val="1"/>
      <charset val="136"/>
    </font>
    <font>
      <b/>
      <sz val="120"/>
      <color rgb="FFFF33CC"/>
      <name val="王漢宗特圓體繁"/>
      <family val="1"/>
      <charset val="136"/>
    </font>
    <font>
      <b/>
      <sz val="120"/>
      <color rgb="FF7030A0"/>
      <name val="王漢宗特圓體繁"/>
      <family val="1"/>
      <charset val="136"/>
    </font>
    <font>
      <b/>
      <sz val="120"/>
      <color theme="9" tint="-0.249977111117893"/>
      <name val="王漢宗特圓體繁"/>
      <family val="1"/>
      <charset val="136"/>
    </font>
    <font>
      <b/>
      <sz val="80"/>
      <color rgb="FFFF0000"/>
      <name val="華康雅藝體W6"/>
      <family val="5"/>
      <charset val="136"/>
    </font>
    <font>
      <b/>
      <sz val="42"/>
      <name val="新細明體"/>
      <family val="1"/>
      <charset val="136"/>
      <scheme val="minor"/>
    </font>
    <font>
      <sz val="42"/>
      <color theme="1"/>
      <name val="新細明體"/>
      <family val="1"/>
      <charset val="136"/>
      <scheme val="minor"/>
    </font>
    <font>
      <sz val="300"/>
      <color rgb="FFFF0000"/>
      <name val="文鼎中特廣告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29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248">
    <xf numFmtId="0" fontId="0" fillId="0" borderId="0" xfId="0">
      <alignment vertical="center"/>
    </xf>
    <xf numFmtId="0" fontId="7" fillId="3" borderId="0" xfId="4" applyFont="1" applyFill="1" applyBorder="1" applyAlignment="1">
      <alignment horizontal="center" shrinkToFit="1"/>
    </xf>
    <xf numFmtId="0" fontId="8" fillId="3" borderId="0" xfId="4" applyFont="1" applyFill="1" applyBorder="1">
      <alignment vertical="center"/>
    </xf>
    <xf numFmtId="0" fontId="8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shrinkToFit="1"/>
    </xf>
    <xf numFmtId="0" fontId="13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center" shrinkToFit="1"/>
    </xf>
    <xf numFmtId="0" fontId="8" fillId="3" borderId="0" xfId="4" applyFont="1" applyFill="1" applyBorder="1" applyAlignment="1">
      <alignment horizontal="right"/>
    </xf>
    <xf numFmtId="0" fontId="14" fillId="3" borderId="14" xfId="4" applyFont="1" applyFill="1" applyBorder="1" applyAlignment="1">
      <alignment horizontal="center" vertical="center" textRotation="255"/>
    </xf>
    <xf numFmtId="0" fontId="15" fillId="3" borderId="15" xfId="4" applyFont="1" applyFill="1" applyBorder="1" applyAlignment="1">
      <alignment vertical="center" textRotation="255"/>
    </xf>
    <xf numFmtId="0" fontId="15" fillId="3" borderId="16" xfId="4" applyFont="1" applyFill="1" applyBorder="1" applyAlignment="1">
      <alignment horizontal="center" vertical="center"/>
    </xf>
    <xf numFmtId="0" fontId="16" fillId="3" borderId="16" xfId="4" applyFont="1" applyFill="1" applyBorder="1" applyAlignment="1">
      <alignment horizontal="center" vertical="center" shrinkToFit="1"/>
    </xf>
    <xf numFmtId="0" fontId="15" fillId="3" borderId="16" xfId="4" applyFont="1" applyFill="1" applyBorder="1" applyAlignment="1">
      <alignment horizontal="center" vertical="center" wrapText="1"/>
    </xf>
    <xf numFmtId="0" fontId="15" fillId="3" borderId="15" xfId="4" applyFont="1" applyFill="1" applyBorder="1" applyAlignment="1">
      <alignment horizontal="center" vertical="center"/>
    </xf>
    <xf numFmtId="0" fontId="17" fillId="3" borderId="15" xfId="4" applyFont="1" applyFill="1" applyBorder="1" applyAlignment="1">
      <alignment horizontal="center" vertical="center" textRotation="255"/>
    </xf>
    <xf numFmtId="0" fontId="14" fillId="3" borderId="17" xfId="4" applyFont="1" applyFill="1" applyBorder="1" applyAlignment="1">
      <alignment horizontal="center" vertical="center"/>
    </xf>
    <xf numFmtId="0" fontId="18" fillId="3" borderId="16" xfId="4" applyFont="1" applyFill="1" applyBorder="1" applyAlignment="1">
      <alignment horizontal="center" vertical="center"/>
    </xf>
    <xf numFmtId="0" fontId="14" fillId="3" borderId="18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15" fillId="3" borderId="0" xfId="4" applyFont="1" applyFill="1">
      <alignment vertical="center"/>
    </xf>
    <xf numFmtId="0" fontId="14" fillId="3" borderId="19" xfId="4" applyFont="1" applyFill="1" applyBorder="1" applyAlignment="1">
      <alignment horizontal="center"/>
    </xf>
    <xf numFmtId="0" fontId="10" fillId="9" borderId="20" xfId="4" applyFont="1" applyFill="1" applyBorder="1" applyAlignment="1">
      <alignment horizontal="center" vertical="center" shrinkToFit="1"/>
    </xf>
    <xf numFmtId="0" fontId="16" fillId="9" borderId="20" xfId="4" applyFont="1" applyFill="1" applyBorder="1" applyAlignment="1">
      <alignment horizontal="center" vertical="center" wrapText="1" shrinkToFit="1"/>
    </xf>
    <xf numFmtId="14" fontId="20" fillId="9" borderId="20" xfId="4" applyNumberFormat="1" applyFont="1" applyFill="1" applyBorder="1" applyAlignment="1">
      <alignment horizontal="center" vertical="center" shrinkToFit="1"/>
    </xf>
    <xf numFmtId="14" fontId="10" fillId="9" borderId="21" xfId="4" applyNumberFormat="1" applyFont="1" applyFill="1" applyBorder="1" applyAlignment="1">
      <alignment horizontal="center" vertical="center" shrinkToFit="1"/>
    </xf>
    <xf numFmtId="0" fontId="10" fillId="9" borderId="21" xfId="4" applyFont="1" applyFill="1" applyBorder="1" applyAlignment="1">
      <alignment horizontal="center" vertical="center" shrinkToFit="1"/>
    </xf>
    <xf numFmtId="0" fontId="20" fillId="9" borderId="20" xfId="4" applyFont="1" applyFill="1" applyBorder="1" applyAlignment="1">
      <alignment horizontal="center" vertical="center" shrinkToFit="1"/>
    </xf>
    <xf numFmtId="0" fontId="14" fillId="3" borderId="23" xfId="4" applyFont="1" applyFill="1" applyBorder="1">
      <alignment vertical="center"/>
    </xf>
    <xf numFmtId="0" fontId="18" fillId="3" borderId="22" xfId="4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0" fontId="14" fillId="3" borderId="25" xfId="4" applyFont="1" applyFill="1" applyBorder="1" applyAlignment="1">
      <alignment horizontal="center"/>
    </xf>
    <xf numFmtId="0" fontId="10" fillId="3" borderId="26" xfId="4" applyFont="1" applyFill="1" applyBorder="1" applyAlignment="1">
      <alignment horizontal="left" vertical="center" shrinkToFit="1"/>
    </xf>
    <xf numFmtId="0" fontId="20" fillId="3" borderId="26" xfId="4" applyFont="1" applyFill="1" applyBorder="1" applyAlignment="1">
      <alignment horizontal="left" vertical="center" shrinkToFit="1"/>
    </xf>
    <xf numFmtId="176" fontId="14" fillId="3" borderId="27" xfId="4" applyNumberFormat="1" applyFont="1" applyFill="1" applyBorder="1" applyAlignment="1">
      <alignment horizontal="right"/>
    </xf>
    <xf numFmtId="0" fontId="18" fillId="3" borderId="26" xfId="4" applyFont="1" applyFill="1" applyBorder="1" applyAlignment="1">
      <alignment horizontal="center" vertical="center" shrinkToFit="1"/>
    </xf>
    <xf numFmtId="0" fontId="8" fillId="3" borderId="0" xfId="4" applyFont="1" applyFill="1">
      <alignment vertical="center"/>
    </xf>
    <xf numFmtId="0" fontId="20" fillId="3" borderId="26" xfId="4" applyFont="1" applyFill="1" applyBorder="1" applyAlignment="1">
      <alignment vertical="center" shrinkToFit="1"/>
    </xf>
    <xf numFmtId="0" fontId="14" fillId="3" borderId="27" xfId="4" applyFont="1" applyFill="1" applyBorder="1">
      <alignment vertical="center"/>
    </xf>
    <xf numFmtId="0" fontId="18" fillId="3" borderId="26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left" vertical="center" wrapText="1"/>
    </xf>
    <xf numFmtId="177" fontId="8" fillId="3" borderId="0" xfId="4" applyNumberFormat="1" applyFont="1" applyFill="1" applyBorder="1" applyAlignment="1">
      <alignment horizontal="center" vertical="center"/>
    </xf>
    <xf numFmtId="178" fontId="8" fillId="3" borderId="0" xfId="4" applyNumberFormat="1" applyFont="1" applyFill="1" applyBorder="1" applyAlignment="1">
      <alignment horizontal="center" vertical="center"/>
    </xf>
    <xf numFmtId="0" fontId="10" fillId="3" borderId="26" xfId="4" applyFont="1" applyFill="1" applyBorder="1" applyAlignment="1">
      <alignment vertical="center" textRotation="180" shrinkToFit="1"/>
    </xf>
    <xf numFmtId="0" fontId="10" fillId="3" borderId="26" xfId="4" applyFont="1" applyFill="1" applyBorder="1" applyAlignment="1">
      <alignment horizontal="left" vertical="center" wrapText="1" shrinkToFit="1"/>
    </xf>
    <xf numFmtId="0" fontId="20" fillId="3" borderId="26" xfId="4" applyFont="1" applyFill="1" applyBorder="1" applyAlignment="1">
      <alignment vertical="center" textRotation="180" shrinkToFit="1"/>
    </xf>
    <xf numFmtId="0" fontId="10" fillId="3" borderId="26" xfId="4" applyFont="1" applyFill="1" applyBorder="1" applyAlignment="1">
      <alignment vertical="center" shrinkToFit="1"/>
    </xf>
    <xf numFmtId="0" fontId="21" fillId="3" borderId="26" xfId="4" applyFont="1" applyFill="1" applyBorder="1" applyAlignment="1">
      <alignment horizontal="left" vertical="center" shrinkToFit="1"/>
    </xf>
    <xf numFmtId="0" fontId="18" fillId="3" borderId="26" xfId="4" applyFont="1" applyFill="1" applyBorder="1" applyAlignment="1">
      <alignment horizontal="center"/>
    </xf>
    <xf numFmtId="0" fontId="3" fillId="3" borderId="19" xfId="4" applyFont="1" applyFill="1" applyBorder="1" applyAlignment="1">
      <alignment horizontal="center" vertical="center" shrinkToFit="1"/>
    </xf>
    <xf numFmtId="0" fontId="8" fillId="3" borderId="29" xfId="4" applyFont="1" applyFill="1" applyBorder="1">
      <alignment vertical="center"/>
    </xf>
    <xf numFmtId="0" fontId="18" fillId="3" borderId="26" xfId="4" applyFont="1" applyFill="1" applyBorder="1" applyAlignment="1">
      <alignment horizontal="left" vertical="center"/>
    </xf>
    <xf numFmtId="0" fontId="8" fillId="3" borderId="25" xfId="4" applyFont="1" applyFill="1" applyBorder="1" applyAlignment="1">
      <alignment horizontal="center" vertical="center" shrinkToFit="1"/>
    </xf>
    <xf numFmtId="0" fontId="8" fillId="3" borderId="30" xfId="4" applyFont="1" applyFill="1" applyBorder="1" applyAlignment="1">
      <alignment horizontal="right"/>
    </xf>
    <xf numFmtId="179" fontId="14" fillId="3" borderId="27" xfId="4" applyNumberFormat="1" applyFont="1" applyFill="1" applyBorder="1" applyAlignment="1">
      <alignment horizontal="right"/>
    </xf>
    <xf numFmtId="0" fontId="18" fillId="3" borderId="31" xfId="4" applyFont="1" applyFill="1" applyBorder="1" applyAlignment="1">
      <alignment horizontal="left"/>
    </xf>
    <xf numFmtId="9" fontId="8" fillId="3" borderId="0" xfId="4" applyNumberFormat="1" applyFont="1" applyFill="1" applyBorder="1">
      <alignment vertical="center"/>
    </xf>
    <xf numFmtId="14" fontId="10" fillId="9" borderId="20" xfId="4" applyNumberFormat="1" applyFont="1" applyFill="1" applyBorder="1" applyAlignment="1">
      <alignment horizontal="center" vertical="center" shrinkToFit="1"/>
    </xf>
    <xf numFmtId="0" fontId="20" fillId="3" borderId="0" xfId="4" applyFont="1" applyFill="1" applyBorder="1" applyAlignment="1">
      <alignment horizontal="left" vertical="center" shrinkToFit="1"/>
    </xf>
    <xf numFmtId="0" fontId="20" fillId="3" borderId="0" xfId="4" applyFont="1" applyFill="1" applyBorder="1" applyAlignment="1">
      <alignment vertical="center" textRotation="180" shrinkToFit="1"/>
    </xf>
    <xf numFmtId="0" fontId="22" fillId="3" borderId="0" xfId="4" applyFont="1" applyFill="1">
      <alignment vertical="center"/>
    </xf>
    <xf numFmtId="0" fontId="18" fillId="3" borderId="26" xfId="4" applyFont="1" applyFill="1" applyBorder="1" applyAlignment="1">
      <alignment horizontal="left"/>
    </xf>
    <xf numFmtId="0" fontId="10" fillId="3" borderId="0" xfId="4" applyFont="1" applyFill="1" applyBorder="1" applyAlignment="1">
      <alignment horizontal="right"/>
    </xf>
    <xf numFmtId="0" fontId="10" fillId="3" borderId="0" xfId="4" applyFont="1" applyFill="1">
      <alignment vertical="center"/>
    </xf>
    <xf numFmtId="0" fontId="10" fillId="3" borderId="0" xfId="4" applyFont="1" applyFill="1" applyBorder="1">
      <alignment vertical="center"/>
    </xf>
    <xf numFmtId="0" fontId="10" fillId="3" borderId="29" xfId="4" applyFont="1" applyFill="1" applyBorder="1">
      <alignment vertical="center"/>
    </xf>
    <xf numFmtId="0" fontId="8" fillId="3" borderId="34" xfId="4" applyFont="1" applyFill="1" applyBorder="1" applyAlignment="1">
      <alignment horizontal="center" vertical="center" shrinkToFit="1"/>
    </xf>
    <xf numFmtId="0" fontId="10" fillId="3" borderId="35" xfId="4" applyFont="1" applyFill="1" applyBorder="1">
      <alignment vertical="center"/>
    </xf>
    <xf numFmtId="0" fontId="10" fillId="3" borderId="0" xfId="4" applyFont="1" applyFill="1" applyBorder="1" applyAlignment="1">
      <alignment horizontal="center" vertical="center"/>
    </xf>
    <xf numFmtId="0" fontId="23" fillId="3" borderId="26" xfId="4" applyFont="1" applyFill="1" applyBorder="1" applyAlignment="1">
      <alignment horizontal="left" vertical="center" shrinkToFit="1"/>
    </xf>
    <xf numFmtId="0" fontId="8" fillId="3" borderId="37" xfId="4" applyFont="1" applyFill="1" applyBorder="1" applyAlignment="1">
      <alignment horizontal="center" vertical="center" shrinkToFit="1"/>
    </xf>
    <xf numFmtId="0" fontId="10" fillId="3" borderId="38" xfId="4" applyFont="1" applyFill="1" applyBorder="1" applyAlignment="1">
      <alignment vertical="center" textRotation="180" shrinkToFit="1"/>
    </xf>
    <xf numFmtId="0" fontId="10" fillId="3" borderId="38" xfId="4" applyFont="1" applyFill="1" applyBorder="1" applyAlignment="1">
      <alignment horizontal="left" vertical="center" shrinkToFit="1"/>
    </xf>
    <xf numFmtId="0" fontId="18" fillId="3" borderId="38" xfId="4" applyFont="1" applyFill="1" applyBorder="1" applyAlignment="1">
      <alignment horizontal="left" vertical="center"/>
    </xf>
    <xf numFmtId="0" fontId="14" fillId="3" borderId="39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0" xfId="4" applyFont="1" applyFill="1" applyBorder="1" applyAlignment="1">
      <alignment horizontal="right" vertical="top"/>
    </xf>
    <xf numFmtId="0" fontId="8" fillId="3" borderId="0" xfId="4" applyFont="1" applyFill="1" applyBorder="1" applyAlignment="1">
      <alignment horizontal="left" vertical="center" shrinkToFit="1"/>
    </xf>
    <xf numFmtId="0" fontId="14" fillId="3" borderId="0" xfId="4" applyFont="1" applyFill="1">
      <alignment vertical="center"/>
    </xf>
    <xf numFmtId="0" fontId="18" fillId="3" borderId="0" xfId="4" applyFont="1" applyFill="1" applyAlignment="1">
      <alignment horizontal="left" vertical="center"/>
    </xf>
    <xf numFmtId="0" fontId="14" fillId="3" borderId="0" xfId="4" applyFont="1" applyFill="1" applyBorder="1" applyAlignment="1">
      <alignment horizontal="center" vertical="center"/>
    </xf>
    <xf numFmtId="0" fontId="8" fillId="3" borderId="0" xfId="4" applyFont="1" applyFill="1" applyAlignment="1">
      <alignment vertical="center" shrinkToFit="1"/>
    </xf>
    <xf numFmtId="0" fontId="14" fillId="3" borderId="0" xfId="4" applyFont="1" applyFill="1" applyAlignment="1">
      <alignment horizontal="center" vertical="center"/>
    </xf>
    <xf numFmtId="0" fontId="18" fillId="3" borderId="19" xfId="4" applyFont="1" applyFill="1" applyBorder="1" applyAlignment="1">
      <alignment horizontal="center"/>
    </xf>
    <xf numFmtId="0" fontId="18" fillId="3" borderId="25" xfId="4" applyFont="1" applyFill="1" applyBorder="1" applyAlignment="1">
      <alignment horizontal="center"/>
    </xf>
    <xf numFmtId="57" fontId="26" fillId="7" borderId="1" xfId="2" applyNumberFormat="1" applyFont="1" applyFill="1" applyBorder="1" applyAlignment="1">
      <alignment horizontal="center" vertical="center" shrinkToFit="1"/>
    </xf>
    <xf numFmtId="57" fontId="26" fillId="7" borderId="7" xfId="2" applyNumberFormat="1" applyFont="1" applyFill="1" applyBorder="1" applyAlignment="1">
      <alignment horizontal="center" vertical="center" shrinkToFit="1"/>
    </xf>
    <xf numFmtId="57" fontId="26" fillId="8" borderId="6" xfId="1" applyNumberFormat="1" applyFont="1" applyFill="1" applyBorder="1" applyAlignment="1">
      <alignment horizontal="center" vertical="center" shrinkToFit="1"/>
    </xf>
    <xf numFmtId="57" fontId="26" fillId="8" borderId="1" xfId="2" applyNumberFormat="1" applyFont="1" applyFill="1" applyBorder="1" applyAlignment="1">
      <alignment horizontal="center" vertical="center" shrinkToFit="1"/>
    </xf>
    <xf numFmtId="57" fontId="26" fillId="8" borderId="7" xfId="2" applyNumberFormat="1" applyFont="1" applyFill="1" applyBorder="1" applyAlignment="1">
      <alignment horizontal="center" vertical="center" shrinkToFit="1"/>
    </xf>
    <xf numFmtId="0" fontId="10" fillId="3" borderId="26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20" fillId="3" borderId="26" xfId="0" applyFont="1" applyFill="1" applyBorder="1" applyAlignment="1">
      <alignment horizontal="left" vertical="center" shrinkToFit="1"/>
    </xf>
    <xf numFmtId="0" fontId="10" fillId="3" borderId="26" xfId="0" applyFont="1" applyFill="1" applyBorder="1" applyAlignment="1">
      <alignment vertical="center" shrinkToFit="1"/>
    </xf>
    <xf numFmtId="0" fontId="14" fillId="3" borderId="23" xfId="0" applyFont="1" applyFill="1" applyBorder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176" fontId="14" fillId="3" borderId="27" xfId="0" applyNumberFormat="1" applyFont="1" applyFill="1" applyBorder="1" applyAlignment="1">
      <alignment horizontal="right"/>
    </xf>
    <xf numFmtId="0" fontId="18" fillId="3" borderId="26" xfId="0" applyFont="1" applyFill="1" applyBorder="1" applyAlignment="1">
      <alignment horizontal="center" vertical="center" shrinkToFit="1"/>
    </xf>
    <xf numFmtId="0" fontId="18" fillId="3" borderId="28" xfId="0" applyFont="1" applyFill="1" applyBorder="1" applyAlignment="1">
      <alignment horizontal="center" vertical="center"/>
    </xf>
    <xf numFmtId="0" fontId="14" fillId="3" borderId="27" xfId="0" applyFont="1" applyFill="1" applyBorder="1">
      <alignment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center" vertical="center"/>
    </xf>
    <xf numFmtId="179" fontId="14" fillId="3" borderId="27" xfId="0" applyNumberFormat="1" applyFont="1" applyFill="1" applyBorder="1" applyAlignment="1">
      <alignment horizontal="right"/>
    </xf>
    <xf numFmtId="0" fontId="18" fillId="3" borderId="38" xfId="0" applyFont="1" applyFill="1" applyBorder="1" applyAlignment="1">
      <alignment horizontal="left" vertical="center"/>
    </xf>
    <xf numFmtId="0" fontId="14" fillId="3" borderId="39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vertical="center" shrinkToFit="1"/>
    </xf>
    <xf numFmtId="0" fontId="10" fillId="3" borderId="26" xfId="0" applyFont="1" applyFill="1" applyBorder="1" applyAlignment="1">
      <alignment vertical="center" textRotation="180" shrinkToFit="1"/>
    </xf>
    <xf numFmtId="0" fontId="20" fillId="3" borderId="26" xfId="0" applyFont="1" applyFill="1" applyBorder="1" applyAlignment="1">
      <alignment vertical="center" textRotation="180" shrinkToFit="1"/>
    </xf>
    <xf numFmtId="0" fontId="21" fillId="3" borderId="26" xfId="0" applyFont="1" applyFill="1" applyBorder="1" applyAlignment="1">
      <alignment horizontal="left" vertical="center" shrinkToFit="1"/>
    </xf>
    <xf numFmtId="0" fontId="23" fillId="3" borderId="26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10" fillId="3" borderId="26" xfId="0" applyFont="1" applyFill="1" applyBorder="1" applyAlignment="1">
      <alignment horizontal="left" vertical="center" wrapText="1" shrinkToFit="1"/>
    </xf>
    <xf numFmtId="0" fontId="22" fillId="3" borderId="0" xfId="0" applyFont="1" applyFill="1">
      <alignment vertical="center"/>
    </xf>
    <xf numFmtId="0" fontId="10" fillId="3" borderId="26" xfId="0" applyFont="1" applyFill="1" applyBorder="1" applyAlignment="1">
      <alignment horizontal="center" vertical="center" shrinkToFit="1"/>
    </xf>
    <xf numFmtId="0" fontId="20" fillId="3" borderId="36" xfId="0" applyFont="1" applyFill="1" applyBorder="1">
      <alignment vertical="center"/>
    </xf>
    <xf numFmtId="0" fontId="20" fillId="3" borderId="0" xfId="0" applyFont="1" applyFill="1">
      <alignment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 shrinkToFit="1"/>
    </xf>
    <xf numFmtId="0" fontId="20" fillId="3" borderId="27" xfId="0" applyFont="1" applyFill="1" applyBorder="1" applyAlignment="1">
      <alignment horizontal="left" vertical="center" shrinkToFit="1"/>
    </xf>
    <xf numFmtId="0" fontId="20" fillId="3" borderId="3" xfId="0" applyFont="1" applyFill="1" applyBorder="1" applyAlignment="1">
      <alignment vertical="center" textRotation="180" shrinkToFit="1"/>
    </xf>
    <xf numFmtId="0" fontId="20" fillId="3" borderId="30" xfId="0" applyFont="1" applyFill="1" applyBorder="1" applyAlignment="1">
      <alignment horizontal="left" vertical="center" shrinkToFit="1"/>
    </xf>
    <xf numFmtId="0" fontId="10" fillId="3" borderId="38" xfId="0" applyFont="1" applyFill="1" applyBorder="1" applyAlignment="1">
      <alignment vertical="center" textRotation="180" shrinkToFit="1"/>
    </xf>
    <xf numFmtId="0" fontId="10" fillId="3" borderId="38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 shrinkToFit="1"/>
    </xf>
    <xf numFmtId="0" fontId="10" fillId="3" borderId="26" xfId="0" applyFont="1" applyFill="1" applyBorder="1" applyAlignment="1">
      <alignment vertical="center" textRotation="255" shrinkToFit="1"/>
    </xf>
    <xf numFmtId="0" fontId="3" fillId="3" borderId="0" xfId="0" applyFont="1" applyFill="1" applyAlignment="1">
      <alignment vertical="center" shrinkToFit="1"/>
    </xf>
    <xf numFmtId="0" fontId="30" fillId="3" borderId="8" xfId="2" applyFont="1" applyFill="1" applyBorder="1" applyAlignment="1">
      <alignment horizontal="center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3" xfId="2" applyFont="1" applyFill="1" applyBorder="1" applyAlignment="1">
      <alignment horizontal="center" vertical="center"/>
    </xf>
    <xf numFmtId="0" fontId="31" fillId="3" borderId="12" xfId="3" applyFont="1" applyFill="1" applyBorder="1" applyAlignment="1">
      <alignment horizontal="center" vertical="center" wrapText="1"/>
    </xf>
    <xf numFmtId="0" fontId="32" fillId="3" borderId="42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34" fillId="6" borderId="8" xfId="3" applyFont="1" applyFill="1" applyBorder="1" applyAlignment="1">
      <alignment horizontal="center" vertical="center" wrapText="1"/>
    </xf>
    <xf numFmtId="0" fontId="8" fillId="3" borderId="46" xfId="4" applyFont="1" applyFill="1" applyBorder="1" applyAlignment="1">
      <alignment horizontal="right"/>
    </xf>
    <xf numFmtId="0" fontId="10" fillId="3" borderId="47" xfId="0" applyFont="1" applyFill="1" applyBorder="1" applyAlignment="1">
      <alignment vertical="center" textRotation="180" shrinkToFit="1"/>
    </xf>
    <xf numFmtId="0" fontId="10" fillId="3" borderId="47" xfId="0" applyFont="1" applyFill="1" applyBorder="1" applyAlignment="1">
      <alignment horizontal="left" vertical="center" shrinkToFit="1"/>
    </xf>
    <xf numFmtId="0" fontId="20" fillId="3" borderId="47" xfId="0" applyFont="1" applyFill="1" applyBorder="1" applyAlignment="1">
      <alignment vertical="center" shrinkToFit="1"/>
    </xf>
    <xf numFmtId="0" fontId="20" fillId="3" borderId="47" xfId="0" applyFont="1" applyFill="1" applyBorder="1" applyAlignment="1">
      <alignment horizontal="left" vertical="center" shrinkToFit="1"/>
    </xf>
    <xf numFmtId="179" fontId="14" fillId="3" borderId="48" xfId="4" applyNumberFormat="1" applyFont="1" applyFill="1" applyBorder="1" applyAlignment="1">
      <alignment horizontal="right"/>
    </xf>
    <xf numFmtId="0" fontId="18" fillId="3" borderId="47" xfId="4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57" fontId="26" fillId="7" borderId="6" xfId="2" applyNumberFormat="1" applyFont="1" applyFill="1" applyBorder="1" applyAlignment="1">
      <alignment horizontal="center" vertical="center" shrinkToFit="1"/>
    </xf>
    <xf numFmtId="0" fontId="8" fillId="3" borderId="49" xfId="4" applyFont="1" applyFill="1" applyBorder="1" applyAlignment="1">
      <alignment horizontal="center" vertical="center" shrinkToFit="1"/>
    </xf>
    <xf numFmtId="14" fontId="35" fillId="3" borderId="12" xfId="4" applyNumberFormat="1" applyFont="1" applyFill="1" applyBorder="1" applyAlignment="1">
      <alignment horizontal="center" vertical="center" shrinkToFit="1"/>
    </xf>
    <xf numFmtId="14" fontId="35" fillId="3" borderId="2" xfId="4" applyNumberFormat="1" applyFont="1" applyFill="1" applyBorder="1" applyAlignment="1">
      <alignment horizontal="center" vertical="center" shrinkToFit="1"/>
    </xf>
    <xf numFmtId="14" fontId="35" fillId="3" borderId="8" xfId="4" applyNumberFormat="1" applyFont="1" applyFill="1" applyBorder="1" applyAlignment="1">
      <alignment horizontal="center" vertical="center" shrinkToFit="1"/>
    </xf>
    <xf numFmtId="0" fontId="36" fillId="3" borderId="2" xfId="2" applyFont="1" applyFill="1" applyBorder="1" applyAlignment="1">
      <alignment horizontal="center" vertical="center"/>
    </xf>
    <xf numFmtId="14" fontId="36" fillId="3" borderId="8" xfId="4" applyNumberFormat="1" applyFont="1" applyFill="1" applyBorder="1" applyAlignment="1">
      <alignment horizontal="center" vertical="center" shrinkToFit="1"/>
    </xf>
    <xf numFmtId="0" fontId="37" fillId="3" borderId="2" xfId="2" applyFont="1" applyFill="1" applyBorder="1" applyAlignment="1">
      <alignment horizontal="center" vertical="center"/>
    </xf>
    <xf numFmtId="0" fontId="39" fillId="3" borderId="4" xfId="2" applyFont="1" applyFill="1" applyBorder="1" applyAlignment="1">
      <alignment horizontal="center" vertical="center"/>
    </xf>
    <xf numFmtId="0" fontId="40" fillId="0" borderId="0" xfId="0" applyFont="1">
      <alignment vertical="center"/>
    </xf>
    <xf numFmtId="14" fontId="35" fillId="3" borderId="3" xfId="4" applyNumberFormat="1" applyFont="1" applyFill="1" applyBorder="1" applyAlignment="1">
      <alignment horizontal="center" vertical="center" shrinkToFit="1"/>
    </xf>
    <xf numFmtId="14" fontId="41" fillId="3" borderId="9" xfId="4" applyNumberFormat="1" applyFont="1" applyFill="1" applyBorder="1" applyAlignment="1">
      <alignment horizontal="center" vertical="center" shrinkToFit="1"/>
    </xf>
    <xf numFmtId="0" fontId="41" fillId="3" borderId="2" xfId="2" applyFont="1" applyFill="1" applyBorder="1" applyAlignment="1">
      <alignment horizontal="center" vertical="center"/>
    </xf>
    <xf numFmtId="14" fontId="41" fillId="3" borderId="3" xfId="4" applyNumberFormat="1" applyFont="1" applyFill="1" applyBorder="1" applyAlignment="1">
      <alignment horizontal="center" vertical="center" shrinkToFit="1"/>
    </xf>
    <xf numFmtId="14" fontId="41" fillId="3" borderId="8" xfId="4" applyNumberFormat="1" applyFont="1" applyFill="1" applyBorder="1" applyAlignment="1">
      <alignment horizontal="center" vertical="center" shrinkToFit="1"/>
    </xf>
    <xf numFmtId="0" fontId="42" fillId="3" borderId="12" xfId="0" applyFont="1" applyFill="1" applyBorder="1" applyAlignment="1">
      <alignment horizontal="center" vertical="center"/>
    </xf>
    <xf numFmtId="0" fontId="42" fillId="3" borderId="2" xfId="2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14" fontId="42" fillId="3" borderId="2" xfId="4" applyNumberFormat="1" applyFont="1" applyFill="1" applyBorder="1" applyAlignment="1">
      <alignment horizontal="center" vertical="center" shrinkToFit="1"/>
    </xf>
    <xf numFmtId="0" fontId="42" fillId="3" borderId="8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0" fontId="39" fillId="0" borderId="4" xfId="2" applyFont="1" applyFill="1" applyBorder="1" applyAlignment="1">
      <alignment horizontal="center" vertical="center"/>
    </xf>
    <xf numFmtId="0" fontId="39" fillId="3" borderId="10" xfId="2" applyFont="1" applyFill="1" applyBorder="1" applyAlignment="1">
      <alignment horizontal="center" vertical="center"/>
    </xf>
    <xf numFmtId="14" fontId="38" fillId="4" borderId="3" xfId="4" applyNumberFormat="1" applyFont="1" applyFill="1" applyBorder="1" applyAlignment="1">
      <alignment horizontal="center" vertical="center" shrinkToFit="1"/>
    </xf>
    <xf numFmtId="0" fontId="43" fillId="3" borderId="3" xfId="2" applyFont="1" applyFill="1" applyBorder="1" applyAlignment="1">
      <alignment horizontal="center" vertical="center"/>
    </xf>
    <xf numFmtId="14" fontId="43" fillId="3" borderId="2" xfId="4" applyNumberFormat="1" applyFont="1" applyFill="1" applyBorder="1" applyAlignment="1">
      <alignment horizontal="center" vertical="center" shrinkToFit="1"/>
    </xf>
    <xf numFmtId="0" fontId="43" fillId="3" borderId="8" xfId="2" applyFont="1" applyFill="1" applyBorder="1" applyAlignment="1">
      <alignment horizontal="center" vertical="center"/>
    </xf>
    <xf numFmtId="0" fontId="38" fillId="4" borderId="2" xfId="2" applyFont="1" applyFill="1" applyBorder="1" applyAlignment="1">
      <alignment horizontal="center" vertical="center"/>
    </xf>
    <xf numFmtId="0" fontId="44" fillId="3" borderId="3" xfId="2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/>
    </xf>
    <xf numFmtId="14" fontId="44" fillId="3" borderId="8" xfId="4" applyNumberFormat="1" applyFont="1" applyFill="1" applyBorder="1" applyAlignment="1">
      <alignment horizontal="center" vertical="center" shrinkToFit="1"/>
    </xf>
    <xf numFmtId="14" fontId="35" fillId="3" borderId="9" xfId="4" applyNumberFormat="1" applyFont="1" applyFill="1" applyBorder="1" applyAlignment="1">
      <alignment horizontal="center" vertical="center" shrinkToFit="1"/>
    </xf>
    <xf numFmtId="14" fontId="38" fillId="4" borderId="8" xfId="4" applyNumberFormat="1" applyFont="1" applyFill="1" applyBorder="1" applyAlignment="1">
      <alignment horizontal="center" vertical="center" shrinkToFit="1"/>
    </xf>
    <xf numFmtId="0" fontId="45" fillId="3" borderId="9" xfId="2" applyFont="1" applyFill="1" applyBorder="1" applyAlignment="1">
      <alignment horizontal="center" vertical="center"/>
    </xf>
    <xf numFmtId="14" fontId="38" fillId="4" borderId="9" xfId="4" applyNumberFormat="1" applyFont="1" applyFill="1" applyBorder="1" applyAlignment="1">
      <alignment horizontal="center" vertical="center" shrinkToFit="1"/>
    </xf>
    <xf numFmtId="0" fontId="39" fillId="0" borderId="5" xfId="2" applyFont="1" applyFill="1" applyBorder="1" applyAlignment="1">
      <alignment horizontal="center" vertical="center"/>
    </xf>
    <xf numFmtId="0" fontId="43" fillId="3" borderId="9" xfId="2" applyFont="1" applyFill="1" applyBorder="1" applyAlignment="1">
      <alignment horizontal="center" vertical="center"/>
    </xf>
    <xf numFmtId="0" fontId="44" fillId="3" borderId="12" xfId="2" applyFont="1" applyFill="1" applyBorder="1" applyAlignment="1">
      <alignment horizontal="center" vertical="center"/>
    </xf>
    <xf numFmtId="0" fontId="47" fillId="0" borderId="4" xfId="2" applyFont="1" applyFill="1" applyBorder="1" applyAlignment="1">
      <alignment horizontal="center" vertical="center"/>
    </xf>
    <xf numFmtId="0" fontId="47" fillId="0" borderId="10" xfId="2" applyFont="1" applyFill="1" applyBorder="1" applyAlignment="1">
      <alignment horizontal="center" vertical="center"/>
    </xf>
    <xf numFmtId="0" fontId="48" fillId="0" borderId="0" xfId="0" applyFont="1">
      <alignment vertical="center"/>
    </xf>
    <xf numFmtId="0" fontId="47" fillId="0" borderId="11" xfId="2" applyFont="1" applyFill="1" applyBorder="1" applyAlignment="1">
      <alignment horizontal="center" vertical="center"/>
    </xf>
    <xf numFmtId="0" fontId="47" fillId="0" borderId="5" xfId="2" applyFont="1" applyFill="1" applyBorder="1" applyAlignment="1">
      <alignment horizontal="center" vertical="center"/>
    </xf>
    <xf numFmtId="0" fontId="47" fillId="3" borderId="4" xfId="2" applyFont="1" applyFill="1" applyBorder="1" applyAlignment="1">
      <alignment horizontal="center" vertical="center"/>
    </xf>
    <xf numFmtId="0" fontId="47" fillId="0" borderId="6" xfId="2" applyFont="1" applyFill="1" applyBorder="1" applyAlignment="1">
      <alignment horizontal="center" vertical="center"/>
    </xf>
    <xf numFmtId="57" fontId="46" fillId="8" borderId="11" xfId="1" applyNumberFormat="1" applyFont="1" applyFill="1" applyBorder="1" applyAlignment="1">
      <alignment horizontal="center" vertical="center" shrinkToFit="1"/>
    </xf>
    <xf numFmtId="57" fontId="26" fillId="5" borderId="52" xfId="2" applyNumberFormat="1" applyFont="1" applyFill="1" applyBorder="1" applyAlignment="1">
      <alignment horizontal="center" vertical="center" shrinkToFit="1"/>
    </xf>
    <xf numFmtId="57" fontId="26" fillId="5" borderId="10" xfId="2" applyNumberFormat="1" applyFont="1" applyFill="1" applyBorder="1" applyAlignment="1">
      <alignment horizontal="center" vertical="center" shrinkToFit="1"/>
    </xf>
    <xf numFmtId="0" fontId="25" fillId="0" borderId="53" xfId="0" applyFont="1" applyFill="1" applyBorder="1" applyAlignment="1">
      <alignment vertical="center" wrapText="1"/>
    </xf>
    <xf numFmtId="0" fontId="25" fillId="0" borderId="55" xfId="0" applyFont="1" applyFill="1" applyBorder="1" applyAlignment="1">
      <alignment vertical="center" wrapText="1"/>
    </xf>
    <xf numFmtId="14" fontId="37" fillId="3" borderId="9" xfId="4" applyNumberFormat="1" applyFont="1" applyFill="1" applyBorder="1" applyAlignment="1">
      <alignment horizontal="center" vertical="center" shrinkToFit="1"/>
    </xf>
    <xf numFmtId="0" fontId="37" fillId="3" borderId="8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 shrinkToFit="1"/>
    </xf>
    <xf numFmtId="0" fontId="23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5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57" fontId="27" fillId="3" borderId="12" xfId="2" applyNumberFormat="1" applyFont="1" applyFill="1" applyBorder="1" applyAlignment="1">
      <alignment horizontal="center" vertical="center" shrinkToFit="1"/>
    </xf>
    <xf numFmtId="57" fontId="27" fillId="3" borderId="0" xfId="2" applyNumberFormat="1" applyFont="1" applyFill="1" applyBorder="1" applyAlignment="1">
      <alignment horizontal="center" vertical="center" shrinkToFit="1"/>
    </xf>
    <xf numFmtId="57" fontId="27" fillId="3" borderId="41" xfId="2" applyNumberFormat="1" applyFont="1" applyFill="1" applyBorder="1" applyAlignment="1">
      <alignment horizontal="center" vertical="center" shrinkToFit="1"/>
    </xf>
    <xf numFmtId="0" fontId="29" fillId="3" borderId="54" xfId="2" applyFont="1" applyFill="1" applyBorder="1" applyAlignment="1">
      <alignment horizontal="center" vertical="center"/>
    </xf>
    <xf numFmtId="0" fontId="29" fillId="3" borderId="53" xfId="2" applyFont="1" applyFill="1" applyBorder="1" applyAlignment="1">
      <alignment horizontal="center" vertical="center"/>
    </xf>
    <xf numFmtId="57" fontId="26" fillId="3" borderId="56" xfId="2" applyNumberFormat="1" applyFont="1" applyFill="1" applyBorder="1" applyAlignment="1">
      <alignment horizontal="center" vertical="center" shrinkToFit="1"/>
    </xf>
    <xf numFmtId="57" fontId="26" fillId="3" borderId="57" xfId="2" applyNumberFormat="1" applyFont="1" applyFill="1" applyBorder="1" applyAlignment="1">
      <alignment horizontal="center" vertical="center" shrinkToFit="1"/>
    </xf>
    <xf numFmtId="57" fontId="26" fillId="3" borderId="58" xfId="2" applyNumberFormat="1" applyFont="1" applyFill="1" applyBorder="1" applyAlignment="1">
      <alignment horizontal="center" vertical="center" shrinkToFit="1"/>
    </xf>
    <xf numFmtId="57" fontId="26" fillId="3" borderId="2" xfId="2" applyNumberFormat="1" applyFont="1" applyFill="1" applyBorder="1" applyAlignment="1">
      <alignment horizontal="center" vertical="center" shrinkToFit="1"/>
    </xf>
    <xf numFmtId="57" fontId="26" fillId="3" borderId="0" xfId="2" applyNumberFormat="1" applyFont="1" applyFill="1" applyBorder="1" applyAlignment="1">
      <alignment horizontal="center" vertical="center" shrinkToFit="1"/>
    </xf>
    <xf numFmtId="57" fontId="26" fillId="3" borderId="41" xfId="2" applyNumberFormat="1" applyFont="1" applyFill="1" applyBorder="1" applyAlignment="1">
      <alignment horizontal="center" vertical="center" shrinkToFit="1"/>
    </xf>
    <xf numFmtId="57" fontId="26" fillId="3" borderId="4" xfId="2" applyNumberFormat="1" applyFont="1" applyFill="1" applyBorder="1" applyAlignment="1">
      <alignment horizontal="center" vertical="center" shrinkToFit="1"/>
    </xf>
    <xf numFmtId="57" fontId="26" fillId="3" borderId="59" xfId="2" applyNumberFormat="1" applyFont="1" applyFill="1" applyBorder="1" applyAlignment="1">
      <alignment horizontal="center" vertical="center" shrinkToFit="1"/>
    </xf>
    <xf numFmtId="57" fontId="26" fillId="3" borderId="60" xfId="2" applyNumberFormat="1" applyFont="1" applyFill="1" applyBorder="1" applyAlignment="1">
      <alignment horizontal="center" vertical="center" shrinkToFit="1"/>
    </xf>
    <xf numFmtId="57" fontId="46" fillId="3" borderId="12" xfId="1" applyNumberFormat="1" applyFont="1" applyFill="1" applyBorder="1" applyAlignment="1">
      <alignment horizontal="center" vertical="center" shrinkToFit="1"/>
    </xf>
    <xf numFmtId="57" fontId="46" fillId="3" borderId="0" xfId="1" applyNumberFormat="1" applyFont="1" applyFill="1" applyBorder="1" applyAlignment="1">
      <alignment horizontal="center" vertical="center" shrinkToFit="1"/>
    </xf>
    <xf numFmtId="57" fontId="46" fillId="3" borderId="50" xfId="1" applyNumberFormat="1" applyFont="1" applyFill="1" applyBorder="1" applyAlignment="1">
      <alignment horizontal="center" vertical="center" shrinkToFit="1"/>
    </xf>
    <xf numFmtId="57" fontId="46" fillId="3" borderId="5" xfId="1" applyNumberFormat="1" applyFont="1" applyFill="1" applyBorder="1" applyAlignment="1">
      <alignment horizontal="center" vertical="center" shrinkToFit="1"/>
    </xf>
    <xf numFmtId="57" fontId="46" fillId="3" borderId="59" xfId="1" applyNumberFormat="1" applyFont="1" applyFill="1" applyBorder="1" applyAlignment="1">
      <alignment horizontal="center" vertical="center" shrinkToFit="1"/>
    </xf>
    <xf numFmtId="57" fontId="46" fillId="3" borderId="51" xfId="1" applyNumberFormat="1" applyFont="1" applyFill="1" applyBorder="1" applyAlignment="1">
      <alignment horizontal="center" vertical="center" shrinkToFit="1"/>
    </xf>
    <xf numFmtId="0" fontId="24" fillId="3" borderId="40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horizontal="left" vertical="center"/>
    </xf>
    <xf numFmtId="0" fontId="8" fillId="3" borderId="0" xfId="4" applyFont="1" applyFill="1" applyBorder="1" applyAlignment="1">
      <alignment horizontal="left" vertical="center"/>
    </xf>
    <xf numFmtId="0" fontId="15" fillId="3" borderId="20" xfId="4" applyFont="1" applyFill="1" applyBorder="1" applyAlignment="1">
      <alignment horizontal="center" vertical="center" textRotation="180" shrinkToFit="1"/>
    </xf>
    <xf numFmtId="0" fontId="20" fillId="3" borderId="22" xfId="4" applyFont="1" applyFill="1" applyBorder="1" applyAlignment="1">
      <alignment horizontal="center" vertical="center" wrapText="1" shrinkToFit="1"/>
    </xf>
    <xf numFmtId="0" fontId="20" fillId="3" borderId="26" xfId="4" applyFont="1" applyFill="1" applyBorder="1" applyAlignment="1">
      <alignment horizontal="center" vertical="center" wrapText="1" shrinkToFit="1"/>
    </xf>
    <xf numFmtId="0" fontId="20" fillId="3" borderId="31" xfId="4" applyFont="1" applyFill="1" applyBorder="1" applyAlignment="1">
      <alignment horizontal="center" vertical="center" wrapText="1" shrinkToFit="1"/>
    </xf>
    <xf numFmtId="0" fontId="14" fillId="3" borderId="25" xfId="4" applyFont="1" applyFill="1" applyBorder="1" applyAlignment="1">
      <alignment horizontal="center" vertical="center" textRotation="255" shrinkToFit="1"/>
    </xf>
    <xf numFmtId="0" fontId="10" fillId="3" borderId="22" xfId="4" applyFont="1" applyFill="1" applyBorder="1" applyAlignment="1">
      <alignment horizontal="center" vertical="center" wrapText="1" shrinkToFit="1"/>
    </xf>
    <xf numFmtId="0" fontId="10" fillId="3" borderId="26" xfId="4" applyFont="1" applyFill="1" applyBorder="1" applyAlignment="1">
      <alignment horizontal="center" vertical="center" wrapText="1" shrinkToFit="1"/>
    </xf>
    <xf numFmtId="0" fontId="10" fillId="3" borderId="31" xfId="4" applyFont="1" applyFill="1" applyBorder="1" applyAlignment="1">
      <alignment horizontal="center" vertical="center" wrapText="1" shrinkToFit="1"/>
    </xf>
    <xf numFmtId="0" fontId="6" fillId="3" borderId="0" xfId="4" applyFont="1" applyFill="1" applyBorder="1" applyAlignment="1">
      <alignment horizontal="center" shrinkToFit="1"/>
    </xf>
    <xf numFmtId="0" fontId="9" fillId="3" borderId="0" xfId="4" applyFont="1" applyFill="1" applyBorder="1" applyAlignment="1">
      <alignment horizontal="left" shrinkToFit="1"/>
    </xf>
    <xf numFmtId="0" fontId="10" fillId="3" borderId="0" xfId="4" applyFont="1" applyFill="1" applyBorder="1" applyAlignment="1">
      <alignment horizontal="left" shrinkToFit="1"/>
    </xf>
    <xf numFmtId="0" fontId="11" fillId="3" borderId="0" xfId="4" applyFont="1" applyFill="1" applyBorder="1" applyAlignment="1">
      <alignment horizontal="center" shrinkToFit="1"/>
    </xf>
    <xf numFmtId="0" fontId="12" fillId="3" borderId="0" xfId="4" applyFont="1" applyFill="1" applyAlignment="1">
      <alignment vertical="center"/>
    </xf>
    <xf numFmtId="0" fontId="12" fillId="3" borderId="13" xfId="4" applyFont="1" applyFill="1" applyBorder="1" applyAlignment="1">
      <alignment vertical="center"/>
    </xf>
    <xf numFmtId="0" fontId="10" fillId="3" borderId="47" xfId="4" applyFont="1" applyFill="1" applyBorder="1" applyAlignment="1">
      <alignment horizontal="center" vertical="center" wrapText="1" shrinkToFit="1"/>
    </xf>
    <xf numFmtId="0" fontId="18" fillId="3" borderId="25" xfId="4" applyFont="1" applyFill="1" applyBorder="1" applyAlignment="1">
      <alignment horizontal="center" vertical="center" textRotation="255" shrinkToFit="1"/>
    </xf>
  </cellXfs>
  <cellStyles count="6">
    <cellStyle name="一般" xfId="0" builtinId="0"/>
    <cellStyle name="一般 2" xfId="4"/>
    <cellStyle name="一般 3" xfId="5"/>
    <cellStyle name="一般_93.2menu" xfId="3"/>
    <cellStyle name="一般_Sheet1" xfId="2"/>
    <cellStyle name="中等" xfId="1" builtinId="28"/>
  </cellStyles>
  <dxfs count="0"/>
  <tableStyles count="0" defaultTableStyle="TableStyleMedium9" defaultPivotStyle="PivotStyleLight16"/>
  <colors>
    <mruColors>
      <color rgb="FFFF33CC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8017810</xdr:colOff>
      <xdr:row>1</xdr:row>
      <xdr:rowOff>116616</xdr:rowOff>
    </xdr:from>
    <xdr:to>
      <xdr:col>4</xdr:col>
      <xdr:colOff>13369093</xdr:colOff>
      <xdr:row>1</xdr:row>
      <xdr:rowOff>2381250</xdr:rowOff>
    </xdr:to>
    <xdr:pic>
      <xdr:nvPicPr>
        <xdr:cNvPr id="5" name="圖片 59" descr="MX-2310U_20151110_130506_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3889" t="15594" r="29807" b="80339"/>
        <a:stretch>
          <a:fillRect/>
        </a:stretch>
      </xdr:blipFill>
      <xdr:spPr bwMode="auto">
        <a:xfrm>
          <a:off x="75454810" y="1831116"/>
          <a:ext cx="5351283" cy="2264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2200275</xdr:colOff>
      <xdr:row>3</xdr:row>
      <xdr:rowOff>0</xdr:rowOff>
    </xdr:from>
    <xdr:to>
      <xdr:col>3</xdr:col>
      <xdr:colOff>2733675</xdr:colOff>
      <xdr:row>9</xdr:row>
      <xdr:rowOff>874712</xdr:rowOff>
    </xdr:to>
    <xdr:sp macro="" textlink="">
      <xdr:nvSpPr>
        <xdr:cNvPr id="27901" name="矩形 26"/>
        <xdr:cNvSpPr>
          <a:spLocks noChangeArrowheads="1"/>
        </xdr:cNvSpPr>
      </xdr:nvSpPr>
      <xdr:spPr bwMode="auto">
        <a:xfrm rot="-157762">
          <a:off x="47548800" y="9182100"/>
          <a:ext cx="533400" cy="87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79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2457450</xdr:colOff>
      <xdr:row>3</xdr:row>
      <xdr:rowOff>114300</xdr:rowOff>
    </xdr:from>
    <xdr:to>
      <xdr:col>1</xdr:col>
      <xdr:colOff>4507336</xdr:colOff>
      <xdr:row>9</xdr:row>
      <xdr:rowOff>523875</xdr:rowOff>
    </xdr:to>
    <xdr:sp macro="" textlink="">
      <xdr:nvSpPr>
        <xdr:cNvPr id="27903" name="矩形 26"/>
        <xdr:cNvSpPr>
          <a:spLocks noChangeArrowheads="1"/>
        </xdr:cNvSpPr>
      </xdr:nvSpPr>
      <xdr:spPr bwMode="auto">
        <a:xfrm rot="-157762">
          <a:off x="17573625" y="9296400"/>
          <a:ext cx="204988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9</xdr:row>
      <xdr:rowOff>523875</xdr:rowOff>
    </xdr:to>
    <xdr:sp macro="" textlink="">
      <xdr:nvSpPr>
        <xdr:cNvPr id="27904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9</xdr:row>
      <xdr:rowOff>523874</xdr:rowOff>
    </xdr:to>
    <xdr:sp macro="" textlink="">
      <xdr:nvSpPr>
        <xdr:cNvPr id="27905" name="矩形 26"/>
        <xdr:cNvSpPr>
          <a:spLocks noChangeArrowheads="1"/>
        </xdr:cNvSpPr>
      </xdr:nvSpPr>
      <xdr:spPr bwMode="auto">
        <a:xfrm rot="-157762">
          <a:off x="47501175" y="9182100"/>
          <a:ext cx="1954636" cy="52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79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9</xdr:row>
      <xdr:rowOff>304800</xdr:rowOff>
    </xdr:to>
    <xdr:sp macro="" textlink="">
      <xdr:nvSpPr>
        <xdr:cNvPr id="279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279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79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79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9</xdr:row>
      <xdr:rowOff>304800</xdr:rowOff>
    </xdr:to>
    <xdr:sp macro="" textlink="">
      <xdr:nvSpPr>
        <xdr:cNvPr id="279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279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22" name="矩形 96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23" name="矩形 96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24" name="矩形 96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25" name="矩形 96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26" name="矩形 96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27" name="矩形 96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28" name="矩形 96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29" name="矩形 96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30" name="矩形 96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31" name="矩形 96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32" name="矩形 96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33" name="矩形 96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34" name="矩形 96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35" name="矩形 965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36" name="矩形 965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37" name="矩形 96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38" name="矩形 965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39" name="矩形 965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40" name="矩形 96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41" name="矩形 966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42" name="矩形 96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43" name="矩形 96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44" name="矩形 966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45" name="矩形 96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46" name="矩形 966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47" name="矩形 966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48" name="矩形 96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49" name="矩形 967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0" name="矩形 967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1" name="矩形 967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52" name="矩形 967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3" name="矩形 96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4" name="矩形 968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55" name="矩形 968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6" name="矩形 968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57" name="矩形 969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8" name="矩形 969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59" name="矩形 970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0" name="矩形 97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61" name="矩形 97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2" name="矩形 97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63" name="矩形 971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4" name="矩形 971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5" name="矩形 97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66" name="矩形 971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7" name="矩形 972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68" name="矩形 97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69" name="矩形 972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0" name="矩形 972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71" name="矩形 973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2" name="矩形 974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3" name="矩形 974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4" name="矩形 980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75" name="矩形 98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6" name="矩形 98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77" name="矩形 980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78" name="矩形 980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79" name="矩形 98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80" name="矩形 98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81" name="矩形 981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82" name="矩形 981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83" name="矩形 981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84" name="矩形 98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85" name="矩形 981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86" name="矩形 98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87" name="矩形 98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88" name="矩形 982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89" name="矩形 982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0" name="矩形 98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1" name="矩形 982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92" name="矩形 982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3" name="矩形 983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4" name="矩形 983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95" name="矩形 983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6" name="矩形 983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7997" name="矩形 98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8" name="矩形 985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7999" name="矩形 985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0" name="矩形 98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01" name="矩形 98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2" name="矩形 986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03" name="矩形 986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4" name="矩形 986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5" name="矩形 986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06" name="矩形 987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7" name="矩形 98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08" name="矩形 987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09" name="矩形 987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10" name="矩形 98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11" name="矩形 988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12" name="矩形 98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2571750</xdr:colOff>
      <xdr:row>9</xdr:row>
      <xdr:rowOff>666750</xdr:rowOff>
    </xdr:from>
    <xdr:to>
      <xdr:col>2</xdr:col>
      <xdr:colOff>7982815</xdr:colOff>
      <xdr:row>10</xdr:row>
      <xdr:rowOff>168275</xdr:rowOff>
    </xdr:to>
    <xdr:sp macro="" textlink="">
      <xdr:nvSpPr>
        <xdr:cNvPr id="28013" name="矩形 9898"/>
        <xdr:cNvSpPr>
          <a:spLocks noChangeArrowheads="1"/>
        </xdr:cNvSpPr>
      </xdr:nvSpPr>
      <xdr:spPr bwMode="auto">
        <a:xfrm rot="-157762">
          <a:off x="32804100" y="24250650"/>
          <a:ext cx="5411065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14" name="矩形 990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15" name="矩形 990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16" name="矩形 990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17" name="矩形 990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18" name="矩形 990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19" name="矩形 990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20" name="矩形 990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21" name="矩形 990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22" name="矩形 990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23" name="矩形 991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24" name="矩形 991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25" name="矩形 991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26" name="矩形 991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27" name="矩形 991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28" name="矩形 991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29" name="矩形 991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0" name="矩形 991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1" name="矩形 9918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32" name="矩形 9919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3" name="矩形 9920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4" name="矩形 992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35" name="矩形 992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6" name="矩形 992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37" name="矩形 992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8" name="矩形 992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39" name="矩形 9926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0" name="矩形 992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41" name="矩形 992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2" name="矩形 992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43" name="矩形 993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4" name="矩形 993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5" name="矩形 9932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9</xdr:row>
      <xdr:rowOff>1597025</xdr:rowOff>
    </xdr:to>
    <xdr:sp macro="" textlink="">
      <xdr:nvSpPr>
        <xdr:cNvPr id="28046" name="矩形 9933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7" name="矩形 9934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48" name="矩形 993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13639800</xdr:colOff>
      <xdr:row>14</xdr:row>
      <xdr:rowOff>1142999</xdr:rowOff>
    </xdr:from>
    <xdr:to>
      <xdr:col>3</xdr:col>
      <xdr:colOff>4401416</xdr:colOff>
      <xdr:row>15</xdr:row>
      <xdr:rowOff>73024</xdr:rowOff>
    </xdr:to>
    <xdr:sp macro="" textlink="">
      <xdr:nvSpPr>
        <xdr:cNvPr id="28049" name="矩形 9936"/>
        <xdr:cNvSpPr>
          <a:spLocks noChangeArrowheads="1"/>
        </xdr:cNvSpPr>
      </xdr:nvSpPr>
      <xdr:spPr bwMode="auto">
        <a:xfrm rot="-157762">
          <a:off x="43167300" y="14477999"/>
          <a:ext cx="5525366" cy="112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50" name="矩形 993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5743575</xdr:colOff>
      <xdr:row>12</xdr:row>
      <xdr:rowOff>1047750</xdr:rowOff>
    </xdr:from>
    <xdr:to>
      <xdr:col>2</xdr:col>
      <xdr:colOff>14302653</xdr:colOff>
      <xdr:row>13</xdr:row>
      <xdr:rowOff>73025</xdr:rowOff>
    </xdr:to>
    <xdr:sp macro="" textlink="">
      <xdr:nvSpPr>
        <xdr:cNvPr id="28052" name="矩形 9939"/>
        <xdr:cNvSpPr>
          <a:spLocks noChangeArrowheads="1"/>
        </xdr:cNvSpPr>
      </xdr:nvSpPr>
      <xdr:spPr bwMode="auto">
        <a:xfrm rot="-157762">
          <a:off x="35271075" y="10953750"/>
          <a:ext cx="8559078" cy="121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10</xdr:row>
      <xdr:rowOff>73025</xdr:rowOff>
    </xdr:to>
    <xdr:sp macro="" textlink="">
      <xdr:nvSpPr>
        <xdr:cNvPr id="28053" name="矩形 9940"/>
        <xdr:cNvSpPr>
          <a:spLocks noChangeArrowheads="1"/>
        </xdr:cNvSpPr>
      </xdr:nvSpPr>
      <xdr:spPr bwMode="auto">
        <a:xfrm rot="1799021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54" name="矩形 99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55" name="矩形 99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56" name="矩形 99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57" name="矩形 99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58" name="矩形 99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59" name="矩形 99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60" name="矩形 99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61" name="矩形 99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62" name="矩形 99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63" name="矩形 99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64" name="矩形 99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65" name="矩形 99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66" name="矩形 99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67" name="矩形 99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68" name="矩形 995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69" name="矩形 995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0" name="矩形 996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1" name="矩形 99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72" name="矩形 99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3" name="矩形 996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4" name="矩形 99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75" name="矩形 997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6" name="矩形 99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77" name="矩形 997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8" name="矩形 998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79" name="矩形 99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0" name="矩形 999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81" name="矩形 999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2" name="矩形 1000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83" name="矩形 1000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4" name="矩形 1000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5" name="矩形 1000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86" name="矩形 100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7" name="矩形 100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88" name="矩形 100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89" name="矩形 1001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10</xdr:row>
      <xdr:rowOff>73025</xdr:rowOff>
    </xdr:to>
    <xdr:sp macro="" textlink="">
      <xdr:nvSpPr>
        <xdr:cNvPr id="28090" name="矩形 100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9</xdr:row>
      <xdr:rowOff>1597025</xdr:rowOff>
    </xdr:to>
    <xdr:sp macro="" textlink="">
      <xdr:nvSpPr>
        <xdr:cNvPr id="28091" name="矩形 100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3128755</xdr:colOff>
      <xdr:row>4</xdr:row>
      <xdr:rowOff>717688</xdr:rowOff>
    </xdr:from>
    <xdr:to>
      <xdr:col>1</xdr:col>
      <xdr:colOff>11705227</xdr:colOff>
      <xdr:row>9</xdr:row>
      <xdr:rowOff>1263236</xdr:rowOff>
    </xdr:to>
    <xdr:sp macro="" textlink="">
      <xdr:nvSpPr>
        <xdr:cNvPr id="28092" name="矩形 10033"/>
        <xdr:cNvSpPr>
          <a:spLocks noChangeArrowheads="1"/>
        </xdr:cNvSpPr>
      </xdr:nvSpPr>
      <xdr:spPr bwMode="auto">
        <a:xfrm rot="-157762">
          <a:off x="18244930" y="12300088"/>
          <a:ext cx="8576472" cy="20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0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9</xdr:row>
      <xdr:rowOff>523875</xdr:rowOff>
    </xdr:to>
    <xdr:sp macro="" textlink="">
      <xdr:nvSpPr>
        <xdr:cNvPr id="28095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9</xdr:row>
      <xdr:rowOff>947738</xdr:rowOff>
    </xdr:to>
    <xdr:sp macro="" textlink="">
      <xdr:nvSpPr>
        <xdr:cNvPr id="28101" name="矩形 26"/>
        <xdr:cNvSpPr>
          <a:spLocks noChangeArrowheads="1"/>
        </xdr:cNvSpPr>
      </xdr:nvSpPr>
      <xdr:spPr bwMode="auto">
        <a:xfrm rot="-157762">
          <a:off x="2200275" y="14392275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9</xdr:row>
      <xdr:rowOff>909638</xdr:rowOff>
    </xdr:to>
    <xdr:sp macro="" textlink="">
      <xdr:nvSpPr>
        <xdr:cNvPr id="28102" name="矩形 26"/>
        <xdr:cNvSpPr>
          <a:spLocks noChangeArrowheads="1"/>
        </xdr:cNvSpPr>
      </xdr:nvSpPr>
      <xdr:spPr bwMode="auto">
        <a:xfrm rot="-157762">
          <a:off x="2200275" y="14392275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9</xdr:row>
      <xdr:rowOff>909638</xdr:rowOff>
    </xdr:to>
    <xdr:sp macro="" textlink="">
      <xdr:nvSpPr>
        <xdr:cNvPr id="28103" name="矩形 26"/>
        <xdr:cNvSpPr>
          <a:spLocks noChangeArrowheads="1"/>
        </xdr:cNvSpPr>
      </xdr:nvSpPr>
      <xdr:spPr bwMode="auto">
        <a:xfrm rot="-157762">
          <a:off x="2200275" y="14392275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810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9</xdr:row>
      <xdr:rowOff>304800</xdr:rowOff>
    </xdr:to>
    <xdr:sp macro="" textlink="">
      <xdr:nvSpPr>
        <xdr:cNvPr id="2810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281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768163</xdr:colOff>
      <xdr:row>4</xdr:row>
      <xdr:rowOff>317500</xdr:rowOff>
    </xdr:from>
    <xdr:to>
      <xdr:col>1</xdr:col>
      <xdr:colOff>3289300</xdr:colOff>
      <xdr:row>9</xdr:row>
      <xdr:rowOff>504774</xdr:rowOff>
    </xdr:to>
    <xdr:sp macro="" textlink="">
      <xdr:nvSpPr>
        <xdr:cNvPr id="28131" name="矩形 33"/>
        <xdr:cNvSpPr>
          <a:spLocks noChangeArrowheads="1"/>
        </xdr:cNvSpPr>
      </xdr:nvSpPr>
      <xdr:spPr bwMode="auto">
        <a:xfrm rot="-157762">
          <a:off x="1588433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1854199</xdr:colOff>
      <xdr:row>9</xdr:row>
      <xdr:rowOff>1158875</xdr:rowOff>
    </xdr:from>
    <xdr:to>
      <xdr:col>3</xdr:col>
      <xdr:colOff>3808835</xdr:colOff>
      <xdr:row>9</xdr:row>
      <xdr:rowOff>1597024</xdr:rowOff>
    </xdr:to>
    <xdr:sp macro="" textlink="">
      <xdr:nvSpPr>
        <xdr:cNvPr id="28174" name="矩形 26"/>
        <xdr:cNvSpPr>
          <a:spLocks noChangeArrowheads="1"/>
        </xdr:cNvSpPr>
      </xdr:nvSpPr>
      <xdr:spPr bwMode="auto">
        <a:xfrm rot="-157762">
          <a:off x="47202724" y="24742775"/>
          <a:ext cx="195463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5" name="矩形 281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6" name="矩形 281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7" name="矩形 281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8" name="矩形 281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9" name="矩形 281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0" name="矩形 281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1" name="矩形 281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2" name="矩形 281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3" name="矩形 281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4" name="矩形 281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5" name="矩形 281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6" name="矩形 281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7" name="矩形 281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8" name="矩形 281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9" name="矩形 281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0" name="矩形 281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1" name="矩形 281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2" name="矩形 281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3" name="矩形 281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4" name="矩形 281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5" name="矩形 281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6" name="矩形 281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7" name="矩形 281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8" name="矩形 281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9" name="矩形 281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0" name="矩形 281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1" name="矩形 282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2" name="矩形 282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3" name="矩形 282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4" name="矩形 282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5" name="矩形 282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6" name="矩形 282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7" name="矩形 282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8" name="矩形 282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9" name="矩形 282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0" name="矩形 282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1" name="矩形 282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2" name="矩形 282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3" name="矩形 282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4" name="矩形 282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5" name="矩形 282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6" name="矩形 282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7" name="矩形 282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8" name="矩形 282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9" name="矩形 282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0" name="矩形 282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1" name="矩形 282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2" name="矩形 282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3" name="矩形 282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4" name="矩形 282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5" name="矩形 282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6" name="矩形 282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7" name="矩形 282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8" name="矩形 282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9" name="矩形 282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0" name="矩形 282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1" name="矩形 282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2" name="矩形 282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3" name="矩形 282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4" name="矩形 282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5" name="矩形 282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6" name="矩形 282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7" name="矩形 282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8" name="矩形 282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9" name="矩形 282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0" name="矩形 282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1" name="矩形 282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2" name="矩形 282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3" name="矩形 282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4" name="矩形 282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5" name="矩形 282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6" name="矩形 282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7" name="矩形 282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8" name="矩形 282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9" name="矩形 282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0" name="矩形 282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1" name="矩形 282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2" name="矩形 282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3" name="矩形 282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4" name="矩形 282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5" name="矩形 2825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6" name="矩形 2825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7" name="矩形 2825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8" name="矩形 2825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9" name="矩形 2825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0" name="矩形 2825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1" name="矩形 2826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2" name="矩形 2826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3" name="矩形 2826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4" name="矩形 2826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5" name="矩形 2826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6" name="矩形 2826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7" name="矩形 2826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8" name="矩形 2826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9" name="矩形 2826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0" name="矩形 2826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1" name="矩形 2827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2" name="矩形 2827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3" name="矩形 2827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4" name="矩形 2827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5" name="矩形 282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6" name="矩形 282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7" name="矩形 282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8" name="矩形 282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9" name="矩形 282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0" name="矩形 282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1" name="矩形 282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2" name="矩形 282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3" name="矩形 282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4" name="矩形 282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5" name="矩形 282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6" name="矩形 282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7" name="矩形 282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8" name="矩形 282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9" name="矩形 282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0" name="矩形 282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1" name="矩形 282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2" name="矩形 282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3" name="矩形 282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4" name="矩形 282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5" name="矩形 282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6" name="矩形 282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7" name="矩形 282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8" name="矩形 282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9" name="矩形 282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0" name="矩形 282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1" name="矩形 283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2" name="矩形 283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3" name="矩形 283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4" name="矩形 283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5" name="矩形 283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6" name="矩形 283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7" name="矩形 283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8" name="矩形 283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9" name="矩形 283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0" name="矩形 283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1" name="矩形 283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2" name="矩形 283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3" name="矩形 283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4" name="矩形 283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5" name="矩形 283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6" name="矩形 283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7" name="矩形 283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8" name="矩形 283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9" name="矩形 283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0" name="矩形 283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1" name="矩形 283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2" name="矩形 283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3" name="矩形 283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4" name="矩形 283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5" name="矩形 283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6" name="矩形 283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7" name="矩形 283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8" name="矩形 283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9" name="矩形 283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0" name="矩形 283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1" name="矩形 283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2" name="矩形 283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3" name="矩形 283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4" name="矩形 283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5" name="矩形 283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6" name="矩形 283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7" name="矩形 283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8" name="矩形 283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9" name="矩形 283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0" name="矩形 283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1" name="矩形 283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2" name="矩形 283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3" name="矩形 283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4" name="矩形 283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5" name="矩形 283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6" name="矩形 283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7" name="矩形 283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8" name="矩形 283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9" name="矩形 283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0" name="矩形 283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1" name="矩形 283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2" name="矩形 283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3" name="矩形 283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4" name="矩形 283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2321859</xdr:colOff>
      <xdr:row>9</xdr:row>
      <xdr:rowOff>1192213</xdr:rowOff>
    </xdr:to>
    <xdr:sp macro="" textlink="">
      <xdr:nvSpPr>
        <xdr:cNvPr id="28362" name="矩形 26"/>
        <xdr:cNvSpPr>
          <a:spLocks noChangeArrowheads="1"/>
        </xdr:cNvSpPr>
      </xdr:nvSpPr>
      <xdr:spPr bwMode="auto">
        <a:xfrm rot="-157762">
          <a:off x="2200275" y="11991975"/>
          <a:ext cx="121584" cy="171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2625436</xdr:colOff>
      <xdr:row>9</xdr:row>
      <xdr:rowOff>1192213</xdr:rowOff>
    </xdr:to>
    <xdr:sp macro="" textlink="">
      <xdr:nvSpPr>
        <xdr:cNvPr id="28363" name="矩形 26"/>
        <xdr:cNvSpPr>
          <a:spLocks noChangeArrowheads="1"/>
        </xdr:cNvSpPr>
      </xdr:nvSpPr>
      <xdr:spPr bwMode="auto">
        <a:xfrm rot="-157762">
          <a:off x="2200275" y="11991975"/>
          <a:ext cx="425161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2505075</xdr:colOff>
      <xdr:row>9</xdr:row>
      <xdr:rowOff>1192213</xdr:rowOff>
    </xdr:to>
    <xdr:sp macro="" textlink="">
      <xdr:nvSpPr>
        <xdr:cNvPr id="28364" name="矩形 26"/>
        <xdr:cNvSpPr>
          <a:spLocks noChangeArrowheads="1"/>
        </xdr:cNvSpPr>
      </xdr:nvSpPr>
      <xdr:spPr bwMode="auto">
        <a:xfrm rot="-157762">
          <a:off x="2200275" y="11991975"/>
          <a:ext cx="304800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9</xdr:row>
      <xdr:rowOff>1192214</xdr:rowOff>
    </xdr:to>
    <xdr:sp macro="" textlink="">
      <xdr:nvSpPr>
        <xdr:cNvPr id="28370" name="矩形 26"/>
        <xdr:cNvSpPr>
          <a:spLocks noChangeArrowheads="1"/>
        </xdr:cNvSpPr>
      </xdr:nvSpPr>
      <xdr:spPr bwMode="auto">
        <a:xfrm rot="-157762">
          <a:off x="2200275" y="14392275"/>
          <a:ext cx="121584" cy="171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9</xdr:row>
      <xdr:rowOff>1192214</xdr:rowOff>
    </xdr:to>
    <xdr:sp macro="" textlink="">
      <xdr:nvSpPr>
        <xdr:cNvPr id="28371" name="矩形 26"/>
        <xdr:cNvSpPr>
          <a:spLocks noChangeArrowheads="1"/>
        </xdr:cNvSpPr>
      </xdr:nvSpPr>
      <xdr:spPr bwMode="auto">
        <a:xfrm rot="-157762">
          <a:off x="2200275" y="14392275"/>
          <a:ext cx="425161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9</xdr:row>
      <xdr:rowOff>1192214</xdr:rowOff>
    </xdr:to>
    <xdr:sp macro="" textlink="">
      <xdr:nvSpPr>
        <xdr:cNvPr id="28372" name="矩形 26"/>
        <xdr:cNvSpPr>
          <a:spLocks noChangeArrowheads="1"/>
        </xdr:cNvSpPr>
      </xdr:nvSpPr>
      <xdr:spPr bwMode="auto">
        <a:xfrm rot="-157762">
          <a:off x="2200275" y="14392275"/>
          <a:ext cx="304800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9</xdr:row>
      <xdr:rowOff>571481</xdr:rowOff>
    </xdr:from>
    <xdr:ext cx="2574458" cy="796757"/>
    <xdr:sp macro="" textlink="">
      <xdr:nvSpPr>
        <xdr:cNvPr id="28373" name="矩形 28372"/>
        <xdr:cNvSpPr/>
      </xdr:nvSpPr>
      <xdr:spPr>
        <a:xfrm rot="21442238">
          <a:off x="2667015" y="241553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9</xdr:row>
      <xdr:rowOff>304800</xdr:rowOff>
    </xdr:to>
    <xdr:sp macro="" textlink="">
      <xdr:nvSpPr>
        <xdr:cNvPr id="283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9</xdr:row>
      <xdr:rowOff>1192214</xdr:rowOff>
    </xdr:to>
    <xdr:sp macro="" textlink="">
      <xdr:nvSpPr>
        <xdr:cNvPr id="28377" name="矩形 26"/>
        <xdr:cNvSpPr>
          <a:spLocks noChangeArrowheads="1"/>
        </xdr:cNvSpPr>
      </xdr:nvSpPr>
      <xdr:spPr bwMode="auto">
        <a:xfrm rot="-157762">
          <a:off x="2200275" y="14392275"/>
          <a:ext cx="121584" cy="186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768163</xdr:colOff>
      <xdr:row>4</xdr:row>
      <xdr:rowOff>317500</xdr:rowOff>
    </xdr:from>
    <xdr:to>
      <xdr:col>3</xdr:col>
      <xdr:colOff>3289300</xdr:colOff>
      <xdr:row>9</xdr:row>
      <xdr:rowOff>504774</xdr:rowOff>
    </xdr:to>
    <xdr:sp macro="" textlink="">
      <xdr:nvSpPr>
        <xdr:cNvPr id="28378" name="矩形 33"/>
        <xdr:cNvSpPr>
          <a:spLocks noChangeArrowheads="1"/>
        </xdr:cNvSpPr>
      </xdr:nvSpPr>
      <xdr:spPr bwMode="auto">
        <a:xfrm rot="-157762">
          <a:off x="4611668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5938535</xdr:colOff>
      <xdr:row>1</xdr:row>
      <xdr:rowOff>509141</xdr:rowOff>
    </xdr:from>
    <xdr:to>
      <xdr:col>3</xdr:col>
      <xdr:colOff>11376547</xdr:colOff>
      <xdr:row>1</xdr:row>
      <xdr:rowOff>2848338</xdr:rowOff>
    </xdr:to>
    <xdr:pic>
      <xdr:nvPicPr>
        <xdr:cNvPr id="504" name="圖片 503" descr="20190523_164912_00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68043">
          <a:off x="56516285" y="2223641"/>
          <a:ext cx="5438012" cy="23391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39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4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40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4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2321859</xdr:colOff>
      <xdr:row>33</xdr:row>
      <xdr:rowOff>947738</xdr:rowOff>
    </xdr:to>
    <xdr:sp macro="" textlink="">
      <xdr:nvSpPr>
        <xdr:cNvPr id="403" name="矩形 26"/>
        <xdr:cNvSpPr>
          <a:spLocks noChangeArrowheads="1"/>
        </xdr:cNvSpPr>
      </xdr:nvSpPr>
      <xdr:spPr bwMode="auto">
        <a:xfrm rot="-157762">
          <a:off x="2200275" y="6286500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2625436</xdr:colOff>
      <xdr:row>33</xdr:row>
      <xdr:rowOff>909638</xdr:rowOff>
    </xdr:to>
    <xdr:sp macro="" textlink="">
      <xdr:nvSpPr>
        <xdr:cNvPr id="404" name="矩形 26"/>
        <xdr:cNvSpPr>
          <a:spLocks noChangeArrowheads="1"/>
        </xdr:cNvSpPr>
      </xdr:nvSpPr>
      <xdr:spPr bwMode="auto">
        <a:xfrm rot="-157762">
          <a:off x="2200275" y="6286500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2505075</xdr:colOff>
      <xdr:row>33</xdr:row>
      <xdr:rowOff>909638</xdr:rowOff>
    </xdr:to>
    <xdr:sp macro="" textlink="">
      <xdr:nvSpPr>
        <xdr:cNvPr id="405" name="矩形 26"/>
        <xdr:cNvSpPr>
          <a:spLocks noChangeArrowheads="1"/>
        </xdr:cNvSpPr>
      </xdr:nvSpPr>
      <xdr:spPr bwMode="auto">
        <a:xfrm rot="-157762">
          <a:off x="2200275" y="6286500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06" name="矩形 40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07" name="矩形 40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08" name="矩形 40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09" name="矩形 40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0" name="矩形 40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1" name="矩形 41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2" name="矩形 41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3" name="矩形 41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4" name="矩形 41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5" name="矩形 41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6" name="矩形 41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7" name="矩形 41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8" name="矩形 41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19" name="矩形 41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0" name="矩形 41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1" name="矩形 42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2" name="矩形 42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3" name="矩形 42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4" name="矩形 42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5" name="矩形 42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6" name="矩形 42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7" name="矩形 42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8" name="矩形 42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29" name="矩形 42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0" name="矩形 42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1" name="矩形 43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2" name="矩形 43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3" name="矩形 43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4" name="矩形 43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5" name="矩形 43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6" name="矩形 43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7" name="矩形 43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8" name="矩形 43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39" name="矩形 43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0" name="矩形 43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1" name="矩形 44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2" name="矩形 44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3" name="矩形 44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4" name="矩形 44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5" name="矩形 44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6" name="矩形 44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7" name="矩形 44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8" name="矩形 44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49" name="矩形 44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0" name="矩形 44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1" name="矩形 45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2" name="矩形 45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3" name="矩形 45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4" name="矩形 45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5" name="矩形 45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6" name="矩形 45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7" name="矩形 45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8" name="矩形 45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59" name="矩形 45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0" name="矩形 45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1" name="矩形 46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2" name="矩形 46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3" name="矩形 46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4" name="矩形 46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5" name="矩形 46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6" name="矩形 46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7" name="矩形 46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8" name="矩形 46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69" name="矩形 46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0" name="矩形 46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1" name="矩形 47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2" name="矩形 47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3" name="矩形 47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4" name="矩形 47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5" name="矩形 47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6" name="矩形 47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7" name="矩形 47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8" name="矩形 47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79" name="矩形 47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0" name="矩形 47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1" name="矩形 48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2" name="矩形 48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3" name="矩形 48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4" name="矩形 48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5" name="矩形 48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6" name="矩形 48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7" name="矩形 48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8" name="矩形 48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89" name="矩形 48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0" name="矩形 48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1" name="矩形 49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2" name="矩形 49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3" name="矩形 49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4" name="矩形 49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5" name="矩形 49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6" name="矩形 49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7" name="矩形 49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8" name="矩形 49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499" name="矩形 49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0" name="矩形 49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1" name="矩形 50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2" name="矩形 50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3" name="矩形 50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5" name="矩形 50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6" name="矩形 50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7" name="矩形 50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8" name="矩形 50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09" name="矩形 50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0" name="矩形 50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1" name="矩形 51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2" name="矩形 51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3" name="矩形 51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4" name="矩形 51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5" name="矩形 51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6" name="矩形 51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7" name="矩形 51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8" name="矩形 51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19" name="矩形 51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0" name="矩形 51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1" name="矩形 52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2" name="矩形 52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3" name="矩形 52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4" name="矩形 52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5" name="矩形 52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6" name="矩形 52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7" name="矩形 52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8" name="矩形 52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29" name="矩形 52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0" name="矩形 52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1" name="矩形 53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2" name="矩形 53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3" name="矩形 53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4" name="矩形 53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5" name="矩形 53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6" name="矩形 53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7" name="矩形 53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8" name="矩形 53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39" name="矩形 53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0" name="矩形 53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1" name="矩形 54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2" name="矩形 54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3" name="矩形 54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4" name="矩形 54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5" name="矩形 54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6" name="矩形 54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7" name="矩形 54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8" name="矩形 54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49" name="矩形 54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0" name="矩形 54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1" name="矩形 55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2" name="矩形 55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3" name="矩形 55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4" name="矩形 55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5" name="矩形 55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6" name="矩形 55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7" name="矩形 55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8" name="矩形 55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59" name="矩形 55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0" name="矩形 55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1" name="矩形 56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2" name="矩形 56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3" name="矩形 56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4" name="矩形 56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5" name="矩形 56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6" name="矩形 56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7" name="矩形 56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8" name="矩形 56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69" name="矩形 56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0" name="矩形 56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1" name="矩形 57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2" name="矩形 57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3" name="矩形 57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4" name="矩形 57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5" name="矩形 57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6" name="矩形 57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7" name="矩形 576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8" name="矩形 577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79" name="矩形 578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0" name="矩形 579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1" name="矩形 580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2" name="矩形 581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3" name="矩形 582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4" name="矩形 583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5" name="矩形 584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33</xdr:row>
      <xdr:rowOff>779914</xdr:rowOff>
    </xdr:from>
    <xdr:ext cx="1685298" cy="843308"/>
    <xdr:sp macro="" textlink="">
      <xdr:nvSpPr>
        <xdr:cNvPr id="586" name="矩形 585"/>
        <xdr:cNvSpPr/>
      </xdr:nvSpPr>
      <xdr:spPr>
        <a:xfrm rot="21442238">
          <a:off x="3024187" y="70664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8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8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8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28</xdr:row>
      <xdr:rowOff>409575</xdr:rowOff>
    </xdr:from>
    <xdr:to>
      <xdr:col>0</xdr:col>
      <xdr:colOff>2321859</xdr:colOff>
      <xdr:row>33</xdr:row>
      <xdr:rowOff>1192213</xdr:rowOff>
    </xdr:to>
    <xdr:sp macro="" textlink="">
      <xdr:nvSpPr>
        <xdr:cNvPr id="592" name="矩形 26"/>
        <xdr:cNvSpPr>
          <a:spLocks noChangeArrowheads="1"/>
        </xdr:cNvSpPr>
      </xdr:nvSpPr>
      <xdr:spPr bwMode="auto">
        <a:xfrm rot="-157762">
          <a:off x="2200275" y="6286500"/>
          <a:ext cx="121584" cy="1192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28</xdr:row>
      <xdr:rowOff>409575</xdr:rowOff>
    </xdr:from>
    <xdr:to>
      <xdr:col>0</xdr:col>
      <xdr:colOff>2625436</xdr:colOff>
      <xdr:row>33</xdr:row>
      <xdr:rowOff>1192213</xdr:rowOff>
    </xdr:to>
    <xdr:sp macro="" textlink="">
      <xdr:nvSpPr>
        <xdr:cNvPr id="593" name="矩形 26"/>
        <xdr:cNvSpPr>
          <a:spLocks noChangeArrowheads="1"/>
        </xdr:cNvSpPr>
      </xdr:nvSpPr>
      <xdr:spPr bwMode="auto">
        <a:xfrm rot="-157762">
          <a:off x="2200275" y="6286500"/>
          <a:ext cx="425161" cy="1192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28</xdr:row>
      <xdr:rowOff>409575</xdr:rowOff>
    </xdr:from>
    <xdr:to>
      <xdr:col>0</xdr:col>
      <xdr:colOff>2505075</xdr:colOff>
      <xdr:row>33</xdr:row>
      <xdr:rowOff>1192213</xdr:rowOff>
    </xdr:to>
    <xdr:sp macro="" textlink="">
      <xdr:nvSpPr>
        <xdr:cNvPr id="594" name="矩形 26"/>
        <xdr:cNvSpPr>
          <a:spLocks noChangeArrowheads="1"/>
        </xdr:cNvSpPr>
      </xdr:nvSpPr>
      <xdr:spPr bwMode="auto">
        <a:xfrm rot="-157762">
          <a:off x="2200275" y="6286500"/>
          <a:ext cx="304800" cy="1192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59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2321859</xdr:colOff>
      <xdr:row>33</xdr:row>
      <xdr:rowOff>1192214</xdr:rowOff>
    </xdr:to>
    <xdr:sp macro="" textlink="">
      <xdr:nvSpPr>
        <xdr:cNvPr id="600" name="矩形 26"/>
        <xdr:cNvSpPr>
          <a:spLocks noChangeArrowheads="1"/>
        </xdr:cNvSpPr>
      </xdr:nvSpPr>
      <xdr:spPr bwMode="auto">
        <a:xfrm rot="-157762">
          <a:off x="2200275" y="6286500"/>
          <a:ext cx="121584" cy="119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2625436</xdr:colOff>
      <xdr:row>33</xdr:row>
      <xdr:rowOff>1192214</xdr:rowOff>
    </xdr:to>
    <xdr:sp macro="" textlink="">
      <xdr:nvSpPr>
        <xdr:cNvPr id="601" name="矩形 26"/>
        <xdr:cNvSpPr>
          <a:spLocks noChangeArrowheads="1"/>
        </xdr:cNvSpPr>
      </xdr:nvSpPr>
      <xdr:spPr bwMode="auto">
        <a:xfrm rot="-157762">
          <a:off x="2200275" y="6286500"/>
          <a:ext cx="425161" cy="119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2505075</xdr:colOff>
      <xdr:row>33</xdr:row>
      <xdr:rowOff>1192214</xdr:rowOff>
    </xdr:to>
    <xdr:sp macro="" textlink="">
      <xdr:nvSpPr>
        <xdr:cNvPr id="602" name="矩形 26"/>
        <xdr:cNvSpPr>
          <a:spLocks noChangeArrowheads="1"/>
        </xdr:cNvSpPr>
      </xdr:nvSpPr>
      <xdr:spPr bwMode="auto">
        <a:xfrm rot="-157762">
          <a:off x="2200275" y="6286500"/>
          <a:ext cx="304800" cy="119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33</xdr:row>
      <xdr:rowOff>571481</xdr:rowOff>
    </xdr:from>
    <xdr:ext cx="2574458" cy="796757"/>
    <xdr:sp macro="" textlink="">
      <xdr:nvSpPr>
        <xdr:cNvPr id="603" name="矩形 602"/>
        <xdr:cNvSpPr/>
      </xdr:nvSpPr>
      <xdr:spPr>
        <a:xfrm rot="21442238">
          <a:off x="2667015" y="68579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60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60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60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6286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29</xdr:row>
      <xdr:rowOff>409575</xdr:rowOff>
    </xdr:from>
    <xdr:to>
      <xdr:col>0</xdr:col>
      <xdr:colOff>2321859</xdr:colOff>
      <xdr:row>33</xdr:row>
      <xdr:rowOff>1192214</xdr:rowOff>
    </xdr:to>
    <xdr:sp macro="" textlink="">
      <xdr:nvSpPr>
        <xdr:cNvPr id="607" name="矩形 26"/>
        <xdr:cNvSpPr>
          <a:spLocks noChangeArrowheads="1"/>
        </xdr:cNvSpPr>
      </xdr:nvSpPr>
      <xdr:spPr bwMode="auto">
        <a:xfrm rot="-157762">
          <a:off x="2200275" y="6286500"/>
          <a:ext cx="121584" cy="1192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23" zoomScale="15" zoomScaleNormal="15" workbookViewId="0">
      <selection activeCell="B34" sqref="B34:E41"/>
    </sheetView>
  </sheetViews>
  <sheetFormatPr defaultColWidth="221.125" defaultRowHeight="133.5" customHeight="1"/>
  <cols>
    <col min="1" max="1" width="193.625" style="150" customWidth="1"/>
    <col min="2" max="5" width="193.625" customWidth="1"/>
  </cols>
  <sheetData>
    <row r="1" spans="1:5" ht="133.5" customHeight="1" thickBot="1">
      <c r="A1" s="205"/>
      <c r="B1" s="205"/>
      <c r="C1" s="205"/>
      <c r="D1" s="205"/>
      <c r="E1" s="205"/>
    </row>
    <row r="2" spans="1:5" ht="358.5" customHeight="1">
      <c r="A2" s="212" t="s">
        <v>288</v>
      </c>
      <c r="B2" s="213"/>
      <c r="C2" s="213"/>
      <c r="D2" s="199" t="s">
        <v>0</v>
      </c>
      <c r="E2" s="200" t="s">
        <v>172</v>
      </c>
    </row>
    <row r="3" spans="1:5" ht="133.5" hidden="1" customHeight="1">
      <c r="A3" s="209"/>
      <c r="B3" s="210"/>
      <c r="C3" s="210"/>
      <c r="D3" s="210"/>
      <c r="E3" s="211"/>
    </row>
    <row r="4" spans="1:5" ht="91.5" hidden="1" customHeight="1">
      <c r="A4" s="209"/>
      <c r="B4" s="210"/>
      <c r="C4" s="210"/>
      <c r="D4" s="210"/>
      <c r="E4" s="211"/>
    </row>
    <row r="5" spans="1:5" ht="57.75" hidden="1" customHeight="1">
      <c r="A5" s="209"/>
      <c r="B5" s="210"/>
      <c r="C5" s="210"/>
      <c r="D5" s="210"/>
      <c r="E5" s="211"/>
    </row>
    <row r="6" spans="1:5" ht="69" hidden="1" customHeight="1">
      <c r="A6" s="209"/>
      <c r="B6" s="210"/>
      <c r="C6" s="210"/>
      <c r="D6" s="210"/>
      <c r="E6" s="211"/>
    </row>
    <row r="7" spans="1:5" ht="133.5" hidden="1" customHeight="1">
      <c r="A7" s="209"/>
      <c r="B7" s="210"/>
      <c r="C7" s="210"/>
      <c r="D7" s="210"/>
      <c r="E7" s="211"/>
    </row>
    <row r="8" spans="1:5" ht="133.5" hidden="1" customHeight="1">
      <c r="A8" s="209"/>
      <c r="B8" s="210"/>
      <c r="C8" s="210"/>
      <c r="D8" s="210"/>
      <c r="E8" s="211"/>
    </row>
    <row r="9" spans="1:5" ht="133.5" hidden="1" customHeight="1">
      <c r="A9" s="209"/>
      <c r="B9" s="210"/>
      <c r="C9" s="210"/>
      <c r="D9" s="210"/>
      <c r="E9" s="211"/>
    </row>
    <row r="10" spans="1:5" ht="133.5" customHeight="1">
      <c r="A10" s="223"/>
      <c r="B10" s="224"/>
      <c r="C10" s="225"/>
      <c r="D10" s="197" t="s">
        <v>131</v>
      </c>
      <c r="E10" s="198" t="s">
        <v>132</v>
      </c>
    </row>
    <row r="11" spans="1:5" ht="171" customHeight="1">
      <c r="A11" s="223"/>
      <c r="B11" s="224"/>
      <c r="C11" s="225"/>
      <c r="D11" s="135" t="s">
        <v>144</v>
      </c>
      <c r="E11" s="136" t="s">
        <v>170</v>
      </c>
    </row>
    <row r="12" spans="1:5" ht="171" customHeight="1">
      <c r="A12" s="223"/>
      <c r="B12" s="224"/>
      <c r="C12" s="225"/>
      <c r="D12" s="154" t="s">
        <v>145</v>
      </c>
      <c r="E12" s="183" t="s">
        <v>177</v>
      </c>
    </row>
    <row r="13" spans="1:5" ht="171" customHeight="1">
      <c r="A13" s="223"/>
      <c r="B13" s="224"/>
      <c r="C13" s="225"/>
      <c r="D13" s="156" t="s">
        <v>174</v>
      </c>
      <c r="E13" s="157" t="s">
        <v>148</v>
      </c>
    </row>
    <row r="14" spans="1:5" ht="171" customHeight="1">
      <c r="A14" s="223"/>
      <c r="B14" s="224"/>
      <c r="C14" s="225"/>
      <c r="D14" s="158" t="s">
        <v>126</v>
      </c>
      <c r="E14" s="202" t="s">
        <v>171</v>
      </c>
    </row>
    <row r="15" spans="1:5" ht="171" customHeight="1">
      <c r="A15" s="223"/>
      <c r="B15" s="224"/>
      <c r="C15" s="225"/>
      <c r="D15" s="131" t="s">
        <v>4</v>
      </c>
      <c r="E15" s="129" t="s">
        <v>2</v>
      </c>
    </row>
    <row r="16" spans="1:5" s="160" customFormat="1" ht="171" customHeight="1">
      <c r="A16" s="223"/>
      <c r="B16" s="224"/>
      <c r="C16" s="225"/>
      <c r="D16" s="159" t="s">
        <v>146</v>
      </c>
      <c r="E16" s="173" t="s">
        <v>128</v>
      </c>
    </row>
    <row r="17" spans="1:5" s="191" customFormat="1" ht="133.5" customHeight="1">
      <c r="A17" s="226"/>
      <c r="B17" s="227"/>
      <c r="C17" s="228"/>
      <c r="D17" s="189" t="s">
        <v>81</v>
      </c>
      <c r="E17" s="190" t="s">
        <v>82</v>
      </c>
    </row>
    <row r="18" spans="1:5" ht="133.5" customHeight="1">
      <c r="A18" s="151" t="s">
        <v>133</v>
      </c>
      <c r="B18" s="85" t="s">
        <v>134</v>
      </c>
      <c r="C18" s="85" t="s">
        <v>135</v>
      </c>
      <c r="D18" s="85" t="s">
        <v>136</v>
      </c>
      <c r="E18" s="86" t="s">
        <v>137</v>
      </c>
    </row>
    <row r="19" spans="1:5" ht="171" customHeight="1">
      <c r="A19" s="132" t="s">
        <v>1</v>
      </c>
      <c r="B19" s="133" t="s">
        <v>3</v>
      </c>
      <c r="C19" s="134" t="s">
        <v>1</v>
      </c>
      <c r="D19" s="135" t="s">
        <v>144</v>
      </c>
      <c r="E19" s="136" t="s">
        <v>184</v>
      </c>
    </row>
    <row r="20" spans="1:5" s="160" customFormat="1" ht="171" customHeight="1">
      <c r="A20" s="153" t="s">
        <v>123</v>
      </c>
      <c r="B20" s="161" t="s">
        <v>150</v>
      </c>
      <c r="C20" s="154" t="s">
        <v>186</v>
      </c>
      <c r="D20" s="154" t="s">
        <v>153</v>
      </c>
      <c r="E20" s="183" t="s">
        <v>179</v>
      </c>
    </row>
    <row r="21" spans="1:5" s="160" customFormat="1" ht="171" customHeight="1">
      <c r="A21" s="162" t="s">
        <v>176</v>
      </c>
      <c r="B21" s="163" t="s">
        <v>125</v>
      </c>
      <c r="C21" s="164" t="s">
        <v>107</v>
      </c>
      <c r="D21" s="163" t="s">
        <v>154</v>
      </c>
      <c r="E21" s="165" t="s">
        <v>157</v>
      </c>
    </row>
    <row r="22" spans="1:5" s="160" customFormat="1" ht="171" customHeight="1">
      <c r="A22" s="166" t="s">
        <v>178</v>
      </c>
      <c r="B22" s="167" t="s">
        <v>180</v>
      </c>
      <c r="C22" s="168" t="s">
        <v>151</v>
      </c>
      <c r="D22" s="169" t="s">
        <v>155</v>
      </c>
      <c r="E22" s="170" t="s">
        <v>181</v>
      </c>
    </row>
    <row r="23" spans="1:5" ht="171" customHeight="1">
      <c r="A23" s="130" t="s">
        <v>2</v>
      </c>
      <c r="B23" s="131" t="s">
        <v>4</v>
      </c>
      <c r="C23" s="131" t="s">
        <v>2</v>
      </c>
      <c r="D23" s="131" t="s">
        <v>4</v>
      </c>
      <c r="E23" s="129" t="s">
        <v>2</v>
      </c>
    </row>
    <row r="24" spans="1:5" s="160" customFormat="1" ht="171" customHeight="1">
      <c r="A24" s="171" t="s">
        <v>149</v>
      </c>
      <c r="B24" s="172" t="s">
        <v>173</v>
      </c>
      <c r="C24" s="172" t="s">
        <v>152</v>
      </c>
      <c r="D24" s="172" t="s">
        <v>156</v>
      </c>
      <c r="E24" s="173" t="s">
        <v>121</v>
      </c>
    </row>
    <row r="25" spans="1:5" s="191" customFormat="1" ht="133.5" customHeight="1">
      <c r="A25" s="192" t="s">
        <v>83</v>
      </c>
      <c r="B25" s="189" t="s">
        <v>84</v>
      </c>
      <c r="C25" s="189" t="s">
        <v>85</v>
      </c>
      <c r="D25" s="189" t="s">
        <v>86</v>
      </c>
      <c r="E25" s="190" t="s">
        <v>87</v>
      </c>
    </row>
    <row r="26" spans="1:5" ht="133.5" customHeight="1">
      <c r="A26" s="87" t="s">
        <v>138</v>
      </c>
      <c r="B26" s="88" t="s">
        <v>139</v>
      </c>
      <c r="C26" s="88" t="s">
        <v>140</v>
      </c>
      <c r="D26" s="88" t="s">
        <v>141</v>
      </c>
      <c r="E26" s="89" t="s">
        <v>142</v>
      </c>
    </row>
    <row r="27" spans="1:5" ht="171" customHeight="1">
      <c r="A27" s="132" t="s">
        <v>1</v>
      </c>
      <c r="B27" s="133" t="s">
        <v>3</v>
      </c>
      <c r="C27" s="134" t="s">
        <v>1</v>
      </c>
      <c r="D27" s="135" t="s">
        <v>144</v>
      </c>
      <c r="E27" s="136" t="s">
        <v>166</v>
      </c>
    </row>
    <row r="28" spans="1:5" s="160" customFormat="1" ht="171" customHeight="1">
      <c r="A28" s="182" t="s">
        <v>118</v>
      </c>
      <c r="B28" s="161" t="s">
        <v>159</v>
      </c>
      <c r="C28" s="174" t="s">
        <v>183</v>
      </c>
      <c r="D28" s="154" t="s">
        <v>163</v>
      </c>
      <c r="E28" s="155" t="s">
        <v>167</v>
      </c>
    </row>
    <row r="29" spans="1:5" s="160" customFormat="1" ht="171" customHeight="1">
      <c r="A29" s="187" t="s">
        <v>119</v>
      </c>
      <c r="B29" s="175" t="s">
        <v>160</v>
      </c>
      <c r="C29" s="175" t="s">
        <v>120</v>
      </c>
      <c r="D29" s="176" t="s">
        <v>164</v>
      </c>
      <c r="E29" s="177" t="s">
        <v>182</v>
      </c>
    </row>
    <row r="30" spans="1:5" s="160" customFormat="1" ht="171" customHeight="1">
      <c r="A30" s="188" t="s">
        <v>158</v>
      </c>
      <c r="B30" s="178" t="s">
        <v>127</v>
      </c>
      <c r="C30" s="179" t="s">
        <v>175</v>
      </c>
      <c r="D30" s="180" t="s">
        <v>165</v>
      </c>
      <c r="E30" s="181" t="s">
        <v>185</v>
      </c>
    </row>
    <row r="31" spans="1:5" ht="171" customHeight="1">
      <c r="A31" s="130" t="s">
        <v>2</v>
      </c>
      <c r="B31" s="131" t="s">
        <v>4</v>
      </c>
      <c r="C31" s="131" t="s">
        <v>2</v>
      </c>
      <c r="D31" s="131" t="s">
        <v>4</v>
      </c>
      <c r="E31" s="129" t="s">
        <v>2</v>
      </c>
    </row>
    <row r="32" spans="1:5" s="160" customFormat="1" ht="171" customHeight="1">
      <c r="A32" s="186" t="s">
        <v>112</v>
      </c>
      <c r="B32" s="172" t="s">
        <v>161</v>
      </c>
      <c r="C32" s="159" t="s">
        <v>162</v>
      </c>
      <c r="D32" s="172" t="s">
        <v>129</v>
      </c>
      <c r="E32" s="173" t="s">
        <v>122</v>
      </c>
    </row>
    <row r="33" spans="1:5" s="191" customFormat="1" ht="133.5" customHeight="1">
      <c r="A33" s="193" t="s">
        <v>88</v>
      </c>
      <c r="B33" s="189" t="s">
        <v>88</v>
      </c>
      <c r="C33" s="194" t="s">
        <v>89</v>
      </c>
      <c r="D33" s="189" t="s">
        <v>90</v>
      </c>
      <c r="E33" s="190" t="s">
        <v>91</v>
      </c>
    </row>
    <row r="34" spans="1:5" ht="133.5" customHeight="1">
      <c r="A34" s="196" t="s">
        <v>143</v>
      </c>
      <c r="B34" s="214"/>
      <c r="C34" s="215"/>
      <c r="D34" s="215"/>
      <c r="E34" s="216"/>
    </row>
    <row r="35" spans="1:5" ht="171" customHeight="1">
      <c r="A35" s="132" t="s">
        <v>1</v>
      </c>
      <c r="B35" s="217"/>
      <c r="C35" s="218"/>
      <c r="D35" s="218"/>
      <c r="E35" s="219"/>
    </row>
    <row r="36" spans="1:5" s="160" customFormat="1" ht="171" customHeight="1">
      <c r="A36" s="185" t="s">
        <v>147</v>
      </c>
      <c r="B36" s="217"/>
      <c r="C36" s="218"/>
      <c r="D36" s="218"/>
      <c r="E36" s="219"/>
    </row>
    <row r="37" spans="1:5" s="160" customFormat="1" ht="171" customHeight="1">
      <c r="A37" s="184" t="s">
        <v>124</v>
      </c>
      <c r="B37" s="217"/>
      <c r="C37" s="218"/>
      <c r="D37" s="218"/>
      <c r="E37" s="219"/>
    </row>
    <row r="38" spans="1:5" s="160" customFormat="1" ht="171" customHeight="1">
      <c r="A38" s="201" t="s">
        <v>168</v>
      </c>
      <c r="B38" s="217"/>
      <c r="C38" s="218"/>
      <c r="D38" s="218"/>
      <c r="E38" s="219"/>
    </row>
    <row r="39" spans="1:5" ht="171" customHeight="1">
      <c r="A39" s="130" t="s">
        <v>2</v>
      </c>
      <c r="B39" s="217"/>
      <c r="C39" s="218"/>
      <c r="D39" s="218"/>
      <c r="E39" s="219"/>
    </row>
    <row r="40" spans="1:5" s="160" customFormat="1" ht="171" customHeight="1">
      <c r="A40" s="186" t="s">
        <v>169</v>
      </c>
      <c r="B40" s="217"/>
      <c r="C40" s="218"/>
      <c r="D40" s="218"/>
      <c r="E40" s="219"/>
    </row>
    <row r="41" spans="1:5" s="191" customFormat="1" ht="133.5" customHeight="1">
      <c r="A41" s="195" t="s">
        <v>92</v>
      </c>
      <c r="B41" s="220"/>
      <c r="C41" s="221"/>
      <c r="D41" s="221"/>
      <c r="E41" s="222"/>
    </row>
    <row r="42" spans="1:5" ht="133.5" customHeight="1" thickBot="1">
      <c r="A42" s="206" t="s">
        <v>5</v>
      </c>
      <c r="B42" s="207"/>
      <c r="C42" s="207"/>
      <c r="D42" s="207"/>
      <c r="E42" s="208"/>
    </row>
  </sheetData>
  <mergeCells count="6">
    <mergeCell ref="A1:E1"/>
    <mergeCell ref="A42:E42"/>
    <mergeCell ref="A3:E9"/>
    <mergeCell ref="A2:C2"/>
    <mergeCell ref="B34:E41"/>
    <mergeCell ref="A10:C17"/>
  </mergeCells>
  <phoneticPr fontId="4" type="noConversion"/>
  <pageMargins left="0" right="0" top="0" bottom="0" header="0.31496062992125984" footer="0.31496062992125984"/>
  <pageSetup paperSize="9" scale="10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Y5" sqref="Y5:Y11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240" t="s">
        <v>187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1"/>
      <c r="AB1" s="3"/>
    </row>
    <row r="2" spans="2:35" s="2" customFormat="1" ht="16.5" customHeight="1">
      <c r="B2" s="241"/>
      <c r="C2" s="242"/>
      <c r="D2" s="242"/>
      <c r="E2" s="242"/>
      <c r="F2" s="242"/>
      <c r="G2" s="242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43"/>
      <c r="T2" s="244"/>
      <c r="U2" s="244"/>
      <c r="V2" s="244"/>
      <c r="W2" s="244"/>
      <c r="X2" s="244"/>
      <c r="Y2" s="244"/>
      <c r="Z2" s="1"/>
      <c r="AB2" s="3"/>
    </row>
    <row r="3" spans="2:35" s="2" customFormat="1" ht="31.5" customHeight="1" thickBot="1">
      <c r="B3" s="5" t="s">
        <v>6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5"/>
      <c r="T3" s="245"/>
      <c r="U3" s="245"/>
      <c r="V3" s="245"/>
      <c r="W3" s="245"/>
      <c r="X3" s="245"/>
      <c r="Y3" s="245"/>
      <c r="Z3" s="8"/>
      <c r="AB3" s="3"/>
    </row>
    <row r="4" spans="2:35" s="20" customFormat="1" ht="99">
      <c r="B4" s="9" t="s">
        <v>7</v>
      </c>
      <c r="C4" s="10" t="s">
        <v>8</v>
      </c>
      <c r="D4" s="11" t="s">
        <v>9</v>
      </c>
      <c r="E4" s="12" t="s">
        <v>10</v>
      </c>
      <c r="F4" s="11"/>
      <c r="G4" s="11" t="s">
        <v>11</v>
      </c>
      <c r="H4" s="12" t="s">
        <v>10</v>
      </c>
      <c r="I4" s="11"/>
      <c r="J4" s="11" t="s">
        <v>12</v>
      </c>
      <c r="K4" s="12" t="s">
        <v>10</v>
      </c>
      <c r="L4" s="11"/>
      <c r="M4" s="11" t="s">
        <v>13</v>
      </c>
      <c r="N4" s="12" t="s">
        <v>10</v>
      </c>
      <c r="O4" s="13"/>
      <c r="P4" s="11" t="s">
        <v>13</v>
      </c>
      <c r="Q4" s="12" t="s">
        <v>10</v>
      </c>
      <c r="R4" s="11"/>
      <c r="S4" s="14" t="s">
        <v>14</v>
      </c>
      <c r="T4" s="12" t="s">
        <v>10</v>
      </c>
      <c r="U4" s="11"/>
      <c r="V4" s="15" t="s">
        <v>15</v>
      </c>
      <c r="W4" s="16" t="s">
        <v>16</v>
      </c>
      <c r="X4" s="17" t="s">
        <v>17</v>
      </c>
      <c r="Y4" s="18" t="s">
        <v>18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/>
      <c r="C5" s="232"/>
      <c r="D5" s="22"/>
      <c r="E5" s="22"/>
      <c r="F5" s="23" t="s">
        <v>19</v>
      </c>
      <c r="G5" s="24"/>
      <c r="H5" s="22"/>
      <c r="I5" s="23" t="s">
        <v>19</v>
      </c>
      <c r="J5" s="25"/>
      <c r="K5" s="26"/>
      <c r="L5" s="23" t="s">
        <v>19</v>
      </c>
      <c r="M5" s="24"/>
      <c r="N5" s="22"/>
      <c r="O5" s="23" t="s">
        <v>19</v>
      </c>
      <c r="P5" s="22"/>
      <c r="Q5" s="22"/>
      <c r="R5" s="23" t="s">
        <v>19</v>
      </c>
      <c r="S5" s="22"/>
      <c r="T5" s="27"/>
      <c r="U5" s="23" t="s">
        <v>19</v>
      </c>
      <c r="V5" s="237"/>
      <c r="W5" s="28" t="s">
        <v>20</v>
      </c>
      <c r="X5" s="29" t="s">
        <v>21</v>
      </c>
      <c r="Y5" s="96">
        <v>5.8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5" ht="27.95" customHeight="1">
      <c r="B6" s="31" t="s">
        <v>26</v>
      </c>
      <c r="C6" s="232"/>
      <c r="D6" s="92"/>
      <c r="E6" s="92"/>
      <c r="F6" s="92"/>
      <c r="G6" s="90"/>
      <c r="H6" s="90"/>
      <c r="I6" s="90"/>
      <c r="J6" s="92"/>
      <c r="K6" s="92"/>
      <c r="L6" s="92"/>
      <c r="M6" s="92"/>
      <c r="N6" s="92"/>
      <c r="O6" s="92"/>
      <c r="P6" s="90"/>
      <c r="Q6" s="90"/>
      <c r="R6" s="92"/>
      <c r="S6" s="92"/>
      <c r="T6" s="92"/>
      <c r="U6" s="92"/>
      <c r="V6" s="238"/>
      <c r="W6" s="34">
        <f>Y5*15+Y7*5+Y9*15+Y10*12</f>
        <v>98</v>
      </c>
      <c r="X6" s="35" t="s">
        <v>27</v>
      </c>
      <c r="Y6" s="99">
        <v>2</v>
      </c>
      <c r="Z6" s="8"/>
      <c r="AA6" s="3" t="s">
        <v>28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/>
      <c r="C7" s="232"/>
      <c r="D7" s="90"/>
      <c r="E7" s="90"/>
      <c r="F7" s="90"/>
      <c r="G7" s="92"/>
      <c r="H7" s="92"/>
      <c r="I7" s="92"/>
      <c r="J7" s="92"/>
      <c r="K7" s="92"/>
      <c r="L7" s="92"/>
      <c r="M7" s="92"/>
      <c r="N7" s="92"/>
      <c r="O7" s="92"/>
      <c r="P7" s="90"/>
      <c r="Q7" s="90"/>
      <c r="R7" s="90"/>
      <c r="S7" s="92"/>
      <c r="T7" s="108"/>
      <c r="U7" s="92"/>
      <c r="V7" s="238"/>
      <c r="W7" s="38" t="s">
        <v>29</v>
      </c>
      <c r="X7" s="39" t="s">
        <v>30</v>
      </c>
      <c r="Y7" s="99">
        <v>2.2000000000000002</v>
      </c>
      <c r="Z7" s="2"/>
      <c r="AA7" s="40" t="s">
        <v>31</v>
      </c>
      <c r="AB7" s="3">
        <v>2</v>
      </c>
      <c r="AC7" s="41">
        <f>AB7*7</f>
        <v>14</v>
      </c>
      <c r="AD7" s="3">
        <f>AB7*5</f>
        <v>10</v>
      </c>
      <c r="AE7" s="3" t="s">
        <v>12</v>
      </c>
      <c r="AF7" s="42">
        <f>AC7*4+AD7*9</f>
        <v>146</v>
      </c>
    </row>
    <row r="8" spans="2:35" ht="27.95" customHeight="1">
      <c r="B8" s="31" t="s">
        <v>32</v>
      </c>
      <c r="C8" s="232"/>
      <c r="D8" s="90"/>
      <c r="E8" s="90"/>
      <c r="F8" s="90"/>
      <c r="G8" s="92"/>
      <c r="H8" s="92"/>
      <c r="I8" s="92"/>
      <c r="J8" s="113"/>
      <c r="K8" s="108"/>
      <c r="L8" s="92"/>
      <c r="M8" s="92"/>
      <c r="N8" s="110"/>
      <c r="O8" s="92"/>
      <c r="P8" s="90"/>
      <c r="Q8" s="109"/>
      <c r="R8" s="90"/>
      <c r="S8" s="92"/>
      <c r="T8" s="92"/>
      <c r="U8" s="92"/>
      <c r="V8" s="238"/>
      <c r="W8" s="34">
        <f>Y6*5+Y8*5+Y10*8</f>
        <v>22</v>
      </c>
      <c r="X8" s="39" t="s">
        <v>33</v>
      </c>
      <c r="Y8" s="99">
        <v>2.4</v>
      </c>
      <c r="Z8" s="8"/>
      <c r="AA8" s="2" t="s">
        <v>34</v>
      </c>
      <c r="AB8" s="3">
        <v>1.5</v>
      </c>
      <c r="AC8" s="3">
        <f>AB8*1</f>
        <v>1.5</v>
      </c>
      <c r="AD8" s="3" t="s">
        <v>12</v>
      </c>
      <c r="AE8" s="3">
        <f>AB8*5</f>
        <v>7.5</v>
      </c>
      <c r="AF8" s="3">
        <f>AC8*4+AE8*4</f>
        <v>36</v>
      </c>
    </row>
    <row r="9" spans="2:35" ht="27.95" customHeight="1">
      <c r="B9" s="236" t="s">
        <v>35</v>
      </c>
      <c r="C9" s="232"/>
      <c r="D9" s="90"/>
      <c r="E9" s="90"/>
      <c r="F9" s="90"/>
      <c r="G9" s="90"/>
      <c r="H9" s="109"/>
      <c r="I9" s="90"/>
      <c r="J9" s="92"/>
      <c r="K9" s="110"/>
      <c r="L9" s="92"/>
      <c r="M9" s="92"/>
      <c r="N9" s="92"/>
      <c r="O9" s="92"/>
      <c r="P9" s="90"/>
      <c r="Q9" s="109"/>
      <c r="R9" s="90"/>
      <c r="S9" s="121"/>
      <c r="T9" s="122"/>
      <c r="U9" s="123"/>
      <c r="V9" s="238"/>
      <c r="W9" s="38" t="s">
        <v>36</v>
      </c>
      <c r="X9" s="39" t="s">
        <v>37</v>
      </c>
      <c r="Y9" s="99">
        <v>0</v>
      </c>
      <c r="Z9" s="2"/>
      <c r="AA9" s="2" t="s">
        <v>38</v>
      </c>
      <c r="AB9" s="3">
        <v>2.5</v>
      </c>
      <c r="AC9" s="3"/>
      <c r="AD9" s="3">
        <f>AB9*5</f>
        <v>12.5</v>
      </c>
      <c r="AE9" s="3" t="s">
        <v>12</v>
      </c>
      <c r="AF9" s="3">
        <f>AD9*9</f>
        <v>112.5</v>
      </c>
    </row>
    <row r="10" spans="2:35" ht="27.95" customHeight="1">
      <c r="B10" s="236"/>
      <c r="C10" s="232"/>
      <c r="D10" s="90"/>
      <c r="E10" s="90"/>
      <c r="F10" s="90"/>
      <c r="G10" s="111"/>
      <c r="H10" s="109"/>
      <c r="I10" s="90"/>
      <c r="J10" s="92"/>
      <c r="K10" s="108"/>
      <c r="L10" s="92"/>
      <c r="M10" s="109"/>
      <c r="N10" s="109"/>
      <c r="O10" s="90"/>
      <c r="P10" s="90"/>
      <c r="Q10" s="109"/>
      <c r="R10" s="90"/>
      <c r="S10" s="92"/>
      <c r="T10" s="108"/>
      <c r="U10" s="92"/>
      <c r="V10" s="238"/>
      <c r="W10" s="34">
        <f>Y5*2+Y6*7+Y7*1+Y10*8</f>
        <v>27.8</v>
      </c>
      <c r="X10" s="48" t="s">
        <v>39</v>
      </c>
      <c r="Y10" s="99">
        <v>0</v>
      </c>
      <c r="Z10" s="8"/>
      <c r="AA10" s="2" t="s">
        <v>40</v>
      </c>
      <c r="AE10" s="2">
        <f>AB10*15</f>
        <v>0</v>
      </c>
    </row>
    <row r="11" spans="2:35" ht="27.95" customHeight="1">
      <c r="B11" s="49" t="s">
        <v>41</v>
      </c>
      <c r="C11" s="50"/>
      <c r="D11" s="32"/>
      <c r="E11" s="43"/>
      <c r="F11" s="32"/>
      <c r="G11" s="32"/>
      <c r="H11" s="43"/>
      <c r="I11" s="32"/>
      <c r="J11" s="90"/>
      <c r="K11" s="109"/>
      <c r="L11" s="109"/>
      <c r="M11" s="109"/>
      <c r="N11" s="109"/>
      <c r="O11" s="90"/>
      <c r="P11" s="90"/>
      <c r="Q11" s="109"/>
      <c r="R11" s="90"/>
      <c r="S11" s="90"/>
      <c r="T11" s="90"/>
      <c r="U11" s="90"/>
      <c r="V11" s="238"/>
      <c r="W11" s="38" t="s">
        <v>42</v>
      </c>
      <c r="X11" s="51"/>
      <c r="Y11" s="9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2"/>
      <c r="C12" s="53"/>
      <c r="D12" s="43"/>
      <c r="E12" s="43"/>
      <c r="F12" s="32"/>
      <c r="G12" s="32"/>
      <c r="H12" s="43"/>
      <c r="I12" s="32"/>
      <c r="J12" s="32"/>
      <c r="K12" s="43"/>
      <c r="L12" s="43"/>
      <c r="M12" s="43"/>
      <c r="N12" s="43"/>
      <c r="O12" s="32"/>
      <c r="P12" s="32"/>
      <c r="Q12" s="43"/>
      <c r="R12" s="32"/>
      <c r="S12" s="32"/>
      <c r="T12" s="43"/>
      <c r="U12" s="32"/>
      <c r="V12" s="239"/>
      <c r="W12" s="54">
        <f>W6*4+W8*9+W10*4</f>
        <v>701.2</v>
      </c>
      <c r="X12" s="55"/>
      <c r="Y12" s="99"/>
      <c r="Z12" s="8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5" s="30" customFormat="1" ht="42">
      <c r="B13" s="21"/>
      <c r="C13" s="232"/>
      <c r="D13" s="22"/>
      <c r="E13" s="22"/>
      <c r="F13" s="23" t="s">
        <v>19</v>
      </c>
      <c r="G13" s="57"/>
      <c r="H13" s="22"/>
      <c r="I13" s="23" t="s">
        <v>19</v>
      </c>
      <c r="J13" s="57"/>
      <c r="K13" s="22"/>
      <c r="L13" s="23" t="s">
        <v>19</v>
      </c>
      <c r="M13" s="57"/>
      <c r="N13" s="22"/>
      <c r="O13" s="23" t="s">
        <v>19</v>
      </c>
      <c r="P13" s="27"/>
      <c r="Q13" s="22"/>
      <c r="R13" s="23" t="s">
        <v>19</v>
      </c>
      <c r="S13" s="22"/>
      <c r="T13" s="27"/>
      <c r="U13" s="23" t="s">
        <v>19</v>
      </c>
      <c r="V13" s="237"/>
      <c r="W13" s="28" t="s">
        <v>20</v>
      </c>
      <c r="X13" s="29" t="s">
        <v>21</v>
      </c>
      <c r="Y13" s="144"/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  <c r="AG13" s="58"/>
      <c r="AH13" s="58"/>
      <c r="AI13" s="58"/>
    </row>
    <row r="14" spans="2:35" ht="27.95" customHeight="1">
      <c r="B14" s="31" t="s">
        <v>26</v>
      </c>
      <c r="C14" s="232"/>
      <c r="D14" s="92"/>
      <c r="E14" s="92"/>
      <c r="F14" s="92"/>
      <c r="G14" s="90"/>
      <c r="H14" s="90"/>
      <c r="I14" s="90"/>
      <c r="J14" s="92"/>
      <c r="K14" s="92"/>
      <c r="L14" s="92"/>
      <c r="M14" s="90"/>
      <c r="N14" s="90"/>
      <c r="O14" s="90"/>
      <c r="P14" s="90"/>
      <c r="Q14" s="90"/>
      <c r="R14" s="92"/>
      <c r="S14" s="90"/>
      <c r="T14" s="90"/>
      <c r="U14" s="90"/>
      <c r="V14" s="238"/>
      <c r="W14" s="34">
        <f>Y13*15+Y15*5+Y17*15+Y18*12</f>
        <v>0</v>
      </c>
      <c r="X14" s="35" t="s">
        <v>27</v>
      </c>
      <c r="Y14" s="145"/>
      <c r="Z14" s="8"/>
      <c r="AA14" s="3" t="s">
        <v>28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8"/>
      <c r="AH14" s="58"/>
      <c r="AI14" s="58"/>
    </row>
    <row r="15" spans="2:35" ht="27.95" customHeight="1">
      <c r="B15" s="31"/>
      <c r="C15" s="232"/>
      <c r="D15" s="92"/>
      <c r="E15" s="92"/>
      <c r="F15" s="92"/>
      <c r="G15" s="90"/>
      <c r="H15" s="90"/>
      <c r="I15" s="90"/>
      <c r="J15" s="92"/>
      <c r="K15" s="92"/>
      <c r="L15" s="92"/>
      <c r="M15" s="92"/>
      <c r="N15" s="90"/>
      <c r="O15" s="90"/>
      <c r="P15" s="90"/>
      <c r="Q15" s="90"/>
      <c r="R15" s="90"/>
      <c r="S15" s="90"/>
      <c r="T15" s="90"/>
      <c r="U15" s="90"/>
      <c r="V15" s="238"/>
      <c r="W15" s="38" t="s">
        <v>29</v>
      </c>
      <c r="X15" s="39" t="s">
        <v>30</v>
      </c>
      <c r="Y15" s="145"/>
      <c r="Z15" s="2"/>
      <c r="AA15" s="40" t="s">
        <v>31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12</v>
      </c>
      <c r="AF15" s="42">
        <f>AC15*4+AD15*9</f>
        <v>160.60000000000002</v>
      </c>
      <c r="AG15" s="58"/>
      <c r="AH15" s="58"/>
      <c r="AI15" s="58"/>
    </row>
    <row r="16" spans="2:35" ht="27.95" customHeight="1">
      <c r="B16" s="31" t="s">
        <v>43</v>
      </c>
      <c r="C16" s="232"/>
      <c r="D16" s="33"/>
      <c r="E16" s="33"/>
      <c r="F16" s="33"/>
      <c r="G16" s="90"/>
      <c r="H16" s="109"/>
      <c r="I16" s="90"/>
      <c r="J16" s="90"/>
      <c r="K16" s="93"/>
      <c r="L16" s="90"/>
      <c r="M16" s="90"/>
      <c r="N16" s="109"/>
      <c r="O16" s="90"/>
      <c r="P16" s="90"/>
      <c r="Q16" s="109"/>
      <c r="R16" s="90"/>
      <c r="S16" s="90"/>
      <c r="T16" s="127"/>
      <c r="U16" s="90"/>
      <c r="V16" s="238"/>
      <c r="W16" s="34">
        <f>Y14*5+Y16*5+Y18*8</f>
        <v>0</v>
      </c>
      <c r="X16" s="39" t="s">
        <v>33</v>
      </c>
      <c r="Y16" s="145"/>
      <c r="Z16" s="8"/>
      <c r="AA16" s="2" t="s">
        <v>34</v>
      </c>
      <c r="AB16" s="3">
        <v>1.6</v>
      </c>
      <c r="AC16" s="3">
        <f>AB16*1</f>
        <v>1.6</v>
      </c>
      <c r="AD16" s="3" t="s">
        <v>12</v>
      </c>
      <c r="AE16" s="3">
        <f>AB16*5</f>
        <v>8</v>
      </c>
      <c r="AF16" s="3">
        <f>AC16*4+AE16*4</f>
        <v>38.4</v>
      </c>
      <c r="AG16" s="58"/>
      <c r="AH16" s="58"/>
      <c r="AI16" s="58"/>
    </row>
    <row r="17" spans="2:35" ht="27.95" customHeight="1">
      <c r="B17" s="236" t="s">
        <v>44</v>
      </c>
      <c r="C17" s="232"/>
      <c r="D17" s="43"/>
      <c r="E17" s="43"/>
      <c r="F17" s="32"/>
      <c r="G17" s="90"/>
      <c r="H17" s="109"/>
      <c r="I17" s="90"/>
      <c r="J17" s="90"/>
      <c r="K17" s="109"/>
      <c r="L17" s="90"/>
      <c r="M17" s="90"/>
      <c r="N17" s="109"/>
      <c r="O17" s="90"/>
      <c r="P17" s="90"/>
      <c r="Q17" s="109"/>
      <c r="R17" s="90"/>
      <c r="S17" s="90"/>
      <c r="T17" s="109"/>
      <c r="U17" s="90"/>
      <c r="V17" s="238"/>
      <c r="W17" s="38" t="s">
        <v>36</v>
      </c>
      <c r="X17" s="39" t="s">
        <v>37</v>
      </c>
      <c r="Y17" s="145"/>
      <c r="Z17" s="2"/>
      <c r="AA17" s="2" t="s">
        <v>38</v>
      </c>
      <c r="AB17" s="3">
        <v>2.5</v>
      </c>
      <c r="AC17" s="3"/>
      <c r="AD17" s="3">
        <f>AB17*5</f>
        <v>12.5</v>
      </c>
      <c r="AE17" s="3" t="s">
        <v>12</v>
      </c>
      <c r="AF17" s="3">
        <f>AD17*9</f>
        <v>112.5</v>
      </c>
      <c r="AG17" s="58"/>
      <c r="AH17" s="59"/>
      <c r="AI17" s="58"/>
    </row>
    <row r="18" spans="2:35" ht="27.95" customHeight="1">
      <c r="B18" s="236"/>
      <c r="C18" s="232"/>
      <c r="D18" s="43"/>
      <c r="E18" s="43"/>
      <c r="F18" s="32"/>
      <c r="G18" s="114"/>
      <c r="H18" s="109"/>
      <c r="I18" s="90"/>
      <c r="J18" s="90"/>
      <c r="K18" s="109"/>
      <c r="L18" s="90"/>
      <c r="M18" s="90"/>
      <c r="N18" s="109"/>
      <c r="O18" s="90"/>
      <c r="P18" s="90"/>
      <c r="Q18" s="109"/>
      <c r="R18" s="90"/>
      <c r="S18" s="90"/>
      <c r="T18" s="109"/>
      <c r="U18" s="90"/>
      <c r="V18" s="238"/>
      <c r="W18" s="34">
        <f>Y13*2+Y14*7+Y15*1+Y18*8</f>
        <v>0</v>
      </c>
      <c r="X18" s="48" t="s">
        <v>39</v>
      </c>
      <c r="Y18" s="145"/>
      <c r="Z18" s="8"/>
      <c r="AA18" s="2" t="s">
        <v>40</v>
      </c>
      <c r="AB18" s="3">
        <v>1</v>
      </c>
      <c r="AE18" s="2">
        <f>AB18*15</f>
        <v>15</v>
      </c>
      <c r="AG18" s="58"/>
      <c r="AH18" s="59"/>
      <c r="AI18" s="58"/>
    </row>
    <row r="19" spans="2:35" ht="27.95" customHeight="1">
      <c r="B19" s="49" t="s">
        <v>41</v>
      </c>
      <c r="C19" s="50"/>
      <c r="D19" s="43"/>
      <c r="E19" s="43"/>
      <c r="F19" s="32"/>
      <c r="G19" s="32"/>
      <c r="H19" s="43"/>
      <c r="I19" s="32"/>
      <c r="J19" s="32"/>
      <c r="K19" s="43"/>
      <c r="L19" s="43"/>
      <c r="M19" s="32"/>
      <c r="N19" s="43"/>
      <c r="O19" s="32"/>
      <c r="P19" s="60"/>
      <c r="Q19" s="43"/>
      <c r="R19" s="32"/>
      <c r="S19" s="33"/>
      <c r="T19" s="45"/>
      <c r="U19" s="33"/>
      <c r="V19" s="238"/>
      <c r="W19" s="38" t="s">
        <v>42</v>
      </c>
      <c r="X19" s="51"/>
      <c r="Y19" s="14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2"/>
      <c r="C20" s="53"/>
      <c r="D20" s="43"/>
      <c r="E20" s="43"/>
      <c r="F20" s="32"/>
      <c r="G20" s="32"/>
      <c r="H20" s="43"/>
      <c r="I20" s="32"/>
      <c r="J20" s="32"/>
      <c r="K20" s="43"/>
      <c r="L20" s="43"/>
      <c r="M20" s="43"/>
      <c r="N20" s="43"/>
      <c r="O20" s="32"/>
      <c r="P20" s="43"/>
      <c r="Q20" s="43"/>
      <c r="R20" s="32"/>
      <c r="S20" s="47"/>
      <c r="T20" s="43"/>
      <c r="U20" s="32"/>
      <c r="V20" s="239"/>
      <c r="W20" s="54">
        <f>W14*4+W16*9+W18*4</f>
        <v>0</v>
      </c>
      <c r="X20" s="61"/>
      <c r="Y20" s="147"/>
      <c r="Z20" s="8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2:35" s="30" customFormat="1" ht="42">
      <c r="B21" s="21"/>
      <c r="C21" s="232"/>
      <c r="D21" s="57"/>
      <c r="E21" s="22"/>
      <c r="F21" s="23" t="s">
        <v>19</v>
      </c>
      <c r="G21" s="57"/>
      <c r="H21" s="22"/>
      <c r="I21" s="23" t="s">
        <v>19</v>
      </c>
      <c r="J21" s="57"/>
      <c r="K21" s="22"/>
      <c r="L21" s="23" t="s">
        <v>19</v>
      </c>
      <c r="M21" s="27"/>
      <c r="N21" s="27"/>
      <c r="O21" s="23" t="s">
        <v>19</v>
      </c>
      <c r="P21" s="22"/>
      <c r="Q21" s="22"/>
      <c r="R21" s="23" t="s">
        <v>19</v>
      </c>
      <c r="S21" s="22"/>
      <c r="T21" s="27"/>
      <c r="U21" s="23" t="s">
        <v>19</v>
      </c>
      <c r="V21" s="237"/>
      <c r="W21" s="28" t="s">
        <v>20</v>
      </c>
      <c r="X21" s="29" t="s">
        <v>21</v>
      </c>
      <c r="Y21" s="144"/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5" s="63" customFormat="1" ht="27.75" customHeight="1">
      <c r="B22" s="31" t="s">
        <v>26</v>
      </c>
      <c r="C22" s="232"/>
      <c r="D22" s="92"/>
      <c r="E22" s="92"/>
      <c r="F22" s="92"/>
      <c r="G22" s="92"/>
      <c r="H22" s="90"/>
      <c r="I22" s="92"/>
      <c r="J22" s="90"/>
      <c r="K22" s="90"/>
      <c r="L22" s="90"/>
      <c r="M22" s="92"/>
      <c r="N22" s="92"/>
      <c r="O22" s="90"/>
      <c r="P22" s="90"/>
      <c r="Q22" s="90"/>
      <c r="R22" s="92"/>
      <c r="S22" s="92"/>
      <c r="T22" s="92"/>
      <c r="U22" s="92"/>
      <c r="V22" s="238"/>
      <c r="W22" s="34">
        <f>Y21*15+Y23*5+Y25*15+Y26*12</f>
        <v>0</v>
      </c>
      <c r="X22" s="35" t="s">
        <v>27</v>
      </c>
      <c r="Y22" s="145"/>
      <c r="Z22" s="62"/>
      <c r="AA22" s="3" t="s">
        <v>28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/>
      <c r="C23" s="232"/>
      <c r="D23" s="32"/>
      <c r="E23" s="32"/>
      <c r="F23" s="32"/>
      <c r="G23" s="92"/>
      <c r="H23" s="92"/>
      <c r="I23" s="92"/>
      <c r="J23" s="90"/>
      <c r="K23" s="90"/>
      <c r="L23" s="90"/>
      <c r="M23" s="90"/>
      <c r="N23" s="90"/>
      <c r="O23" s="90"/>
      <c r="P23" s="90"/>
      <c r="Q23" s="90"/>
      <c r="R23" s="90"/>
      <c r="S23" s="92"/>
      <c r="T23" s="92"/>
      <c r="U23" s="92"/>
      <c r="V23" s="238"/>
      <c r="W23" s="38" t="s">
        <v>29</v>
      </c>
      <c r="X23" s="39" t="s">
        <v>30</v>
      </c>
      <c r="Y23" s="145"/>
      <c r="Z23" s="64"/>
      <c r="AA23" s="40" t="s">
        <v>31</v>
      </c>
      <c r="AB23" s="3">
        <v>2</v>
      </c>
      <c r="AC23" s="41">
        <f>AB23*7</f>
        <v>14</v>
      </c>
      <c r="AD23" s="3">
        <f>AB23*5</f>
        <v>10</v>
      </c>
      <c r="AE23" s="3" t="s">
        <v>12</v>
      </c>
      <c r="AF23" s="42">
        <f>AC23*4+AD23*9</f>
        <v>146</v>
      </c>
    </row>
    <row r="24" spans="2:35" s="63" customFormat="1" ht="27.95" customHeight="1">
      <c r="B24" s="31" t="s">
        <v>43</v>
      </c>
      <c r="C24" s="232"/>
      <c r="D24" s="32"/>
      <c r="E24" s="32"/>
      <c r="F24" s="32"/>
      <c r="G24" s="92"/>
      <c r="H24" s="110"/>
      <c r="I24" s="92"/>
      <c r="J24" s="92"/>
      <c r="K24" s="92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238"/>
      <c r="W24" s="34">
        <f>Y22*5+Y24*5+Y26*8</f>
        <v>0</v>
      </c>
      <c r="X24" s="39" t="s">
        <v>33</v>
      </c>
      <c r="Y24" s="145"/>
      <c r="Z24" s="62"/>
      <c r="AA24" s="2" t="s">
        <v>34</v>
      </c>
      <c r="AB24" s="3">
        <v>1.5</v>
      </c>
      <c r="AC24" s="3">
        <f>AB24*1</f>
        <v>1.5</v>
      </c>
      <c r="AD24" s="3" t="s">
        <v>12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236" t="s">
        <v>45</v>
      </c>
      <c r="C25" s="232"/>
      <c r="D25" s="32"/>
      <c r="E25" s="32"/>
      <c r="F25" s="32"/>
      <c r="G25" s="92"/>
      <c r="H25" s="110"/>
      <c r="I25" s="92"/>
      <c r="J25" s="92"/>
      <c r="K25" s="92"/>
      <c r="L25" s="92"/>
      <c r="M25" s="90"/>
      <c r="N25" s="108"/>
      <c r="O25" s="90"/>
      <c r="P25" s="90"/>
      <c r="Q25" s="90"/>
      <c r="R25" s="90"/>
      <c r="S25" s="90"/>
      <c r="T25" s="109"/>
      <c r="U25" s="90"/>
      <c r="V25" s="238"/>
      <c r="W25" s="38" t="s">
        <v>36</v>
      </c>
      <c r="X25" s="39" t="s">
        <v>37</v>
      </c>
      <c r="Y25" s="145"/>
      <c r="Z25" s="64"/>
      <c r="AA25" s="2" t="s">
        <v>38</v>
      </c>
      <c r="AB25" s="3">
        <v>2.5</v>
      </c>
      <c r="AC25" s="3"/>
      <c r="AD25" s="3">
        <f>AB25*5</f>
        <v>12.5</v>
      </c>
      <c r="AE25" s="3" t="s">
        <v>12</v>
      </c>
      <c r="AF25" s="3">
        <f>AD25*9</f>
        <v>112.5</v>
      </c>
    </row>
    <row r="26" spans="2:35" s="63" customFormat="1" ht="27.95" customHeight="1">
      <c r="B26" s="236"/>
      <c r="C26" s="232"/>
      <c r="D26" s="32"/>
      <c r="E26" s="32"/>
      <c r="F26" s="32"/>
      <c r="G26" s="44"/>
      <c r="H26" s="43"/>
      <c r="I26" s="32"/>
      <c r="J26" s="37"/>
      <c r="K26" s="37"/>
      <c r="L26" s="33"/>
      <c r="M26" s="33"/>
      <c r="N26" s="37"/>
      <c r="O26" s="33"/>
      <c r="P26" s="33"/>
      <c r="Q26" s="33"/>
      <c r="R26" s="32"/>
      <c r="S26" s="32"/>
      <c r="T26" s="43"/>
      <c r="U26" s="32"/>
      <c r="V26" s="238"/>
      <c r="W26" s="34">
        <f>Y21*2+Y22*7+Y23*1+Y26*8</f>
        <v>0</v>
      </c>
      <c r="X26" s="48" t="s">
        <v>39</v>
      </c>
      <c r="Y26" s="145"/>
      <c r="Z26" s="62"/>
      <c r="AA26" s="2" t="s">
        <v>40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9" t="s">
        <v>41</v>
      </c>
      <c r="C27" s="65"/>
      <c r="D27" s="32"/>
      <c r="E27" s="43"/>
      <c r="F27" s="32"/>
      <c r="G27" s="32"/>
      <c r="H27" s="43"/>
      <c r="I27" s="32"/>
      <c r="J27" s="37"/>
      <c r="K27" s="37"/>
      <c r="L27" s="33"/>
      <c r="M27" s="33"/>
      <c r="N27" s="45"/>
      <c r="O27" s="33"/>
      <c r="P27" s="46"/>
      <c r="Q27" s="43"/>
      <c r="R27" s="32"/>
      <c r="S27" s="32"/>
      <c r="T27" s="43"/>
      <c r="U27" s="32"/>
      <c r="V27" s="238"/>
      <c r="W27" s="38" t="s">
        <v>42</v>
      </c>
      <c r="X27" s="51"/>
      <c r="Y27" s="146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43"/>
      <c r="E28" s="43"/>
      <c r="F28" s="32"/>
      <c r="G28" s="32"/>
      <c r="H28" s="43"/>
      <c r="I28" s="32"/>
      <c r="J28" s="37"/>
      <c r="K28" s="45"/>
      <c r="L28" s="33"/>
      <c r="M28" s="32"/>
      <c r="N28" s="43"/>
      <c r="O28" s="32"/>
      <c r="P28" s="32"/>
      <c r="Q28" s="43"/>
      <c r="R28" s="32"/>
      <c r="S28" s="32"/>
      <c r="T28" s="43"/>
      <c r="U28" s="32"/>
      <c r="V28" s="239"/>
      <c r="W28" s="54">
        <f>W22*4+W24*9+W26*4</f>
        <v>0</v>
      </c>
      <c r="X28" s="55"/>
      <c r="Y28" s="147"/>
      <c r="Z28" s="62"/>
      <c r="AA28" s="64"/>
      <c r="AB28" s="68"/>
      <c r="AC28" s="56">
        <f>AC27*4/AF27</f>
        <v>0.15658362989323843</v>
      </c>
      <c r="AD28" s="56">
        <f>AD27*9/AF27</f>
        <v>0.28825622775800713</v>
      </c>
      <c r="AE28" s="56">
        <f>AE27*4/AF27</f>
        <v>0.55516014234875444</v>
      </c>
      <c r="AF28" s="64"/>
    </row>
    <row r="29" spans="2:35" s="30" customFormat="1" ht="42">
      <c r="B29" s="21">
        <v>1</v>
      </c>
      <c r="C29" s="232"/>
      <c r="D29" s="22" t="str">
        <f>月菜單!D11</f>
        <v>小米飯</v>
      </c>
      <c r="E29" s="22" t="s">
        <v>110</v>
      </c>
      <c r="F29" s="23" t="s">
        <v>19</v>
      </c>
      <c r="G29" s="24" t="str">
        <f>月菜單!D12</f>
        <v>板烤雞排</v>
      </c>
      <c r="H29" s="22" t="s">
        <v>262</v>
      </c>
      <c r="I29" s="23" t="s">
        <v>19</v>
      </c>
      <c r="J29" s="25" t="str">
        <f>月菜單!D13</f>
        <v>麻婆豆腐(豆)</v>
      </c>
      <c r="K29" s="26" t="s">
        <v>109</v>
      </c>
      <c r="L29" s="23" t="s">
        <v>19</v>
      </c>
      <c r="M29" s="24" t="str">
        <f>月菜單!D14</f>
        <v>小瓜炒菇</v>
      </c>
      <c r="N29" s="22" t="s">
        <v>106</v>
      </c>
      <c r="O29" s="23" t="s">
        <v>19</v>
      </c>
      <c r="P29" s="22" t="str">
        <f>月菜單!D15</f>
        <v>淺色蔬菜</v>
      </c>
      <c r="Q29" s="22" t="s">
        <v>108</v>
      </c>
      <c r="R29" s="23" t="s">
        <v>19</v>
      </c>
      <c r="S29" s="22" t="str">
        <f>月菜單!D16</f>
        <v>廟口麵線糊(芡)</v>
      </c>
      <c r="T29" s="27" t="s">
        <v>109</v>
      </c>
      <c r="U29" s="23" t="s">
        <v>19</v>
      </c>
      <c r="V29" s="233"/>
      <c r="W29" s="28" t="s">
        <v>20</v>
      </c>
      <c r="X29" s="29" t="s">
        <v>21</v>
      </c>
      <c r="Y29" s="148">
        <v>5.6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5" ht="27.95" customHeight="1">
      <c r="B30" s="31" t="s">
        <v>26</v>
      </c>
      <c r="C30" s="232"/>
      <c r="D30" s="90" t="s">
        <v>191</v>
      </c>
      <c r="E30" s="90"/>
      <c r="F30" s="90">
        <v>70</v>
      </c>
      <c r="G30" s="92" t="s">
        <v>192</v>
      </c>
      <c r="H30" s="92"/>
      <c r="I30" s="92">
        <v>40</v>
      </c>
      <c r="J30" s="92" t="s">
        <v>193</v>
      </c>
      <c r="K30" s="92" t="s">
        <v>194</v>
      </c>
      <c r="L30" s="92">
        <v>40</v>
      </c>
      <c r="M30" s="92" t="s">
        <v>195</v>
      </c>
      <c r="N30" s="92"/>
      <c r="O30" s="92">
        <v>40</v>
      </c>
      <c r="P30" s="90" t="str">
        <f>P29</f>
        <v>淺色蔬菜</v>
      </c>
      <c r="Q30" s="90"/>
      <c r="R30" s="92">
        <v>120</v>
      </c>
      <c r="S30" s="92" t="s">
        <v>196</v>
      </c>
      <c r="T30" s="92"/>
      <c r="U30" s="92">
        <v>10</v>
      </c>
      <c r="V30" s="234"/>
      <c r="W30" s="34">
        <f>Y29*15+Y31*5+Y33*15+Y34*12</f>
        <v>93</v>
      </c>
      <c r="X30" s="35" t="s">
        <v>27</v>
      </c>
      <c r="Y30" s="146">
        <v>2.1</v>
      </c>
      <c r="Z30" s="8"/>
      <c r="AA30" s="3" t="s">
        <v>28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2</v>
      </c>
      <c r="C31" s="232"/>
      <c r="D31" s="92" t="s">
        <v>197</v>
      </c>
      <c r="E31" s="92"/>
      <c r="F31" s="92">
        <v>40</v>
      </c>
      <c r="G31" s="92"/>
      <c r="H31" s="90"/>
      <c r="I31" s="90"/>
      <c r="J31" s="92" t="s">
        <v>198</v>
      </c>
      <c r="K31" s="92"/>
      <c r="L31" s="92">
        <v>20</v>
      </c>
      <c r="M31" s="90" t="s">
        <v>199</v>
      </c>
      <c r="N31" s="90"/>
      <c r="O31" s="90">
        <v>10</v>
      </c>
      <c r="P31" s="92"/>
      <c r="Q31" s="92"/>
      <c r="R31" s="92"/>
      <c r="S31" s="92" t="s">
        <v>200</v>
      </c>
      <c r="T31" s="92"/>
      <c r="U31" s="92">
        <v>5</v>
      </c>
      <c r="V31" s="234"/>
      <c r="W31" s="38" t="s">
        <v>29</v>
      </c>
      <c r="X31" s="39" t="s">
        <v>30</v>
      </c>
      <c r="Y31" s="146">
        <v>1.8</v>
      </c>
      <c r="Z31" s="2"/>
      <c r="AA31" s="40" t="s">
        <v>31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12</v>
      </c>
      <c r="AF31" s="42">
        <f>AC31*4+AD31*9</f>
        <v>167.89999999999998</v>
      </c>
    </row>
    <row r="32" spans="2:35" ht="27.95" customHeight="1">
      <c r="B32" s="31" t="s">
        <v>32</v>
      </c>
      <c r="C32" s="232"/>
      <c r="D32" s="92"/>
      <c r="E32" s="92"/>
      <c r="F32" s="92"/>
      <c r="G32" s="92"/>
      <c r="H32" s="92"/>
      <c r="I32" s="92"/>
      <c r="J32" s="92" t="s">
        <v>201</v>
      </c>
      <c r="K32" s="92"/>
      <c r="L32" s="92">
        <v>20</v>
      </c>
      <c r="M32" s="92" t="s">
        <v>202</v>
      </c>
      <c r="N32" s="92"/>
      <c r="O32" s="90">
        <v>10</v>
      </c>
      <c r="P32" s="92"/>
      <c r="Q32" s="92"/>
      <c r="R32" s="92"/>
      <c r="S32" s="92" t="s">
        <v>202</v>
      </c>
      <c r="T32" s="110"/>
      <c r="U32" s="92">
        <v>5</v>
      </c>
      <c r="V32" s="234"/>
      <c r="W32" s="34">
        <f>Y30*5+Y32*5+Y34*8</f>
        <v>22.5</v>
      </c>
      <c r="X32" s="39" t="s">
        <v>33</v>
      </c>
      <c r="Y32" s="146">
        <v>2.4</v>
      </c>
      <c r="Z32" s="8"/>
      <c r="AA32" s="2" t="s">
        <v>34</v>
      </c>
      <c r="AB32" s="3">
        <v>1.5</v>
      </c>
      <c r="AC32" s="3">
        <f>AB32*1</f>
        <v>1.5</v>
      </c>
      <c r="AD32" s="3" t="s">
        <v>12</v>
      </c>
      <c r="AE32" s="3">
        <f>AB32*5</f>
        <v>7.5</v>
      </c>
      <c r="AF32" s="3">
        <f>AC32*4+AE32*4</f>
        <v>36</v>
      </c>
    </row>
    <row r="33" spans="2:32" ht="27.95" customHeight="1">
      <c r="B33" s="236" t="s">
        <v>46</v>
      </c>
      <c r="C33" s="232"/>
      <c r="D33" s="93"/>
      <c r="E33" s="109"/>
      <c r="F33" s="90"/>
      <c r="G33" s="117"/>
      <c r="H33" s="118"/>
      <c r="I33" s="119"/>
      <c r="J33" s="92" t="s">
        <v>203</v>
      </c>
      <c r="K33" s="92"/>
      <c r="L33" s="92">
        <v>10</v>
      </c>
      <c r="M33" s="92" t="s">
        <v>204</v>
      </c>
      <c r="N33" s="108"/>
      <c r="O33" s="92">
        <v>20</v>
      </c>
      <c r="P33" s="92"/>
      <c r="Q33" s="92"/>
      <c r="R33" s="92"/>
      <c r="S33" s="92" t="s">
        <v>205</v>
      </c>
      <c r="T33" s="110"/>
      <c r="U33" s="92">
        <v>5</v>
      </c>
      <c r="V33" s="234"/>
      <c r="W33" s="38" t="s">
        <v>36</v>
      </c>
      <c r="X33" s="39" t="s">
        <v>37</v>
      </c>
      <c r="Y33" s="146">
        <v>0</v>
      </c>
      <c r="Z33" s="2"/>
      <c r="AA33" s="2" t="s">
        <v>38</v>
      </c>
      <c r="AB33" s="3">
        <v>2.5</v>
      </c>
      <c r="AC33" s="3"/>
      <c r="AD33" s="3">
        <f>AB33*5</f>
        <v>12.5</v>
      </c>
      <c r="AE33" s="3" t="s">
        <v>12</v>
      </c>
      <c r="AF33" s="3">
        <f>AD33*9</f>
        <v>112.5</v>
      </c>
    </row>
    <row r="34" spans="2:32" ht="27.95" customHeight="1">
      <c r="B34" s="236"/>
      <c r="C34" s="232"/>
      <c r="D34" s="93"/>
      <c r="E34" s="93"/>
      <c r="F34" s="90"/>
      <c r="G34" s="92"/>
      <c r="H34" s="110"/>
      <c r="I34" s="92"/>
      <c r="J34" s="92"/>
      <c r="K34" s="92"/>
      <c r="L34" s="92"/>
      <c r="M34" s="90"/>
      <c r="N34" s="108"/>
      <c r="O34" s="90"/>
      <c r="P34" s="92"/>
      <c r="Q34" s="110"/>
      <c r="R34" s="92"/>
      <c r="S34" s="92" t="s">
        <v>206</v>
      </c>
      <c r="T34" s="110"/>
      <c r="U34" s="92">
        <v>10</v>
      </c>
      <c r="V34" s="234"/>
      <c r="W34" s="34">
        <f>Y29*2+Y30*7+Y31*1+Y34*8</f>
        <v>27.7</v>
      </c>
      <c r="X34" s="48" t="s">
        <v>39</v>
      </c>
      <c r="Y34" s="147">
        <v>0</v>
      </c>
      <c r="Z34" s="8"/>
      <c r="AA34" s="2" t="s">
        <v>40</v>
      </c>
      <c r="AB34" s="3">
        <v>1</v>
      </c>
      <c r="AE34" s="2">
        <f>AB34*15</f>
        <v>15</v>
      </c>
    </row>
    <row r="35" spans="2:32" ht="27.95" customHeight="1">
      <c r="B35" s="49" t="s">
        <v>41</v>
      </c>
      <c r="C35" s="50"/>
      <c r="D35" s="110"/>
      <c r="E35" s="110"/>
      <c r="F35" s="92"/>
      <c r="G35" s="92"/>
      <c r="H35" s="108"/>
      <c r="I35" s="92"/>
      <c r="J35" s="90"/>
      <c r="K35" s="109"/>
      <c r="L35" s="90"/>
      <c r="M35" s="90"/>
      <c r="N35" s="109"/>
      <c r="O35" s="90"/>
      <c r="P35" s="92"/>
      <c r="Q35" s="110"/>
      <c r="R35" s="92"/>
      <c r="S35" s="111"/>
      <c r="T35" s="109"/>
      <c r="U35" s="90"/>
      <c r="V35" s="234"/>
      <c r="W35" s="38" t="s">
        <v>42</v>
      </c>
      <c r="X35" s="51"/>
      <c r="Y35" s="14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52"/>
      <c r="C36" s="53"/>
      <c r="D36" s="45"/>
      <c r="E36" s="45"/>
      <c r="F36" s="33"/>
      <c r="G36" s="46"/>
      <c r="H36" s="46"/>
      <c r="I36" s="32"/>
      <c r="J36" s="32"/>
      <c r="K36" s="43"/>
      <c r="L36" s="43"/>
      <c r="M36" s="32"/>
      <c r="N36" s="43"/>
      <c r="O36" s="32"/>
      <c r="P36" s="33"/>
      <c r="Q36" s="45"/>
      <c r="R36" s="33"/>
      <c r="S36" s="32"/>
      <c r="T36" s="43"/>
      <c r="U36" s="32"/>
      <c r="V36" s="235"/>
      <c r="W36" s="54">
        <f>W30*4+W32*9+W34*4</f>
        <v>685.3</v>
      </c>
      <c r="X36" s="61"/>
      <c r="Y36" s="146"/>
      <c r="Z36" s="8"/>
      <c r="AC36" s="56">
        <f>AC35*4/AF35</f>
        <v>0.15094339622641509</v>
      </c>
      <c r="AD36" s="56">
        <f>AD35*9/AF35</f>
        <v>0.27536970933197347</v>
      </c>
      <c r="AE36" s="56">
        <f>AE35*4/AF35</f>
        <v>0.57368689444161147</v>
      </c>
    </row>
    <row r="37" spans="2:32" s="30" customFormat="1" ht="42">
      <c r="B37" s="21">
        <v>1</v>
      </c>
      <c r="C37" s="232"/>
      <c r="D37" s="27" t="str">
        <f>月菜單!E11</f>
        <v>噴香雞絲飯</v>
      </c>
      <c r="E37" s="22" t="s">
        <v>47</v>
      </c>
      <c r="F37" s="23" t="s">
        <v>19</v>
      </c>
      <c r="G37" s="24" t="str">
        <f>月菜單!E12</f>
        <v>香酥豬排(炸)</v>
      </c>
      <c r="H37" s="22" t="s">
        <v>260</v>
      </c>
      <c r="I37" s="23" t="s">
        <v>19</v>
      </c>
      <c r="J37" s="25" t="str">
        <f>月菜單!E13</f>
        <v>吻魚玉米蛋(海)</v>
      </c>
      <c r="K37" s="26" t="s">
        <v>49</v>
      </c>
      <c r="L37" s="23" t="s">
        <v>50</v>
      </c>
      <c r="M37" s="24" t="str">
        <f>月菜單!E14</f>
        <v>檸檬雞柳條(加)</v>
      </c>
      <c r="N37" s="22" t="s">
        <v>261</v>
      </c>
      <c r="O37" s="23" t="s">
        <v>50</v>
      </c>
      <c r="P37" s="22" t="str">
        <f>月菜單!E15</f>
        <v>深色蔬菜</v>
      </c>
      <c r="Q37" s="22" t="s">
        <v>51</v>
      </c>
      <c r="R37" s="23" t="s">
        <v>50</v>
      </c>
      <c r="S37" s="22" t="str">
        <f>月菜單!E16</f>
        <v>白玉上排湯</v>
      </c>
      <c r="T37" s="27" t="s">
        <v>52</v>
      </c>
      <c r="U37" s="23" t="s">
        <v>50</v>
      </c>
      <c r="V37" s="237"/>
      <c r="W37" s="94" t="s">
        <v>20</v>
      </c>
      <c r="X37" s="95" t="s">
        <v>95</v>
      </c>
      <c r="Y37" s="96">
        <v>6</v>
      </c>
      <c r="Z37" s="2"/>
      <c r="AA37" s="2"/>
      <c r="AB37" s="3"/>
      <c r="AC37" s="2" t="s">
        <v>53</v>
      </c>
      <c r="AD37" s="2" t="s">
        <v>54</v>
      </c>
      <c r="AE37" s="2" t="s">
        <v>55</v>
      </c>
      <c r="AF37" s="2" t="s">
        <v>56</v>
      </c>
    </row>
    <row r="38" spans="2:32" ht="27.95" customHeight="1">
      <c r="B38" s="31" t="s">
        <v>26</v>
      </c>
      <c r="C38" s="232"/>
      <c r="D38" s="126" t="s">
        <v>191</v>
      </c>
      <c r="E38" s="90"/>
      <c r="F38" s="92">
        <v>110</v>
      </c>
      <c r="G38" s="90" t="s">
        <v>207</v>
      </c>
      <c r="H38" s="90"/>
      <c r="I38" s="90">
        <v>35</v>
      </c>
      <c r="J38" s="90" t="s">
        <v>208</v>
      </c>
      <c r="K38" s="90" t="s">
        <v>209</v>
      </c>
      <c r="L38" s="90">
        <v>8</v>
      </c>
      <c r="M38" s="113" t="s">
        <v>210</v>
      </c>
      <c r="N38" s="92" t="s">
        <v>211</v>
      </c>
      <c r="O38" s="92">
        <v>40</v>
      </c>
      <c r="P38" s="90" t="str">
        <f>P37</f>
        <v>深色蔬菜</v>
      </c>
      <c r="Q38" s="92"/>
      <c r="R38" s="92">
        <v>120</v>
      </c>
      <c r="S38" s="92" t="s">
        <v>212</v>
      </c>
      <c r="T38" s="92"/>
      <c r="U38" s="92">
        <v>30</v>
      </c>
      <c r="V38" s="238"/>
      <c r="W38" s="97">
        <f>Y37*15+Y39*5+Y41*15+Y42*12</f>
        <v>100</v>
      </c>
      <c r="X38" s="98" t="s">
        <v>96</v>
      </c>
      <c r="Y38" s="99">
        <v>1.7</v>
      </c>
      <c r="Z38" s="8"/>
      <c r="AA38" s="3" t="s">
        <v>57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1">
        <v>3</v>
      </c>
      <c r="C39" s="232"/>
      <c r="D39" s="126" t="s">
        <v>222</v>
      </c>
      <c r="E39" s="90"/>
      <c r="F39" s="92">
        <v>20</v>
      </c>
      <c r="G39" s="92"/>
      <c r="H39" s="90"/>
      <c r="I39" s="90"/>
      <c r="J39" s="90" t="s">
        <v>214</v>
      </c>
      <c r="K39" s="90"/>
      <c r="L39" s="90">
        <v>20</v>
      </c>
      <c r="M39" s="112"/>
      <c r="N39" s="90"/>
      <c r="O39" s="90"/>
      <c r="P39" s="90"/>
      <c r="Q39" s="90"/>
      <c r="R39" s="90"/>
      <c r="S39" s="92" t="s">
        <v>215</v>
      </c>
      <c r="T39" s="92"/>
      <c r="U39" s="92">
        <v>10</v>
      </c>
      <c r="V39" s="238"/>
      <c r="W39" s="100" t="s">
        <v>29</v>
      </c>
      <c r="X39" s="101" t="s">
        <v>97</v>
      </c>
      <c r="Y39" s="99">
        <v>2</v>
      </c>
      <c r="Z39" s="2"/>
      <c r="AA39" s="40" t="s">
        <v>58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59</v>
      </c>
      <c r="AF39" s="42">
        <f>AC39*4+AD39*9</f>
        <v>167.89999999999998</v>
      </c>
    </row>
    <row r="40" spans="2:32" ht="27.95" customHeight="1">
      <c r="B40" s="31" t="s">
        <v>32</v>
      </c>
      <c r="C40" s="232"/>
      <c r="D40" s="126" t="s">
        <v>259</v>
      </c>
      <c r="E40" s="93"/>
      <c r="F40" s="92">
        <v>5</v>
      </c>
      <c r="G40" s="90"/>
      <c r="H40" s="90"/>
      <c r="I40" s="90"/>
      <c r="J40" s="92" t="s">
        <v>213</v>
      </c>
      <c r="K40" s="93"/>
      <c r="L40" s="92">
        <v>20</v>
      </c>
      <c r="M40" s="112"/>
      <c r="N40" s="92"/>
      <c r="O40" s="90"/>
      <c r="P40" s="90"/>
      <c r="Q40" s="90"/>
      <c r="R40" s="90"/>
      <c r="S40" s="92"/>
      <c r="T40" s="110"/>
      <c r="U40" s="92"/>
      <c r="V40" s="238"/>
      <c r="W40" s="97">
        <f>Y38*5+Y40*5+Y42*8</f>
        <v>21.5</v>
      </c>
      <c r="X40" s="101" t="s">
        <v>98</v>
      </c>
      <c r="Y40" s="99">
        <v>2.6</v>
      </c>
      <c r="Z40" s="8"/>
      <c r="AA40" s="2" t="s">
        <v>60</v>
      </c>
      <c r="AB40" s="3">
        <v>1.6</v>
      </c>
      <c r="AC40" s="3">
        <f>AB40*1</f>
        <v>1.6</v>
      </c>
      <c r="AD40" s="3" t="s">
        <v>59</v>
      </c>
      <c r="AE40" s="3">
        <f>AB40*5</f>
        <v>8</v>
      </c>
      <c r="AF40" s="3">
        <f>AC40*4+AE40*4</f>
        <v>38.4</v>
      </c>
    </row>
    <row r="41" spans="2:32" ht="27.95" customHeight="1">
      <c r="B41" s="236" t="s">
        <v>61</v>
      </c>
      <c r="C41" s="232"/>
      <c r="D41" s="126" t="s">
        <v>195</v>
      </c>
      <c r="E41" s="109"/>
      <c r="F41" s="92">
        <v>10</v>
      </c>
      <c r="G41" s="90"/>
      <c r="H41" s="90"/>
      <c r="I41" s="90"/>
      <c r="J41" s="90" t="s">
        <v>217</v>
      </c>
      <c r="K41" s="90"/>
      <c r="L41" s="90">
        <v>20</v>
      </c>
      <c r="M41" s="111"/>
      <c r="N41" s="108"/>
      <c r="O41" s="92"/>
      <c r="P41" s="90"/>
      <c r="Q41" s="90"/>
      <c r="R41" s="90"/>
      <c r="S41" s="92"/>
      <c r="T41" s="110"/>
      <c r="U41" s="92"/>
      <c r="V41" s="238"/>
      <c r="W41" s="100" t="s">
        <v>36</v>
      </c>
      <c r="X41" s="101" t="s">
        <v>99</v>
      </c>
      <c r="Y41" s="99">
        <v>0</v>
      </c>
      <c r="Z41" s="2"/>
      <c r="AA41" s="2" t="s">
        <v>62</v>
      </c>
      <c r="AB41" s="3">
        <v>2.5</v>
      </c>
      <c r="AC41" s="3"/>
      <c r="AD41" s="3">
        <f>AB41*5</f>
        <v>12.5</v>
      </c>
      <c r="AE41" s="3" t="s">
        <v>59</v>
      </c>
      <c r="AF41" s="3">
        <f>AD41*9</f>
        <v>112.5</v>
      </c>
    </row>
    <row r="42" spans="2:32" ht="27.95" customHeight="1">
      <c r="B42" s="236"/>
      <c r="C42" s="232"/>
      <c r="D42" s="33" t="s">
        <v>278</v>
      </c>
      <c r="E42" s="33"/>
      <c r="F42" s="33">
        <v>10</v>
      </c>
      <c r="G42" s="90"/>
      <c r="H42" s="109"/>
      <c r="I42" s="90"/>
      <c r="J42" s="90"/>
      <c r="K42" s="109"/>
      <c r="L42" s="92"/>
      <c r="M42" s="112"/>
      <c r="N42" s="110"/>
      <c r="O42" s="92"/>
      <c r="P42" s="90"/>
      <c r="Q42" s="109"/>
      <c r="R42" s="90"/>
      <c r="S42" s="92"/>
      <c r="T42" s="110"/>
      <c r="U42" s="92"/>
      <c r="V42" s="238"/>
      <c r="W42" s="97">
        <f>Y37*2+Y38*7+Y39*1+Y42*8</f>
        <v>25.9</v>
      </c>
      <c r="X42" s="102" t="s">
        <v>100</v>
      </c>
      <c r="Y42" s="99">
        <v>0</v>
      </c>
      <c r="Z42" s="8"/>
      <c r="AA42" s="2" t="s">
        <v>63</v>
      </c>
      <c r="AE42" s="2">
        <f>AB42*15</f>
        <v>0</v>
      </c>
    </row>
    <row r="43" spans="2:32" ht="27.95" customHeight="1">
      <c r="B43" s="49" t="s">
        <v>64</v>
      </c>
      <c r="C43" s="50"/>
      <c r="D43" s="33"/>
      <c r="E43" s="45"/>
      <c r="F43" s="33"/>
      <c r="G43" s="32"/>
      <c r="H43" s="43"/>
      <c r="I43" s="32"/>
      <c r="J43" s="32"/>
      <c r="K43" s="37"/>
      <c r="L43" s="33"/>
      <c r="M43" s="69"/>
      <c r="N43" s="45"/>
      <c r="O43" s="33"/>
      <c r="P43" s="32"/>
      <c r="Q43" s="43"/>
      <c r="R43" s="32"/>
      <c r="S43" s="32"/>
      <c r="T43" s="43"/>
      <c r="U43" s="32"/>
      <c r="V43" s="238"/>
      <c r="W43" s="100" t="s">
        <v>101</v>
      </c>
      <c r="X43" s="103"/>
      <c r="Y43" s="104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70"/>
      <c r="C44" s="53"/>
      <c r="D44" s="71"/>
      <c r="E44" s="71"/>
      <c r="F44" s="72"/>
      <c r="G44" s="72"/>
      <c r="H44" s="71"/>
      <c r="I44" s="72"/>
      <c r="J44" s="72"/>
      <c r="K44" s="37"/>
      <c r="L44" s="33"/>
      <c r="M44" s="71"/>
      <c r="N44" s="71"/>
      <c r="O44" s="72"/>
      <c r="P44" s="72"/>
      <c r="Q44" s="71"/>
      <c r="R44" s="72"/>
      <c r="S44" s="72"/>
      <c r="T44" s="71"/>
      <c r="U44" s="72"/>
      <c r="V44" s="239"/>
      <c r="W44" s="105">
        <f>W38*4+W40*9+W42*4</f>
        <v>697.1</v>
      </c>
      <c r="X44" s="106"/>
      <c r="Y44" s="107"/>
      <c r="Z44" s="8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</row>
    <row r="45" spans="2:32" ht="66.95" customHeight="1">
      <c r="C45" s="2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76"/>
    </row>
    <row r="46" spans="2:32">
      <c r="B46" s="3"/>
      <c r="D46" s="230"/>
      <c r="E46" s="230"/>
      <c r="F46" s="231"/>
      <c r="G46" s="23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39370078740157483" right="0.39370078740157483" top="0" bottom="0" header="0.31496062992125984" footer="0.31496062992125984"/>
  <pageSetup paperSize="9"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topLeftCell="A7" zoomScale="55" zoomScaleNormal="55" workbookViewId="0">
      <selection activeCell="J21" sqref="J21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240" t="s">
        <v>188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1"/>
      <c r="AB1" s="3"/>
    </row>
    <row r="2" spans="2:35" s="2" customFormat="1" ht="16.5" customHeight="1">
      <c r="B2" s="241"/>
      <c r="C2" s="242"/>
      <c r="D2" s="242"/>
      <c r="E2" s="242"/>
      <c r="F2" s="242"/>
      <c r="G2" s="242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43"/>
      <c r="T2" s="244"/>
      <c r="U2" s="244"/>
      <c r="V2" s="244"/>
      <c r="W2" s="244"/>
      <c r="X2" s="244"/>
      <c r="Y2" s="244"/>
      <c r="Z2" s="1"/>
      <c r="AB2" s="3"/>
    </row>
    <row r="3" spans="2:35" s="2" customFormat="1" ht="31.5" customHeight="1" thickBot="1">
      <c r="B3" s="5" t="s">
        <v>65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5"/>
      <c r="T3" s="245"/>
      <c r="U3" s="245"/>
      <c r="V3" s="245"/>
      <c r="W3" s="245"/>
      <c r="X3" s="245"/>
      <c r="Y3" s="245"/>
      <c r="Z3" s="8"/>
      <c r="AB3" s="3"/>
    </row>
    <row r="4" spans="2:35" s="20" customFormat="1" ht="99">
      <c r="B4" s="9" t="s">
        <v>7</v>
      </c>
      <c r="C4" s="10" t="s">
        <v>8</v>
      </c>
      <c r="D4" s="11" t="s">
        <v>9</v>
      </c>
      <c r="E4" s="12" t="s">
        <v>66</v>
      </c>
      <c r="F4" s="11"/>
      <c r="G4" s="11" t="s">
        <v>11</v>
      </c>
      <c r="H4" s="12" t="s">
        <v>66</v>
      </c>
      <c r="I4" s="11"/>
      <c r="J4" s="11" t="s">
        <v>59</v>
      </c>
      <c r="K4" s="12" t="s">
        <v>66</v>
      </c>
      <c r="L4" s="11"/>
      <c r="M4" s="11" t="s">
        <v>13</v>
      </c>
      <c r="N4" s="12" t="s">
        <v>66</v>
      </c>
      <c r="O4" s="13"/>
      <c r="P4" s="11" t="s">
        <v>13</v>
      </c>
      <c r="Q4" s="12" t="s">
        <v>66</v>
      </c>
      <c r="R4" s="11"/>
      <c r="S4" s="14" t="s">
        <v>14</v>
      </c>
      <c r="T4" s="12" t="s">
        <v>66</v>
      </c>
      <c r="U4" s="11"/>
      <c r="V4" s="15" t="s">
        <v>67</v>
      </c>
      <c r="W4" s="16" t="s">
        <v>16</v>
      </c>
      <c r="X4" s="17" t="s">
        <v>68</v>
      </c>
      <c r="Y4" s="18" t="s">
        <v>69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1</v>
      </c>
      <c r="C5" s="232"/>
      <c r="D5" s="22" t="str">
        <f>月菜單!A19</f>
        <v>寶島白飯</v>
      </c>
      <c r="E5" s="22" t="s">
        <v>47</v>
      </c>
      <c r="F5" s="23" t="s">
        <v>19</v>
      </c>
      <c r="G5" s="57" t="str">
        <f>月菜單!A20</f>
        <v>日式照燒豬排</v>
      </c>
      <c r="H5" s="22" t="s">
        <v>111</v>
      </c>
      <c r="I5" s="23" t="s">
        <v>19</v>
      </c>
      <c r="J5" s="57" t="str">
        <f>月菜單!A21</f>
        <v>印度咖哩雞</v>
      </c>
      <c r="K5" s="22" t="s">
        <v>263</v>
      </c>
      <c r="L5" s="23" t="s">
        <v>19</v>
      </c>
      <c r="M5" s="57" t="str">
        <f>月菜單!A22</f>
        <v>日式蒸蛋</v>
      </c>
      <c r="N5" s="22" t="s">
        <v>264</v>
      </c>
      <c r="O5" s="23" t="s">
        <v>19</v>
      </c>
      <c r="P5" s="22" t="str">
        <f>月菜單!A23</f>
        <v>深色蔬菜</v>
      </c>
      <c r="Q5" s="22" t="s">
        <v>73</v>
      </c>
      <c r="R5" s="23" t="s">
        <v>19</v>
      </c>
      <c r="S5" s="22" t="str">
        <f>月菜單!A24</f>
        <v>刺瓜大骨湯</v>
      </c>
      <c r="T5" s="27" t="s">
        <v>71</v>
      </c>
      <c r="U5" s="23" t="s">
        <v>19</v>
      </c>
      <c r="V5" s="237"/>
      <c r="W5" s="28" t="s">
        <v>20</v>
      </c>
      <c r="X5" s="29" t="s">
        <v>21</v>
      </c>
      <c r="Y5" s="96">
        <v>5.8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5" ht="27.95" customHeight="1">
      <c r="B6" s="31" t="s">
        <v>26</v>
      </c>
      <c r="C6" s="232"/>
      <c r="D6" s="92" t="s">
        <v>78</v>
      </c>
      <c r="E6" s="92"/>
      <c r="F6" s="92">
        <v>110</v>
      </c>
      <c r="G6" s="90" t="s">
        <v>207</v>
      </c>
      <c r="H6" s="90"/>
      <c r="I6" s="90">
        <v>35</v>
      </c>
      <c r="J6" s="90" t="s">
        <v>213</v>
      </c>
      <c r="K6" s="90"/>
      <c r="L6" s="90">
        <v>20</v>
      </c>
      <c r="M6" s="90" t="s">
        <v>265</v>
      </c>
      <c r="N6" s="90"/>
      <c r="O6" s="90">
        <v>40</v>
      </c>
      <c r="P6" s="90" t="str">
        <f>P5</f>
        <v>深色蔬菜</v>
      </c>
      <c r="Q6" s="90"/>
      <c r="R6" s="92">
        <v>120</v>
      </c>
      <c r="S6" s="90" t="s">
        <v>218</v>
      </c>
      <c r="T6" s="90"/>
      <c r="U6" s="90">
        <v>30</v>
      </c>
      <c r="V6" s="238"/>
      <c r="W6" s="34">
        <f>Y5*15+Y7*5+Y9*15+Y10*12</f>
        <v>99</v>
      </c>
      <c r="X6" s="35" t="s">
        <v>27</v>
      </c>
      <c r="Y6" s="99">
        <v>1.8</v>
      </c>
      <c r="Z6" s="8"/>
      <c r="AA6" s="3" t="s">
        <v>28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6</v>
      </c>
      <c r="C7" s="232"/>
      <c r="D7" s="90"/>
      <c r="E7" s="90"/>
      <c r="F7" s="90"/>
      <c r="G7" s="92"/>
      <c r="H7" s="92"/>
      <c r="I7" s="92"/>
      <c r="J7" s="92" t="s">
        <v>219</v>
      </c>
      <c r="K7" s="92"/>
      <c r="L7" s="90">
        <v>30</v>
      </c>
      <c r="M7" s="90"/>
      <c r="N7" s="92"/>
      <c r="O7" s="90"/>
      <c r="P7" s="90"/>
      <c r="Q7" s="90"/>
      <c r="R7" s="90"/>
      <c r="S7" s="90" t="s">
        <v>221</v>
      </c>
      <c r="T7" s="90"/>
      <c r="U7" s="90">
        <v>10</v>
      </c>
      <c r="V7" s="238"/>
      <c r="W7" s="38" t="s">
        <v>29</v>
      </c>
      <c r="X7" s="39" t="s">
        <v>30</v>
      </c>
      <c r="Y7" s="99">
        <v>2.4</v>
      </c>
      <c r="Z7" s="2"/>
      <c r="AA7" s="40" t="s">
        <v>31</v>
      </c>
      <c r="AB7" s="3">
        <v>2</v>
      </c>
      <c r="AC7" s="41">
        <f>AB7*7</f>
        <v>14</v>
      </c>
      <c r="AD7" s="3">
        <f>AB7*5</f>
        <v>10</v>
      </c>
      <c r="AE7" s="3" t="s">
        <v>12</v>
      </c>
      <c r="AF7" s="42">
        <f>AC7*4+AD7*9</f>
        <v>146</v>
      </c>
    </row>
    <row r="8" spans="2:35" ht="27.95" customHeight="1">
      <c r="B8" s="31" t="s">
        <v>32</v>
      </c>
      <c r="C8" s="232"/>
      <c r="D8" s="90"/>
      <c r="E8" s="90"/>
      <c r="F8" s="90"/>
      <c r="G8" s="92"/>
      <c r="H8" s="92"/>
      <c r="I8" s="92"/>
      <c r="J8" s="92" t="s">
        <v>199</v>
      </c>
      <c r="K8" s="108"/>
      <c r="L8" s="92">
        <v>20</v>
      </c>
      <c r="M8" s="90"/>
      <c r="N8" s="109"/>
      <c r="O8" s="90"/>
      <c r="P8" s="90"/>
      <c r="Q8" s="109"/>
      <c r="R8" s="90"/>
      <c r="S8" s="92"/>
      <c r="T8" s="92"/>
      <c r="U8" s="92"/>
      <c r="V8" s="238"/>
      <c r="W8" s="34">
        <f>Y6*5+Y8*5+Y10*8</f>
        <v>21.5</v>
      </c>
      <c r="X8" s="39" t="s">
        <v>33</v>
      </c>
      <c r="Y8" s="99">
        <v>2.5</v>
      </c>
      <c r="Z8" s="8"/>
      <c r="AA8" s="2" t="s">
        <v>34</v>
      </c>
      <c r="AB8" s="3">
        <v>1.5</v>
      </c>
      <c r="AC8" s="3">
        <f>AB8*1</f>
        <v>1.5</v>
      </c>
      <c r="AD8" s="3" t="s">
        <v>12</v>
      </c>
      <c r="AE8" s="3">
        <f>AB8*5</f>
        <v>7.5</v>
      </c>
      <c r="AF8" s="3">
        <f>AC8*4+AE8*4</f>
        <v>36</v>
      </c>
    </row>
    <row r="9" spans="2:35" ht="27.95" customHeight="1">
      <c r="B9" s="236" t="s">
        <v>35</v>
      </c>
      <c r="C9" s="232"/>
      <c r="D9" s="90"/>
      <c r="E9" s="90"/>
      <c r="F9" s="90"/>
      <c r="G9" s="90"/>
      <c r="H9" s="109"/>
      <c r="I9" s="90"/>
      <c r="J9" s="92" t="s">
        <v>222</v>
      </c>
      <c r="K9" s="108"/>
      <c r="L9" s="92">
        <v>20</v>
      </c>
      <c r="M9" s="90"/>
      <c r="N9" s="93"/>
      <c r="O9" s="90"/>
      <c r="P9" s="90"/>
      <c r="Q9" s="109"/>
      <c r="R9" s="90"/>
      <c r="S9" s="92"/>
      <c r="T9" s="110"/>
      <c r="U9" s="92"/>
      <c r="V9" s="238"/>
      <c r="W9" s="38" t="s">
        <v>36</v>
      </c>
      <c r="X9" s="39" t="s">
        <v>37</v>
      </c>
      <c r="Y9" s="99">
        <v>0</v>
      </c>
      <c r="Z9" s="2"/>
      <c r="AA9" s="2" t="s">
        <v>38</v>
      </c>
      <c r="AB9" s="3">
        <v>2.5</v>
      </c>
      <c r="AC9" s="3"/>
      <c r="AD9" s="3">
        <f>AB9*5</f>
        <v>12.5</v>
      </c>
      <c r="AE9" s="3" t="s">
        <v>12</v>
      </c>
      <c r="AF9" s="3">
        <f>AD9*9</f>
        <v>112.5</v>
      </c>
    </row>
    <row r="10" spans="2:35" ht="27.95" customHeight="1">
      <c r="B10" s="236"/>
      <c r="C10" s="232"/>
      <c r="D10" s="90"/>
      <c r="E10" s="90"/>
      <c r="F10" s="90"/>
      <c r="G10" s="111"/>
      <c r="H10" s="109"/>
      <c r="I10" s="90"/>
      <c r="J10" s="92"/>
      <c r="K10" s="93"/>
      <c r="L10" s="90"/>
      <c r="M10" s="93"/>
      <c r="N10" s="109"/>
      <c r="O10" s="90"/>
      <c r="P10" s="90"/>
      <c r="Q10" s="109"/>
      <c r="R10" s="90"/>
      <c r="S10" s="92"/>
      <c r="T10" s="108"/>
      <c r="U10" s="92"/>
      <c r="V10" s="238"/>
      <c r="W10" s="34">
        <f>Y5*2+Y6*7+Y7*1+Y10*8</f>
        <v>26.599999999999998</v>
      </c>
      <c r="X10" s="48" t="s">
        <v>39</v>
      </c>
      <c r="Y10" s="99">
        <v>0</v>
      </c>
      <c r="Z10" s="8"/>
      <c r="AA10" s="2" t="s">
        <v>40</v>
      </c>
      <c r="AE10" s="2">
        <f>AB10*15</f>
        <v>0</v>
      </c>
    </row>
    <row r="11" spans="2:35" ht="27.95" customHeight="1">
      <c r="B11" s="49" t="s">
        <v>41</v>
      </c>
      <c r="C11" s="50"/>
      <c r="D11" s="90"/>
      <c r="E11" s="109"/>
      <c r="F11" s="90"/>
      <c r="G11" s="90"/>
      <c r="H11" s="109"/>
      <c r="I11" s="90"/>
      <c r="J11" s="92"/>
      <c r="K11" s="109"/>
      <c r="L11" s="90"/>
      <c r="M11" s="109"/>
      <c r="N11" s="109"/>
      <c r="O11" s="90"/>
      <c r="P11" s="90"/>
      <c r="Q11" s="109"/>
      <c r="R11" s="90"/>
      <c r="S11" s="90"/>
      <c r="T11" s="90"/>
      <c r="U11" s="90"/>
      <c r="V11" s="238"/>
      <c r="W11" s="38" t="s">
        <v>42</v>
      </c>
      <c r="X11" s="51"/>
      <c r="Y11" s="9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2"/>
      <c r="C12" s="53"/>
      <c r="D12" s="109"/>
      <c r="E12" s="109"/>
      <c r="F12" s="90"/>
      <c r="G12" s="90"/>
      <c r="H12" s="109"/>
      <c r="I12" s="90"/>
      <c r="J12" s="112"/>
      <c r="K12" s="109"/>
      <c r="L12" s="109"/>
      <c r="M12" s="109"/>
      <c r="N12" s="109"/>
      <c r="O12" s="90"/>
      <c r="P12" s="90"/>
      <c r="Q12" s="109"/>
      <c r="R12" s="90"/>
      <c r="S12" s="90"/>
      <c r="T12" s="109"/>
      <c r="U12" s="90"/>
      <c r="V12" s="239"/>
      <c r="W12" s="54">
        <f>W6*4+W8*9+W10*4</f>
        <v>695.9</v>
      </c>
      <c r="X12" s="55"/>
      <c r="Y12" s="99"/>
      <c r="Z12" s="8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5" s="30" customFormat="1" ht="42">
      <c r="B13" s="21">
        <v>1</v>
      </c>
      <c r="C13" s="232"/>
      <c r="D13" s="22" t="str">
        <f>月菜單!B19</f>
        <v>地瓜飯</v>
      </c>
      <c r="E13" s="22" t="s">
        <v>47</v>
      </c>
      <c r="F13" s="23" t="s">
        <v>19</v>
      </c>
      <c r="G13" s="57" t="str">
        <f>月菜單!B20</f>
        <v>醃燻雞翅</v>
      </c>
      <c r="H13" s="22" t="s">
        <v>261</v>
      </c>
      <c r="I13" s="23" t="s">
        <v>19</v>
      </c>
      <c r="J13" s="57" t="str">
        <f>月菜單!B21</f>
        <v>手工蒸肉丸子</v>
      </c>
      <c r="K13" s="22" t="s">
        <v>264</v>
      </c>
      <c r="L13" s="23" t="s">
        <v>19</v>
      </c>
      <c r="M13" s="57" t="str">
        <f>月菜單!B22</f>
        <v>招牌海鮮卷(海加)</v>
      </c>
      <c r="N13" s="22" t="s">
        <v>261</v>
      </c>
      <c r="O13" s="23" t="s">
        <v>19</v>
      </c>
      <c r="P13" s="27" t="str">
        <f>月菜單!B23</f>
        <v>淺色蔬菜</v>
      </c>
      <c r="Q13" s="22" t="s">
        <v>73</v>
      </c>
      <c r="R13" s="23" t="s">
        <v>19</v>
      </c>
      <c r="S13" s="22" t="str">
        <f>月菜單!B24</f>
        <v>日式豚骨湯</v>
      </c>
      <c r="T13" s="27" t="s">
        <v>71</v>
      </c>
      <c r="U13" s="23" t="s">
        <v>19</v>
      </c>
      <c r="V13" s="237"/>
      <c r="W13" s="28" t="s">
        <v>20</v>
      </c>
      <c r="X13" s="29" t="s">
        <v>21</v>
      </c>
      <c r="Y13" s="144">
        <v>6.2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  <c r="AG13" s="58"/>
      <c r="AH13" s="58"/>
      <c r="AI13" s="58"/>
    </row>
    <row r="14" spans="2:35" ht="27.95" customHeight="1">
      <c r="B14" s="31" t="s">
        <v>26</v>
      </c>
      <c r="C14" s="232"/>
      <c r="D14" s="90" t="s">
        <v>191</v>
      </c>
      <c r="E14" s="90"/>
      <c r="F14" s="90">
        <v>70</v>
      </c>
      <c r="G14" s="92" t="s">
        <v>223</v>
      </c>
      <c r="H14" s="92"/>
      <c r="I14" s="92">
        <v>40</v>
      </c>
      <c r="J14" s="92" t="s">
        <v>198</v>
      </c>
      <c r="K14" s="92"/>
      <c r="L14" s="92">
        <v>20</v>
      </c>
      <c r="M14" s="90" t="s">
        <v>266</v>
      </c>
      <c r="N14" s="90" t="s">
        <v>267</v>
      </c>
      <c r="O14" s="90">
        <v>40</v>
      </c>
      <c r="P14" s="90" t="str">
        <f>P13</f>
        <v>淺色蔬菜</v>
      </c>
      <c r="Q14" s="90"/>
      <c r="R14" s="92"/>
      <c r="S14" s="90" t="s">
        <v>268</v>
      </c>
      <c r="T14" s="90"/>
      <c r="U14" s="90">
        <v>30</v>
      </c>
      <c r="V14" s="238"/>
      <c r="W14" s="34">
        <f>Y13*15+Y15*5+Y17*15+Y18*12</f>
        <v>103</v>
      </c>
      <c r="X14" s="35" t="s">
        <v>27</v>
      </c>
      <c r="Y14" s="145">
        <v>1.9</v>
      </c>
      <c r="Z14" s="8"/>
      <c r="AA14" s="3" t="s">
        <v>28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8"/>
      <c r="AH14" s="58"/>
      <c r="AI14" s="58"/>
    </row>
    <row r="15" spans="2:35" ht="27.95" customHeight="1">
      <c r="B15" s="31">
        <v>7</v>
      </c>
      <c r="C15" s="232"/>
      <c r="D15" s="92" t="s">
        <v>224</v>
      </c>
      <c r="E15" s="92"/>
      <c r="F15" s="92">
        <v>50</v>
      </c>
      <c r="G15" s="92"/>
      <c r="H15" s="92"/>
      <c r="I15" s="92"/>
      <c r="J15" s="92" t="s">
        <v>225</v>
      </c>
      <c r="K15" s="92"/>
      <c r="L15" s="92">
        <v>15</v>
      </c>
      <c r="M15" s="92"/>
      <c r="N15" s="92"/>
      <c r="O15" s="92"/>
      <c r="P15" s="90"/>
      <c r="Q15" s="90"/>
      <c r="R15" s="90"/>
      <c r="S15" s="90" t="s">
        <v>269</v>
      </c>
      <c r="T15" s="90"/>
      <c r="U15" s="90">
        <v>20</v>
      </c>
      <c r="V15" s="238"/>
      <c r="W15" s="38" t="s">
        <v>29</v>
      </c>
      <c r="X15" s="39" t="s">
        <v>30</v>
      </c>
      <c r="Y15" s="145">
        <v>2</v>
      </c>
      <c r="Z15" s="2"/>
      <c r="AA15" s="40" t="s">
        <v>31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12</v>
      </c>
      <c r="AF15" s="42">
        <f>AC15*4+AD15*9</f>
        <v>160.60000000000002</v>
      </c>
      <c r="AG15" s="58"/>
      <c r="AH15" s="58"/>
      <c r="AI15" s="58"/>
    </row>
    <row r="16" spans="2:35" ht="27.95" customHeight="1">
      <c r="B16" s="31" t="s">
        <v>43</v>
      </c>
      <c r="C16" s="232"/>
      <c r="D16" s="92"/>
      <c r="E16" s="92"/>
      <c r="F16" s="92"/>
      <c r="G16" s="92"/>
      <c r="H16" s="110"/>
      <c r="I16" s="92"/>
      <c r="J16" s="90"/>
      <c r="K16" s="93"/>
      <c r="L16" s="90"/>
      <c r="M16" s="92"/>
      <c r="N16" s="108"/>
      <c r="O16" s="92"/>
      <c r="P16" s="90"/>
      <c r="Q16" s="109"/>
      <c r="R16" s="90"/>
      <c r="S16" s="90" t="s">
        <v>270</v>
      </c>
      <c r="T16" s="127"/>
      <c r="U16" s="90">
        <v>10</v>
      </c>
      <c r="V16" s="238"/>
      <c r="W16" s="34">
        <f>Y14*5+Y16*5+Y18*8</f>
        <v>24.5</v>
      </c>
      <c r="X16" s="39" t="s">
        <v>33</v>
      </c>
      <c r="Y16" s="145">
        <v>3</v>
      </c>
      <c r="Z16" s="8"/>
      <c r="AA16" s="2" t="s">
        <v>34</v>
      </c>
      <c r="AB16" s="3">
        <v>1.6</v>
      </c>
      <c r="AC16" s="3">
        <f>AB16*1</f>
        <v>1.6</v>
      </c>
      <c r="AD16" s="3" t="s">
        <v>12</v>
      </c>
      <c r="AE16" s="3">
        <f>AB16*5</f>
        <v>8</v>
      </c>
      <c r="AF16" s="3">
        <f>AC16*4+AE16*4</f>
        <v>38.4</v>
      </c>
      <c r="AG16" s="58"/>
      <c r="AH16" s="58"/>
      <c r="AI16" s="58"/>
    </row>
    <row r="17" spans="2:35" ht="27.95" customHeight="1">
      <c r="B17" s="236" t="s">
        <v>44</v>
      </c>
      <c r="C17" s="232"/>
      <c r="D17" s="109"/>
      <c r="E17" s="109"/>
      <c r="F17" s="90"/>
      <c r="G17" s="90"/>
      <c r="H17" s="109"/>
      <c r="I17" s="90"/>
      <c r="J17" s="90"/>
      <c r="K17" s="109"/>
      <c r="L17" s="90"/>
      <c r="M17" s="92"/>
      <c r="N17" s="110"/>
      <c r="O17" s="92"/>
      <c r="P17" s="90"/>
      <c r="Q17" s="109"/>
      <c r="R17" s="90"/>
      <c r="S17" s="90"/>
      <c r="T17" s="109"/>
      <c r="U17" s="90"/>
      <c r="V17" s="238"/>
      <c r="W17" s="38" t="s">
        <v>36</v>
      </c>
      <c r="X17" s="39" t="s">
        <v>37</v>
      </c>
      <c r="Y17" s="145">
        <v>0</v>
      </c>
      <c r="Z17" s="2"/>
      <c r="AA17" s="2" t="s">
        <v>38</v>
      </c>
      <c r="AB17" s="3">
        <v>2.5</v>
      </c>
      <c r="AC17" s="3"/>
      <c r="AD17" s="3">
        <f>AB17*5</f>
        <v>12.5</v>
      </c>
      <c r="AE17" s="3" t="s">
        <v>12</v>
      </c>
      <c r="AF17" s="3">
        <f>AD17*9</f>
        <v>112.5</v>
      </c>
      <c r="AG17" s="58"/>
      <c r="AH17" s="59"/>
      <c r="AI17" s="58"/>
    </row>
    <row r="18" spans="2:35" ht="27.95" customHeight="1">
      <c r="B18" s="236"/>
      <c r="C18" s="232"/>
      <c r="D18" s="109"/>
      <c r="E18" s="109"/>
      <c r="F18" s="90"/>
      <c r="G18" s="114"/>
      <c r="H18" s="109"/>
      <c r="I18" s="90"/>
      <c r="J18" s="90"/>
      <c r="K18" s="109"/>
      <c r="L18" s="90"/>
      <c r="M18" s="92"/>
      <c r="N18" s="110"/>
      <c r="O18" s="92"/>
      <c r="P18" s="90"/>
      <c r="Q18" s="109"/>
      <c r="R18" s="90"/>
      <c r="S18" s="111"/>
      <c r="T18" s="109"/>
      <c r="U18" s="90"/>
      <c r="V18" s="238"/>
      <c r="W18" s="34">
        <f>Y13*2+Y14*7+Y15*1+Y18*8</f>
        <v>27.7</v>
      </c>
      <c r="X18" s="48" t="s">
        <v>39</v>
      </c>
      <c r="Y18" s="145">
        <v>0</v>
      </c>
      <c r="Z18" s="8"/>
      <c r="AA18" s="2" t="s">
        <v>40</v>
      </c>
      <c r="AB18" s="3">
        <v>1</v>
      </c>
      <c r="AE18" s="2">
        <f>AB18*15</f>
        <v>15</v>
      </c>
      <c r="AG18" s="58"/>
      <c r="AH18" s="59"/>
      <c r="AI18" s="58"/>
    </row>
    <row r="19" spans="2:35" ht="27.95" customHeight="1">
      <c r="B19" s="49" t="s">
        <v>41</v>
      </c>
      <c r="C19" s="50"/>
      <c r="D19" s="109"/>
      <c r="E19" s="109"/>
      <c r="F19" s="90"/>
      <c r="G19" s="90"/>
      <c r="H19" s="109"/>
      <c r="I19" s="90"/>
      <c r="J19" s="90"/>
      <c r="K19" s="109"/>
      <c r="L19" s="109"/>
      <c r="M19" s="90"/>
      <c r="N19" s="109"/>
      <c r="O19" s="90"/>
      <c r="P19" s="115"/>
      <c r="Q19" s="109"/>
      <c r="R19" s="90"/>
      <c r="S19" s="92"/>
      <c r="T19" s="110"/>
      <c r="U19" s="92"/>
      <c r="V19" s="238"/>
      <c r="W19" s="38" t="s">
        <v>42</v>
      </c>
      <c r="X19" s="51"/>
      <c r="Y19" s="14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2"/>
      <c r="C20" s="53"/>
      <c r="D20" s="109"/>
      <c r="E20" s="109"/>
      <c r="F20" s="90"/>
      <c r="G20" s="90"/>
      <c r="H20" s="109"/>
      <c r="I20" s="90"/>
      <c r="J20" s="90"/>
      <c r="K20" s="109"/>
      <c r="L20" s="109"/>
      <c r="M20" s="109"/>
      <c r="N20" s="109"/>
      <c r="O20" s="90"/>
      <c r="P20" s="109"/>
      <c r="Q20" s="109"/>
      <c r="R20" s="90"/>
      <c r="S20" s="111"/>
      <c r="T20" s="109"/>
      <c r="U20" s="90"/>
      <c r="V20" s="239"/>
      <c r="W20" s="54">
        <f>W14*4+W16*9+W18*4</f>
        <v>743.3</v>
      </c>
      <c r="X20" s="61"/>
      <c r="Y20" s="147"/>
      <c r="Z20" s="8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2:35" s="30" customFormat="1" ht="42">
      <c r="B21" s="21">
        <v>1</v>
      </c>
      <c r="C21" s="232"/>
      <c r="D21" s="57" t="str">
        <f>月菜單!C19</f>
        <v>寶島白飯</v>
      </c>
      <c r="E21" s="22" t="s">
        <v>104</v>
      </c>
      <c r="F21" s="23" t="s">
        <v>19</v>
      </c>
      <c r="G21" s="57" t="str">
        <f>月菜單!C20</f>
        <v>和風照燒豬排</v>
      </c>
      <c r="H21" s="22" t="s">
        <v>94</v>
      </c>
      <c r="I21" s="23" t="s">
        <v>19</v>
      </c>
      <c r="J21" s="57" t="str">
        <f>月菜單!C21</f>
        <v>台式滷味(豆)</v>
      </c>
      <c r="K21" s="22" t="s">
        <v>105</v>
      </c>
      <c r="L21" s="23" t="s">
        <v>19</v>
      </c>
      <c r="M21" s="22" t="str">
        <f>月菜單!C22</f>
        <v>刺瓜什錦(海)</v>
      </c>
      <c r="N21" s="22" t="s">
        <v>80</v>
      </c>
      <c r="O21" s="23" t="s">
        <v>19</v>
      </c>
      <c r="P21" s="22" t="str">
        <f>月菜單!C23</f>
        <v>深色蔬菜</v>
      </c>
      <c r="Q21" s="22" t="s">
        <v>73</v>
      </c>
      <c r="R21" s="23" t="s">
        <v>19</v>
      </c>
      <c r="S21" s="22" t="str">
        <f>月菜單!C24</f>
        <v>金絲蛋花湯</v>
      </c>
      <c r="T21" s="27" t="s">
        <v>71</v>
      </c>
      <c r="U21" s="23" t="s">
        <v>19</v>
      </c>
      <c r="V21" s="237"/>
      <c r="W21" s="28" t="s">
        <v>20</v>
      </c>
      <c r="X21" s="29" t="s">
        <v>21</v>
      </c>
      <c r="Y21" s="144">
        <v>6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5" s="63" customFormat="1" ht="27.75" customHeight="1">
      <c r="B22" s="31" t="s">
        <v>26</v>
      </c>
      <c r="C22" s="232"/>
      <c r="D22" s="92" t="s">
        <v>78</v>
      </c>
      <c r="E22" s="92"/>
      <c r="F22" s="92">
        <v>110</v>
      </c>
      <c r="G22" s="90" t="s">
        <v>207</v>
      </c>
      <c r="H22" s="90"/>
      <c r="I22" s="90">
        <v>35</v>
      </c>
      <c r="J22" s="90" t="s">
        <v>226</v>
      </c>
      <c r="K22" s="90" t="s">
        <v>194</v>
      </c>
      <c r="L22" s="90">
        <v>20</v>
      </c>
      <c r="M22" s="90" t="s">
        <v>218</v>
      </c>
      <c r="N22" s="91"/>
      <c r="O22" s="90">
        <v>40</v>
      </c>
      <c r="P22" s="90" t="str">
        <f>P21</f>
        <v>深色蔬菜</v>
      </c>
      <c r="Q22" s="90"/>
      <c r="R22" s="92">
        <v>120</v>
      </c>
      <c r="S22" s="92" t="s">
        <v>227</v>
      </c>
      <c r="T22" s="92"/>
      <c r="U22" s="92">
        <v>10</v>
      </c>
      <c r="V22" s="238"/>
      <c r="W22" s="34">
        <f>Y21*15+Y23*5+Y25*15+Y26*12</f>
        <v>101</v>
      </c>
      <c r="X22" s="35" t="s">
        <v>27</v>
      </c>
      <c r="Y22" s="145">
        <v>1.8</v>
      </c>
      <c r="Z22" s="62"/>
      <c r="AA22" s="3" t="s">
        <v>28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8</v>
      </c>
      <c r="C23" s="232"/>
      <c r="D23" s="90"/>
      <c r="E23" s="90"/>
      <c r="F23" s="90"/>
      <c r="G23" s="92"/>
      <c r="H23" s="92"/>
      <c r="I23" s="92"/>
      <c r="J23" s="126" t="s">
        <v>228</v>
      </c>
      <c r="K23" s="90"/>
      <c r="L23" s="90">
        <v>20</v>
      </c>
      <c r="M23" s="90" t="s">
        <v>199</v>
      </c>
      <c r="N23" s="116"/>
      <c r="O23" s="90">
        <v>10</v>
      </c>
      <c r="P23" s="90"/>
      <c r="Q23" s="90"/>
      <c r="R23" s="90"/>
      <c r="S23" s="92" t="s">
        <v>217</v>
      </c>
      <c r="T23" s="92"/>
      <c r="U23" s="92">
        <v>10</v>
      </c>
      <c r="V23" s="238"/>
      <c r="W23" s="38" t="s">
        <v>29</v>
      </c>
      <c r="X23" s="39" t="s">
        <v>30</v>
      </c>
      <c r="Y23" s="145">
        <v>2.2000000000000002</v>
      </c>
      <c r="Z23" s="64"/>
      <c r="AA23" s="40" t="s">
        <v>31</v>
      </c>
      <c r="AB23" s="3">
        <v>2</v>
      </c>
      <c r="AC23" s="41">
        <f>AB23*7</f>
        <v>14</v>
      </c>
      <c r="AD23" s="3">
        <f>AB23*5</f>
        <v>10</v>
      </c>
      <c r="AE23" s="3" t="s">
        <v>12</v>
      </c>
      <c r="AF23" s="42">
        <f>AC23*4+AD23*9</f>
        <v>146</v>
      </c>
    </row>
    <row r="24" spans="2:35" s="63" customFormat="1" ht="27.95" customHeight="1">
      <c r="B24" s="31" t="s">
        <v>43</v>
      </c>
      <c r="C24" s="232"/>
      <c r="D24" s="90"/>
      <c r="E24" s="90"/>
      <c r="F24" s="90"/>
      <c r="G24" s="92"/>
      <c r="H24" s="110"/>
      <c r="I24" s="92"/>
      <c r="J24" s="92" t="s">
        <v>229</v>
      </c>
      <c r="K24" s="93"/>
      <c r="L24" s="90">
        <v>10</v>
      </c>
      <c r="M24" s="90" t="s">
        <v>230</v>
      </c>
      <c r="N24" s="109"/>
      <c r="O24" s="90">
        <v>10</v>
      </c>
      <c r="P24" s="90"/>
      <c r="Q24" s="90"/>
      <c r="R24" s="90"/>
      <c r="S24" s="92" t="s">
        <v>230</v>
      </c>
      <c r="T24" s="110"/>
      <c r="U24" s="92">
        <v>5</v>
      </c>
      <c r="V24" s="238"/>
      <c r="W24" s="34">
        <f>Y22*5+Y24*5+Y26*8</f>
        <v>20.5</v>
      </c>
      <c r="X24" s="39" t="s">
        <v>33</v>
      </c>
      <c r="Y24" s="145">
        <v>2.2999999999999998</v>
      </c>
      <c r="Z24" s="62"/>
      <c r="AA24" s="2" t="s">
        <v>34</v>
      </c>
      <c r="AB24" s="3">
        <v>1.5</v>
      </c>
      <c r="AC24" s="3">
        <f>AB24*1</f>
        <v>1.5</v>
      </c>
      <c r="AD24" s="3" t="s">
        <v>12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236" t="s">
        <v>45</v>
      </c>
      <c r="C25" s="232"/>
      <c r="D25" s="90"/>
      <c r="E25" s="90"/>
      <c r="F25" s="90"/>
      <c r="G25" s="92"/>
      <c r="H25" s="110"/>
      <c r="I25" s="92"/>
      <c r="J25" s="92" t="s">
        <v>198</v>
      </c>
      <c r="K25" s="92"/>
      <c r="L25" s="92">
        <v>20</v>
      </c>
      <c r="M25" s="90" t="s">
        <v>231</v>
      </c>
      <c r="N25" s="108" t="s">
        <v>209</v>
      </c>
      <c r="O25" s="90">
        <v>8</v>
      </c>
      <c r="P25" s="90"/>
      <c r="Q25" s="90"/>
      <c r="R25" s="90"/>
      <c r="S25" s="90" t="s">
        <v>199</v>
      </c>
      <c r="T25" s="93"/>
      <c r="U25" s="90">
        <v>5</v>
      </c>
      <c r="V25" s="238"/>
      <c r="W25" s="38" t="s">
        <v>36</v>
      </c>
      <c r="X25" s="39" t="s">
        <v>37</v>
      </c>
      <c r="Y25" s="145">
        <v>0</v>
      </c>
      <c r="Z25" s="64"/>
      <c r="AA25" s="2" t="s">
        <v>38</v>
      </c>
      <c r="AB25" s="3">
        <v>2.5</v>
      </c>
      <c r="AC25" s="3"/>
      <c r="AD25" s="3">
        <f>AB25*5</f>
        <v>12.5</v>
      </c>
      <c r="AE25" s="3" t="s">
        <v>12</v>
      </c>
      <c r="AF25" s="3">
        <f>AD25*9</f>
        <v>112.5</v>
      </c>
    </row>
    <row r="26" spans="2:35" s="63" customFormat="1" ht="27.95" customHeight="1">
      <c r="B26" s="236"/>
      <c r="C26" s="232"/>
      <c r="D26" s="90"/>
      <c r="E26" s="90"/>
      <c r="F26" s="90"/>
      <c r="G26" s="114"/>
      <c r="H26" s="109"/>
      <c r="I26" s="90"/>
      <c r="J26" s="108"/>
      <c r="K26" s="108"/>
      <c r="L26" s="92"/>
      <c r="M26" s="90"/>
      <c r="N26" s="108"/>
      <c r="O26" s="90"/>
      <c r="P26" s="92"/>
      <c r="Q26" s="92"/>
      <c r="R26" s="90"/>
      <c r="S26" s="90"/>
      <c r="T26" s="109"/>
      <c r="U26" s="90"/>
      <c r="V26" s="238"/>
      <c r="W26" s="34">
        <f>Y21*2+Y22*7+Y23*1+Y26*8</f>
        <v>26.8</v>
      </c>
      <c r="X26" s="48" t="s">
        <v>39</v>
      </c>
      <c r="Y26" s="145">
        <v>0</v>
      </c>
      <c r="Z26" s="62"/>
      <c r="AA26" s="2" t="s">
        <v>40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9" t="s">
        <v>41</v>
      </c>
      <c r="C27" s="65"/>
      <c r="D27" s="90"/>
      <c r="E27" s="109"/>
      <c r="F27" s="90"/>
      <c r="G27" s="90"/>
      <c r="H27" s="109"/>
      <c r="I27" s="90"/>
      <c r="J27" s="108"/>
      <c r="K27" s="108"/>
      <c r="L27" s="92"/>
      <c r="M27" s="90"/>
      <c r="N27" s="109"/>
      <c r="O27" s="90"/>
      <c r="P27" s="93"/>
      <c r="Q27" s="109"/>
      <c r="R27" s="90"/>
      <c r="S27" s="90"/>
      <c r="T27" s="109"/>
      <c r="U27" s="90"/>
      <c r="V27" s="238"/>
      <c r="W27" s="38" t="s">
        <v>42</v>
      </c>
      <c r="X27" s="51"/>
      <c r="Y27" s="146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43"/>
      <c r="E28" s="43"/>
      <c r="F28" s="32"/>
      <c r="G28" s="32"/>
      <c r="H28" s="43"/>
      <c r="I28" s="32"/>
      <c r="J28" s="37"/>
      <c r="K28" s="45"/>
      <c r="L28" s="33"/>
      <c r="M28" s="32"/>
      <c r="N28" s="43"/>
      <c r="O28" s="32"/>
      <c r="P28" s="32"/>
      <c r="Q28" s="43"/>
      <c r="R28" s="32"/>
      <c r="S28" s="32"/>
      <c r="T28" s="43"/>
      <c r="U28" s="32"/>
      <c r="V28" s="239"/>
      <c r="W28" s="54">
        <f>W22*4+W24*9+W26*4</f>
        <v>695.7</v>
      </c>
      <c r="X28" s="55"/>
      <c r="Y28" s="147"/>
      <c r="Z28" s="62"/>
      <c r="AA28" s="64"/>
      <c r="AB28" s="68"/>
      <c r="AC28" s="56">
        <f>AC27*4/AF27</f>
        <v>0.15658362989323843</v>
      </c>
      <c r="AD28" s="56">
        <f>AD27*9/AF27</f>
        <v>0.28825622775800713</v>
      </c>
      <c r="AE28" s="56">
        <f>AE27*4/AF27</f>
        <v>0.55516014234875444</v>
      </c>
      <c r="AF28" s="64"/>
    </row>
    <row r="29" spans="2:35" s="30" customFormat="1" ht="42">
      <c r="B29" s="21">
        <v>1</v>
      </c>
      <c r="C29" s="232"/>
      <c r="D29" s="22" t="str">
        <f>月菜單!D19</f>
        <v>小米飯</v>
      </c>
      <c r="E29" s="22" t="s">
        <v>47</v>
      </c>
      <c r="F29" s="23" t="s">
        <v>19</v>
      </c>
      <c r="G29" s="24" t="str">
        <f>月菜單!D20</f>
        <v>夜市大雞排</v>
      </c>
      <c r="H29" s="22" t="s">
        <v>48</v>
      </c>
      <c r="I29" s="23" t="s">
        <v>19</v>
      </c>
      <c r="J29" s="25" t="str">
        <f>月菜單!D21</f>
        <v>鴿蛋肉燥(醃)</v>
      </c>
      <c r="K29" s="26" t="s">
        <v>71</v>
      </c>
      <c r="L29" s="23" t="s">
        <v>19</v>
      </c>
      <c r="M29" s="24" t="str">
        <f>月菜單!D22</f>
        <v>鮮菇燴花椰</v>
      </c>
      <c r="N29" s="22" t="s">
        <v>93</v>
      </c>
      <c r="O29" s="23" t="s">
        <v>19</v>
      </c>
      <c r="P29" s="22" t="str">
        <f>月菜單!D23</f>
        <v>淺色蔬菜</v>
      </c>
      <c r="Q29" s="22" t="s">
        <v>73</v>
      </c>
      <c r="R29" s="23" t="s">
        <v>19</v>
      </c>
      <c r="S29" s="22" t="str">
        <f>月菜單!D24</f>
        <v>竹筍大骨湯</v>
      </c>
      <c r="T29" s="27" t="s">
        <v>71</v>
      </c>
      <c r="U29" s="23" t="s">
        <v>19</v>
      </c>
      <c r="V29" s="233"/>
      <c r="W29" s="28" t="s">
        <v>20</v>
      </c>
      <c r="X29" s="29" t="s">
        <v>21</v>
      </c>
      <c r="Y29" s="148">
        <v>5.8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5" ht="27.95" customHeight="1">
      <c r="B30" s="31" t="s">
        <v>26</v>
      </c>
      <c r="C30" s="232"/>
      <c r="D30" s="90" t="s">
        <v>191</v>
      </c>
      <c r="E30" s="90"/>
      <c r="F30" s="90">
        <v>70</v>
      </c>
      <c r="G30" s="90" t="s">
        <v>232</v>
      </c>
      <c r="H30" s="90"/>
      <c r="I30" s="90">
        <v>40</v>
      </c>
      <c r="J30" s="92" t="s">
        <v>198</v>
      </c>
      <c r="K30" s="92"/>
      <c r="L30" s="92">
        <v>20</v>
      </c>
      <c r="M30" s="90" t="s">
        <v>233</v>
      </c>
      <c r="N30" s="90"/>
      <c r="O30" s="90">
        <v>50</v>
      </c>
      <c r="P30" s="90" t="str">
        <f>P29</f>
        <v>淺色蔬菜</v>
      </c>
      <c r="Q30" s="90"/>
      <c r="R30" s="92">
        <v>120</v>
      </c>
      <c r="S30" s="92" t="s">
        <v>234</v>
      </c>
      <c r="T30" s="92"/>
      <c r="U30" s="92">
        <v>20</v>
      </c>
      <c r="V30" s="234"/>
      <c r="W30" s="34">
        <f>Y29*15+Y31*5+Y33*15+Y34*12</f>
        <v>99.5</v>
      </c>
      <c r="X30" s="35" t="s">
        <v>27</v>
      </c>
      <c r="Y30" s="146">
        <v>1.8</v>
      </c>
      <c r="Z30" s="8"/>
      <c r="AA30" s="3" t="s">
        <v>28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9</v>
      </c>
      <c r="C31" s="232"/>
      <c r="D31" s="92" t="s">
        <v>197</v>
      </c>
      <c r="E31" s="92"/>
      <c r="F31" s="92">
        <v>40</v>
      </c>
      <c r="G31" s="92"/>
      <c r="H31" s="90"/>
      <c r="I31" s="90"/>
      <c r="J31" s="92" t="s">
        <v>235</v>
      </c>
      <c r="K31" s="92" t="s">
        <v>216</v>
      </c>
      <c r="L31" s="92">
        <v>10</v>
      </c>
      <c r="M31" s="90" t="s">
        <v>230</v>
      </c>
      <c r="N31" s="90"/>
      <c r="O31" s="90">
        <v>10</v>
      </c>
      <c r="P31" s="92"/>
      <c r="Q31" s="92"/>
      <c r="R31" s="92"/>
      <c r="S31" s="92" t="s">
        <v>221</v>
      </c>
      <c r="T31" s="92"/>
      <c r="U31" s="92">
        <v>10</v>
      </c>
      <c r="V31" s="234"/>
      <c r="W31" s="38" t="s">
        <v>29</v>
      </c>
      <c r="X31" s="39" t="s">
        <v>30</v>
      </c>
      <c r="Y31" s="146">
        <v>2.5</v>
      </c>
      <c r="Z31" s="2"/>
      <c r="AA31" s="40" t="s">
        <v>31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12</v>
      </c>
      <c r="AF31" s="42">
        <f>AC31*4+AD31*9</f>
        <v>167.89999999999998</v>
      </c>
    </row>
    <row r="32" spans="2:35" ht="27.95" customHeight="1">
      <c r="B32" s="31" t="s">
        <v>32</v>
      </c>
      <c r="C32" s="232"/>
      <c r="D32" s="92"/>
      <c r="E32" s="92"/>
      <c r="F32" s="92"/>
      <c r="G32" s="92"/>
      <c r="H32" s="92"/>
      <c r="I32" s="92"/>
      <c r="J32" s="92" t="s">
        <v>213</v>
      </c>
      <c r="K32" s="92"/>
      <c r="L32" s="92">
        <v>20</v>
      </c>
      <c r="M32" s="90" t="s">
        <v>199</v>
      </c>
      <c r="N32" s="90"/>
      <c r="O32" s="90">
        <v>10</v>
      </c>
      <c r="P32" s="92"/>
      <c r="Q32" s="92"/>
      <c r="R32" s="92"/>
      <c r="S32" s="92"/>
      <c r="T32" s="92"/>
      <c r="U32" s="92"/>
      <c r="V32" s="234"/>
      <c r="W32" s="34">
        <f>Y30*5+Y32*5+Y34*8</f>
        <v>21</v>
      </c>
      <c r="X32" s="39" t="s">
        <v>33</v>
      </c>
      <c r="Y32" s="146">
        <v>2.4</v>
      </c>
      <c r="Z32" s="8"/>
      <c r="AA32" s="2" t="s">
        <v>34</v>
      </c>
      <c r="AB32" s="3">
        <v>1.5</v>
      </c>
      <c r="AC32" s="3">
        <f>AB32*1</f>
        <v>1.5</v>
      </c>
      <c r="AD32" s="3" t="s">
        <v>12</v>
      </c>
      <c r="AE32" s="3">
        <f>AB32*5</f>
        <v>7.5</v>
      </c>
      <c r="AF32" s="3">
        <f>AC32*4+AE32*4</f>
        <v>36</v>
      </c>
    </row>
    <row r="33" spans="2:32" ht="27.75">
      <c r="B33" s="236" t="s">
        <v>46</v>
      </c>
      <c r="C33" s="232"/>
      <c r="D33" s="93"/>
      <c r="E33" s="109"/>
      <c r="F33" s="90"/>
      <c r="G33" s="117"/>
      <c r="H33" s="118"/>
      <c r="I33" s="119"/>
      <c r="J33" s="92" t="s">
        <v>236</v>
      </c>
      <c r="K33" s="92"/>
      <c r="L33" s="92">
        <v>20</v>
      </c>
      <c r="M33" s="90" t="s">
        <v>220</v>
      </c>
      <c r="N33" s="108"/>
      <c r="O33" s="90">
        <v>20</v>
      </c>
      <c r="P33" s="92"/>
      <c r="Q33" s="92"/>
      <c r="R33" s="92"/>
      <c r="S33" s="92"/>
      <c r="T33" s="110"/>
      <c r="U33" s="92"/>
      <c r="V33" s="234"/>
      <c r="W33" s="38" t="s">
        <v>36</v>
      </c>
      <c r="X33" s="39" t="s">
        <v>37</v>
      </c>
      <c r="Y33" s="146">
        <v>0</v>
      </c>
      <c r="Z33" s="2"/>
      <c r="AA33" s="2" t="s">
        <v>38</v>
      </c>
      <c r="AB33" s="3">
        <v>2.5</v>
      </c>
      <c r="AC33" s="3"/>
      <c r="AD33" s="3">
        <f>AB33*5</f>
        <v>12.5</v>
      </c>
      <c r="AE33" s="3" t="s">
        <v>12</v>
      </c>
      <c r="AF33" s="3">
        <f>AD33*9</f>
        <v>112.5</v>
      </c>
    </row>
    <row r="34" spans="2:32" ht="27.75">
      <c r="B34" s="236"/>
      <c r="C34" s="232"/>
      <c r="D34" s="93"/>
      <c r="E34" s="93"/>
      <c r="F34" s="90"/>
      <c r="G34" s="92"/>
      <c r="H34" s="110"/>
      <c r="I34" s="92"/>
      <c r="J34" s="92"/>
      <c r="K34" s="92"/>
      <c r="L34" s="92"/>
      <c r="M34" s="112"/>
      <c r="N34" s="108"/>
      <c r="O34" s="90"/>
      <c r="P34" s="92"/>
      <c r="Q34" s="110"/>
      <c r="R34" s="92"/>
      <c r="S34" s="92"/>
      <c r="T34" s="110"/>
      <c r="U34" s="92"/>
      <c r="V34" s="234"/>
      <c r="W34" s="34">
        <f>Y29*2+Y30*7+Y31*1+Y34*8</f>
        <v>26.7</v>
      </c>
      <c r="X34" s="48" t="s">
        <v>39</v>
      </c>
      <c r="Y34" s="147">
        <v>0</v>
      </c>
      <c r="Z34" s="8"/>
      <c r="AA34" s="2" t="s">
        <v>40</v>
      </c>
      <c r="AB34" s="3">
        <v>1</v>
      </c>
      <c r="AE34" s="2">
        <f>AB34*15</f>
        <v>15</v>
      </c>
    </row>
    <row r="35" spans="2:32" ht="27.75">
      <c r="B35" s="49" t="s">
        <v>41</v>
      </c>
      <c r="C35" s="50"/>
      <c r="D35" s="110"/>
      <c r="E35" s="110"/>
      <c r="F35" s="92"/>
      <c r="G35" s="92"/>
      <c r="H35" s="108"/>
      <c r="I35" s="92"/>
      <c r="J35" s="90"/>
      <c r="K35" s="109"/>
      <c r="L35" s="90"/>
      <c r="M35" s="90"/>
      <c r="N35" s="109"/>
      <c r="O35" s="90"/>
      <c r="P35" s="92"/>
      <c r="Q35" s="110"/>
      <c r="R35" s="92"/>
      <c r="S35" s="111"/>
      <c r="T35" s="109"/>
      <c r="U35" s="90"/>
      <c r="V35" s="234"/>
      <c r="W35" s="38" t="s">
        <v>74</v>
      </c>
      <c r="X35" s="51"/>
      <c r="Y35" s="14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2"/>
      <c r="C36" s="53"/>
      <c r="D36" s="110"/>
      <c r="E36" s="110"/>
      <c r="F36" s="92"/>
      <c r="G36" s="93"/>
      <c r="H36" s="93"/>
      <c r="I36" s="90"/>
      <c r="J36" s="90"/>
      <c r="K36" s="109"/>
      <c r="L36" s="109"/>
      <c r="M36" s="90"/>
      <c r="N36" s="109"/>
      <c r="O36" s="90"/>
      <c r="P36" s="92"/>
      <c r="Q36" s="110"/>
      <c r="R36" s="92"/>
      <c r="S36" s="90"/>
      <c r="T36" s="109"/>
      <c r="U36" s="90"/>
      <c r="V36" s="235"/>
      <c r="W36" s="54">
        <f>W30*4+W32*9+W34*4</f>
        <v>693.8</v>
      </c>
      <c r="X36" s="61"/>
      <c r="Y36" s="146"/>
      <c r="Z36" s="8"/>
      <c r="AC36" s="56">
        <f>AC35*4/AF35</f>
        <v>0.15094339622641509</v>
      </c>
      <c r="AD36" s="56">
        <f>AD35*9/AF35</f>
        <v>0.27536970933197347</v>
      </c>
      <c r="AE36" s="56">
        <f>AE35*4/AF35</f>
        <v>0.57368689444161147</v>
      </c>
    </row>
    <row r="37" spans="2:32" s="30" customFormat="1" ht="42">
      <c r="B37" s="83">
        <v>1</v>
      </c>
      <c r="C37" s="232"/>
      <c r="D37" s="22" t="str">
        <f>月菜單!E19</f>
        <v>日式炒烏龍</v>
      </c>
      <c r="E37" s="22" t="s">
        <v>106</v>
      </c>
      <c r="F37" s="23" t="s">
        <v>75</v>
      </c>
      <c r="G37" s="24" t="str">
        <f>月菜單!E20</f>
        <v>椒鹽咕咾肉(炸)</v>
      </c>
      <c r="H37" s="22" t="s">
        <v>48</v>
      </c>
      <c r="I37" s="23" t="s">
        <v>75</v>
      </c>
      <c r="J37" s="25" t="str">
        <f>月菜單!E21</f>
        <v>香烤地瓜條</v>
      </c>
      <c r="K37" s="26" t="s">
        <v>48</v>
      </c>
      <c r="L37" s="23" t="s">
        <v>75</v>
      </c>
      <c r="M37" s="24" t="str">
        <f>月菜單!E22</f>
        <v>起司肉腸(加)</v>
      </c>
      <c r="N37" s="22" t="s">
        <v>113</v>
      </c>
      <c r="O37" s="23" t="s">
        <v>75</v>
      </c>
      <c r="P37" s="22" t="str">
        <f>月菜單!E23</f>
        <v>深色蔬菜</v>
      </c>
      <c r="Q37" s="22" t="s">
        <v>76</v>
      </c>
      <c r="R37" s="23" t="s">
        <v>75</v>
      </c>
      <c r="S37" s="22" t="str">
        <f>月菜單!E24</f>
        <v>薑絲海芽湯</v>
      </c>
      <c r="T37" s="27" t="s">
        <v>77</v>
      </c>
      <c r="U37" s="23" t="s">
        <v>75</v>
      </c>
      <c r="V37" s="237"/>
      <c r="W37" s="28" t="s">
        <v>20</v>
      </c>
      <c r="X37" s="29" t="s">
        <v>21</v>
      </c>
      <c r="Y37" s="96">
        <v>5.5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75">
      <c r="B38" s="84" t="s">
        <v>26</v>
      </c>
      <c r="C38" s="232"/>
      <c r="D38" s="126" t="s">
        <v>271</v>
      </c>
      <c r="E38" s="90"/>
      <c r="F38" s="92">
        <v>225</v>
      </c>
      <c r="G38" s="92" t="s">
        <v>198</v>
      </c>
      <c r="H38" s="90"/>
      <c r="I38" s="92">
        <v>35</v>
      </c>
      <c r="J38" s="92" t="s">
        <v>237</v>
      </c>
      <c r="K38" s="92"/>
      <c r="L38" s="92">
        <v>40</v>
      </c>
      <c r="M38" s="92" t="s">
        <v>273</v>
      </c>
      <c r="N38" s="92" t="s">
        <v>274</v>
      </c>
      <c r="O38" s="92">
        <v>40</v>
      </c>
      <c r="P38" s="120" t="str">
        <f>P37</f>
        <v>深色蔬菜</v>
      </c>
      <c r="Q38" s="120"/>
      <c r="R38" s="120">
        <v>120</v>
      </c>
      <c r="S38" s="92" t="s">
        <v>238</v>
      </c>
      <c r="T38" s="92"/>
      <c r="U38" s="92">
        <v>10</v>
      </c>
      <c r="V38" s="238"/>
      <c r="W38" s="34">
        <f>Y37*15+Y39*5+Y41*15+Y42*12</f>
        <v>95.5</v>
      </c>
      <c r="X38" s="35" t="s">
        <v>27</v>
      </c>
      <c r="Y38" s="99">
        <v>1.8</v>
      </c>
      <c r="Z38" s="8"/>
      <c r="AA38" s="3" t="s">
        <v>28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84">
        <v>10</v>
      </c>
      <c r="C39" s="232"/>
      <c r="D39" s="126" t="s">
        <v>239</v>
      </c>
      <c r="E39" s="90"/>
      <c r="F39" s="92">
        <v>20</v>
      </c>
      <c r="G39" s="92"/>
      <c r="H39" s="90"/>
      <c r="I39" s="90"/>
      <c r="J39" s="92"/>
      <c r="K39" s="92"/>
      <c r="L39" s="92"/>
      <c r="M39" s="90"/>
      <c r="N39" s="90"/>
      <c r="O39" s="90"/>
      <c r="P39" s="92"/>
      <c r="Q39" s="108"/>
      <c r="R39" s="92"/>
      <c r="S39" s="92" t="s">
        <v>240</v>
      </c>
      <c r="T39" s="108"/>
      <c r="U39" s="92">
        <v>5</v>
      </c>
      <c r="V39" s="238"/>
      <c r="W39" s="38" t="s">
        <v>29</v>
      </c>
      <c r="X39" s="39" t="s">
        <v>30</v>
      </c>
      <c r="Y39" s="99">
        <v>2.6</v>
      </c>
      <c r="Z39" s="2"/>
      <c r="AA39" s="40" t="s">
        <v>31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12</v>
      </c>
      <c r="AF39" s="42">
        <f>AC39*4+AD39*9</f>
        <v>167.89999999999998</v>
      </c>
    </row>
    <row r="40" spans="2:32" ht="27.75">
      <c r="B40" s="84" t="s">
        <v>32</v>
      </c>
      <c r="C40" s="232"/>
      <c r="D40" s="126" t="s">
        <v>272</v>
      </c>
      <c r="E40" s="93"/>
      <c r="F40" s="92">
        <v>10</v>
      </c>
      <c r="G40" s="112"/>
      <c r="H40" s="90"/>
      <c r="I40" s="90"/>
      <c r="J40" s="90"/>
      <c r="K40" s="90"/>
      <c r="L40" s="90"/>
      <c r="M40" s="92"/>
      <c r="N40" s="92"/>
      <c r="O40" s="90"/>
      <c r="P40" s="92"/>
      <c r="Q40" s="110"/>
      <c r="R40" s="92"/>
      <c r="S40" s="92" t="s">
        <v>208</v>
      </c>
      <c r="T40" s="92" t="s">
        <v>209</v>
      </c>
      <c r="U40" s="92">
        <v>5</v>
      </c>
      <c r="V40" s="238"/>
      <c r="W40" s="34">
        <f>Y38*5+Y40*5+Y42*8</f>
        <v>22</v>
      </c>
      <c r="X40" s="39" t="s">
        <v>33</v>
      </c>
      <c r="Y40" s="99">
        <v>2.6</v>
      </c>
      <c r="Z40" s="8"/>
      <c r="AA40" s="2" t="s">
        <v>34</v>
      </c>
      <c r="AB40" s="3">
        <v>1.6</v>
      </c>
      <c r="AC40" s="3">
        <f>AB40*1</f>
        <v>1.6</v>
      </c>
      <c r="AD40" s="3" t="s">
        <v>12</v>
      </c>
      <c r="AE40" s="3">
        <f>AB40*5</f>
        <v>8</v>
      </c>
      <c r="AF40" s="3">
        <f>AC40*4+AE40*4</f>
        <v>38.4</v>
      </c>
    </row>
    <row r="41" spans="2:32" ht="27.75">
      <c r="B41" s="247" t="s">
        <v>79</v>
      </c>
      <c r="C41" s="232"/>
      <c r="D41" s="126" t="s">
        <v>102</v>
      </c>
      <c r="E41" s="109"/>
      <c r="F41" s="92">
        <v>10</v>
      </c>
      <c r="G41" s="112"/>
      <c r="H41" s="90"/>
      <c r="I41" s="90"/>
      <c r="J41" s="90"/>
      <c r="K41" s="93"/>
      <c r="L41" s="90"/>
      <c r="M41" s="92"/>
      <c r="N41" s="108"/>
      <c r="O41" s="92"/>
      <c r="P41" s="92"/>
      <c r="Q41" s="92"/>
      <c r="R41" s="92"/>
      <c r="S41" s="121"/>
      <c r="T41" s="122"/>
      <c r="U41" s="123"/>
      <c r="V41" s="238"/>
      <c r="W41" s="38" t="s">
        <v>36</v>
      </c>
      <c r="X41" s="39" t="s">
        <v>37</v>
      </c>
      <c r="Y41" s="99">
        <v>0</v>
      </c>
      <c r="Z41" s="2"/>
      <c r="AA41" s="2" t="s">
        <v>38</v>
      </c>
      <c r="AB41" s="3">
        <v>2.5</v>
      </c>
      <c r="AC41" s="3"/>
      <c r="AD41" s="3">
        <f>AB41*5</f>
        <v>12.5</v>
      </c>
      <c r="AE41" s="3" t="s">
        <v>12</v>
      </c>
      <c r="AF41" s="3">
        <f>AD41*9</f>
        <v>112.5</v>
      </c>
    </row>
    <row r="42" spans="2:32" ht="27.75">
      <c r="B42" s="247"/>
      <c r="C42" s="232"/>
      <c r="D42" s="126" t="s">
        <v>198</v>
      </c>
      <c r="E42" s="109"/>
      <c r="F42" s="92">
        <v>10</v>
      </c>
      <c r="G42" s="90"/>
      <c r="H42" s="109"/>
      <c r="I42" s="90"/>
      <c r="J42" s="90"/>
      <c r="K42" s="109"/>
      <c r="L42" s="92"/>
      <c r="M42" s="92"/>
      <c r="N42" s="110"/>
      <c r="O42" s="92"/>
      <c r="P42" s="90"/>
      <c r="Q42" s="109"/>
      <c r="R42" s="90"/>
      <c r="S42" s="92"/>
      <c r="T42" s="108"/>
      <c r="U42" s="92"/>
      <c r="V42" s="238"/>
      <c r="W42" s="34">
        <f>Y37*2+Y38*7+Y39*1+Y42*8</f>
        <v>26.200000000000003</v>
      </c>
      <c r="X42" s="48" t="s">
        <v>39</v>
      </c>
      <c r="Y42" s="99">
        <v>0</v>
      </c>
      <c r="Z42" s="8"/>
      <c r="AA42" s="2" t="s">
        <v>40</v>
      </c>
      <c r="AE42" s="2">
        <f>AB42*15</f>
        <v>0</v>
      </c>
    </row>
    <row r="43" spans="2:32" ht="27.75">
      <c r="B43" s="49" t="s">
        <v>41</v>
      </c>
      <c r="C43" s="50"/>
      <c r="D43" s="126"/>
      <c r="E43" s="109"/>
      <c r="F43" s="92"/>
      <c r="G43" s="90"/>
      <c r="H43" s="109"/>
      <c r="I43" s="90"/>
      <c r="J43" s="90"/>
      <c r="K43" s="108"/>
      <c r="L43" s="92"/>
      <c r="M43" s="92"/>
      <c r="N43" s="110"/>
      <c r="O43" s="92"/>
      <c r="P43" s="90"/>
      <c r="Q43" s="109"/>
      <c r="R43" s="90"/>
      <c r="S43" s="90"/>
      <c r="T43" s="109"/>
      <c r="U43" s="90"/>
      <c r="V43" s="238"/>
      <c r="W43" s="38" t="s">
        <v>42</v>
      </c>
      <c r="X43" s="51"/>
      <c r="Y43" s="104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152"/>
      <c r="C44" s="137"/>
      <c r="D44" s="138"/>
      <c r="E44" s="138"/>
      <c r="F44" s="139"/>
      <c r="G44" s="139"/>
      <c r="H44" s="138"/>
      <c r="I44" s="139"/>
      <c r="J44" s="139"/>
      <c r="K44" s="140"/>
      <c r="L44" s="141"/>
      <c r="M44" s="138"/>
      <c r="N44" s="138"/>
      <c r="O44" s="139"/>
      <c r="P44" s="139"/>
      <c r="Q44" s="138"/>
      <c r="R44" s="139"/>
      <c r="S44" s="139"/>
      <c r="T44" s="138"/>
      <c r="U44" s="139"/>
      <c r="V44" s="246"/>
      <c r="W44" s="142">
        <f>W38*4+W40*9+W42*4</f>
        <v>684.8</v>
      </c>
      <c r="X44" s="143"/>
      <c r="Y44" s="107"/>
      <c r="Z44" s="8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</row>
    <row r="45" spans="2:32" ht="51.95" customHeight="1">
      <c r="C45" s="2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76"/>
    </row>
    <row r="46" spans="2:32">
      <c r="B46" s="3"/>
      <c r="D46" s="230"/>
      <c r="E46" s="230"/>
      <c r="F46" s="231"/>
      <c r="G46" s="23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topLeftCell="A16" zoomScale="55" zoomScaleNormal="55" workbookViewId="0">
      <selection activeCell="O28" sqref="O28"/>
    </sheetView>
  </sheetViews>
  <sheetFormatPr defaultColWidth="9" defaultRowHeight="20.25"/>
  <cols>
    <col min="1" max="1" width="0.12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240" t="s">
        <v>189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1"/>
      <c r="AB1" s="3"/>
    </row>
    <row r="2" spans="2:35" s="2" customFormat="1" ht="16.5" customHeight="1">
      <c r="B2" s="241"/>
      <c r="C2" s="242"/>
      <c r="D2" s="242"/>
      <c r="E2" s="242"/>
      <c r="F2" s="242"/>
      <c r="G2" s="242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43"/>
      <c r="T2" s="244"/>
      <c r="U2" s="244"/>
      <c r="V2" s="244"/>
      <c r="W2" s="244"/>
      <c r="X2" s="244"/>
      <c r="Y2" s="244"/>
      <c r="Z2" s="1"/>
      <c r="AB2" s="3"/>
    </row>
    <row r="3" spans="2:35" s="2" customFormat="1" ht="31.5" customHeight="1" thickBot="1">
      <c r="B3" s="5" t="s">
        <v>65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5"/>
      <c r="T3" s="245"/>
      <c r="U3" s="245"/>
      <c r="V3" s="245"/>
      <c r="W3" s="245"/>
      <c r="X3" s="245"/>
      <c r="Y3" s="245"/>
      <c r="Z3" s="8"/>
      <c r="AB3" s="3"/>
    </row>
    <row r="4" spans="2:35" s="20" customFormat="1" ht="99">
      <c r="B4" s="9" t="s">
        <v>7</v>
      </c>
      <c r="C4" s="10" t="s">
        <v>8</v>
      </c>
      <c r="D4" s="11" t="s">
        <v>9</v>
      </c>
      <c r="E4" s="12" t="s">
        <v>66</v>
      </c>
      <c r="F4" s="11"/>
      <c r="G4" s="11" t="s">
        <v>11</v>
      </c>
      <c r="H4" s="12" t="s">
        <v>66</v>
      </c>
      <c r="I4" s="11"/>
      <c r="J4" s="11" t="s">
        <v>59</v>
      </c>
      <c r="K4" s="12" t="s">
        <v>66</v>
      </c>
      <c r="L4" s="11"/>
      <c r="M4" s="11" t="s">
        <v>13</v>
      </c>
      <c r="N4" s="12" t="s">
        <v>66</v>
      </c>
      <c r="O4" s="13"/>
      <c r="P4" s="11" t="s">
        <v>13</v>
      </c>
      <c r="Q4" s="12" t="s">
        <v>66</v>
      </c>
      <c r="R4" s="11"/>
      <c r="S4" s="14" t="s">
        <v>14</v>
      </c>
      <c r="T4" s="12" t="s">
        <v>66</v>
      </c>
      <c r="U4" s="11"/>
      <c r="V4" s="15" t="s">
        <v>67</v>
      </c>
      <c r="W4" s="16" t="s">
        <v>16</v>
      </c>
      <c r="X4" s="17" t="s">
        <v>68</v>
      </c>
      <c r="Y4" s="18" t="s">
        <v>69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1</v>
      </c>
      <c r="C5" s="232"/>
      <c r="D5" s="22" t="str">
        <f>月菜單!A27</f>
        <v>寶島白飯</v>
      </c>
      <c r="E5" s="22" t="s">
        <v>114</v>
      </c>
      <c r="F5" s="23" t="s">
        <v>19</v>
      </c>
      <c r="G5" s="57" t="str">
        <f>月菜單!A28</f>
        <v>燒烤翅小腿</v>
      </c>
      <c r="H5" s="22" t="s">
        <v>113</v>
      </c>
      <c r="I5" s="23" t="s">
        <v>19</v>
      </c>
      <c r="J5" s="57" t="str">
        <f>月菜單!A29</f>
        <v>黑胡椒豬柳</v>
      </c>
      <c r="K5" s="22" t="s">
        <v>115</v>
      </c>
      <c r="L5" s="23" t="s">
        <v>19</v>
      </c>
      <c r="M5" s="57" t="str">
        <f>月菜單!A30</f>
        <v>客家小炒(海豆)</v>
      </c>
      <c r="N5" s="22" t="s">
        <v>116</v>
      </c>
      <c r="O5" s="23" t="s">
        <v>19</v>
      </c>
      <c r="P5" s="22" t="str">
        <f>月菜單!A31</f>
        <v>深色蔬菜</v>
      </c>
      <c r="Q5" s="22" t="s">
        <v>117</v>
      </c>
      <c r="R5" s="23" t="s">
        <v>19</v>
      </c>
      <c r="S5" s="22" t="str">
        <f>月菜單!A32</f>
        <v>酸辣湯(豆芡)</v>
      </c>
      <c r="T5" s="27" t="s">
        <v>115</v>
      </c>
      <c r="U5" s="23" t="s">
        <v>19</v>
      </c>
      <c r="V5" s="237"/>
      <c r="W5" s="28" t="s">
        <v>20</v>
      </c>
      <c r="X5" s="29" t="s">
        <v>21</v>
      </c>
      <c r="Y5" s="144">
        <v>5.8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5" ht="27.95" customHeight="1">
      <c r="B6" s="31" t="s">
        <v>26</v>
      </c>
      <c r="C6" s="232"/>
      <c r="D6" s="92" t="s">
        <v>78</v>
      </c>
      <c r="E6" s="92"/>
      <c r="F6" s="92">
        <v>110</v>
      </c>
      <c r="G6" s="113" t="s">
        <v>242</v>
      </c>
      <c r="H6" s="92"/>
      <c r="I6" s="92">
        <v>40</v>
      </c>
      <c r="J6" s="90" t="s">
        <v>198</v>
      </c>
      <c r="K6" s="90"/>
      <c r="L6" s="90">
        <v>20</v>
      </c>
      <c r="M6" s="92" t="s">
        <v>243</v>
      </c>
      <c r="N6" s="92"/>
      <c r="O6" s="92">
        <v>40</v>
      </c>
      <c r="P6" s="90" t="str">
        <f>P5</f>
        <v>深色蔬菜</v>
      </c>
      <c r="Q6" s="90"/>
      <c r="R6" s="92">
        <v>120</v>
      </c>
      <c r="S6" s="90" t="s">
        <v>193</v>
      </c>
      <c r="T6" s="90" t="s">
        <v>194</v>
      </c>
      <c r="U6" s="90">
        <v>10</v>
      </c>
      <c r="V6" s="238"/>
      <c r="W6" s="34">
        <f>Y5*15+Y7*5+Y9*15+Y10*12</f>
        <v>98.5</v>
      </c>
      <c r="X6" s="35" t="s">
        <v>27</v>
      </c>
      <c r="Y6" s="145">
        <v>1.9</v>
      </c>
      <c r="Z6" s="8"/>
      <c r="AA6" s="3" t="s">
        <v>28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13</v>
      </c>
      <c r="C7" s="232"/>
      <c r="D7" s="90"/>
      <c r="E7" s="90"/>
      <c r="F7" s="90"/>
      <c r="G7" s="92"/>
      <c r="H7" s="92"/>
      <c r="I7" s="92"/>
      <c r="J7" s="90" t="s">
        <v>219</v>
      </c>
      <c r="K7" s="90"/>
      <c r="L7" s="90">
        <v>20</v>
      </c>
      <c r="M7" s="92" t="s">
        <v>244</v>
      </c>
      <c r="N7" s="92" t="s">
        <v>194</v>
      </c>
      <c r="O7" s="92">
        <v>20</v>
      </c>
      <c r="P7" s="90"/>
      <c r="Q7" s="90"/>
      <c r="R7" s="90"/>
      <c r="S7" s="90" t="s">
        <v>229</v>
      </c>
      <c r="T7" s="90"/>
      <c r="U7" s="90">
        <v>10</v>
      </c>
      <c r="V7" s="238"/>
      <c r="W7" s="38" t="s">
        <v>29</v>
      </c>
      <c r="X7" s="39" t="s">
        <v>30</v>
      </c>
      <c r="Y7" s="145">
        <v>2.2999999999999998</v>
      </c>
      <c r="Z7" s="2"/>
      <c r="AA7" s="40" t="s">
        <v>31</v>
      </c>
      <c r="AB7" s="3">
        <v>2</v>
      </c>
      <c r="AC7" s="41">
        <f>AB7*7</f>
        <v>14</v>
      </c>
      <c r="AD7" s="3">
        <f>AB7*5</f>
        <v>10</v>
      </c>
      <c r="AE7" s="3" t="s">
        <v>12</v>
      </c>
      <c r="AF7" s="42">
        <f>AC7*4+AD7*9</f>
        <v>146</v>
      </c>
    </row>
    <row r="8" spans="2:35" ht="27.95" customHeight="1">
      <c r="B8" s="31" t="s">
        <v>32</v>
      </c>
      <c r="C8" s="232"/>
      <c r="D8" s="90"/>
      <c r="E8" s="90"/>
      <c r="F8" s="90"/>
      <c r="G8" s="112"/>
      <c r="H8" s="92"/>
      <c r="I8" s="92"/>
      <c r="J8" s="90" t="s">
        <v>213</v>
      </c>
      <c r="K8" s="93"/>
      <c r="L8" s="90">
        <v>20</v>
      </c>
      <c r="M8" s="92" t="s">
        <v>245</v>
      </c>
      <c r="N8" s="92"/>
      <c r="O8" s="92">
        <v>10</v>
      </c>
      <c r="P8" s="90"/>
      <c r="Q8" s="109"/>
      <c r="R8" s="90"/>
      <c r="S8" s="92" t="s">
        <v>217</v>
      </c>
      <c r="T8" s="92"/>
      <c r="U8" s="92">
        <v>10</v>
      </c>
      <c r="V8" s="238"/>
      <c r="W8" s="34">
        <f>Y6*5+Y8*5+Y10*8</f>
        <v>22</v>
      </c>
      <c r="X8" s="39" t="s">
        <v>33</v>
      </c>
      <c r="Y8" s="145">
        <v>2.5</v>
      </c>
      <c r="Z8" s="8"/>
      <c r="AA8" s="2" t="s">
        <v>34</v>
      </c>
      <c r="AB8" s="3">
        <v>1.5</v>
      </c>
      <c r="AC8" s="3">
        <f>AB8*1</f>
        <v>1.5</v>
      </c>
      <c r="AD8" s="3" t="s">
        <v>12</v>
      </c>
      <c r="AE8" s="3">
        <f>AB8*5</f>
        <v>7.5</v>
      </c>
      <c r="AF8" s="3">
        <f>AC8*4+AE8*4</f>
        <v>36</v>
      </c>
    </row>
    <row r="9" spans="2:35" ht="27.95" customHeight="1">
      <c r="B9" s="236" t="s">
        <v>35</v>
      </c>
      <c r="C9" s="232"/>
      <c r="D9" s="90"/>
      <c r="E9" s="90"/>
      <c r="F9" s="203"/>
      <c r="G9" s="204"/>
      <c r="H9" s="123"/>
      <c r="I9" s="92"/>
      <c r="J9" s="90" t="s">
        <v>199</v>
      </c>
      <c r="K9" s="109"/>
      <c r="L9" s="90">
        <v>20</v>
      </c>
      <c r="M9" s="92" t="s">
        <v>230</v>
      </c>
      <c r="N9" s="92"/>
      <c r="O9" s="92">
        <v>10</v>
      </c>
      <c r="P9" s="90"/>
      <c r="Q9" s="109"/>
      <c r="R9" s="90"/>
      <c r="S9" s="92" t="s">
        <v>199</v>
      </c>
      <c r="T9" s="110"/>
      <c r="U9" s="92">
        <v>5</v>
      </c>
      <c r="V9" s="238"/>
      <c r="W9" s="38" t="s">
        <v>36</v>
      </c>
      <c r="X9" s="39" t="s">
        <v>37</v>
      </c>
      <c r="Y9" s="145">
        <v>0</v>
      </c>
      <c r="Z9" s="2"/>
      <c r="AA9" s="2" t="s">
        <v>38</v>
      </c>
      <c r="AB9" s="3">
        <v>2.5</v>
      </c>
      <c r="AC9" s="3"/>
      <c r="AD9" s="3">
        <f>AB9*5</f>
        <v>12.5</v>
      </c>
      <c r="AE9" s="3" t="s">
        <v>12</v>
      </c>
      <c r="AF9" s="3">
        <f>AD9*9</f>
        <v>112.5</v>
      </c>
    </row>
    <row r="10" spans="2:35" ht="27.95" customHeight="1">
      <c r="B10" s="236"/>
      <c r="C10" s="232"/>
      <c r="D10" s="90"/>
      <c r="E10" s="90"/>
      <c r="F10" s="90"/>
      <c r="G10" s="111"/>
      <c r="H10" s="109"/>
      <c r="I10" s="90"/>
      <c r="J10" s="90"/>
      <c r="K10" s="93"/>
      <c r="L10" s="90"/>
      <c r="M10" s="93" t="s">
        <v>198</v>
      </c>
      <c r="N10" s="109"/>
      <c r="O10" s="90">
        <v>10</v>
      </c>
      <c r="P10" s="90"/>
      <c r="Q10" s="109"/>
      <c r="R10" s="90"/>
      <c r="S10" s="92" t="s">
        <v>230</v>
      </c>
      <c r="T10" s="108"/>
      <c r="U10" s="92">
        <v>5</v>
      </c>
      <c r="V10" s="238"/>
      <c r="W10" s="34">
        <f>Y5*2+Y6*7+Y7*1+Y10*8</f>
        <v>27.2</v>
      </c>
      <c r="X10" s="48" t="s">
        <v>39</v>
      </c>
      <c r="Y10" s="145">
        <v>0</v>
      </c>
      <c r="Z10" s="8"/>
      <c r="AA10" s="2" t="s">
        <v>40</v>
      </c>
      <c r="AE10" s="2">
        <f>AB10*15</f>
        <v>0</v>
      </c>
    </row>
    <row r="11" spans="2:35" ht="27.95" customHeight="1">
      <c r="B11" s="49" t="s">
        <v>41</v>
      </c>
      <c r="C11" s="50"/>
      <c r="D11" s="90"/>
      <c r="E11" s="109"/>
      <c r="F11" s="90"/>
      <c r="G11" s="90"/>
      <c r="H11" s="109"/>
      <c r="I11" s="90"/>
      <c r="J11" s="112"/>
      <c r="K11" s="109"/>
      <c r="L11" s="109"/>
      <c r="M11" s="109"/>
      <c r="N11" s="109"/>
      <c r="O11" s="90"/>
      <c r="P11" s="90"/>
      <c r="Q11" s="109"/>
      <c r="R11" s="90"/>
      <c r="S11" s="126" t="s">
        <v>246</v>
      </c>
      <c r="T11" s="90"/>
      <c r="U11" s="90">
        <v>5</v>
      </c>
      <c r="V11" s="238"/>
      <c r="W11" s="38" t="s">
        <v>42</v>
      </c>
      <c r="X11" s="51"/>
      <c r="Y11" s="9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2"/>
      <c r="C12" s="53"/>
      <c r="D12" s="109"/>
      <c r="E12" s="109"/>
      <c r="F12" s="90"/>
      <c r="G12" s="90"/>
      <c r="H12" s="109"/>
      <c r="I12" s="90"/>
      <c r="J12" s="112"/>
      <c r="K12" s="109"/>
      <c r="L12" s="109"/>
      <c r="M12" s="109"/>
      <c r="N12" s="109"/>
      <c r="O12" s="90"/>
      <c r="P12" s="90"/>
      <c r="Q12" s="109"/>
      <c r="R12" s="90"/>
      <c r="S12" s="90"/>
      <c r="T12" s="109"/>
      <c r="U12" s="90"/>
      <c r="V12" s="239"/>
      <c r="W12" s="54">
        <f>W6*4+W8*9+W10*4</f>
        <v>700.8</v>
      </c>
      <c r="X12" s="55"/>
      <c r="Y12" s="99"/>
      <c r="Z12" s="8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5" s="30" customFormat="1" ht="42">
      <c r="B13" s="21">
        <v>1</v>
      </c>
      <c r="C13" s="232"/>
      <c r="D13" s="22" t="str">
        <f>月菜單!B27</f>
        <v>地瓜飯</v>
      </c>
      <c r="E13" s="22" t="s">
        <v>47</v>
      </c>
      <c r="F13" s="23" t="s">
        <v>19</v>
      </c>
      <c r="G13" s="57" t="str">
        <f>月菜單!B28</f>
        <v>吉野家燒肉</v>
      </c>
      <c r="H13" s="22" t="s">
        <v>71</v>
      </c>
      <c r="I13" s="23" t="s">
        <v>19</v>
      </c>
      <c r="J13" s="57" t="str">
        <f>月菜單!B29</f>
        <v>白玉燒雞</v>
      </c>
      <c r="K13" s="22" t="s">
        <v>130</v>
      </c>
      <c r="L13" s="23" t="s">
        <v>19</v>
      </c>
      <c r="M13" s="57" t="str">
        <f>月菜單!B30</f>
        <v>海苔甜不辣(加炸)</v>
      </c>
      <c r="N13" s="22" t="s">
        <v>70</v>
      </c>
      <c r="O13" s="23" t="s">
        <v>19</v>
      </c>
      <c r="P13" s="22" t="str">
        <f>月菜單!B31</f>
        <v>淺色蔬菜</v>
      </c>
      <c r="Q13" s="22" t="s">
        <v>73</v>
      </c>
      <c r="R13" s="23" t="s">
        <v>19</v>
      </c>
      <c r="S13" s="22" t="str">
        <f>月菜單!B32</f>
        <v>日式味噌湯(豆海)</v>
      </c>
      <c r="T13" s="27" t="s">
        <v>71</v>
      </c>
      <c r="U13" s="23" t="s">
        <v>19</v>
      </c>
      <c r="V13" s="237"/>
      <c r="W13" s="28" t="s">
        <v>20</v>
      </c>
      <c r="X13" s="29" t="s">
        <v>21</v>
      </c>
      <c r="Y13" s="144">
        <v>5.8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  <c r="AG13" s="58"/>
      <c r="AH13" s="58"/>
      <c r="AI13" s="58"/>
    </row>
    <row r="14" spans="2:35" ht="27.95" customHeight="1">
      <c r="B14" s="31" t="s">
        <v>26</v>
      </c>
      <c r="C14" s="232"/>
      <c r="D14" s="90" t="s">
        <v>191</v>
      </c>
      <c r="E14" s="90"/>
      <c r="F14" s="90">
        <v>70</v>
      </c>
      <c r="G14" s="90" t="s">
        <v>198</v>
      </c>
      <c r="H14" s="90"/>
      <c r="I14" s="90">
        <v>35</v>
      </c>
      <c r="J14" s="90" t="s">
        <v>212</v>
      </c>
      <c r="K14" s="93"/>
      <c r="L14" s="90">
        <v>30</v>
      </c>
      <c r="M14" s="90" t="s">
        <v>247</v>
      </c>
      <c r="N14" s="90" t="s">
        <v>211</v>
      </c>
      <c r="O14" s="90">
        <v>40</v>
      </c>
      <c r="P14" s="90" t="str">
        <f>P13</f>
        <v>淺色蔬菜</v>
      </c>
      <c r="Q14" s="90"/>
      <c r="R14" s="92">
        <v>120</v>
      </c>
      <c r="S14" s="92" t="s">
        <v>248</v>
      </c>
      <c r="T14" s="92"/>
      <c r="U14" s="92">
        <v>10</v>
      </c>
      <c r="V14" s="238"/>
      <c r="W14" s="34">
        <f>Y13*15+Y15*5+Y17*15+Y18*12</f>
        <v>98.5</v>
      </c>
      <c r="X14" s="35" t="s">
        <v>27</v>
      </c>
      <c r="Y14" s="145">
        <v>1.9</v>
      </c>
      <c r="Z14" s="8"/>
      <c r="AA14" s="3" t="s">
        <v>28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8"/>
      <c r="AH14" s="58"/>
      <c r="AI14" s="58"/>
    </row>
    <row r="15" spans="2:35" ht="27.95" customHeight="1">
      <c r="B15" s="31">
        <v>14</v>
      </c>
      <c r="C15" s="232"/>
      <c r="D15" s="92" t="s">
        <v>224</v>
      </c>
      <c r="E15" s="92"/>
      <c r="F15" s="92">
        <v>50</v>
      </c>
      <c r="G15" s="90"/>
      <c r="H15" s="90"/>
      <c r="I15" s="90"/>
      <c r="J15" s="126" t="s">
        <v>228</v>
      </c>
      <c r="K15" s="90"/>
      <c r="L15" s="90">
        <v>20</v>
      </c>
      <c r="M15" s="90" t="s">
        <v>249</v>
      </c>
      <c r="N15" s="90"/>
      <c r="O15" s="90">
        <v>10</v>
      </c>
      <c r="P15" s="90"/>
      <c r="Q15" s="90"/>
      <c r="R15" s="90"/>
      <c r="S15" s="90" t="s">
        <v>193</v>
      </c>
      <c r="T15" s="90" t="s">
        <v>194</v>
      </c>
      <c r="U15" s="90">
        <v>10</v>
      </c>
      <c r="V15" s="238"/>
      <c r="W15" s="38" t="s">
        <v>29</v>
      </c>
      <c r="X15" s="39" t="s">
        <v>30</v>
      </c>
      <c r="Y15" s="145">
        <v>2.2999999999999998</v>
      </c>
      <c r="Z15" s="2"/>
      <c r="AA15" s="40" t="s">
        <v>31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12</v>
      </c>
      <c r="AF15" s="42">
        <f>AC15*4+AD15*9</f>
        <v>160.60000000000002</v>
      </c>
      <c r="AG15" s="58"/>
      <c r="AH15" s="58"/>
      <c r="AI15" s="58"/>
    </row>
    <row r="16" spans="2:35" ht="27.95" customHeight="1">
      <c r="B16" s="31" t="s">
        <v>43</v>
      </c>
      <c r="C16" s="232"/>
      <c r="D16" s="92"/>
      <c r="E16" s="92"/>
      <c r="F16" s="92"/>
      <c r="G16" s="90"/>
      <c r="H16" s="109"/>
      <c r="I16" s="90"/>
      <c r="J16" s="90" t="s">
        <v>222</v>
      </c>
      <c r="K16" s="93"/>
      <c r="L16" s="90">
        <v>20</v>
      </c>
      <c r="M16" s="90"/>
      <c r="N16" s="90"/>
      <c r="O16" s="90"/>
      <c r="P16" s="90"/>
      <c r="Q16" s="109"/>
      <c r="R16" s="90"/>
      <c r="S16" s="90" t="s">
        <v>238</v>
      </c>
      <c r="T16" s="127"/>
      <c r="U16" s="90">
        <v>5</v>
      </c>
      <c r="V16" s="238"/>
      <c r="W16" s="34">
        <f>Y14*5+Y16*5+Y18*8</f>
        <v>22</v>
      </c>
      <c r="X16" s="39" t="s">
        <v>33</v>
      </c>
      <c r="Y16" s="145">
        <v>2.5</v>
      </c>
      <c r="Z16" s="8"/>
      <c r="AA16" s="2" t="s">
        <v>34</v>
      </c>
      <c r="AB16" s="3">
        <v>1.6</v>
      </c>
      <c r="AC16" s="3">
        <f>AB16*1</f>
        <v>1.6</v>
      </c>
      <c r="AD16" s="3" t="s">
        <v>12</v>
      </c>
      <c r="AE16" s="3">
        <f>AB16*5</f>
        <v>8</v>
      </c>
      <c r="AF16" s="3">
        <f>AC16*4+AE16*4</f>
        <v>38.4</v>
      </c>
      <c r="AG16" s="58"/>
      <c r="AH16" s="58"/>
      <c r="AI16" s="58"/>
    </row>
    <row r="17" spans="2:35" ht="27.95" customHeight="1">
      <c r="B17" s="236" t="s">
        <v>44</v>
      </c>
      <c r="C17" s="232"/>
      <c r="D17" s="109"/>
      <c r="E17" s="109"/>
      <c r="F17" s="90"/>
      <c r="G17" s="90"/>
      <c r="H17" s="109"/>
      <c r="I17" s="90"/>
      <c r="J17" s="90" t="s">
        <v>250</v>
      </c>
      <c r="K17" s="109"/>
      <c r="L17" s="90">
        <v>5</v>
      </c>
      <c r="M17" s="90"/>
      <c r="N17" s="108"/>
      <c r="O17" s="90"/>
      <c r="P17" s="90"/>
      <c r="Q17" s="109"/>
      <c r="R17" s="90"/>
      <c r="S17" s="90" t="s">
        <v>245</v>
      </c>
      <c r="T17" s="93" t="s">
        <v>209</v>
      </c>
      <c r="U17" s="90">
        <v>5</v>
      </c>
      <c r="V17" s="238"/>
      <c r="W17" s="38" t="s">
        <v>36</v>
      </c>
      <c r="X17" s="39" t="s">
        <v>37</v>
      </c>
      <c r="Y17" s="145">
        <v>0</v>
      </c>
      <c r="Z17" s="2"/>
      <c r="AA17" s="2" t="s">
        <v>38</v>
      </c>
      <c r="AB17" s="3">
        <v>2.5</v>
      </c>
      <c r="AC17" s="3"/>
      <c r="AD17" s="3">
        <f>AB17*5</f>
        <v>12.5</v>
      </c>
      <c r="AE17" s="3" t="s">
        <v>12</v>
      </c>
      <c r="AF17" s="3">
        <f>AD17*9</f>
        <v>112.5</v>
      </c>
      <c r="AG17" s="58"/>
      <c r="AH17" s="59"/>
      <c r="AI17" s="58"/>
    </row>
    <row r="18" spans="2:35" ht="27.95" customHeight="1">
      <c r="B18" s="236"/>
      <c r="C18" s="232"/>
      <c r="D18" s="109"/>
      <c r="E18" s="109"/>
      <c r="F18" s="90"/>
      <c r="G18" s="114"/>
      <c r="H18" s="109"/>
      <c r="I18" s="90"/>
      <c r="J18" s="90"/>
      <c r="K18" s="109"/>
      <c r="L18" s="90"/>
      <c r="M18" s="90"/>
      <c r="N18" s="93"/>
      <c r="O18" s="90"/>
      <c r="P18" s="90"/>
      <c r="Q18" s="109"/>
      <c r="R18" s="90"/>
      <c r="S18" s="111"/>
      <c r="T18" s="109"/>
      <c r="U18" s="90"/>
      <c r="V18" s="238"/>
      <c r="W18" s="34">
        <f>Y13*2+Y14*7+Y15*1+Y18*8</f>
        <v>27.2</v>
      </c>
      <c r="X18" s="48" t="s">
        <v>39</v>
      </c>
      <c r="Y18" s="145">
        <v>0</v>
      </c>
      <c r="Z18" s="8"/>
      <c r="AA18" s="2" t="s">
        <v>40</v>
      </c>
      <c r="AB18" s="3">
        <v>1</v>
      </c>
      <c r="AE18" s="2">
        <f>AB18*15</f>
        <v>15</v>
      </c>
      <c r="AG18" s="58"/>
      <c r="AH18" s="59"/>
      <c r="AI18" s="58"/>
    </row>
    <row r="19" spans="2:35" ht="27.95" customHeight="1">
      <c r="B19" s="49" t="s">
        <v>41</v>
      </c>
      <c r="C19" s="50"/>
      <c r="D19" s="109"/>
      <c r="E19" s="109"/>
      <c r="F19" s="90"/>
      <c r="G19" s="90"/>
      <c r="H19" s="109"/>
      <c r="I19" s="90"/>
      <c r="J19" s="90"/>
      <c r="K19" s="109"/>
      <c r="L19" s="109"/>
      <c r="M19" s="90"/>
      <c r="N19" s="109"/>
      <c r="O19" s="90"/>
      <c r="P19" s="115"/>
      <c r="Q19" s="109"/>
      <c r="R19" s="90"/>
      <c r="S19" s="92"/>
      <c r="T19" s="110"/>
      <c r="U19" s="92"/>
      <c r="V19" s="238"/>
      <c r="W19" s="38" t="s">
        <v>42</v>
      </c>
      <c r="X19" s="51"/>
      <c r="Y19" s="14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2"/>
      <c r="C20" s="53"/>
      <c r="D20" s="109"/>
      <c r="E20" s="109"/>
      <c r="F20" s="90"/>
      <c r="G20" s="90"/>
      <c r="H20" s="109"/>
      <c r="I20" s="90"/>
      <c r="J20" s="90"/>
      <c r="K20" s="109"/>
      <c r="L20" s="109"/>
      <c r="M20" s="109"/>
      <c r="N20" s="109"/>
      <c r="O20" s="90"/>
      <c r="P20" s="109"/>
      <c r="Q20" s="109"/>
      <c r="R20" s="90"/>
      <c r="S20" s="111"/>
      <c r="T20" s="109"/>
      <c r="U20" s="90"/>
      <c r="V20" s="239"/>
      <c r="W20" s="54">
        <f>W14*4+W16*9+W18*4</f>
        <v>700.8</v>
      </c>
      <c r="X20" s="61"/>
      <c r="Y20" s="147"/>
      <c r="Z20" s="8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2:35" s="30" customFormat="1" ht="42">
      <c r="B21" s="21">
        <v>1</v>
      </c>
      <c r="C21" s="232"/>
      <c r="D21" s="57" t="str">
        <f>月菜單!C27</f>
        <v>寶島白飯</v>
      </c>
      <c r="E21" s="22" t="s">
        <v>104</v>
      </c>
      <c r="F21" s="23" t="s">
        <v>19</v>
      </c>
      <c r="G21" s="57" t="str">
        <f>月菜單!C28</f>
        <v>薄皮嫩雞翅(炸)</v>
      </c>
      <c r="H21" s="22" t="s">
        <v>70</v>
      </c>
      <c r="I21" s="23" t="s">
        <v>19</v>
      </c>
      <c r="J21" s="57" t="str">
        <f>月菜單!C29</f>
        <v>泰式打拋豬(醃)</v>
      </c>
      <c r="K21" s="22" t="s">
        <v>72</v>
      </c>
      <c r="L21" s="23" t="s">
        <v>19</v>
      </c>
      <c r="M21" s="57" t="str">
        <f>月菜單!C30</f>
        <v>極品佛跳牆</v>
      </c>
      <c r="N21" s="22" t="s">
        <v>72</v>
      </c>
      <c r="O21" s="23" t="s">
        <v>19</v>
      </c>
      <c r="P21" s="22" t="str">
        <f>月菜單!C31</f>
        <v>深色蔬菜</v>
      </c>
      <c r="Q21" s="22" t="s">
        <v>73</v>
      </c>
      <c r="R21" s="23" t="s">
        <v>19</v>
      </c>
      <c r="S21" s="22" t="str">
        <f>月菜單!C32</f>
        <v>薑絲冬瓜湯</v>
      </c>
      <c r="T21" s="27" t="s">
        <v>71</v>
      </c>
      <c r="U21" s="23" t="s">
        <v>19</v>
      </c>
      <c r="V21" s="237"/>
      <c r="W21" s="28" t="s">
        <v>20</v>
      </c>
      <c r="X21" s="29" t="s">
        <v>21</v>
      </c>
      <c r="Y21" s="144">
        <v>5.7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5" s="63" customFormat="1" ht="27.75" customHeight="1">
      <c r="B22" s="31" t="s">
        <v>26</v>
      </c>
      <c r="C22" s="232"/>
      <c r="D22" s="92" t="s">
        <v>78</v>
      </c>
      <c r="E22" s="92"/>
      <c r="F22" s="92">
        <v>110</v>
      </c>
      <c r="G22" s="92" t="s">
        <v>223</v>
      </c>
      <c r="H22" s="92"/>
      <c r="I22" s="92">
        <v>40</v>
      </c>
      <c r="J22" s="90" t="s">
        <v>198</v>
      </c>
      <c r="K22" s="90"/>
      <c r="L22" s="90">
        <v>20</v>
      </c>
      <c r="M22" s="92" t="s">
        <v>251</v>
      </c>
      <c r="N22" s="92"/>
      <c r="O22" s="92">
        <v>40</v>
      </c>
      <c r="P22" s="90" t="str">
        <f>P21</f>
        <v>深色蔬菜</v>
      </c>
      <c r="Q22" s="90"/>
      <c r="R22" s="92">
        <v>120</v>
      </c>
      <c r="S22" s="92" t="s">
        <v>240</v>
      </c>
      <c r="T22" s="92"/>
      <c r="U22" s="92">
        <v>5</v>
      </c>
      <c r="V22" s="238"/>
      <c r="W22" s="34">
        <f>Y21*15+Y23*5+Y25*15+Y26*12</f>
        <v>97</v>
      </c>
      <c r="X22" s="35" t="s">
        <v>27</v>
      </c>
      <c r="Y22" s="145">
        <v>1.8</v>
      </c>
      <c r="Z22" s="62"/>
      <c r="AA22" s="3" t="s">
        <v>28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15</v>
      </c>
      <c r="C23" s="232"/>
      <c r="D23" s="90"/>
      <c r="E23" s="90"/>
      <c r="F23" s="90"/>
      <c r="G23" s="92"/>
      <c r="H23" s="92"/>
      <c r="I23" s="92"/>
      <c r="J23" s="90" t="s">
        <v>213</v>
      </c>
      <c r="K23" s="90"/>
      <c r="L23" s="90">
        <v>20</v>
      </c>
      <c r="M23" s="90" t="s">
        <v>230</v>
      </c>
      <c r="N23" s="90"/>
      <c r="O23" s="90">
        <v>5</v>
      </c>
      <c r="P23" s="90"/>
      <c r="Q23" s="90"/>
      <c r="R23" s="90"/>
      <c r="S23" s="92" t="s">
        <v>252</v>
      </c>
      <c r="T23" s="128"/>
      <c r="U23" s="92">
        <v>30</v>
      </c>
      <c r="V23" s="238"/>
      <c r="W23" s="38" t="s">
        <v>29</v>
      </c>
      <c r="X23" s="39" t="s">
        <v>30</v>
      </c>
      <c r="Y23" s="145">
        <v>2.2999999999999998</v>
      </c>
      <c r="Z23" s="64"/>
      <c r="AA23" s="40" t="s">
        <v>31</v>
      </c>
      <c r="AB23" s="3">
        <v>2</v>
      </c>
      <c r="AC23" s="41">
        <f>AB23*7</f>
        <v>14</v>
      </c>
      <c r="AD23" s="3">
        <f>AB23*5</f>
        <v>10</v>
      </c>
      <c r="AE23" s="3" t="s">
        <v>12</v>
      </c>
      <c r="AF23" s="42">
        <f>AC23*4+AD23*9</f>
        <v>146</v>
      </c>
    </row>
    <row r="24" spans="2:35" s="63" customFormat="1" ht="27.95" customHeight="1">
      <c r="B24" s="31" t="s">
        <v>43</v>
      </c>
      <c r="C24" s="232"/>
      <c r="D24" s="90"/>
      <c r="E24" s="90"/>
      <c r="F24" s="90"/>
      <c r="G24" s="92"/>
      <c r="H24" s="110"/>
      <c r="I24" s="92"/>
      <c r="J24" s="90" t="s">
        <v>235</v>
      </c>
      <c r="K24" s="90" t="s">
        <v>216</v>
      </c>
      <c r="L24" s="90">
        <v>10</v>
      </c>
      <c r="M24" s="92" t="s">
        <v>199</v>
      </c>
      <c r="N24" s="92"/>
      <c r="O24" s="90">
        <v>10</v>
      </c>
      <c r="P24" s="90"/>
      <c r="Q24" s="90"/>
      <c r="R24" s="90"/>
      <c r="S24" s="92"/>
      <c r="T24" s="92"/>
      <c r="U24" s="92"/>
      <c r="V24" s="238"/>
      <c r="W24" s="34">
        <f>Y22*5+Y24*5+Y26*8</f>
        <v>22</v>
      </c>
      <c r="X24" s="39" t="s">
        <v>33</v>
      </c>
      <c r="Y24" s="145">
        <v>2.6</v>
      </c>
      <c r="Z24" s="62"/>
      <c r="AA24" s="2" t="s">
        <v>34</v>
      </c>
      <c r="AB24" s="3">
        <v>1.5</v>
      </c>
      <c r="AC24" s="3">
        <f>AB24*1</f>
        <v>1.5</v>
      </c>
      <c r="AD24" s="3" t="s">
        <v>12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236" t="s">
        <v>45</v>
      </c>
      <c r="C25" s="232"/>
      <c r="D25" s="90"/>
      <c r="E25" s="90"/>
      <c r="F25" s="90"/>
      <c r="G25" s="92"/>
      <c r="H25" s="110"/>
      <c r="I25" s="92"/>
      <c r="J25" s="90" t="s">
        <v>253</v>
      </c>
      <c r="K25" s="93"/>
      <c r="L25" s="90">
        <v>5</v>
      </c>
      <c r="M25" s="90" t="s">
        <v>254</v>
      </c>
      <c r="N25" s="108"/>
      <c r="O25" s="90">
        <v>10</v>
      </c>
      <c r="P25" s="90"/>
      <c r="Q25" s="90"/>
      <c r="R25" s="90"/>
      <c r="S25" s="90"/>
      <c r="T25" s="109"/>
      <c r="U25" s="90"/>
      <c r="V25" s="238"/>
      <c r="W25" s="38" t="s">
        <v>36</v>
      </c>
      <c r="X25" s="39" t="s">
        <v>37</v>
      </c>
      <c r="Y25" s="145">
        <v>0</v>
      </c>
      <c r="Z25" s="64"/>
      <c r="AA25" s="2" t="s">
        <v>38</v>
      </c>
      <c r="AB25" s="3">
        <v>2.5</v>
      </c>
      <c r="AC25" s="3"/>
      <c r="AD25" s="3">
        <f>AB25*5</f>
        <v>12.5</v>
      </c>
      <c r="AE25" s="3" t="s">
        <v>12</v>
      </c>
      <c r="AF25" s="3">
        <f>AD25*9</f>
        <v>112.5</v>
      </c>
    </row>
    <row r="26" spans="2:35" s="63" customFormat="1" ht="27.95" customHeight="1">
      <c r="B26" s="236"/>
      <c r="C26" s="232"/>
      <c r="D26" s="90"/>
      <c r="E26" s="90"/>
      <c r="F26" s="90"/>
      <c r="G26" s="114"/>
      <c r="H26" s="109"/>
      <c r="I26" s="90"/>
      <c r="J26" s="108"/>
      <c r="K26" s="108"/>
      <c r="L26" s="92"/>
      <c r="M26" s="126" t="s">
        <v>246</v>
      </c>
      <c r="N26" s="109"/>
      <c r="O26" s="90">
        <v>5</v>
      </c>
      <c r="P26" s="92"/>
      <c r="Q26" s="92"/>
      <c r="R26" s="90"/>
      <c r="S26" s="112"/>
      <c r="T26" s="109"/>
      <c r="U26" s="90"/>
      <c r="V26" s="238"/>
      <c r="W26" s="34">
        <f>Y21*2+Y22*7+Y23*1+Y26*8</f>
        <v>26.3</v>
      </c>
      <c r="X26" s="48" t="s">
        <v>39</v>
      </c>
      <c r="Y26" s="145">
        <v>0</v>
      </c>
      <c r="Z26" s="62"/>
      <c r="AA26" s="2" t="s">
        <v>40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9" t="s">
        <v>41</v>
      </c>
      <c r="C27" s="65"/>
      <c r="D27" s="90"/>
      <c r="E27" s="109"/>
      <c r="F27" s="90"/>
      <c r="G27" s="90"/>
      <c r="H27" s="109"/>
      <c r="I27" s="90"/>
      <c r="J27" s="108"/>
      <c r="K27" s="108"/>
      <c r="L27" s="92"/>
      <c r="M27" s="126" t="s">
        <v>280</v>
      </c>
      <c r="N27" s="109"/>
      <c r="O27" s="90">
        <v>10</v>
      </c>
      <c r="P27" s="93"/>
      <c r="Q27" s="109"/>
      <c r="R27" s="90"/>
      <c r="S27" s="90"/>
      <c r="T27" s="109"/>
      <c r="U27" s="90"/>
      <c r="V27" s="238"/>
      <c r="W27" s="38" t="s">
        <v>42</v>
      </c>
      <c r="X27" s="51"/>
      <c r="Y27" s="146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09"/>
      <c r="E28" s="109"/>
      <c r="F28" s="90"/>
      <c r="G28" s="90"/>
      <c r="H28" s="109"/>
      <c r="I28" s="90"/>
      <c r="J28" s="108"/>
      <c r="K28" s="110"/>
      <c r="L28" s="92"/>
      <c r="M28" s="90"/>
      <c r="N28" s="109"/>
      <c r="O28" s="90"/>
      <c r="P28" s="90"/>
      <c r="Q28" s="109"/>
      <c r="R28" s="90"/>
      <c r="S28" s="90"/>
      <c r="T28" s="109"/>
      <c r="U28" s="90"/>
      <c r="V28" s="239"/>
      <c r="W28" s="54">
        <f>W22*4+W24*9+W26*4</f>
        <v>691.2</v>
      </c>
      <c r="X28" s="55"/>
      <c r="Y28" s="147"/>
      <c r="Z28" s="62"/>
      <c r="AA28" s="64"/>
      <c r="AB28" s="68"/>
      <c r="AC28" s="56">
        <f>AC27*4/AF27</f>
        <v>0.15658362989323843</v>
      </c>
      <c r="AD28" s="56">
        <f>AD27*9/AF27</f>
        <v>0.28825622775800713</v>
      </c>
      <c r="AE28" s="56">
        <f>AE27*4/AF27</f>
        <v>0.55516014234875444</v>
      </c>
      <c r="AF28" s="64"/>
    </row>
    <row r="29" spans="2:35" s="30" customFormat="1" ht="42">
      <c r="B29" s="21">
        <v>1</v>
      </c>
      <c r="C29" s="232"/>
      <c r="D29" s="22" t="str">
        <f>月菜單!D27</f>
        <v>小米飯</v>
      </c>
      <c r="E29" s="22" t="s">
        <v>47</v>
      </c>
      <c r="F29" s="23" t="s">
        <v>19</v>
      </c>
      <c r="G29" s="24" t="str">
        <f>月菜單!D28</f>
        <v>醬燒滷豬排</v>
      </c>
      <c r="H29" s="22" t="s">
        <v>279</v>
      </c>
      <c r="I29" s="23" t="s">
        <v>19</v>
      </c>
      <c r="J29" s="25" t="str">
        <f>月菜單!D29</f>
        <v>藥膳鴨堡鍋</v>
      </c>
      <c r="K29" s="26" t="s">
        <v>71</v>
      </c>
      <c r="L29" s="23" t="s">
        <v>19</v>
      </c>
      <c r="M29" s="24" t="str">
        <f>月菜單!D30</f>
        <v>鮮蔬炒蛋</v>
      </c>
      <c r="N29" s="22" t="s">
        <v>72</v>
      </c>
      <c r="O29" s="23" t="s">
        <v>19</v>
      </c>
      <c r="P29" s="22" t="str">
        <f>月菜單!D31</f>
        <v>淺色蔬菜</v>
      </c>
      <c r="Q29" s="22" t="s">
        <v>73</v>
      </c>
      <c r="R29" s="23" t="s">
        <v>19</v>
      </c>
      <c r="S29" s="22" t="str">
        <f>月菜單!D32</f>
        <v>玉米蛋花湯</v>
      </c>
      <c r="T29" s="27" t="s">
        <v>71</v>
      </c>
      <c r="U29" s="23" t="s">
        <v>19</v>
      </c>
      <c r="V29" s="233"/>
      <c r="W29" s="28" t="s">
        <v>20</v>
      </c>
      <c r="X29" s="29" t="s">
        <v>21</v>
      </c>
      <c r="Y29" s="148">
        <v>5.6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5" ht="27.95" customHeight="1">
      <c r="B30" s="31" t="s">
        <v>26</v>
      </c>
      <c r="C30" s="232"/>
      <c r="D30" s="90" t="s">
        <v>191</v>
      </c>
      <c r="E30" s="90"/>
      <c r="F30" s="90">
        <v>70</v>
      </c>
      <c r="G30" s="90" t="s">
        <v>207</v>
      </c>
      <c r="H30" s="90"/>
      <c r="I30" s="90">
        <v>35</v>
      </c>
      <c r="J30" s="92" t="s">
        <v>255</v>
      </c>
      <c r="K30" s="92"/>
      <c r="L30" s="92">
        <v>30</v>
      </c>
      <c r="M30" s="92" t="s">
        <v>239</v>
      </c>
      <c r="N30" s="92"/>
      <c r="O30" s="92">
        <v>20</v>
      </c>
      <c r="P30" s="90" t="str">
        <f>P29</f>
        <v>淺色蔬菜</v>
      </c>
      <c r="Q30" s="90"/>
      <c r="R30" s="92">
        <v>120</v>
      </c>
      <c r="S30" s="92" t="s">
        <v>214</v>
      </c>
      <c r="T30" s="92"/>
      <c r="U30" s="92">
        <v>20</v>
      </c>
      <c r="V30" s="234"/>
      <c r="W30" s="34">
        <f>Y29*15+Y31*5+Y33*15+Y34*12</f>
        <v>97</v>
      </c>
      <c r="X30" s="35" t="s">
        <v>27</v>
      </c>
      <c r="Y30" s="146">
        <v>1.9</v>
      </c>
      <c r="Z30" s="8"/>
      <c r="AA30" s="3" t="s">
        <v>28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16</v>
      </c>
      <c r="C31" s="232"/>
      <c r="D31" s="92" t="s">
        <v>197</v>
      </c>
      <c r="E31" s="92"/>
      <c r="F31" s="92">
        <v>40</v>
      </c>
      <c r="G31" s="90"/>
      <c r="H31" s="90"/>
      <c r="I31" s="90"/>
      <c r="J31" s="92" t="s">
        <v>250</v>
      </c>
      <c r="K31" s="92"/>
      <c r="L31" s="92">
        <v>5</v>
      </c>
      <c r="M31" s="90" t="s">
        <v>199</v>
      </c>
      <c r="N31" s="90"/>
      <c r="O31" s="90">
        <v>20</v>
      </c>
      <c r="P31" s="92"/>
      <c r="Q31" s="92"/>
      <c r="R31" s="92"/>
      <c r="S31" s="92" t="s">
        <v>217</v>
      </c>
      <c r="T31" s="92"/>
      <c r="U31" s="92">
        <v>10</v>
      </c>
      <c r="V31" s="234"/>
      <c r="W31" s="38" t="s">
        <v>29</v>
      </c>
      <c r="X31" s="39" t="s">
        <v>30</v>
      </c>
      <c r="Y31" s="146">
        <v>2.6</v>
      </c>
      <c r="Z31" s="2"/>
      <c r="AA31" s="40" t="s">
        <v>31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12</v>
      </c>
      <c r="AF31" s="42">
        <f>AC31*4+AD31*9</f>
        <v>167.89999999999998</v>
      </c>
    </row>
    <row r="32" spans="2:35" ht="27.95" customHeight="1">
      <c r="B32" s="31" t="s">
        <v>32</v>
      </c>
      <c r="C32" s="232"/>
      <c r="D32" s="92"/>
      <c r="E32" s="92"/>
      <c r="F32" s="92"/>
      <c r="G32" s="90"/>
      <c r="H32" s="109"/>
      <c r="I32" s="90"/>
      <c r="J32" s="113" t="s">
        <v>228</v>
      </c>
      <c r="K32" s="92"/>
      <c r="L32" s="92">
        <v>20</v>
      </c>
      <c r="M32" s="92" t="s">
        <v>213</v>
      </c>
      <c r="N32" s="92"/>
      <c r="O32" s="90">
        <v>20</v>
      </c>
      <c r="P32" s="92"/>
      <c r="Q32" s="92"/>
      <c r="R32" s="92"/>
      <c r="S32" s="90"/>
      <c r="T32" s="90"/>
      <c r="U32" s="90"/>
      <c r="V32" s="234"/>
      <c r="W32" s="34">
        <f>Y30*5+Y32*5+Y34*8</f>
        <v>22.5</v>
      </c>
      <c r="X32" s="39" t="s">
        <v>33</v>
      </c>
      <c r="Y32" s="146">
        <v>2.6</v>
      </c>
      <c r="Z32" s="8"/>
      <c r="AA32" s="2" t="s">
        <v>34</v>
      </c>
      <c r="AB32" s="3">
        <v>1.5</v>
      </c>
      <c r="AC32" s="3">
        <f>AB32*1</f>
        <v>1.5</v>
      </c>
      <c r="AD32" s="3" t="s">
        <v>12</v>
      </c>
      <c r="AE32" s="3">
        <f>AB32*5</f>
        <v>7.5</v>
      </c>
      <c r="AF32" s="3">
        <f>AC32*4+AE32*4</f>
        <v>36</v>
      </c>
    </row>
    <row r="33" spans="2:32" ht="27.75">
      <c r="B33" s="236" t="s">
        <v>46</v>
      </c>
      <c r="C33" s="232"/>
      <c r="D33" s="93"/>
      <c r="E33" s="109"/>
      <c r="F33" s="90"/>
      <c r="G33" s="117"/>
      <c r="H33" s="118"/>
      <c r="I33" s="119"/>
      <c r="J33" s="92" t="s">
        <v>252</v>
      </c>
      <c r="K33" s="92"/>
      <c r="L33" s="92">
        <v>30</v>
      </c>
      <c r="M33" s="92" t="s">
        <v>217</v>
      </c>
      <c r="N33" s="108"/>
      <c r="O33" s="92">
        <v>30</v>
      </c>
      <c r="P33" s="92"/>
      <c r="Q33" s="92"/>
      <c r="R33" s="92"/>
      <c r="S33" s="111"/>
      <c r="T33" s="110"/>
      <c r="U33" s="92"/>
      <c r="V33" s="234"/>
      <c r="W33" s="38" t="s">
        <v>36</v>
      </c>
      <c r="X33" s="39" t="s">
        <v>37</v>
      </c>
      <c r="Y33" s="146">
        <v>0</v>
      </c>
      <c r="Z33" s="2"/>
      <c r="AA33" s="2" t="s">
        <v>38</v>
      </c>
      <c r="AB33" s="3">
        <v>2.5</v>
      </c>
      <c r="AC33" s="3"/>
      <c r="AD33" s="3">
        <f>AB33*5</f>
        <v>12.5</v>
      </c>
      <c r="AE33" s="3" t="s">
        <v>12</v>
      </c>
      <c r="AF33" s="3">
        <f>AD33*9</f>
        <v>112.5</v>
      </c>
    </row>
    <row r="34" spans="2:32" ht="27.75">
      <c r="B34" s="236"/>
      <c r="C34" s="232"/>
      <c r="D34" s="93"/>
      <c r="E34" s="93"/>
      <c r="F34" s="90"/>
      <c r="G34" s="92"/>
      <c r="H34" s="110"/>
      <c r="I34" s="92"/>
      <c r="J34" s="92"/>
      <c r="K34" s="110"/>
      <c r="L34" s="92"/>
      <c r="M34" s="92"/>
      <c r="N34" s="108"/>
      <c r="O34" s="92"/>
      <c r="P34" s="92"/>
      <c r="Q34" s="110"/>
      <c r="R34" s="92"/>
      <c r="S34" s="92"/>
      <c r="T34" s="110"/>
      <c r="U34" s="92"/>
      <c r="V34" s="234"/>
      <c r="W34" s="34">
        <f>Y29*2+Y30*7+Y31*1+Y34*8</f>
        <v>27.1</v>
      </c>
      <c r="X34" s="48" t="s">
        <v>39</v>
      </c>
      <c r="Y34" s="147">
        <v>0</v>
      </c>
      <c r="Z34" s="8"/>
      <c r="AA34" s="2" t="s">
        <v>40</v>
      </c>
      <c r="AB34" s="3">
        <v>1</v>
      </c>
      <c r="AE34" s="2">
        <f>AB34*15</f>
        <v>15</v>
      </c>
    </row>
    <row r="35" spans="2:32" ht="27.75">
      <c r="B35" s="49" t="s">
        <v>41</v>
      </c>
      <c r="C35" s="50"/>
      <c r="D35" s="110"/>
      <c r="E35" s="110"/>
      <c r="F35" s="92"/>
      <c r="G35" s="92"/>
      <c r="H35" s="108"/>
      <c r="I35" s="92"/>
      <c r="J35" s="90"/>
      <c r="K35" s="109"/>
      <c r="L35" s="90"/>
      <c r="M35" s="90"/>
      <c r="N35" s="109"/>
      <c r="O35" s="90"/>
      <c r="P35" s="92"/>
      <c r="Q35" s="110"/>
      <c r="R35" s="92"/>
      <c r="S35" s="111"/>
      <c r="T35" s="109"/>
      <c r="U35" s="90"/>
      <c r="V35" s="234"/>
      <c r="W35" s="38" t="s">
        <v>42</v>
      </c>
      <c r="X35" s="51"/>
      <c r="Y35" s="14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2"/>
      <c r="C36" s="53"/>
      <c r="D36" s="110"/>
      <c r="E36" s="110"/>
      <c r="F36" s="92"/>
      <c r="G36" s="93"/>
      <c r="H36" s="93"/>
      <c r="I36" s="90"/>
      <c r="J36" s="90"/>
      <c r="K36" s="109"/>
      <c r="L36" s="109"/>
      <c r="M36" s="90"/>
      <c r="N36" s="109"/>
      <c r="O36" s="90"/>
      <c r="P36" s="92"/>
      <c r="Q36" s="110"/>
      <c r="R36" s="92"/>
      <c r="S36" s="90"/>
      <c r="T36" s="109"/>
      <c r="U36" s="90"/>
      <c r="V36" s="235"/>
      <c r="W36" s="54">
        <f>W30*4+W32*9+W34*4</f>
        <v>698.9</v>
      </c>
      <c r="X36" s="61"/>
      <c r="Y36" s="146"/>
      <c r="Z36" s="8"/>
      <c r="AC36" s="56">
        <f>AC35*4/AF35</f>
        <v>0.15094339622641509</v>
      </c>
      <c r="AD36" s="56">
        <f>AD35*9/AF35</f>
        <v>0.27536970933197347</v>
      </c>
      <c r="AE36" s="56">
        <f>AE35*4/AF35</f>
        <v>0.57368689444161147</v>
      </c>
    </row>
    <row r="37" spans="2:32" s="30" customFormat="1" ht="42">
      <c r="B37" s="21">
        <v>1</v>
      </c>
      <c r="C37" s="232"/>
      <c r="D37" s="22" t="str">
        <f>月菜單!E27</f>
        <v>咖哩肉絲炒飯</v>
      </c>
      <c r="E37" s="22" t="s">
        <v>49</v>
      </c>
      <c r="F37" s="23" t="s">
        <v>19</v>
      </c>
      <c r="G37" s="24" t="str">
        <f>月菜單!E28</f>
        <v>香嫩雞腿排</v>
      </c>
      <c r="H37" s="22" t="s">
        <v>48</v>
      </c>
      <c r="I37" s="23" t="s">
        <v>19</v>
      </c>
      <c r="J37" s="25" t="str">
        <f>月菜單!E29</f>
        <v>海結滷蛋</v>
      </c>
      <c r="K37" s="26" t="s">
        <v>94</v>
      </c>
      <c r="L37" s="23" t="s">
        <v>19</v>
      </c>
      <c r="M37" s="24" t="str">
        <f>月菜單!E30</f>
        <v>豬肉餡餅(加)</v>
      </c>
      <c r="N37" s="22" t="s">
        <v>47</v>
      </c>
      <c r="O37" s="23" t="s">
        <v>19</v>
      </c>
      <c r="P37" s="22" t="str">
        <f>月菜單!E31</f>
        <v>深色蔬菜</v>
      </c>
      <c r="Q37" s="22" t="s">
        <v>73</v>
      </c>
      <c r="R37" s="23" t="s">
        <v>19</v>
      </c>
      <c r="S37" s="27" t="str">
        <f>月菜單!E32</f>
        <v>金菇肉絲湯</v>
      </c>
      <c r="T37" s="27" t="s">
        <v>71</v>
      </c>
      <c r="U37" s="23" t="s">
        <v>19</v>
      </c>
      <c r="V37" s="237"/>
      <c r="W37" s="28" t="s">
        <v>20</v>
      </c>
      <c r="X37" s="29" t="s">
        <v>21</v>
      </c>
      <c r="Y37" s="96">
        <v>6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75">
      <c r="B38" s="31" t="s">
        <v>26</v>
      </c>
      <c r="C38" s="232"/>
      <c r="D38" s="126" t="s">
        <v>191</v>
      </c>
      <c r="E38" s="90"/>
      <c r="F38" s="92">
        <v>110</v>
      </c>
      <c r="G38" s="90" t="s">
        <v>192</v>
      </c>
      <c r="H38" s="90"/>
      <c r="I38" s="90">
        <v>40</v>
      </c>
      <c r="J38" s="92" t="s">
        <v>217</v>
      </c>
      <c r="K38" s="92"/>
      <c r="L38" s="92">
        <v>30</v>
      </c>
      <c r="M38" s="92" t="s">
        <v>276</v>
      </c>
      <c r="N38" s="92" t="s">
        <v>277</v>
      </c>
      <c r="O38" s="92">
        <v>40</v>
      </c>
      <c r="P38" s="90" t="str">
        <f>P37</f>
        <v>深色蔬菜</v>
      </c>
      <c r="Q38" s="92"/>
      <c r="R38" s="92">
        <v>120</v>
      </c>
      <c r="S38" s="90" t="s">
        <v>227</v>
      </c>
      <c r="T38" s="90"/>
      <c r="U38" s="90">
        <v>10</v>
      </c>
      <c r="V38" s="238"/>
      <c r="W38" s="34">
        <f>Y37*15+Y39*5+Y41*15+Y42*12</f>
        <v>101.5</v>
      </c>
      <c r="X38" s="35" t="s">
        <v>27</v>
      </c>
      <c r="Y38" s="99">
        <v>1.8</v>
      </c>
      <c r="Z38" s="8"/>
      <c r="AA38" s="3" t="s">
        <v>28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>
        <v>17</v>
      </c>
      <c r="C39" s="232"/>
      <c r="D39" s="126" t="s">
        <v>239</v>
      </c>
      <c r="E39" s="90"/>
      <c r="F39" s="92">
        <v>20</v>
      </c>
      <c r="G39" s="92"/>
      <c r="H39" s="90"/>
      <c r="I39" s="90"/>
      <c r="J39" s="92" t="s">
        <v>256</v>
      </c>
      <c r="K39" s="92"/>
      <c r="L39" s="92">
        <v>20</v>
      </c>
      <c r="M39" s="92"/>
      <c r="N39" s="110"/>
      <c r="O39" s="92"/>
      <c r="P39" s="90"/>
      <c r="Q39" s="90"/>
      <c r="R39" s="90"/>
      <c r="S39" s="90" t="s">
        <v>198</v>
      </c>
      <c r="T39" s="90"/>
      <c r="U39" s="90">
        <v>10</v>
      </c>
      <c r="V39" s="238"/>
      <c r="W39" s="38" t="s">
        <v>29</v>
      </c>
      <c r="X39" s="39" t="s">
        <v>30</v>
      </c>
      <c r="Y39" s="99">
        <v>2</v>
      </c>
      <c r="Z39" s="2"/>
      <c r="AA39" s="40" t="s">
        <v>31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12</v>
      </c>
      <c r="AF39" s="42">
        <f>AC39*4+AD39*9</f>
        <v>167.89999999999998</v>
      </c>
    </row>
    <row r="40" spans="2:32" ht="27.75">
      <c r="B40" s="31" t="s">
        <v>32</v>
      </c>
      <c r="C40" s="232"/>
      <c r="D40" s="126" t="s">
        <v>241</v>
      </c>
      <c r="E40" s="93"/>
      <c r="F40" s="92">
        <v>10</v>
      </c>
      <c r="G40" s="90"/>
      <c r="H40" s="90"/>
      <c r="I40" s="90"/>
      <c r="J40" s="90"/>
      <c r="K40" s="90"/>
      <c r="L40" s="90"/>
      <c r="M40" s="92"/>
      <c r="N40" s="108"/>
      <c r="O40" s="92"/>
      <c r="P40" s="90"/>
      <c r="Q40" s="90"/>
      <c r="R40" s="90"/>
      <c r="S40" s="90" t="s">
        <v>199</v>
      </c>
      <c r="T40" s="127"/>
      <c r="U40" s="90">
        <v>5</v>
      </c>
      <c r="V40" s="238"/>
      <c r="W40" s="34">
        <f>Y38*5+Y40*5+Y42*8</f>
        <v>21.5</v>
      </c>
      <c r="X40" s="39" t="s">
        <v>33</v>
      </c>
      <c r="Y40" s="99">
        <v>2.5</v>
      </c>
      <c r="Z40" s="8"/>
      <c r="AA40" s="2" t="s">
        <v>34</v>
      </c>
      <c r="AB40" s="3">
        <v>1.6</v>
      </c>
      <c r="AC40" s="3">
        <f>AB40*1</f>
        <v>1.6</v>
      </c>
      <c r="AD40" s="3" t="s">
        <v>12</v>
      </c>
      <c r="AE40" s="3">
        <f>AB40*5</f>
        <v>8</v>
      </c>
      <c r="AF40" s="3">
        <f>AC40*4+AE40*4</f>
        <v>38.4</v>
      </c>
    </row>
    <row r="41" spans="2:32" ht="27.75">
      <c r="B41" s="236" t="s">
        <v>79</v>
      </c>
      <c r="C41" s="232"/>
      <c r="D41" s="126" t="s">
        <v>198</v>
      </c>
      <c r="E41" s="109"/>
      <c r="F41" s="92">
        <v>10</v>
      </c>
      <c r="G41" s="90"/>
      <c r="H41" s="90"/>
      <c r="I41" s="90"/>
      <c r="J41" s="90"/>
      <c r="K41" s="93"/>
      <c r="L41" s="90"/>
      <c r="M41" s="92"/>
      <c r="N41" s="108"/>
      <c r="O41" s="92"/>
      <c r="P41" s="90"/>
      <c r="Q41" s="90"/>
      <c r="R41" s="90"/>
      <c r="S41" s="90" t="s">
        <v>230</v>
      </c>
      <c r="T41" s="109"/>
      <c r="U41" s="90">
        <v>5</v>
      </c>
      <c r="V41" s="238"/>
      <c r="W41" s="38" t="s">
        <v>36</v>
      </c>
      <c r="X41" s="39" t="s">
        <v>37</v>
      </c>
      <c r="Y41" s="99">
        <v>0.1</v>
      </c>
      <c r="Z41" s="2"/>
      <c r="AA41" s="2" t="s">
        <v>38</v>
      </c>
      <c r="AB41" s="3">
        <v>2.5</v>
      </c>
      <c r="AC41" s="3"/>
      <c r="AD41" s="3">
        <f>AB41*5</f>
        <v>12.5</v>
      </c>
      <c r="AE41" s="3" t="s">
        <v>12</v>
      </c>
      <c r="AF41" s="3">
        <f>AD41*9</f>
        <v>112.5</v>
      </c>
    </row>
    <row r="42" spans="2:32" ht="27.75">
      <c r="B42" s="236"/>
      <c r="C42" s="232"/>
      <c r="D42" s="126" t="s">
        <v>275</v>
      </c>
      <c r="E42" s="109"/>
      <c r="F42" s="92">
        <v>10</v>
      </c>
      <c r="G42" s="90"/>
      <c r="H42" s="109"/>
      <c r="I42" s="90"/>
      <c r="J42" s="90"/>
      <c r="K42" s="109"/>
      <c r="L42" s="92"/>
      <c r="M42" s="90"/>
      <c r="N42" s="108"/>
      <c r="O42" s="92"/>
      <c r="P42" s="90"/>
      <c r="Q42" s="109"/>
      <c r="R42" s="90"/>
      <c r="S42" s="126" t="s">
        <v>246</v>
      </c>
      <c r="T42" s="109"/>
      <c r="U42" s="90">
        <v>5</v>
      </c>
      <c r="V42" s="238"/>
      <c r="W42" s="34">
        <f>Y37*2+Y38*7+Y39*1+Y42*8</f>
        <v>26.6</v>
      </c>
      <c r="X42" s="48" t="s">
        <v>39</v>
      </c>
      <c r="Y42" s="99">
        <v>0</v>
      </c>
      <c r="Z42" s="8"/>
      <c r="AA42" s="2" t="s">
        <v>40</v>
      </c>
      <c r="AE42" s="2">
        <f>AB42*15</f>
        <v>0</v>
      </c>
    </row>
    <row r="43" spans="2:32" ht="27.75">
      <c r="B43" s="49" t="s">
        <v>41</v>
      </c>
      <c r="C43" s="50"/>
      <c r="D43" s="149"/>
      <c r="E43" s="109"/>
      <c r="F43" s="90"/>
      <c r="G43" s="90"/>
      <c r="H43" s="109"/>
      <c r="I43" s="90"/>
      <c r="J43" s="112"/>
      <c r="K43" s="108"/>
      <c r="L43" s="92"/>
      <c r="M43" s="92"/>
      <c r="N43" s="110"/>
      <c r="O43" s="92"/>
      <c r="P43" s="90"/>
      <c r="Q43" s="109"/>
      <c r="R43" s="90"/>
      <c r="S43" s="90"/>
      <c r="T43" s="109"/>
      <c r="U43" s="90"/>
      <c r="V43" s="238"/>
      <c r="W43" s="38" t="s">
        <v>42</v>
      </c>
      <c r="X43" s="51"/>
      <c r="Y43" s="104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3"/>
      <c r="D44" s="124"/>
      <c r="E44" s="124"/>
      <c r="F44" s="125"/>
      <c r="G44" s="125"/>
      <c r="H44" s="124"/>
      <c r="I44" s="125"/>
      <c r="J44" s="125"/>
      <c r="K44" s="108"/>
      <c r="L44" s="92"/>
      <c r="M44" s="124"/>
      <c r="N44" s="124"/>
      <c r="O44" s="125"/>
      <c r="P44" s="125"/>
      <c r="Q44" s="124"/>
      <c r="R44" s="125"/>
      <c r="S44" s="125"/>
      <c r="T44" s="124"/>
      <c r="U44" s="125"/>
      <c r="V44" s="239"/>
      <c r="W44" s="54">
        <f>W38*4+W40*9+W42*4</f>
        <v>705.9</v>
      </c>
      <c r="X44" s="73"/>
      <c r="Y44" s="74"/>
      <c r="Z44" s="8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</row>
    <row r="45" spans="2:32" ht="68.099999999999994" customHeight="1">
      <c r="C45" s="2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76"/>
    </row>
    <row r="46" spans="2:32">
      <c r="B46" s="3"/>
      <c r="D46" s="230"/>
      <c r="E46" s="230"/>
      <c r="F46" s="231"/>
      <c r="G46" s="23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33" right="0.70866141732283472" top="0.32" bottom="0.31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opLeftCell="B1" zoomScale="55" zoomScaleNormal="55" workbookViewId="0">
      <selection activeCell="B2" sqref="B2:G2"/>
    </sheetView>
  </sheetViews>
  <sheetFormatPr defaultColWidth="9" defaultRowHeight="20.25"/>
  <cols>
    <col min="1" max="1" width="0.125" style="36" hidden="1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240" t="s">
        <v>287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1"/>
      <c r="AB1" s="3"/>
    </row>
    <row r="2" spans="2:35" s="2" customFormat="1" ht="16.5" customHeight="1">
      <c r="B2" s="241"/>
      <c r="C2" s="242"/>
      <c r="D2" s="242"/>
      <c r="E2" s="242"/>
      <c r="F2" s="242"/>
      <c r="G2" s="242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43"/>
      <c r="T2" s="244"/>
      <c r="U2" s="244"/>
      <c r="V2" s="244"/>
      <c r="W2" s="244"/>
      <c r="X2" s="244"/>
      <c r="Y2" s="244"/>
      <c r="Z2" s="1"/>
      <c r="AB2" s="3"/>
    </row>
    <row r="3" spans="2:35" s="2" customFormat="1" ht="31.5" customHeight="1" thickBot="1">
      <c r="B3" s="5" t="s">
        <v>65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45"/>
      <c r="T3" s="245"/>
      <c r="U3" s="245"/>
      <c r="V3" s="245"/>
      <c r="W3" s="245"/>
      <c r="X3" s="245"/>
      <c r="Y3" s="245"/>
      <c r="Z3" s="8"/>
      <c r="AB3" s="3"/>
    </row>
    <row r="4" spans="2:35" s="20" customFormat="1" ht="99">
      <c r="B4" s="9" t="s">
        <v>7</v>
      </c>
      <c r="C4" s="10" t="s">
        <v>8</v>
      </c>
      <c r="D4" s="11" t="s">
        <v>9</v>
      </c>
      <c r="E4" s="12" t="s">
        <v>66</v>
      </c>
      <c r="F4" s="11"/>
      <c r="G4" s="11" t="s">
        <v>11</v>
      </c>
      <c r="H4" s="12" t="s">
        <v>66</v>
      </c>
      <c r="I4" s="11"/>
      <c r="J4" s="11" t="s">
        <v>59</v>
      </c>
      <c r="K4" s="12" t="s">
        <v>66</v>
      </c>
      <c r="L4" s="11"/>
      <c r="M4" s="11" t="s">
        <v>13</v>
      </c>
      <c r="N4" s="12" t="s">
        <v>66</v>
      </c>
      <c r="O4" s="13"/>
      <c r="P4" s="11" t="s">
        <v>13</v>
      </c>
      <c r="Q4" s="12" t="s">
        <v>66</v>
      </c>
      <c r="R4" s="11"/>
      <c r="S4" s="14" t="s">
        <v>14</v>
      </c>
      <c r="T4" s="12" t="s">
        <v>66</v>
      </c>
      <c r="U4" s="11"/>
      <c r="V4" s="15" t="s">
        <v>67</v>
      </c>
      <c r="W4" s="16" t="s">
        <v>16</v>
      </c>
      <c r="X4" s="17" t="s">
        <v>68</v>
      </c>
      <c r="Y4" s="18" t="s">
        <v>69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1</v>
      </c>
      <c r="C5" s="232"/>
      <c r="D5" s="22" t="str">
        <f>月菜單!A35</f>
        <v>寶島白飯</v>
      </c>
      <c r="E5" s="22" t="s">
        <v>281</v>
      </c>
      <c r="F5" s="23" t="s">
        <v>19</v>
      </c>
      <c r="G5" s="57" t="str">
        <f>月菜單!A36</f>
        <v>日式黃金豬(炸)</v>
      </c>
      <c r="H5" s="22" t="s">
        <v>282</v>
      </c>
      <c r="I5" s="23" t="s">
        <v>19</v>
      </c>
      <c r="J5" s="57" t="str">
        <f>月菜單!A37</f>
        <v>番茄炒蛋(豆)</v>
      </c>
      <c r="K5" s="22" t="s">
        <v>283</v>
      </c>
      <c r="L5" s="23" t="s">
        <v>19</v>
      </c>
      <c r="M5" s="24" t="str">
        <f>月菜單!A38</f>
        <v>多汁雞肉捲(加)</v>
      </c>
      <c r="N5" s="27" t="s">
        <v>284</v>
      </c>
      <c r="O5" s="23" t="s">
        <v>190</v>
      </c>
      <c r="P5" s="22" t="str">
        <f>月菜單!A39</f>
        <v>深色蔬菜</v>
      </c>
      <c r="Q5" s="22" t="s">
        <v>285</v>
      </c>
      <c r="R5" s="23" t="s">
        <v>19</v>
      </c>
      <c r="S5" s="22" t="str">
        <f>月菜單!A40</f>
        <v>玉米濃湯(芡)</v>
      </c>
      <c r="T5" s="27" t="s">
        <v>286</v>
      </c>
      <c r="U5" s="23" t="s">
        <v>19</v>
      </c>
      <c r="V5" s="237"/>
      <c r="W5" s="28" t="s">
        <v>20</v>
      </c>
      <c r="X5" s="29" t="s">
        <v>21</v>
      </c>
      <c r="Y5" s="96">
        <v>5.8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5" ht="27.95" customHeight="1">
      <c r="B6" s="31" t="s">
        <v>26</v>
      </c>
      <c r="C6" s="232"/>
      <c r="D6" s="92" t="s">
        <v>78</v>
      </c>
      <c r="E6" s="92"/>
      <c r="F6" s="92">
        <v>110</v>
      </c>
      <c r="G6" s="90" t="s">
        <v>207</v>
      </c>
      <c r="H6" s="90"/>
      <c r="I6" s="90">
        <v>35</v>
      </c>
      <c r="J6" s="92" t="s">
        <v>257</v>
      </c>
      <c r="K6" s="92"/>
      <c r="L6" s="92">
        <v>40</v>
      </c>
      <c r="M6" s="92" t="s">
        <v>258</v>
      </c>
      <c r="N6" s="92" t="s">
        <v>211</v>
      </c>
      <c r="O6" s="92">
        <v>40</v>
      </c>
      <c r="P6" s="90" t="str">
        <f>P5</f>
        <v>深色蔬菜</v>
      </c>
      <c r="Q6" s="90"/>
      <c r="R6" s="92">
        <v>120</v>
      </c>
      <c r="S6" s="92" t="s">
        <v>214</v>
      </c>
      <c r="T6" s="92"/>
      <c r="U6" s="92">
        <v>5</v>
      </c>
      <c r="V6" s="238"/>
      <c r="W6" s="34">
        <f>Y5*15+Y7*5+Y9*15+Y10*12</f>
        <v>98</v>
      </c>
      <c r="X6" s="35" t="s">
        <v>27</v>
      </c>
      <c r="Y6" s="99">
        <v>2</v>
      </c>
      <c r="Z6" s="8"/>
      <c r="AA6" s="3" t="s">
        <v>28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20</v>
      </c>
      <c r="C7" s="232"/>
      <c r="D7" s="90"/>
      <c r="E7" s="90"/>
      <c r="F7" s="90"/>
      <c r="G7" s="92"/>
      <c r="H7" s="92"/>
      <c r="I7" s="92"/>
      <c r="J7" s="92" t="s">
        <v>193</v>
      </c>
      <c r="K7" s="92" t="s">
        <v>194</v>
      </c>
      <c r="L7" s="92">
        <v>40</v>
      </c>
      <c r="M7" s="92"/>
      <c r="N7" s="92"/>
      <c r="O7" s="92"/>
      <c r="P7" s="90"/>
      <c r="Q7" s="90"/>
      <c r="R7" s="90"/>
      <c r="S7" s="92" t="s">
        <v>217</v>
      </c>
      <c r="T7" s="108"/>
      <c r="U7" s="92">
        <v>10</v>
      </c>
      <c r="V7" s="238"/>
      <c r="W7" s="38" t="s">
        <v>29</v>
      </c>
      <c r="X7" s="39" t="s">
        <v>30</v>
      </c>
      <c r="Y7" s="99">
        <v>2.2000000000000002</v>
      </c>
      <c r="Z7" s="2"/>
      <c r="AA7" s="40" t="s">
        <v>31</v>
      </c>
      <c r="AB7" s="3">
        <v>2</v>
      </c>
      <c r="AC7" s="41">
        <f>AB7*7</f>
        <v>14</v>
      </c>
      <c r="AD7" s="3">
        <f>AB7*5</f>
        <v>10</v>
      </c>
      <c r="AE7" s="3" t="s">
        <v>12</v>
      </c>
      <c r="AF7" s="42">
        <f>AC7*4+AD7*9</f>
        <v>146</v>
      </c>
    </row>
    <row r="8" spans="2:35" ht="27.95" customHeight="1">
      <c r="B8" s="31" t="s">
        <v>32</v>
      </c>
      <c r="C8" s="232"/>
      <c r="D8" s="90"/>
      <c r="E8" s="90"/>
      <c r="F8" s="90"/>
      <c r="G8" s="92"/>
      <c r="H8" s="92"/>
      <c r="I8" s="92"/>
      <c r="J8" s="113" t="s">
        <v>217</v>
      </c>
      <c r="K8" s="108"/>
      <c r="L8" s="92">
        <v>30</v>
      </c>
      <c r="M8" s="92"/>
      <c r="N8" s="110"/>
      <c r="O8" s="92"/>
      <c r="P8" s="90"/>
      <c r="Q8" s="109"/>
      <c r="R8" s="90"/>
      <c r="S8" s="92" t="s">
        <v>201</v>
      </c>
      <c r="T8" s="92"/>
      <c r="U8" s="92">
        <v>10</v>
      </c>
      <c r="V8" s="238"/>
      <c r="W8" s="34">
        <f>Y6*5+Y8*5+Y10*8</f>
        <v>22</v>
      </c>
      <c r="X8" s="39" t="s">
        <v>33</v>
      </c>
      <c r="Y8" s="99">
        <v>2.4</v>
      </c>
      <c r="Z8" s="8"/>
      <c r="AA8" s="2" t="s">
        <v>34</v>
      </c>
      <c r="AB8" s="3">
        <v>1.5</v>
      </c>
      <c r="AC8" s="3">
        <f>AB8*1</f>
        <v>1.5</v>
      </c>
      <c r="AD8" s="3" t="s">
        <v>12</v>
      </c>
      <c r="AE8" s="3">
        <f>AB8*5</f>
        <v>7.5</v>
      </c>
      <c r="AF8" s="3">
        <f>AC8*4+AE8*4</f>
        <v>36</v>
      </c>
    </row>
    <row r="9" spans="2:35" ht="27.95" customHeight="1">
      <c r="B9" s="236" t="s">
        <v>35</v>
      </c>
      <c r="C9" s="232"/>
      <c r="D9" s="90"/>
      <c r="E9" s="90"/>
      <c r="F9" s="90"/>
      <c r="G9" s="90"/>
      <c r="H9" s="109"/>
      <c r="I9" s="90"/>
      <c r="J9" s="92"/>
      <c r="K9" s="110"/>
      <c r="L9" s="92"/>
      <c r="M9" s="92"/>
      <c r="N9" s="92"/>
      <c r="O9" s="92"/>
      <c r="P9" s="90"/>
      <c r="Q9" s="109"/>
      <c r="R9" s="90"/>
      <c r="S9" s="121" t="s">
        <v>219</v>
      </c>
      <c r="T9" s="122"/>
      <c r="U9" s="123">
        <v>10</v>
      </c>
      <c r="V9" s="238"/>
      <c r="W9" s="38" t="s">
        <v>36</v>
      </c>
      <c r="X9" s="39" t="s">
        <v>37</v>
      </c>
      <c r="Y9" s="99">
        <v>0</v>
      </c>
      <c r="Z9" s="2"/>
      <c r="AA9" s="2" t="s">
        <v>38</v>
      </c>
      <c r="AB9" s="3">
        <v>2.5</v>
      </c>
      <c r="AC9" s="3"/>
      <c r="AD9" s="3">
        <f>AB9*5</f>
        <v>12.5</v>
      </c>
      <c r="AE9" s="3" t="s">
        <v>12</v>
      </c>
      <c r="AF9" s="3">
        <f>AD9*9</f>
        <v>112.5</v>
      </c>
    </row>
    <row r="10" spans="2:35" ht="27.95" customHeight="1">
      <c r="B10" s="236"/>
      <c r="C10" s="232"/>
      <c r="D10" s="90"/>
      <c r="E10" s="90"/>
      <c r="F10" s="90"/>
      <c r="G10" s="111"/>
      <c r="H10" s="109"/>
      <c r="I10" s="90"/>
      <c r="J10" s="92"/>
      <c r="K10" s="108"/>
      <c r="L10" s="92"/>
      <c r="M10" s="109"/>
      <c r="N10" s="109"/>
      <c r="O10" s="90"/>
      <c r="P10" s="90"/>
      <c r="Q10" s="109"/>
      <c r="R10" s="90"/>
      <c r="S10" s="92" t="s">
        <v>103</v>
      </c>
      <c r="T10" s="108"/>
      <c r="U10" s="92">
        <v>5</v>
      </c>
      <c r="V10" s="238"/>
      <c r="W10" s="34">
        <f>Y5*2+Y6*7+Y7*1+Y10*8</f>
        <v>27.8</v>
      </c>
      <c r="X10" s="48" t="s">
        <v>39</v>
      </c>
      <c r="Y10" s="99">
        <v>0</v>
      </c>
      <c r="Z10" s="8"/>
      <c r="AA10" s="2" t="s">
        <v>40</v>
      </c>
      <c r="AE10" s="2">
        <f>AB10*15</f>
        <v>0</v>
      </c>
    </row>
    <row r="11" spans="2:35" ht="27.95" customHeight="1">
      <c r="B11" s="49" t="s">
        <v>41</v>
      </c>
      <c r="C11" s="50"/>
      <c r="D11" s="90"/>
      <c r="E11" s="109"/>
      <c r="F11" s="90"/>
      <c r="G11" s="90"/>
      <c r="H11" s="109"/>
      <c r="I11" s="90"/>
      <c r="J11" s="90"/>
      <c r="K11" s="109"/>
      <c r="L11" s="90"/>
      <c r="M11" s="109"/>
      <c r="N11" s="109"/>
      <c r="O11" s="90"/>
      <c r="P11" s="90"/>
      <c r="Q11" s="109"/>
      <c r="R11" s="90"/>
      <c r="S11" s="90"/>
      <c r="T11" s="90"/>
      <c r="U11" s="90"/>
      <c r="V11" s="238"/>
      <c r="W11" s="38" t="s">
        <v>42</v>
      </c>
      <c r="X11" s="51"/>
      <c r="Y11" s="9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2"/>
      <c r="C12" s="53"/>
      <c r="D12" s="109"/>
      <c r="E12" s="109"/>
      <c r="F12" s="90"/>
      <c r="G12" s="90"/>
      <c r="H12" s="109"/>
      <c r="I12" s="90"/>
      <c r="J12" s="90"/>
      <c r="K12" s="109"/>
      <c r="L12" s="109"/>
      <c r="M12" s="109"/>
      <c r="N12" s="109"/>
      <c r="O12" s="90"/>
      <c r="P12" s="90"/>
      <c r="Q12" s="109"/>
      <c r="R12" s="90"/>
      <c r="S12" s="90"/>
      <c r="T12" s="109"/>
      <c r="U12" s="90"/>
      <c r="V12" s="239"/>
      <c r="W12" s="54">
        <f>W6*4+W8*9+W10*4</f>
        <v>701.2</v>
      </c>
      <c r="X12" s="55"/>
      <c r="Y12" s="99"/>
      <c r="Z12" s="8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</row>
    <row r="13" spans="2:35" s="30" customFormat="1" ht="42">
      <c r="B13" s="21">
        <v>2</v>
      </c>
      <c r="C13" s="232"/>
      <c r="D13" s="22"/>
      <c r="E13" s="22"/>
      <c r="F13" s="23" t="s">
        <v>19</v>
      </c>
      <c r="G13" s="57"/>
      <c r="H13" s="22"/>
      <c r="I13" s="23" t="s">
        <v>19</v>
      </c>
      <c r="J13" s="57"/>
      <c r="K13" s="22"/>
      <c r="L13" s="23" t="s">
        <v>19</v>
      </c>
      <c r="M13" s="57"/>
      <c r="N13" s="22"/>
      <c r="O13" s="23" t="s">
        <v>19</v>
      </c>
      <c r="P13" s="22"/>
      <c r="Q13" s="22"/>
      <c r="R13" s="23" t="s">
        <v>19</v>
      </c>
      <c r="S13" s="22"/>
      <c r="T13" s="27"/>
      <c r="U13" s="23" t="s">
        <v>19</v>
      </c>
      <c r="V13" s="237"/>
      <c r="W13" s="28" t="s">
        <v>20</v>
      </c>
      <c r="X13" s="29" t="s">
        <v>21</v>
      </c>
      <c r="Y13" s="144"/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  <c r="AG13" s="58"/>
      <c r="AH13" s="58"/>
      <c r="AI13" s="58"/>
    </row>
    <row r="14" spans="2:35" ht="27.95" customHeight="1">
      <c r="B14" s="31" t="s">
        <v>26</v>
      </c>
      <c r="C14" s="232"/>
      <c r="D14" s="90"/>
      <c r="E14" s="90"/>
      <c r="F14" s="90"/>
      <c r="G14" s="92"/>
      <c r="H14" s="92"/>
      <c r="I14" s="92"/>
      <c r="J14" s="92"/>
      <c r="K14" s="92"/>
      <c r="L14" s="92"/>
      <c r="M14" s="90"/>
      <c r="N14" s="90"/>
      <c r="O14" s="90"/>
      <c r="P14" s="90"/>
      <c r="Q14" s="90"/>
      <c r="R14" s="92"/>
      <c r="S14" s="90"/>
      <c r="T14" s="90"/>
      <c r="U14" s="90"/>
      <c r="V14" s="238"/>
      <c r="W14" s="34">
        <f>Y13*15+Y15*5+Y17*15+Y18*12</f>
        <v>0</v>
      </c>
      <c r="X14" s="35" t="s">
        <v>27</v>
      </c>
      <c r="Y14" s="145"/>
      <c r="Z14" s="8"/>
      <c r="AA14" s="3" t="s">
        <v>28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8"/>
      <c r="AH14" s="58"/>
      <c r="AI14" s="58"/>
    </row>
    <row r="15" spans="2:35" ht="27.95" customHeight="1">
      <c r="B15" s="31">
        <v>11</v>
      </c>
      <c r="C15" s="23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0"/>
      <c r="Q15" s="90"/>
      <c r="R15" s="90"/>
      <c r="S15" s="90"/>
      <c r="T15" s="90"/>
      <c r="U15" s="90"/>
      <c r="V15" s="238"/>
      <c r="W15" s="38" t="s">
        <v>29</v>
      </c>
      <c r="X15" s="39" t="s">
        <v>30</v>
      </c>
      <c r="Y15" s="145"/>
      <c r="Z15" s="2"/>
      <c r="AA15" s="40" t="s">
        <v>31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12</v>
      </c>
      <c r="AF15" s="42">
        <f>AC15*4+AD15*9</f>
        <v>160.60000000000002</v>
      </c>
      <c r="AG15" s="58"/>
      <c r="AH15" s="58"/>
      <c r="AI15" s="58"/>
    </row>
    <row r="16" spans="2:35" ht="27.95" customHeight="1">
      <c r="B16" s="31" t="s">
        <v>43</v>
      </c>
      <c r="C16" s="232"/>
      <c r="D16" s="92"/>
      <c r="E16" s="92"/>
      <c r="F16" s="92"/>
      <c r="G16" s="92"/>
      <c r="H16" s="110"/>
      <c r="I16" s="92"/>
      <c r="J16" s="90"/>
      <c r="K16" s="93"/>
      <c r="L16" s="90"/>
      <c r="M16" s="92"/>
      <c r="N16" s="108"/>
      <c r="O16" s="92"/>
      <c r="P16" s="90"/>
      <c r="Q16" s="109"/>
      <c r="R16" s="90"/>
      <c r="S16" s="90"/>
      <c r="T16" s="90"/>
      <c r="U16" s="90"/>
      <c r="V16" s="238"/>
      <c r="W16" s="34">
        <f>Y14*5+Y16*5+Y18*8</f>
        <v>0</v>
      </c>
      <c r="X16" s="39" t="s">
        <v>33</v>
      </c>
      <c r="Y16" s="145"/>
      <c r="Z16" s="8"/>
      <c r="AA16" s="2" t="s">
        <v>34</v>
      </c>
      <c r="AB16" s="3">
        <v>1.6</v>
      </c>
      <c r="AC16" s="3">
        <f>AB16*1</f>
        <v>1.6</v>
      </c>
      <c r="AD16" s="3" t="s">
        <v>12</v>
      </c>
      <c r="AE16" s="3">
        <f>AB16*5</f>
        <v>8</v>
      </c>
      <c r="AF16" s="3">
        <f>AC16*4+AE16*4</f>
        <v>38.4</v>
      </c>
      <c r="AG16" s="58"/>
      <c r="AH16" s="58"/>
      <c r="AI16" s="58"/>
    </row>
    <row r="17" spans="2:35" ht="27.95" customHeight="1">
      <c r="B17" s="236" t="s">
        <v>44</v>
      </c>
      <c r="C17" s="232"/>
      <c r="D17" s="109"/>
      <c r="E17" s="109"/>
      <c r="F17" s="90"/>
      <c r="G17" s="90"/>
      <c r="H17" s="109"/>
      <c r="I17" s="90"/>
      <c r="J17" s="92"/>
      <c r="K17" s="109"/>
      <c r="L17" s="90"/>
      <c r="M17" s="92"/>
      <c r="N17" s="110"/>
      <c r="O17" s="92"/>
      <c r="P17" s="90"/>
      <c r="Q17" s="109"/>
      <c r="R17" s="90"/>
      <c r="S17" s="90"/>
      <c r="T17" s="109"/>
      <c r="U17" s="90"/>
      <c r="V17" s="238"/>
      <c r="W17" s="38" t="s">
        <v>36</v>
      </c>
      <c r="X17" s="39" t="s">
        <v>37</v>
      </c>
      <c r="Y17" s="145"/>
      <c r="Z17" s="2"/>
      <c r="AA17" s="2" t="s">
        <v>38</v>
      </c>
      <c r="AB17" s="3">
        <v>2.5</v>
      </c>
      <c r="AC17" s="3"/>
      <c r="AD17" s="3">
        <f>AB17*5</f>
        <v>12.5</v>
      </c>
      <c r="AE17" s="3" t="s">
        <v>12</v>
      </c>
      <c r="AF17" s="3">
        <f>AD17*9</f>
        <v>112.5</v>
      </c>
      <c r="AG17" s="58"/>
      <c r="AH17" s="59"/>
      <c r="AI17" s="58"/>
    </row>
    <row r="18" spans="2:35" ht="27.95" customHeight="1">
      <c r="B18" s="236"/>
      <c r="C18" s="232"/>
      <c r="D18" s="109"/>
      <c r="E18" s="109"/>
      <c r="F18" s="90"/>
      <c r="G18" s="114"/>
      <c r="H18" s="109"/>
      <c r="I18" s="90"/>
      <c r="J18" s="112"/>
      <c r="K18" s="109"/>
      <c r="L18" s="90"/>
      <c r="M18" s="92"/>
      <c r="N18" s="110"/>
      <c r="O18" s="92"/>
      <c r="P18" s="90"/>
      <c r="Q18" s="109"/>
      <c r="R18" s="90"/>
      <c r="S18" s="111"/>
      <c r="T18" s="109"/>
      <c r="U18" s="90"/>
      <c r="V18" s="238"/>
      <c r="W18" s="34">
        <f>Y13*2+Y14*7+Y15*1+Y18*8</f>
        <v>0</v>
      </c>
      <c r="X18" s="48" t="s">
        <v>39</v>
      </c>
      <c r="Y18" s="145"/>
      <c r="Z18" s="8"/>
      <c r="AA18" s="2" t="s">
        <v>40</v>
      </c>
      <c r="AB18" s="3">
        <v>1</v>
      </c>
      <c r="AE18" s="2">
        <f>AB18*15</f>
        <v>15</v>
      </c>
      <c r="AG18" s="58"/>
      <c r="AH18" s="59"/>
      <c r="AI18" s="58"/>
    </row>
    <row r="19" spans="2:35" ht="27.95" customHeight="1">
      <c r="B19" s="49" t="s">
        <v>41</v>
      </c>
      <c r="C19" s="50"/>
      <c r="D19" s="109"/>
      <c r="E19" s="109"/>
      <c r="F19" s="90"/>
      <c r="G19" s="90"/>
      <c r="H19" s="109"/>
      <c r="I19" s="90"/>
      <c r="J19" s="90"/>
      <c r="K19" s="109"/>
      <c r="L19" s="109"/>
      <c r="M19" s="90"/>
      <c r="N19" s="109"/>
      <c r="O19" s="90"/>
      <c r="P19" s="115"/>
      <c r="Q19" s="109"/>
      <c r="R19" s="90"/>
      <c r="S19" s="92"/>
      <c r="T19" s="110"/>
      <c r="U19" s="92"/>
      <c r="V19" s="238"/>
      <c r="W19" s="38" t="s">
        <v>42</v>
      </c>
      <c r="X19" s="51"/>
      <c r="Y19" s="14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2"/>
      <c r="C20" s="53"/>
      <c r="D20" s="109"/>
      <c r="E20" s="109"/>
      <c r="F20" s="90"/>
      <c r="G20" s="90"/>
      <c r="H20" s="109"/>
      <c r="I20" s="90"/>
      <c r="J20" s="90"/>
      <c r="K20" s="109"/>
      <c r="L20" s="109"/>
      <c r="M20" s="109"/>
      <c r="N20" s="109"/>
      <c r="O20" s="90"/>
      <c r="P20" s="109"/>
      <c r="Q20" s="109"/>
      <c r="R20" s="90"/>
      <c r="S20" s="111"/>
      <c r="T20" s="109"/>
      <c r="U20" s="90"/>
      <c r="V20" s="239"/>
      <c r="W20" s="54">
        <f>W14*4+W16*9+W18*4</f>
        <v>0</v>
      </c>
      <c r="X20" s="61"/>
      <c r="Y20" s="147"/>
      <c r="Z20" s="8"/>
      <c r="AC20" s="56">
        <f>AC19*4/AF19</f>
        <v>0.14881334188582426</v>
      </c>
      <c r="AD20" s="56">
        <f>AD19*9/AF19</f>
        <v>0.27132777421423987</v>
      </c>
      <c r="AE20" s="56">
        <f>AE19*4/AF19</f>
        <v>0.5798588838999359</v>
      </c>
    </row>
    <row r="21" spans="2:35" s="30" customFormat="1" ht="42">
      <c r="B21" s="21"/>
      <c r="C21" s="232"/>
      <c r="D21" s="57"/>
      <c r="E21" s="22"/>
      <c r="F21" s="23" t="s">
        <v>19</v>
      </c>
      <c r="G21" s="57"/>
      <c r="H21" s="22"/>
      <c r="I21" s="23" t="s">
        <v>19</v>
      </c>
      <c r="J21" s="57"/>
      <c r="K21" s="22"/>
      <c r="L21" s="23" t="s">
        <v>19</v>
      </c>
      <c r="M21" s="27"/>
      <c r="N21" s="27"/>
      <c r="O21" s="23" t="s">
        <v>19</v>
      </c>
      <c r="P21" s="22"/>
      <c r="Q21" s="22"/>
      <c r="R21" s="23" t="s">
        <v>19</v>
      </c>
      <c r="S21" s="22"/>
      <c r="T21" s="27"/>
      <c r="U21" s="23" t="s">
        <v>19</v>
      </c>
      <c r="V21" s="237"/>
      <c r="W21" s="28" t="s">
        <v>20</v>
      </c>
      <c r="X21" s="29" t="s">
        <v>21</v>
      </c>
      <c r="Y21" s="144"/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5" s="63" customFormat="1" ht="27.75" customHeight="1">
      <c r="B22" s="31" t="s">
        <v>26</v>
      </c>
      <c r="C22" s="232"/>
      <c r="D22" s="92"/>
      <c r="E22" s="92"/>
      <c r="F22" s="92">
        <v>110</v>
      </c>
      <c r="G22" s="90"/>
      <c r="H22" s="90"/>
      <c r="I22" s="90">
        <v>35</v>
      </c>
      <c r="J22" s="90"/>
      <c r="K22" s="90"/>
      <c r="L22" s="90">
        <v>30</v>
      </c>
      <c r="M22" s="90"/>
      <c r="N22" s="91"/>
      <c r="O22" s="90">
        <v>30</v>
      </c>
      <c r="P22" s="90"/>
      <c r="Q22" s="90"/>
      <c r="R22" s="92">
        <v>120</v>
      </c>
      <c r="S22" s="92"/>
      <c r="T22" s="92"/>
      <c r="U22" s="92">
        <v>10</v>
      </c>
      <c r="V22" s="238"/>
      <c r="W22" s="34">
        <f>Y21*15+Y23*5+Y25*15+Y26*12</f>
        <v>0</v>
      </c>
      <c r="X22" s="35" t="s">
        <v>27</v>
      </c>
      <c r="Y22" s="145"/>
      <c r="Z22" s="62"/>
      <c r="AA22" s="3" t="s">
        <v>28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/>
      <c r="C23" s="232"/>
      <c r="D23" s="90"/>
      <c r="E23" s="90"/>
      <c r="F23" s="90"/>
      <c r="G23" s="92"/>
      <c r="H23" s="92"/>
      <c r="I23" s="92"/>
      <c r="J23" s="126"/>
      <c r="K23" s="90"/>
      <c r="L23" s="90">
        <v>20</v>
      </c>
      <c r="M23" s="90"/>
      <c r="N23" s="116"/>
      <c r="O23" s="90">
        <v>20</v>
      </c>
      <c r="P23" s="90"/>
      <c r="Q23" s="90"/>
      <c r="R23" s="90"/>
      <c r="S23" s="92"/>
      <c r="T23" s="92"/>
      <c r="U23" s="92">
        <v>5</v>
      </c>
      <c r="V23" s="238"/>
      <c r="W23" s="38" t="s">
        <v>29</v>
      </c>
      <c r="X23" s="39" t="s">
        <v>30</v>
      </c>
      <c r="Y23" s="145"/>
      <c r="Z23" s="64"/>
      <c r="AA23" s="40" t="s">
        <v>31</v>
      </c>
      <c r="AB23" s="3">
        <v>2</v>
      </c>
      <c r="AC23" s="41">
        <f>AB23*7</f>
        <v>14</v>
      </c>
      <c r="AD23" s="3">
        <f>AB23*5</f>
        <v>10</v>
      </c>
      <c r="AE23" s="3" t="s">
        <v>12</v>
      </c>
      <c r="AF23" s="42">
        <f>AC23*4+AD23*9</f>
        <v>146</v>
      </c>
    </row>
    <row r="24" spans="2:35" s="63" customFormat="1" ht="27.95" customHeight="1">
      <c r="B24" s="31" t="s">
        <v>43</v>
      </c>
      <c r="C24" s="232"/>
      <c r="D24" s="90"/>
      <c r="E24" s="90"/>
      <c r="F24" s="90"/>
      <c r="G24" s="92"/>
      <c r="H24" s="110"/>
      <c r="I24" s="92"/>
      <c r="J24" s="92"/>
      <c r="K24" s="93"/>
      <c r="L24" s="90">
        <v>20</v>
      </c>
      <c r="M24" s="90"/>
      <c r="N24" s="109"/>
      <c r="O24" s="90">
        <v>20</v>
      </c>
      <c r="P24" s="90"/>
      <c r="Q24" s="90"/>
      <c r="R24" s="90"/>
      <c r="S24" s="92"/>
      <c r="T24" s="110"/>
      <c r="U24" s="92"/>
      <c r="V24" s="238"/>
      <c r="W24" s="34">
        <f>Y22*5+Y24*5+Y26*8</f>
        <v>0</v>
      </c>
      <c r="X24" s="39" t="s">
        <v>33</v>
      </c>
      <c r="Y24" s="145"/>
      <c r="Z24" s="62"/>
      <c r="AA24" s="2" t="s">
        <v>34</v>
      </c>
      <c r="AB24" s="3">
        <v>1.5</v>
      </c>
      <c r="AC24" s="3">
        <f>AB24*1</f>
        <v>1.5</v>
      </c>
      <c r="AD24" s="3" t="s">
        <v>12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236" t="s">
        <v>45</v>
      </c>
      <c r="C25" s="232"/>
      <c r="D25" s="90"/>
      <c r="E25" s="90"/>
      <c r="F25" s="90"/>
      <c r="G25" s="92"/>
      <c r="H25" s="110"/>
      <c r="I25" s="92"/>
      <c r="J25" s="92"/>
      <c r="K25" s="92"/>
      <c r="L25" s="92">
        <v>20</v>
      </c>
      <c r="M25" s="90"/>
      <c r="N25" s="108"/>
      <c r="O25" s="90">
        <v>10</v>
      </c>
      <c r="P25" s="90"/>
      <c r="Q25" s="90"/>
      <c r="R25" s="90"/>
      <c r="S25" s="90"/>
      <c r="T25" s="93"/>
      <c r="U25" s="90"/>
      <c r="V25" s="238"/>
      <c r="W25" s="38" t="s">
        <v>36</v>
      </c>
      <c r="X25" s="39" t="s">
        <v>37</v>
      </c>
      <c r="Y25" s="145"/>
      <c r="Z25" s="64"/>
      <c r="AA25" s="2" t="s">
        <v>38</v>
      </c>
      <c r="AB25" s="3">
        <v>2.5</v>
      </c>
      <c r="AC25" s="3"/>
      <c r="AD25" s="3">
        <f>AB25*5</f>
        <v>12.5</v>
      </c>
      <c r="AE25" s="3" t="s">
        <v>12</v>
      </c>
      <c r="AF25" s="3">
        <f>AD25*9</f>
        <v>112.5</v>
      </c>
    </row>
    <row r="26" spans="2:35" s="63" customFormat="1" ht="27.95" customHeight="1">
      <c r="B26" s="236"/>
      <c r="C26" s="232"/>
      <c r="D26" s="90"/>
      <c r="E26" s="90"/>
      <c r="F26" s="90"/>
      <c r="G26" s="114"/>
      <c r="H26" s="109"/>
      <c r="I26" s="90"/>
      <c r="J26" s="108"/>
      <c r="K26" s="108"/>
      <c r="L26" s="92"/>
      <c r="M26" s="90"/>
      <c r="N26" s="108"/>
      <c r="O26" s="90"/>
      <c r="P26" s="92"/>
      <c r="Q26" s="92"/>
      <c r="R26" s="90"/>
      <c r="S26" s="90"/>
      <c r="T26" s="109"/>
      <c r="U26" s="90"/>
      <c r="V26" s="238"/>
      <c r="W26" s="34">
        <f>Y21*2+Y22*7+Y23*1+Y26*8</f>
        <v>0</v>
      </c>
      <c r="X26" s="48" t="s">
        <v>39</v>
      </c>
      <c r="Y26" s="145"/>
      <c r="Z26" s="62"/>
      <c r="AA26" s="2" t="s">
        <v>40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9" t="s">
        <v>41</v>
      </c>
      <c r="C27" s="65"/>
      <c r="D27" s="90"/>
      <c r="E27" s="109"/>
      <c r="F27" s="90"/>
      <c r="G27" s="90"/>
      <c r="H27" s="109"/>
      <c r="I27" s="90"/>
      <c r="J27" s="108"/>
      <c r="K27" s="108"/>
      <c r="L27" s="92"/>
      <c r="M27" s="112"/>
      <c r="N27" s="109"/>
      <c r="O27" s="90"/>
      <c r="P27" s="93"/>
      <c r="Q27" s="109"/>
      <c r="R27" s="90"/>
      <c r="S27" s="90"/>
      <c r="T27" s="109"/>
      <c r="U27" s="90"/>
      <c r="V27" s="238"/>
      <c r="W27" s="38" t="s">
        <v>42</v>
      </c>
      <c r="X27" s="51"/>
      <c r="Y27" s="146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09"/>
      <c r="E28" s="109"/>
      <c r="F28" s="90"/>
      <c r="G28" s="90"/>
      <c r="H28" s="109"/>
      <c r="I28" s="90"/>
      <c r="J28" s="108"/>
      <c r="K28" s="110"/>
      <c r="L28" s="92"/>
      <c r="M28" s="90"/>
      <c r="N28" s="109"/>
      <c r="O28" s="90"/>
      <c r="P28" s="90"/>
      <c r="Q28" s="109"/>
      <c r="R28" s="90"/>
      <c r="S28" s="90"/>
      <c r="T28" s="109"/>
      <c r="U28" s="90"/>
      <c r="V28" s="239"/>
      <c r="W28" s="54">
        <f>W22*4+W24*9+W26*4</f>
        <v>0</v>
      </c>
      <c r="X28" s="55"/>
      <c r="Y28" s="147"/>
      <c r="Z28" s="62"/>
      <c r="AA28" s="64"/>
      <c r="AB28" s="68"/>
      <c r="AC28" s="56">
        <f>AC27*4/AF27</f>
        <v>0.15658362989323843</v>
      </c>
      <c r="AD28" s="56">
        <f>AD27*9/AF27</f>
        <v>0.28825622775800713</v>
      </c>
      <c r="AE28" s="56">
        <f>AE27*4/AF27</f>
        <v>0.55516014234875444</v>
      </c>
      <c r="AF28" s="64"/>
    </row>
    <row r="29" spans="2:35" s="30" customFormat="1" ht="42">
      <c r="B29" s="21"/>
      <c r="C29" s="232"/>
      <c r="D29" s="22"/>
      <c r="E29" s="22"/>
      <c r="F29" s="23" t="s">
        <v>19</v>
      </c>
      <c r="G29" s="24"/>
      <c r="H29" s="22"/>
      <c r="I29" s="23" t="s">
        <v>19</v>
      </c>
      <c r="J29" s="25"/>
      <c r="K29" s="26"/>
      <c r="L29" s="23" t="s">
        <v>19</v>
      </c>
      <c r="M29" s="24"/>
      <c r="N29" s="22"/>
      <c r="O29" s="23" t="s">
        <v>19</v>
      </c>
      <c r="P29" s="22"/>
      <c r="Q29" s="22"/>
      <c r="R29" s="23" t="s">
        <v>19</v>
      </c>
      <c r="S29" s="22"/>
      <c r="T29" s="27"/>
      <c r="U29" s="23" t="s">
        <v>19</v>
      </c>
      <c r="V29" s="233"/>
      <c r="W29" s="28" t="s">
        <v>20</v>
      </c>
      <c r="X29" s="29" t="s">
        <v>21</v>
      </c>
      <c r="Y29" s="148"/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5" ht="27.95" customHeight="1">
      <c r="B30" s="31" t="s">
        <v>26</v>
      </c>
      <c r="C30" s="232"/>
      <c r="D30" s="90"/>
      <c r="E30" s="90"/>
      <c r="F30" s="90">
        <v>70</v>
      </c>
      <c r="G30" s="90"/>
      <c r="H30" s="90"/>
      <c r="I30" s="90">
        <v>40</v>
      </c>
      <c r="J30" s="90"/>
      <c r="K30" s="90"/>
      <c r="L30" s="90">
        <v>20</v>
      </c>
      <c r="M30" s="90"/>
      <c r="N30" s="90"/>
      <c r="O30" s="90">
        <v>40</v>
      </c>
      <c r="P30" s="90"/>
      <c r="Q30" s="90"/>
      <c r="R30" s="92">
        <v>120</v>
      </c>
      <c r="S30" s="92"/>
      <c r="T30" s="92"/>
      <c r="U30" s="92">
        <v>10</v>
      </c>
      <c r="V30" s="234"/>
      <c r="W30" s="34">
        <f>Y29*15+Y31*5+Y33*15+Y34*12</f>
        <v>0</v>
      </c>
      <c r="X30" s="35" t="s">
        <v>27</v>
      </c>
      <c r="Y30" s="146"/>
      <c r="Z30" s="8"/>
      <c r="AA30" s="3" t="s">
        <v>28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/>
      <c r="C31" s="232"/>
      <c r="D31" s="92"/>
      <c r="E31" s="92"/>
      <c r="F31" s="92">
        <v>40</v>
      </c>
      <c r="G31" s="92"/>
      <c r="H31" s="90"/>
      <c r="I31" s="90"/>
      <c r="J31" s="92"/>
      <c r="K31" s="92"/>
      <c r="L31" s="90">
        <v>30</v>
      </c>
      <c r="M31" s="90"/>
      <c r="N31" s="90"/>
      <c r="O31" s="90"/>
      <c r="P31" s="92"/>
      <c r="Q31" s="92"/>
      <c r="R31" s="92"/>
      <c r="S31" s="92"/>
      <c r="T31" s="92"/>
      <c r="U31" s="92">
        <v>5</v>
      </c>
      <c r="V31" s="234"/>
      <c r="W31" s="38" t="s">
        <v>29</v>
      </c>
      <c r="X31" s="39" t="s">
        <v>30</v>
      </c>
      <c r="Y31" s="146"/>
      <c r="Z31" s="2"/>
      <c r="AA31" s="40" t="s">
        <v>31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12</v>
      </c>
      <c r="AF31" s="42">
        <f>AC31*4+AD31*9</f>
        <v>167.89999999999998</v>
      </c>
    </row>
    <row r="32" spans="2:35" ht="27.95" customHeight="1">
      <c r="B32" s="31" t="s">
        <v>32</v>
      </c>
      <c r="C32" s="232"/>
      <c r="D32" s="92"/>
      <c r="E32" s="92"/>
      <c r="F32" s="92"/>
      <c r="G32" s="92"/>
      <c r="H32" s="92"/>
      <c r="I32" s="92"/>
      <c r="J32" s="92"/>
      <c r="K32" s="108"/>
      <c r="L32" s="92">
        <v>20</v>
      </c>
      <c r="M32" s="90"/>
      <c r="N32" s="90"/>
      <c r="O32" s="90"/>
      <c r="P32" s="92"/>
      <c r="Q32" s="92"/>
      <c r="R32" s="92"/>
      <c r="S32" s="92"/>
      <c r="T32" s="110"/>
      <c r="U32" s="92">
        <v>5</v>
      </c>
      <c r="V32" s="234"/>
      <c r="W32" s="34">
        <f>Y30*5+Y32*5+Y34*8</f>
        <v>0</v>
      </c>
      <c r="X32" s="39" t="s">
        <v>33</v>
      </c>
      <c r="Y32" s="146"/>
      <c r="Z32" s="8"/>
      <c r="AA32" s="2" t="s">
        <v>34</v>
      </c>
      <c r="AB32" s="3">
        <v>1.5</v>
      </c>
      <c r="AC32" s="3">
        <f>AB32*1</f>
        <v>1.5</v>
      </c>
      <c r="AD32" s="3" t="s">
        <v>12</v>
      </c>
      <c r="AE32" s="3">
        <f>AB32*5</f>
        <v>7.5</v>
      </c>
      <c r="AF32" s="3">
        <f>AC32*4+AE32*4</f>
        <v>36</v>
      </c>
    </row>
    <row r="33" spans="2:32" ht="27.75">
      <c r="B33" s="236" t="s">
        <v>46</v>
      </c>
      <c r="C33" s="232"/>
      <c r="D33" s="93"/>
      <c r="E33" s="109"/>
      <c r="F33" s="90"/>
      <c r="G33" s="117"/>
      <c r="H33" s="118"/>
      <c r="I33" s="119"/>
      <c r="J33" s="92"/>
      <c r="K33" s="108"/>
      <c r="L33" s="92">
        <v>20</v>
      </c>
      <c r="M33" s="90"/>
      <c r="N33" s="108"/>
      <c r="O33" s="90"/>
      <c r="P33" s="92"/>
      <c r="Q33" s="92"/>
      <c r="R33" s="92"/>
      <c r="S33" s="92"/>
      <c r="T33" s="110"/>
      <c r="U33" s="92">
        <v>5</v>
      </c>
      <c r="V33" s="234"/>
      <c r="W33" s="38" t="s">
        <v>36</v>
      </c>
      <c r="X33" s="39" t="s">
        <v>37</v>
      </c>
      <c r="Y33" s="146"/>
      <c r="Z33" s="2"/>
      <c r="AA33" s="2" t="s">
        <v>38</v>
      </c>
      <c r="AB33" s="3">
        <v>2.5</v>
      </c>
      <c r="AC33" s="3"/>
      <c r="AD33" s="3">
        <f>AB33*5</f>
        <v>12.5</v>
      </c>
      <c r="AE33" s="3" t="s">
        <v>12</v>
      </c>
      <c r="AF33" s="3">
        <f>AD33*9</f>
        <v>112.5</v>
      </c>
    </row>
    <row r="34" spans="2:32" ht="27.75">
      <c r="B34" s="236"/>
      <c r="C34" s="232"/>
      <c r="D34" s="93"/>
      <c r="E34" s="93"/>
      <c r="F34" s="90"/>
      <c r="G34" s="92"/>
      <c r="H34" s="110"/>
      <c r="I34" s="92"/>
      <c r="J34" s="92"/>
      <c r="K34" s="92"/>
      <c r="L34" s="92"/>
      <c r="M34" s="112"/>
      <c r="N34" s="108"/>
      <c r="O34" s="90"/>
      <c r="P34" s="92"/>
      <c r="Q34" s="110"/>
      <c r="R34" s="92"/>
      <c r="S34" s="92"/>
      <c r="T34" s="110"/>
      <c r="U34" s="92">
        <v>10</v>
      </c>
      <c r="V34" s="234"/>
      <c r="W34" s="34">
        <f>Y29*2+Y30*7+Y31*1+Y34*8</f>
        <v>0</v>
      </c>
      <c r="X34" s="48" t="s">
        <v>39</v>
      </c>
      <c r="Y34" s="147"/>
      <c r="Z34" s="8"/>
      <c r="AA34" s="2" t="s">
        <v>40</v>
      </c>
      <c r="AB34" s="3">
        <v>1</v>
      </c>
      <c r="AE34" s="2">
        <f>AB34*15</f>
        <v>15</v>
      </c>
    </row>
    <row r="35" spans="2:32" ht="27.75">
      <c r="B35" s="49" t="s">
        <v>41</v>
      </c>
      <c r="C35" s="50"/>
      <c r="D35" s="110"/>
      <c r="E35" s="110"/>
      <c r="F35" s="92"/>
      <c r="G35" s="92"/>
      <c r="H35" s="108"/>
      <c r="I35" s="92"/>
      <c r="J35" s="90"/>
      <c r="K35" s="109"/>
      <c r="L35" s="90"/>
      <c r="M35" s="90"/>
      <c r="N35" s="109"/>
      <c r="O35" s="90"/>
      <c r="P35" s="92"/>
      <c r="Q35" s="110"/>
      <c r="R35" s="92"/>
      <c r="S35" s="111"/>
      <c r="T35" s="109"/>
      <c r="U35" s="90"/>
      <c r="V35" s="234"/>
      <c r="W35" s="38" t="s">
        <v>42</v>
      </c>
      <c r="X35" s="51"/>
      <c r="Y35" s="14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2"/>
      <c r="C36" s="53"/>
      <c r="D36" s="110"/>
      <c r="E36" s="110"/>
      <c r="F36" s="92"/>
      <c r="G36" s="93"/>
      <c r="H36" s="93"/>
      <c r="I36" s="90"/>
      <c r="J36" s="90"/>
      <c r="K36" s="109"/>
      <c r="L36" s="109"/>
      <c r="M36" s="90"/>
      <c r="N36" s="109"/>
      <c r="O36" s="90"/>
      <c r="P36" s="92"/>
      <c r="Q36" s="110"/>
      <c r="R36" s="92"/>
      <c r="S36" s="90"/>
      <c r="T36" s="109"/>
      <c r="U36" s="90"/>
      <c r="V36" s="235"/>
      <c r="W36" s="54">
        <f>W30*4+W32*9+W34*4</f>
        <v>0</v>
      </c>
      <c r="X36" s="61"/>
      <c r="Y36" s="146"/>
      <c r="Z36" s="8"/>
      <c r="AC36" s="56">
        <f>AC35*4/AF35</f>
        <v>0.15094339622641509</v>
      </c>
      <c r="AD36" s="56">
        <f>AD35*9/AF35</f>
        <v>0.27536970933197347</v>
      </c>
      <c r="AE36" s="56">
        <f>AE35*4/AF35</f>
        <v>0.57368689444161147</v>
      </c>
    </row>
    <row r="37" spans="2:32" s="30" customFormat="1" ht="42">
      <c r="B37" s="21"/>
      <c r="C37" s="232"/>
      <c r="D37" s="22"/>
      <c r="E37" s="22"/>
      <c r="F37" s="23" t="s">
        <v>19</v>
      </c>
      <c r="G37" s="24"/>
      <c r="H37" s="22"/>
      <c r="I37" s="23" t="s">
        <v>19</v>
      </c>
      <c r="J37" s="25"/>
      <c r="K37" s="26"/>
      <c r="L37" s="23" t="s">
        <v>19</v>
      </c>
      <c r="M37" s="24"/>
      <c r="N37" s="22"/>
      <c r="O37" s="23" t="s">
        <v>19</v>
      </c>
      <c r="P37" s="22"/>
      <c r="Q37" s="22"/>
      <c r="R37" s="23" t="s">
        <v>19</v>
      </c>
      <c r="S37" s="22"/>
      <c r="T37" s="27"/>
      <c r="U37" s="23" t="s">
        <v>19</v>
      </c>
      <c r="V37" s="237"/>
      <c r="W37" s="28" t="s">
        <v>20</v>
      </c>
      <c r="X37" s="29" t="s">
        <v>21</v>
      </c>
      <c r="Y37" s="96"/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75">
      <c r="B38" s="31" t="s">
        <v>26</v>
      </c>
      <c r="C38" s="232"/>
      <c r="D38" s="126"/>
      <c r="E38" s="90"/>
      <c r="F38" s="92"/>
      <c r="G38" s="92"/>
      <c r="H38" s="90"/>
      <c r="I38" s="92"/>
      <c r="J38" s="92"/>
      <c r="K38" s="92"/>
      <c r="L38" s="92"/>
      <c r="M38" s="92"/>
      <c r="N38" s="92"/>
      <c r="O38" s="92"/>
      <c r="P38" s="120"/>
      <c r="Q38" s="120"/>
      <c r="R38" s="120"/>
      <c r="S38" s="92"/>
      <c r="T38" s="92"/>
      <c r="U38" s="92"/>
      <c r="V38" s="238"/>
      <c r="W38" s="34">
        <f>Y37*15+Y39*5+Y41*15+Y42*12</f>
        <v>0</v>
      </c>
      <c r="X38" s="35" t="s">
        <v>27</v>
      </c>
      <c r="Y38" s="99"/>
      <c r="Z38" s="8"/>
      <c r="AA38" s="3" t="s">
        <v>28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/>
      <c r="C39" s="232"/>
      <c r="D39" s="126"/>
      <c r="E39" s="90"/>
      <c r="F39" s="92"/>
      <c r="G39" s="92"/>
      <c r="H39" s="90"/>
      <c r="I39" s="90"/>
      <c r="J39" s="92"/>
      <c r="K39" s="92"/>
      <c r="L39" s="92"/>
      <c r="M39" s="90"/>
      <c r="N39" s="90"/>
      <c r="O39" s="90"/>
      <c r="P39" s="92"/>
      <c r="Q39" s="108"/>
      <c r="R39" s="92"/>
      <c r="S39" s="92"/>
      <c r="T39" s="108"/>
      <c r="U39" s="92"/>
      <c r="V39" s="238"/>
      <c r="W39" s="38" t="s">
        <v>29</v>
      </c>
      <c r="X39" s="39" t="s">
        <v>30</v>
      </c>
      <c r="Y39" s="99"/>
      <c r="Z39" s="2"/>
      <c r="AA39" s="40" t="s">
        <v>31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12</v>
      </c>
      <c r="AF39" s="42">
        <f>AC39*4+AD39*9</f>
        <v>167.89999999999998</v>
      </c>
    </row>
    <row r="40" spans="2:32" ht="27.75">
      <c r="B40" s="31" t="s">
        <v>32</v>
      </c>
      <c r="C40" s="232"/>
      <c r="D40" s="126"/>
      <c r="E40" s="93"/>
      <c r="F40" s="92"/>
      <c r="G40" s="112"/>
      <c r="H40" s="90"/>
      <c r="I40" s="90"/>
      <c r="J40" s="90"/>
      <c r="K40" s="90"/>
      <c r="L40" s="90"/>
      <c r="M40" s="92"/>
      <c r="N40" s="92"/>
      <c r="O40" s="90"/>
      <c r="P40" s="92"/>
      <c r="Q40" s="110"/>
      <c r="R40" s="92"/>
      <c r="S40" s="92"/>
      <c r="T40" s="92"/>
      <c r="U40" s="92"/>
      <c r="V40" s="238"/>
      <c r="W40" s="34">
        <f>Y38*5+Y40*5+Y42*8</f>
        <v>0</v>
      </c>
      <c r="X40" s="39" t="s">
        <v>33</v>
      </c>
      <c r="Y40" s="99"/>
      <c r="Z40" s="8"/>
      <c r="AA40" s="2" t="s">
        <v>34</v>
      </c>
      <c r="AB40" s="3">
        <v>1.6</v>
      </c>
      <c r="AC40" s="3">
        <f>AB40*1</f>
        <v>1.6</v>
      </c>
      <c r="AD40" s="3" t="s">
        <v>12</v>
      </c>
      <c r="AE40" s="3">
        <f>AB40*5</f>
        <v>8</v>
      </c>
      <c r="AF40" s="3">
        <f>AC40*4+AE40*4</f>
        <v>38.4</v>
      </c>
    </row>
    <row r="41" spans="2:32" ht="27.75">
      <c r="B41" s="236" t="s">
        <v>79</v>
      </c>
      <c r="C41" s="232"/>
      <c r="D41" s="126"/>
      <c r="E41" s="109"/>
      <c r="F41" s="92"/>
      <c r="G41" s="112"/>
      <c r="H41" s="90"/>
      <c r="I41" s="90"/>
      <c r="J41" s="90"/>
      <c r="K41" s="93"/>
      <c r="L41" s="90"/>
      <c r="M41" s="92"/>
      <c r="N41" s="108"/>
      <c r="O41" s="92"/>
      <c r="P41" s="92"/>
      <c r="Q41" s="92"/>
      <c r="R41" s="92"/>
      <c r="S41" s="121"/>
      <c r="T41" s="122"/>
      <c r="U41" s="123"/>
      <c r="V41" s="238"/>
      <c r="W41" s="38" t="s">
        <v>36</v>
      </c>
      <c r="X41" s="39" t="s">
        <v>37</v>
      </c>
      <c r="Y41" s="99"/>
      <c r="Z41" s="2"/>
      <c r="AA41" s="2" t="s">
        <v>38</v>
      </c>
      <c r="AB41" s="3">
        <v>2.5</v>
      </c>
      <c r="AC41" s="3"/>
      <c r="AD41" s="3">
        <f>AB41*5</f>
        <v>12.5</v>
      </c>
      <c r="AE41" s="3" t="s">
        <v>12</v>
      </c>
      <c r="AF41" s="3">
        <f>AD41*9</f>
        <v>112.5</v>
      </c>
    </row>
    <row r="42" spans="2:32" ht="27.75">
      <c r="B42" s="236"/>
      <c r="C42" s="232"/>
      <c r="D42" s="93"/>
      <c r="E42" s="109"/>
      <c r="F42" s="90"/>
      <c r="G42" s="90"/>
      <c r="H42" s="109"/>
      <c r="I42" s="90"/>
      <c r="J42" s="90"/>
      <c r="K42" s="109"/>
      <c r="L42" s="92"/>
      <c r="M42" s="92"/>
      <c r="N42" s="110"/>
      <c r="O42" s="92"/>
      <c r="P42" s="90"/>
      <c r="Q42" s="109"/>
      <c r="R42" s="90"/>
      <c r="S42" s="92"/>
      <c r="T42" s="108"/>
      <c r="U42" s="92"/>
      <c r="V42" s="238"/>
      <c r="W42" s="34">
        <f>Y37*2+Y38*7+Y39*1+Y42*8</f>
        <v>0</v>
      </c>
      <c r="X42" s="48" t="s">
        <v>39</v>
      </c>
      <c r="Y42" s="99"/>
      <c r="Z42" s="8"/>
      <c r="AA42" s="2" t="s">
        <v>40</v>
      </c>
      <c r="AE42" s="2">
        <f>AB42*15</f>
        <v>0</v>
      </c>
    </row>
    <row r="43" spans="2:32" ht="27.75">
      <c r="B43" s="49" t="s">
        <v>41</v>
      </c>
      <c r="C43" s="50"/>
      <c r="D43" s="93"/>
      <c r="E43" s="109"/>
      <c r="F43" s="90"/>
      <c r="G43" s="90"/>
      <c r="H43" s="109"/>
      <c r="I43" s="90"/>
      <c r="J43" s="90"/>
      <c r="K43" s="108"/>
      <c r="L43" s="92"/>
      <c r="M43" s="92"/>
      <c r="N43" s="110"/>
      <c r="O43" s="92"/>
      <c r="P43" s="90"/>
      <c r="Q43" s="109"/>
      <c r="R43" s="90"/>
      <c r="S43" s="90"/>
      <c r="T43" s="109"/>
      <c r="U43" s="90"/>
      <c r="V43" s="238"/>
      <c r="W43" s="38" t="s">
        <v>42</v>
      </c>
      <c r="X43" s="51"/>
      <c r="Y43" s="104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3"/>
      <c r="D44" s="124"/>
      <c r="E44" s="124"/>
      <c r="F44" s="125"/>
      <c r="G44" s="125"/>
      <c r="H44" s="124"/>
      <c r="I44" s="125"/>
      <c r="J44" s="125"/>
      <c r="K44" s="108"/>
      <c r="L44" s="92"/>
      <c r="M44" s="124"/>
      <c r="N44" s="124"/>
      <c r="O44" s="125"/>
      <c r="P44" s="125"/>
      <c r="Q44" s="124"/>
      <c r="R44" s="125"/>
      <c r="S44" s="125"/>
      <c r="T44" s="124"/>
      <c r="U44" s="125"/>
      <c r="V44" s="239"/>
      <c r="W44" s="54">
        <f>W38*4+W40*9+W42*4</f>
        <v>0</v>
      </c>
      <c r="X44" s="73"/>
      <c r="Y44" s="74"/>
      <c r="Z44" s="8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</row>
    <row r="45" spans="2:32" ht="59.1" customHeight="1">
      <c r="C45" s="2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76"/>
    </row>
    <row r="46" spans="2:32">
      <c r="B46" s="3"/>
      <c r="D46" s="230"/>
      <c r="E46" s="230"/>
      <c r="F46" s="231"/>
      <c r="G46" s="231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B1:Y1"/>
    <mergeCell ref="B2:G2"/>
    <mergeCell ref="S2:Y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D45:Y45"/>
    <mergeCell ref="D46:G46"/>
    <mergeCell ref="C29:C34"/>
    <mergeCell ref="V29:V36"/>
    <mergeCell ref="B33:B34"/>
    <mergeCell ref="C37:C42"/>
    <mergeCell ref="V37:V44"/>
    <mergeCell ref="B41:B42"/>
  </mergeCells>
  <phoneticPr fontId="1" type="noConversion"/>
  <pageMargins left="0.70866141732283472" right="0.70866141732283472" top="0.3" bottom="0.3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月菜單</vt:lpstr>
      <vt:lpstr>1月第一週明細</vt:lpstr>
      <vt:lpstr>1月第二週明細</vt:lpstr>
      <vt:lpstr>1月第三週明細</vt:lpstr>
      <vt:lpstr>1月第四週明細</vt:lpstr>
      <vt:lpstr>'1月第二週明細'!Print_Area</vt:lpstr>
      <vt:lpstr>月菜單!Print_Area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2019-12-16T00:33:42Z</dcterms:modified>
</cp:coreProperties>
</file>