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10" windowHeight="9330" activeTab="4"/>
  </bookViews>
  <sheets>
    <sheet name="109.1月菜單" sheetId="27" r:id="rId1"/>
    <sheet name="1月第一週明細" sheetId="3" r:id="rId2"/>
    <sheet name="1月第二週明細" sheetId="4" r:id="rId3"/>
    <sheet name="1月第三週明細" sheetId="7" r:id="rId4"/>
    <sheet name="1月第四週明細 " sheetId="39" r:id="rId5"/>
  </sheets>
  <calcPr calcId="152511"/>
</workbook>
</file>

<file path=xl/calcChain.xml><?xml version="1.0" encoding="utf-8"?>
<calcChain xmlns="http://schemas.openxmlformats.org/spreadsheetml/2006/main">
  <c r="S5" i="39" l="1"/>
  <c r="P5" i="39"/>
  <c r="M5" i="39"/>
  <c r="J5" i="39"/>
  <c r="G5" i="39"/>
  <c r="D5" i="39"/>
  <c r="E39" i="27" l="1"/>
  <c r="AE42" i="39"/>
  <c r="AD41" i="39"/>
  <c r="AD43" i="39" s="1"/>
  <c r="AE40" i="39"/>
  <c r="AF40" i="39" s="1"/>
  <c r="AC40" i="39"/>
  <c r="AF39" i="39"/>
  <c r="AD39" i="39"/>
  <c r="AC39" i="39"/>
  <c r="AE38" i="39"/>
  <c r="AC38" i="39"/>
  <c r="AC43" i="39" s="1"/>
  <c r="AE34" i="39"/>
  <c r="AD33" i="39"/>
  <c r="AE32" i="39"/>
  <c r="AE35" i="39" s="1"/>
  <c r="AC32" i="39"/>
  <c r="AD31" i="39"/>
  <c r="AC31" i="39"/>
  <c r="AF30" i="39"/>
  <c r="AE30" i="39"/>
  <c r="AC30" i="39"/>
  <c r="AC35" i="39" s="1"/>
  <c r="AE26" i="39"/>
  <c r="AD25" i="39"/>
  <c r="AF25" i="39" s="1"/>
  <c r="AE24" i="39"/>
  <c r="AC24" i="39"/>
  <c r="AF24" i="39" s="1"/>
  <c r="AD23" i="39"/>
  <c r="AD27" i="39" s="1"/>
  <c r="AC23" i="39"/>
  <c r="AF23" i="39" s="1"/>
  <c r="AE22" i="39"/>
  <c r="AC22" i="39"/>
  <c r="AC27" i="39" s="1"/>
  <c r="AE18" i="39"/>
  <c r="AD17" i="39"/>
  <c r="AF17" i="39" s="1"/>
  <c r="AE16" i="39"/>
  <c r="AC16" i="39"/>
  <c r="AF16" i="39" s="1"/>
  <c r="AD15" i="39"/>
  <c r="AC15" i="39"/>
  <c r="AF15" i="39" s="1"/>
  <c r="AE14" i="39"/>
  <c r="AE19" i="39" s="1"/>
  <c r="AC14" i="39"/>
  <c r="AF14" i="39" s="1"/>
  <c r="AE10" i="39"/>
  <c r="AD9" i="39"/>
  <c r="AF9" i="39" s="1"/>
  <c r="AE8" i="39"/>
  <c r="AC8" i="39"/>
  <c r="E38" i="27"/>
  <c r="AD7" i="39"/>
  <c r="AD11" i="39" s="1"/>
  <c r="AC7" i="39"/>
  <c r="AE6" i="39"/>
  <c r="AC6" i="39"/>
  <c r="C39" i="27"/>
  <c r="AC11" i="39" l="1"/>
  <c r="AD19" i="39"/>
  <c r="AE27" i="39"/>
  <c r="AF31" i="39"/>
  <c r="AD35" i="39"/>
  <c r="AE43" i="39"/>
  <c r="AF43" i="39" s="1"/>
  <c r="AE44" i="39" s="1"/>
  <c r="AF8" i="39"/>
  <c r="AF32" i="39"/>
  <c r="W12" i="39"/>
  <c r="AF35" i="39"/>
  <c r="AE36" i="39" s="1"/>
  <c r="AF27" i="39"/>
  <c r="AE28" i="39" s="1"/>
  <c r="AE11" i="39"/>
  <c r="AF11" i="39" s="1"/>
  <c r="AC12" i="39" s="1"/>
  <c r="AF7" i="39"/>
  <c r="AF33" i="39"/>
  <c r="AC36" i="39"/>
  <c r="AF38" i="39"/>
  <c r="AF6" i="39"/>
  <c r="AC19" i="39"/>
  <c r="AF41" i="39"/>
  <c r="AF22" i="39"/>
  <c r="AD28" i="39" l="1"/>
  <c r="AC28" i="39"/>
  <c r="C38" i="27"/>
  <c r="AF19" i="39"/>
  <c r="AD44" i="39"/>
  <c r="AC44" i="39"/>
  <c r="AE12" i="39"/>
  <c r="AD12" i="39"/>
  <c r="AD36" i="39"/>
  <c r="AE20" i="39" l="1"/>
  <c r="AD20" i="39"/>
  <c r="AC20" i="39"/>
  <c r="S37" i="7" l="1"/>
  <c r="P37" i="7"/>
  <c r="M37" i="7"/>
  <c r="J37" i="7"/>
  <c r="G37" i="7"/>
  <c r="D37" i="7"/>
  <c r="S29" i="7"/>
  <c r="P29" i="7"/>
  <c r="M29" i="7"/>
  <c r="J29" i="7"/>
  <c r="G29" i="7"/>
  <c r="D29" i="7"/>
  <c r="S21" i="7"/>
  <c r="P21" i="7"/>
  <c r="M21" i="7"/>
  <c r="J21" i="7"/>
  <c r="G21" i="7"/>
  <c r="D21" i="7"/>
  <c r="S13" i="7"/>
  <c r="P13" i="7"/>
  <c r="M13" i="7"/>
  <c r="J13" i="7"/>
  <c r="G13" i="7"/>
  <c r="D13" i="7"/>
  <c r="S5" i="7"/>
  <c r="P5" i="7"/>
  <c r="M5" i="7"/>
  <c r="J5" i="7"/>
  <c r="G5" i="7"/>
  <c r="D5" i="7"/>
  <c r="S37" i="4"/>
  <c r="P37" i="4"/>
  <c r="M37" i="4"/>
  <c r="J37" i="4"/>
  <c r="G37" i="4"/>
  <c r="D37" i="4"/>
  <c r="S29" i="4"/>
  <c r="P29" i="4"/>
  <c r="M29" i="4"/>
  <c r="J29" i="4"/>
  <c r="G29" i="4"/>
  <c r="D29" i="4"/>
  <c r="S21" i="4"/>
  <c r="P21" i="4"/>
  <c r="M21" i="4"/>
  <c r="J21" i="4"/>
  <c r="G21" i="4"/>
  <c r="D21" i="4"/>
  <c r="S13" i="4"/>
  <c r="P13" i="4"/>
  <c r="M13" i="4"/>
  <c r="J13" i="4"/>
  <c r="G13" i="4"/>
  <c r="D13" i="4"/>
  <c r="S5" i="4"/>
  <c r="P5" i="4"/>
  <c r="M5" i="4"/>
  <c r="J5" i="4"/>
  <c r="G5" i="4"/>
  <c r="D5" i="4"/>
  <c r="S37" i="3"/>
  <c r="P37" i="3"/>
  <c r="M37" i="3"/>
  <c r="G37" i="3"/>
  <c r="J37" i="3"/>
  <c r="D37" i="3"/>
  <c r="S29" i="3"/>
  <c r="P29" i="3"/>
  <c r="M29" i="3"/>
  <c r="J29" i="3"/>
  <c r="G29" i="3"/>
  <c r="Q29" i="27" l="1"/>
  <c r="Q11" i="27"/>
  <c r="O30" i="27"/>
  <c r="Q20" i="27"/>
  <c r="I29" i="27"/>
  <c r="E29" i="27" l="1"/>
  <c r="U11" i="27" l="1"/>
  <c r="U12" i="27"/>
  <c r="S12" i="27"/>
  <c r="E21" i="27"/>
  <c r="K21" i="27"/>
  <c r="Q21" i="27"/>
  <c r="C30" i="27"/>
  <c r="K30" i="27"/>
  <c r="S30" i="27"/>
  <c r="O12" i="27"/>
  <c r="G21" i="27"/>
  <c r="M20" i="27"/>
  <c r="S21" i="27"/>
  <c r="E30" i="27"/>
  <c r="M29" i="27"/>
  <c r="U29" i="27"/>
  <c r="Q12" i="27"/>
  <c r="C21" i="27"/>
  <c r="I20" i="27"/>
  <c r="M21" i="27"/>
  <c r="U20" i="27"/>
  <c r="G30" i="27"/>
  <c r="M30" i="27"/>
  <c r="U30" i="27"/>
  <c r="E20" i="27"/>
  <c r="I21" i="27"/>
  <c r="O21" i="27"/>
  <c r="U21" i="27"/>
  <c r="I30" i="27"/>
  <c r="Q30" i="27"/>
  <c r="W20" i="7"/>
  <c r="W36" i="7"/>
  <c r="W44" i="7"/>
  <c r="W28" i="7"/>
  <c r="W12" i="7"/>
  <c r="W44" i="4"/>
  <c r="W36" i="4"/>
  <c r="W28" i="4"/>
  <c r="W20" i="4"/>
  <c r="W12" i="4"/>
  <c r="G20" i="27" l="1"/>
  <c r="C29" i="27"/>
  <c r="O29" i="27"/>
  <c r="K20" i="27"/>
  <c r="K29" i="27"/>
  <c r="O20" i="27"/>
  <c r="S29" i="27"/>
  <c r="G29" i="27"/>
  <c r="C20" i="27"/>
  <c r="S20" i="27"/>
  <c r="W44" i="3" l="1"/>
  <c r="W36" i="3"/>
  <c r="S11" i="27" l="1"/>
  <c r="O11" i="27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F35" i="7"/>
  <c r="AE36" i="7" s="1"/>
  <c r="AC28" i="7" l="1"/>
  <c r="AD28" i="7"/>
  <c r="AD12" i="7"/>
  <c r="AC20" i="7"/>
  <c r="AE12" i="7"/>
  <c r="AC44" i="7"/>
  <c r="AE20" i="7"/>
  <c r="AD44" i="7"/>
  <c r="AD36" i="7"/>
  <c r="AC36" i="7"/>
  <c r="AC14" i="3" l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15" i="3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F39" i="3"/>
  <c r="AD43" i="4"/>
  <c r="AD35" i="4"/>
  <c r="AE19" i="4"/>
  <c r="AF6" i="4"/>
  <c r="AF30" i="4"/>
  <c r="AD27" i="4"/>
  <c r="AC11" i="4"/>
  <c r="AF24" i="3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19" i="4" l="1"/>
  <c r="AC20" i="4" s="1"/>
  <c r="AF35" i="4"/>
  <c r="AD36" i="4" s="1"/>
  <c r="AF43" i="4"/>
  <c r="AE44" i="4" s="1"/>
  <c r="AF35" i="3"/>
  <c r="AC36" i="3" s="1"/>
  <c r="AF27" i="3"/>
  <c r="AD28" i="3" s="1"/>
  <c r="AF11" i="4"/>
  <c r="AC12" i="4" s="1"/>
  <c r="AF27" i="4"/>
  <c r="AF43" i="3"/>
  <c r="AE44" i="3" s="1"/>
  <c r="AF19" i="3"/>
  <c r="AD36" i="3" l="1"/>
  <c r="AC36" i="4"/>
  <c r="AE36" i="4"/>
  <c r="AC28" i="3"/>
  <c r="AD20" i="4"/>
  <c r="AC44" i="4"/>
  <c r="AE20" i="4"/>
  <c r="AD44" i="4"/>
  <c r="AE28" i="3"/>
  <c r="AE36" i="3"/>
  <c r="AC28" i="4"/>
  <c r="AE28" i="4"/>
  <c r="AD28" i="4"/>
  <c r="AE12" i="4"/>
  <c r="AD12" i="4"/>
  <c r="AC44" i="3"/>
  <c r="AD44" i="3"/>
  <c r="AE20" i="3"/>
  <c r="AD20" i="3"/>
  <c r="AC20" i="3"/>
  <c r="D29" i="3"/>
</calcChain>
</file>

<file path=xl/sharedStrings.xml><?xml version="1.0" encoding="utf-8"?>
<sst xmlns="http://schemas.openxmlformats.org/spreadsheetml/2006/main" count="930" uniqueCount="271">
  <si>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</si>
  <si>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</si>
  <si>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</si>
  <si>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</si>
  <si>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</si>
  <si>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</si>
  <si>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</si>
  <si>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</si>
  <si>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</si>
  <si>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</si>
  <si>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</si>
  <si>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</si>
  <si>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</si>
  <si>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</si>
  <si>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</si>
  <si>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</si>
  <si>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</si>
  <si>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</si>
  <si>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</si>
  <si>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</si>
  <si>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</si>
  <si>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</si>
  <si>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</si>
  <si>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</si>
  <si>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</si>
  <si>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</si>
  <si>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</si>
  <si>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</si>
  <si>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</si>
  <si>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</si>
  <si>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</si>
  <si>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</si>
  <si>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</si>
  <si>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</si>
  <si>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</si>
  <si>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</si>
  <si>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</si>
  <si>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</si>
  <si>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</si>
  <si>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</si>
  <si>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</si>
  <si>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</si>
  <si>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</si>
  <si>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</si>
  <si>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</si>
  <si>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</si>
  <si>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</si>
  <si>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</si>
  <si>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</si>
  <si>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香Q米飯</t>
    <phoneticPr fontId="19" type="noConversion"/>
  </si>
  <si>
    <t>煮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</si>
  <si>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</si>
  <si>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</si>
  <si>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</si>
  <si>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</si>
  <si>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</si>
  <si>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</si>
  <si>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洋蔥</t>
    <phoneticPr fontId="19" type="noConversion"/>
  </si>
  <si>
    <t>煮</t>
    <phoneticPr fontId="19" type="noConversion"/>
  </si>
  <si>
    <t>生鮮豬絞肉</t>
    <phoneticPr fontId="19" type="noConversion"/>
  </si>
  <si>
    <t>三色豆</t>
    <phoneticPr fontId="19" type="noConversion"/>
  </si>
  <si>
    <t>雞蛋</t>
    <phoneticPr fontId="19" type="noConversion"/>
  </si>
  <si>
    <t>高麗菜</t>
    <phoneticPr fontId="19" type="noConversion"/>
  </si>
  <si>
    <t>麵條</t>
    <phoneticPr fontId="19" type="noConversion"/>
  </si>
  <si>
    <t>白蘿蔔</t>
    <phoneticPr fontId="19" type="noConversion"/>
  </si>
  <si>
    <t>白米</t>
    <phoneticPr fontId="19" type="noConversion"/>
  </si>
  <si>
    <t>生鮮豬肉</t>
    <phoneticPr fontId="19" type="noConversion"/>
  </si>
  <si>
    <t>滷</t>
    <phoneticPr fontId="19" type="noConversion"/>
  </si>
  <si>
    <t>白米</t>
    <phoneticPr fontId="19" type="noConversion"/>
  </si>
  <si>
    <t>蔬菜</t>
    <phoneticPr fontId="19" type="noConversion"/>
  </si>
  <si>
    <t>地瓜飯</t>
    <phoneticPr fontId="19" type="noConversion"/>
  </si>
  <si>
    <t>地瓜</t>
    <phoneticPr fontId="19" type="noConversion"/>
  </si>
  <si>
    <t>地瓜</t>
    <phoneticPr fontId="19" type="noConversion"/>
  </si>
  <si>
    <t>金針菇</t>
    <phoneticPr fontId="19" type="noConversion"/>
  </si>
  <si>
    <t>美白菇</t>
    <phoneticPr fontId="19" type="noConversion"/>
  </si>
  <si>
    <t>紅蘿蔔</t>
    <phoneticPr fontId="19" type="noConversion"/>
  </si>
  <si>
    <t>香Q米飯</t>
    <phoneticPr fontId="19" type="noConversion"/>
  </si>
  <si>
    <t>深色蔬菜</t>
    <phoneticPr fontId="19" type="noConversion"/>
  </si>
  <si>
    <t>淺色蔬菜</t>
    <phoneticPr fontId="19" type="noConversion"/>
  </si>
  <si>
    <t>煮</t>
    <phoneticPr fontId="19" type="noConversion"/>
  </si>
  <si>
    <t>生鮮雞肉</t>
    <phoneticPr fontId="19" type="noConversion"/>
  </si>
  <si>
    <t>烤</t>
    <phoneticPr fontId="19" type="noConversion"/>
  </si>
  <si>
    <t>白蘿蔔</t>
    <phoneticPr fontId="19" type="noConversion"/>
  </si>
  <si>
    <t>深色蔬菜</t>
    <phoneticPr fontId="19" type="noConversion"/>
  </si>
  <si>
    <t>豆</t>
    <phoneticPr fontId="19" type="noConversion"/>
  </si>
  <si>
    <t>味噌</t>
    <phoneticPr fontId="19" type="noConversion"/>
  </si>
  <si>
    <t>豆腐</t>
    <phoneticPr fontId="19" type="noConversion"/>
  </si>
  <si>
    <t>紅蘿蔔</t>
    <phoneticPr fontId="19" type="noConversion"/>
  </si>
  <si>
    <t>蒜泥白肉</t>
    <phoneticPr fontId="19" type="noConversion"/>
  </si>
  <si>
    <t>泰式蛋</t>
    <phoneticPr fontId="19" type="noConversion"/>
  </si>
  <si>
    <t>麥片飯</t>
    <phoneticPr fontId="19" type="noConversion"/>
  </si>
  <si>
    <t>糙米飯</t>
    <phoneticPr fontId="19" type="noConversion"/>
  </si>
  <si>
    <t>杏鮑菇</t>
    <phoneticPr fontId="19" type="noConversion"/>
  </si>
  <si>
    <t>加</t>
    <phoneticPr fontId="19" type="noConversion"/>
  </si>
  <si>
    <t>海芽</t>
    <phoneticPr fontId="19" type="noConversion"/>
  </si>
  <si>
    <t>薑</t>
    <phoneticPr fontId="19" type="noConversion"/>
  </si>
  <si>
    <t>煮</t>
    <phoneticPr fontId="19" type="noConversion"/>
  </si>
  <si>
    <t>雞蛋</t>
    <phoneticPr fontId="19" type="noConversion"/>
  </si>
  <si>
    <t>生鮮豬肉</t>
    <phoneticPr fontId="19" type="noConversion"/>
  </si>
  <si>
    <t>生鮮雞肉</t>
    <phoneticPr fontId="19" type="noConversion"/>
  </si>
  <si>
    <t>生鮮鴨肉</t>
    <phoneticPr fontId="19" type="noConversion"/>
  </si>
  <si>
    <t>洋芋</t>
    <phoneticPr fontId="19" type="noConversion"/>
  </si>
  <si>
    <t>麥片</t>
    <phoneticPr fontId="19" type="noConversion"/>
  </si>
  <si>
    <t>味噌</t>
    <phoneticPr fontId="19" type="noConversion"/>
  </si>
  <si>
    <t>海芽</t>
    <phoneticPr fontId="19" type="noConversion"/>
  </si>
  <si>
    <t>薑</t>
    <phoneticPr fontId="19" type="noConversion"/>
  </si>
  <si>
    <t>青豆仁</t>
    <phoneticPr fontId="19" type="noConversion"/>
  </si>
  <si>
    <t>玉米粒</t>
    <phoneticPr fontId="19" type="noConversion"/>
  </si>
  <si>
    <t>糙米</t>
    <phoneticPr fontId="19" type="noConversion"/>
  </si>
  <si>
    <t>洋芋</t>
    <phoneticPr fontId="19" type="noConversion"/>
  </si>
  <si>
    <t>紫菜蛋花湯</t>
    <phoneticPr fontId="19" type="noConversion"/>
  </si>
  <si>
    <t>菜頭湯</t>
    <phoneticPr fontId="19" type="noConversion"/>
  </si>
  <si>
    <t>烤脆皮雞腿</t>
    <phoneticPr fontId="19" type="noConversion"/>
  </si>
  <si>
    <t>鮮蔬湯</t>
    <phoneticPr fontId="19" type="noConversion"/>
  </si>
  <si>
    <t>紅蘿蔔</t>
    <phoneticPr fontId="19" type="noConversion"/>
  </si>
  <si>
    <t>白蘿蔔</t>
    <phoneticPr fontId="19" type="noConversion"/>
  </si>
  <si>
    <t>加</t>
    <phoneticPr fontId="19" type="noConversion"/>
  </si>
  <si>
    <t>雞蛋</t>
    <phoneticPr fontId="19" type="noConversion"/>
  </si>
  <si>
    <t>咖哩粉</t>
    <phoneticPr fontId="19" type="noConversion"/>
  </si>
  <si>
    <t>香腸</t>
    <phoneticPr fontId="19" type="noConversion"/>
  </si>
  <si>
    <t>卡啦翅小腿(炸)</t>
    <phoneticPr fontId="19" type="noConversion"/>
  </si>
  <si>
    <t>柴魚豆腐湯(豆)</t>
    <phoneticPr fontId="19" type="noConversion"/>
  </si>
  <si>
    <t>香蔥吉拿棒(冷)</t>
    <phoneticPr fontId="19" type="noConversion"/>
  </si>
  <si>
    <t>香蔥吉拿棒</t>
    <phoneticPr fontId="19" type="noConversion"/>
  </si>
  <si>
    <t>高麗菜</t>
    <phoneticPr fontId="19" type="noConversion"/>
  </si>
  <si>
    <t>咖哩雞</t>
    <phoneticPr fontId="19" type="noConversion"/>
  </si>
  <si>
    <t>白米</t>
    <phoneticPr fontId="19" type="noConversion"/>
  </si>
  <si>
    <t>煮</t>
    <phoneticPr fontId="19" type="noConversion"/>
  </si>
  <si>
    <t>蒸</t>
    <phoneticPr fontId="19" type="noConversion"/>
  </si>
  <si>
    <t>台式香腸(加)</t>
    <phoneticPr fontId="19" type="noConversion"/>
  </si>
  <si>
    <t>烤</t>
    <phoneticPr fontId="19" type="noConversion"/>
  </si>
  <si>
    <t>煮</t>
    <phoneticPr fontId="19" type="noConversion"/>
  </si>
  <si>
    <t>冷</t>
    <phoneticPr fontId="19" type="noConversion"/>
  </si>
  <si>
    <t>大白菜</t>
    <phoneticPr fontId="19" type="noConversion"/>
  </si>
  <si>
    <t>冷</t>
    <phoneticPr fontId="19" type="noConversion"/>
  </si>
  <si>
    <t>柴魚片</t>
    <phoneticPr fontId="19" type="noConversion"/>
  </si>
  <si>
    <t>蕃茄</t>
    <phoneticPr fontId="19" type="noConversion"/>
  </si>
  <si>
    <t>古都肉燥</t>
    <phoneticPr fontId="19" type="noConversion"/>
  </si>
  <si>
    <t>金針菇</t>
    <phoneticPr fontId="19" type="noConversion"/>
  </si>
  <si>
    <t>1月1日(三)</t>
    <phoneticPr fontId="19" type="noConversion"/>
  </si>
  <si>
    <t>1月2日(四)</t>
    <phoneticPr fontId="19" type="noConversion"/>
  </si>
  <si>
    <t>1月3日(五)</t>
    <phoneticPr fontId="19" type="noConversion"/>
  </si>
  <si>
    <t>1月7日(二)</t>
    <phoneticPr fontId="19" type="noConversion"/>
  </si>
  <si>
    <t>1月8日(三)</t>
    <phoneticPr fontId="19" type="noConversion"/>
  </si>
  <si>
    <t>1月9日(四)</t>
    <phoneticPr fontId="19" type="noConversion"/>
  </si>
  <si>
    <t>1月10日(五)</t>
    <phoneticPr fontId="19" type="noConversion"/>
  </si>
  <si>
    <t>1月13日(一)</t>
    <phoneticPr fontId="19" type="noConversion"/>
  </si>
  <si>
    <t>1月6日(一)</t>
    <phoneticPr fontId="19" type="noConversion"/>
  </si>
  <si>
    <t>1月14日(二)</t>
    <phoneticPr fontId="19" type="noConversion"/>
  </si>
  <si>
    <t>1月15日(三)</t>
    <phoneticPr fontId="19" type="noConversion"/>
  </si>
  <si>
    <t>1月16日(四)</t>
    <phoneticPr fontId="19" type="noConversion"/>
  </si>
  <si>
    <t>1月17日(五)</t>
    <phoneticPr fontId="19" type="noConversion"/>
  </si>
  <si>
    <t>1月20日(一)</t>
    <phoneticPr fontId="19" type="noConversion"/>
  </si>
  <si>
    <t>地瓜飯</t>
    <phoneticPr fontId="19" type="noConversion"/>
  </si>
  <si>
    <t>鹽酥雞(炸)</t>
    <phoneticPr fontId="19" type="noConversion"/>
  </si>
  <si>
    <t>炸</t>
    <phoneticPr fontId="19" type="noConversion"/>
  </si>
  <si>
    <t>北平烤鴨</t>
    <phoneticPr fontId="19" type="noConversion"/>
  </si>
  <si>
    <t>薑母燒雞</t>
    <phoneticPr fontId="19" type="noConversion"/>
  </si>
  <si>
    <t>清蒸燒賣(加)</t>
    <phoneticPr fontId="19" type="noConversion"/>
  </si>
  <si>
    <t>打拋豬肉</t>
    <phoneticPr fontId="19" type="noConversion"/>
  </si>
  <si>
    <t>梅粉地瓜</t>
    <phoneticPr fontId="19" type="noConversion"/>
  </si>
  <si>
    <t>羅宋湯</t>
    <phoneticPr fontId="19" type="noConversion"/>
  </si>
  <si>
    <t>筍乾扣肉(醃)</t>
    <phoneticPr fontId="19" type="noConversion"/>
  </si>
  <si>
    <t>鮮魚條(海)(炸)</t>
    <phoneticPr fontId="19" type="noConversion"/>
  </si>
  <si>
    <t>台式炒麵</t>
    <phoneticPr fontId="19" type="noConversion"/>
  </si>
  <si>
    <t>鐵板豬柳</t>
    <phoneticPr fontId="19" type="noConversion"/>
  </si>
  <si>
    <t>肉燥豆腐丁(豆)</t>
    <phoneticPr fontId="19" type="noConversion"/>
  </si>
  <si>
    <t>木須蛋</t>
    <phoneticPr fontId="19" type="noConversion"/>
  </si>
  <si>
    <t>塔香雞</t>
    <phoneticPr fontId="19" type="noConversion"/>
  </si>
  <si>
    <t>咕咾肉丁</t>
    <phoneticPr fontId="19" type="noConversion"/>
  </si>
  <si>
    <t>照燒雞翅</t>
    <phoneticPr fontId="19" type="noConversion"/>
  </si>
  <si>
    <t>洋蔥肉片</t>
    <phoneticPr fontId="19" type="noConversion"/>
  </si>
  <si>
    <t>紅糟肉</t>
    <phoneticPr fontId="19" type="noConversion"/>
  </si>
  <si>
    <t>燒賣</t>
    <phoneticPr fontId="19" type="noConversion"/>
  </si>
  <si>
    <t>加</t>
    <phoneticPr fontId="19" type="noConversion"/>
  </si>
  <si>
    <t>木耳</t>
    <phoneticPr fontId="19" type="noConversion"/>
  </si>
  <si>
    <t>洋蔥</t>
    <phoneticPr fontId="19" type="noConversion"/>
  </si>
  <si>
    <t>蕃茄</t>
    <phoneticPr fontId="19" type="noConversion"/>
  </si>
  <si>
    <t>九層塔</t>
    <phoneticPr fontId="19" type="noConversion"/>
  </si>
  <si>
    <t>小饅頭</t>
    <phoneticPr fontId="19" type="noConversion"/>
  </si>
  <si>
    <t>筍乾</t>
    <phoneticPr fontId="19" type="noConversion"/>
  </si>
  <si>
    <t>醃</t>
    <phoneticPr fontId="19" type="noConversion"/>
  </si>
  <si>
    <t>地瓜</t>
    <phoneticPr fontId="19" type="noConversion"/>
  </si>
  <si>
    <t>烤</t>
    <phoneticPr fontId="19" type="noConversion"/>
  </si>
  <si>
    <t>梅粉</t>
    <phoneticPr fontId="19" type="noConversion"/>
  </si>
  <si>
    <t>雞蛋</t>
    <phoneticPr fontId="19" type="noConversion"/>
  </si>
  <si>
    <t>豆</t>
    <phoneticPr fontId="19" type="noConversion"/>
  </si>
  <si>
    <t>蕃茄</t>
    <phoneticPr fontId="19" type="noConversion"/>
  </si>
  <si>
    <t>九層塔</t>
    <phoneticPr fontId="19" type="noConversion"/>
  </si>
  <si>
    <t>薑</t>
    <phoneticPr fontId="19" type="noConversion"/>
  </si>
  <si>
    <t>味噌海芽湯</t>
    <phoneticPr fontId="19" type="noConversion"/>
  </si>
  <si>
    <t>蒜</t>
    <phoneticPr fontId="19" type="noConversion"/>
  </si>
  <si>
    <t>冷</t>
    <phoneticPr fontId="19" type="noConversion"/>
  </si>
  <si>
    <t>海帶結</t>
    <phoneticPr fontId="19" type="noConversion"/>
  </si>
  <si>
    <t>紅蘿蔔</t>
    <phoneticPr fontId="19" type="noConversion"/>
  </si>
  <si>
    <t>炸</t>
    <phoneticPr fontId="19" type="noConversion"/>
  </si>
  <si>
    <t>生鮮魚肉</t>
    <phoneticPr fontId="19" type="noConversion"/>
  </si>
  <si>
    <t>海</t>
    <phoneticPr fontId="19" type="noConversion"/>
  </si>
  <si>
    <t>洋蔥</t>
    <phoneticPr fontId="19" type="noConversion"/>
  </si>
  <si>
    <t>新鮮桂竹筍</t>
    <phoneticPr fontId="19" type="noConversion"/>
  </si>
  <si>
    <t>芋頭</t>
    <phoneticPr fontId="19" type="noConversion"/>
  </si>
  <si>
    <t>豆芽菜</t>
    <phoneticPr fontId="19" type="noConversion"/>
  </si>
  <si>
    <t>洋蔥</t>
    <phoneticPr fontId="19" type="noConversion"/>
  </si>
  <si>
    <t>紅蘿蔔</t>
    <phoneticPr fontId="19" type="noConversion"/>
  </si>
  <si>
    <t>甜不辣</t>
    <phoneticPr fontId="19" type="noConversion"/>
  </si>
  <si>
    <t>紅糟</t>
    <phoneticPr fontId="19" type="noConversion"/>
  </si>
  <si>
    <t>生鮮豬絞肉</t>
    <phoneticPr fontId="19" type="noConversion"/>
  </si>
  <si>
    <t>豆腐丁</t>
    <phoneticPr fontId="19" type="noConversion"/>
  </si>
  <si>
    <t>金針菇</t>
    <phoneticPr fontId="19" type="noConversion"/>
  </si>
  <si>
    <t>木耳</t>
    <phoneticPr fontId="19" type="noConversion"/>
  </si>
  <si>
    <t>油蔥酥</t>
    <phoneticPr fontId="19" type="noConversion"/>
  </si>
  <si>
    <t>魷魚圈</t>
    <phoneticPr fontId="19" type="noConversion"/>
  </si>
  <si>
    <t>綠花椰菜</t>
    <phoneticPr fontId="19" type="noConversion"/>
  </si>
  <si>
    <t>生鮮雞肉</t>
    <phoneticPr fontId="19" type="noConversion"/>
  </si>
  <si>
    <t>韭菜</t>
    <phoneticPr fontId="19" type="noConversion"/>
  </si>
  <si>
    <t>豆干</t>
    <phoneticPr fontId="19" type="noConversion"/>
  </si>
  <si>
    <t>榨醬麵(豆)</t>
    <phoneticPr fontId="19" type="noConversion"/>
  </si>
  <si>
    <t>珍菇綠花菜</t>
    <phoneticPr fontId="19" type="noConversion"/>
  </si>
  <si>
    <t>生鮮豬肉</t>
    <phoneticPr fontId="19" type="noConversion"/>
  </si>
  <si>
    <t>淺色蔬菜</t>
    <phoneticPr fontId="19" type="noConversion"/>
  </si>
  <si>
    <t>佛跳牆</t>
    <phoneticPr fontId="19" type="noConversion"/>
  </si>
  <si>
    <t>甜豆類蔬菜</t>
    <phoneticPr fontId="19" type="noConversion"/>
  </si>
  <si>
    <t>木耳</t>
    <phoneticPr fontId="19" type="noConversion"/>
  </si>
  <si>
    <t>蕃茄蛋</t>
    <phoneticPr fontId="19" type="noConversion"/>
  </si>
  <si>
    <t>南瓜濃湯(芡)</t>
    <phoneticPr fontId="19" type="noConversion"/>
  </si>
  <si>
    <t>客家小炒(海)(豆)</t>
    <phoneticPr fontId="19" type="noConversion"/>
  </si>
  <si>
    <t>日式小火鍋</t>
    <phoneticPr fontId="19" type="noConversion"/>
  </si>
  <si>
    <t>珍菇雪花湯</t>
    <phoneticPr fontId="19" type="noConversion"/>
  </si>
  <si>
    <t>無骨雞排</t>
    <phoneticPr fontId="19" type="noConversion"/>
  </si>
  <si>
    <t>四季豆魷魚圈(海)(炸)</t>
    <phoneticPr fontId="19" type="noConversion"/>
  </si>
  <si>
    <t>玉米起司片</t>
    <phoneticPr fontId="19" type="noConversion"/>
  </si>
  <si>
    <t>日式豆腐湯(豆)</t>
    <phoneticPr fontId="19" type="noConversion"/>
  </si>
  <si>
    <t>海</t>
    <phoneticPr fontId="19" type="noConversion"/>
  </si>
  <si>
    <t>炒</t>
    <phoneticPr fontId="19" type="noConversion"/>
  </si>
  <si>
    <t>豆干</t>
    <phoneticPr fontId="19" type="noConversion"/>
  </si>
  <si>
    <t>小魚乾</t>
    <phoneticPr fontId="19" type="noConversion"/>
  </si>
  <si>
    <t>南瓜</t>
    <phoneticPr fontId="19" type="noConversion"/>
  </si>
  <si>
    <t>豆</t>
    <phoneticPr fontId="19" type="noConversion"/>
  </si>
  <si>
    <t>紫菜</t>
    <phoneticPr fontId="19" type="noConversion"/>
  </si>
  <si>
    <t>雞蛋</t>
    <phoneticPr fontId="19" type="noConversion"/>
  </si>
  <si>
    <t>薑</t>
    <phoneticPr fontId="19" type="noConversion"/>
  </si>
  <si>
    <t>椒鹽甜不辣絲(加)(炸)</t>
    <phoneticPr fontId="19" type="noConversion"/>
  </si>
  <si>
    <t>關東煮(豆)</t>
    <phoneticPr fontId="19" type="noConversion"/>
  </si>
  <si>
    <t>起司片</t>
    <phoneticPr fontId="19" type="noConversion"/>
  </si>
  <si>
    <t>五香滷味(冷)</t>
    <phoneticPr fontId="19" type="noConversion"/>
  </si>
  <si>
    <t>米血</t>
    <phoneticPr fontId="19" type="noConversion"/>
  </si>
  <si>
    <t>冷</t>
    <phoneticPr fontId="19" type="noConversion"/>
  </si>
  <si>
    <t>雙色豆腐湯(豆)</t>
    <phoneticPr fontId="19" type="noConversion"/>
  </si>
  <si>
    <t>豆</t>
    <phoneticPr fontId="19" type="noConversion"/>
  </si>
  <si>
    <t>香菇雞湯</t>
    <phoneticPr fontId="19" type="noConversion"/>
  </si>
  <si>
    <t>肉羹</t>
    <phoneticPr fontId="19" type="noConversion"/>
  </si>
  <si>
    <t>紅蘿蔔</t>
    <phoneticPr fontId="19" type="noConversion"/>
  </si>
  <si>
    <t>木耳</t>
    <phoneticPr fontId="19" type="noConversion"/>
  </si>
  <si>
    <t>雞蛋</t>
    <phoneticPr fontId="19" type="noConversion"/>
  </si>
  <si>
    <t>加</t>
    <phoneticPr fontId="19" type="noConversion"/>
  </si>
  <si>
    <t>海芽</t>
    <phoneticPr fontId="19" type="noConversion"/>
  </si>
  <si>
    <t>薑</t>
    <phoneticPr fontId="19" type="noConversion"/>
  </si>
  <si>
    <t>沙茶肉羹湯(芡)(加)</t>
    <phoneticPr fontId="19" type="noConversion"/>
  </si>
  <si>
    <t>109年1月1日-1月3日第一週菜單明細(永靖國小--承富)</t>
    <phoneticPr fontId="19" type="noConversion"/>
  </si>
  <si>
    <t>109年1月6日-1月10日第二週菜單明細(永靖國小--承富)</t>
    <phoneticPr fontId="19" type="noConversion"/>
  </si>
  <si>
    <t>109年1月13日-1月17日第三週菜單明細(永靖國小--承富)</t>
    <phoneticPr fontId="19" type="noConversion"/>
  </si>
  <si>
    <t>109年1月20日第四週菜單明細(永靖國小--承富)</t>
    <phoneticPr fontId="19" type="noConversion"/>
  </si>
  <si>
    <t>小饅頭(冷)</t>
    <phoneticPr fontId="19" type="noConversion"/>
  </si>
  <si>
    <t>卡啦雞腿堡肉(加)(炸)</t>
    <phoneticPr fontId="19" type="noConversion"/>
  </si>
  <si>
    <t>燻雞飯</t>
    <phoneticPr fontId="19" type="noConversion"/>
  </si>
  <si>
    <t>銀絲卷(冷)</t>
    <phoneticPr fontId="19" type="noConversion"/>
  </si>
  <si>
    <t>銀絲卷</t>
    <phoneticPr fontId="19" type="noConversion"/>
  </si>
  <si>
    <t>炸</t>
    <phoneticPr fontId="19" type="noConversion"/>
  </si>
  <si>
    <t>雞腿堡肉</t>
    <phoneticPr fontId="19" type="noConversion"/>
  </si>
  <si>
    <t>五香滷蛋</t>
    <phoneticPr fontId="19" type="noConversion"/>
  </si>
  <si>
    <t>生鮮雞肉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</si>
</sst>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6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b/>
      <sz val="2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1"/>
      <charset val="136"/>
    </font>
    <font>
      <b/>
      <sz val="22"/>
      <color theme="1"/>
      <name val="微軟正黑體"/>
      <family val="2"/>
      <charset val="136"/>
    </font>
    <font>
      <sz val="22"/>
      <color theme="1"/>
      <name val="標楷體"/>
      <family val="4"/>
      <charset val="136"/>
    </font>
    <font>
      <b/>
      <sz val="26"/>
      <color theme="1"/>
      <name val="標楷體"/>
      <family val="4"/>
      <charset val="136"/>
    </font>
    <font>
      <b/>
      <sz val="24"/>
      <color theme="1"/>
      <name val="標楷體"/>
      <family val="4"/>
      <charset val="136"/>
    </font>
    <font>
      <b/>
      <sz val="22"/>
      <color theme="1"/>
      <name val="標楷體"/>
      <family val="4"/>
      <charset val="136"/>
    </font>
    <font>
      <b/>
      <sz val="26"/>
      <color theme="1"/>
      <name val="華康墨字體(P)"/>
      <family val="5"/>
      <charset val="136"/>
    </font>
    <font>
      <sz val="26"/>
      <color theme="1"/>
      <name val="華康流隸體(P)"/>
      <family val="4"/>
      <charset val="136"/>
    </font>
    <font>
      <sz val="24"/>
      <color theme="1"/>
      <name val="新細明體"/>
      <family val="1"/>
      <charset val="136"/>
    </font>
    <font>
      <b/>
      <sz val="26"/>
      <color theme="1"/>
      <name val="華康華綜體W5"/>
      <family val="3"/>
      <charset val="136"/>
    </font>
    <font>
      <sz val="24"/>
      <color theme="1"/>
      <name val="標楷體"/>
      <family val="4"/>
      <charset val="136"/>
    </font>
    <font>
      <sz val="26"/>
      <color theme="1"/>
      <name val="華康華綜體W5"/>
      <family val="3"/>
      <charset val="136"/>
    </font>
    <font>
      <sz val="26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color theme="1"/>
      <name val="新細明體"/>
      <family val="1"/>
      <charset val="136"/>
    </font>
    <font>
      <sz val="10"/>
      <color theme="1"/>
      <name val="標楷體"/>
      <family val="4"/>
      <charset val="136"/>
    </font>
    <font>
      <sz val="10"/>
      <color theme="1"/>
      <name val="新細明體"/>
      <family val="1"/>
      <charset val="136"/>
    </font>
    <font>
      <b/>
      <sz val="26"/>
      <color theme="1"/>
      <name val="華康流隸體(P)"/>
      <family val="4"/>
      <charset val="136"/>
    </font>
    <font>
      <sz val="26"/>
      <color theme="1"/>
      <name val="華康墨字體(P)"/>
      <family val="5"/>
      <charset val="136"/>
    </font>
    <font>
      <b/>
      <sz val="26"/>
      <color theme="1"/>
      <name val="華康中特圓體(P)"/>
      <family val="2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theme="8" tint="0.79998168889431442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/>
      <top style="thin">
        <color indexed="5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2" fillId="0" borderId="20" xfId="0" applyFont="1" applyFill="1" applyBorder="1" applyAlignment="1">
      <alignment horizontal="left" vertical="center" shrinkToFit="1"/>
    </xf>
    <xf numFmtId="0" fontId="25" fillId="0" borderId="0" xfId="0" applyFont="1" applyBorder="1" applyAlignment="1">
      <alignment horizontal="center" shrinkToFit="1"/>
    </xf>
    <xf numFmtId="0" fontId="26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5" fillId="0" borderId="0" xfId="0" applyFont="1" applyFill="1" applyBorder="1" applyAlignment="1">
      <alignment horizontal="center" shrinkToFit="1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Border="1" applyAlignment="1">
      <alignment horizontal="left" shrinkToFi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 shrinkToFit="1"/>
    </xf>
    <xf numFmtId="0" fontId="26" fillId="0" borderId="0" xfId="0" applyFont="1" applyFill="1" applyBorder="1" applyAlignment="1">
      <alignment horizontal="center" shrinkToFit="1"/>
    </xf>
    <xf numFmtId="0" fontId="27" fillId="0" borderId="0" xfId="0" applyFont="1" applyBorder="1" applyAlignment="1">
      <alignment horizontal="right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176" fontId="28" fillId="0" borderId="0" xfId="0" applyNumberFormat="1" applyFont="1" applyBorder="1" applyAlignment="1">
      <alignment horizontal="center" vertical="center"/>
    </xf>
    <xf numFmtId="177" fontId="28" fillId="0" borderId="0" xfId="0" applyNumberFormat="1" applyFont="1" applyBorder="1" applyAlignment="1">
      <alignment horizontal="center" vertical="center"/>
    </xf>
    <xf numFmtId="0" fontId="22" fillId="0" borderId="20" xfId="0" applyFont="1" applyFill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Fill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 applyBorder="1">
      <alignment vertical="center"/>
    </xf>
    <xf numFmtId="0" fontId="27" fillId="0" borderId="25" xfId="0" applyFont="1" applyBorder="1" applyAlignment="1">
      <alignment horizontal="left"/>
    </xf>
    <xf numFmtId="0" fontId="27" fillId="0" borderId="32" xfId="0" applyFont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Fill="1" applyBorder="1" applyAlignment="1">
      <alignment horizontal="left" vertical="center" wrapText="1"/>
    </xf>
    <xf numFmtId="176" fontId="23" fillId="0" borderId="0" xfId="0" applyNumberFormat="1" applyFont="1" applyBorder="1" applyAlignment="1">
      <alignment horizontal="center" vertical="center"/>
    </xf>
    <xf numFmtId="177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Fill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9" fontId="23" fillId="0" borderId="0" xfId="0" applyNumberFormat="1" applyFont="1" applyBorder="1">
      <alignment vertical="center"/>
    </xf>
    <xf numFmtId="0" fontId="22" fillId="0" borderId="30" xfId="0" applyFont="1" applyBorder="1" applyAlignment="1">
      <alignment horizontal="left" vertical="center" shrinkToFit="1"/>
    </xf>
    <xf numFmtId="0" fontId="28" fillId="0" borderId="28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shrinkToFit="1"/>
    </xf>
    <xf numFmtId="0" fontId="23" fillId="0" borderId="0" xfId="0" applyFont="1" applyBorder="1" applyAlignment="1">
      <alignment horizontal="right" vertical="top"/>
    </xf>
    <xf numFmtId="0" fontId="23" fillId="0" borderId="0" xfId="0" applyFont="1">
      <alignment vertical="center"/>
    </xf>
    <xf numFmtId="0" fontId="28" fillId="0" borderId="0" xfId="0" applyFont="1" applyBorder="1" applyAlignment="1">
      <alignment horizontal="left" vertical="center" shrinkToFit="1"/>
    </xf>
    <xf numFmtId="0" fontId="28" fillId="0" borderId="0" xfId="0" applyFont="1" applyFill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Fill="1">
      <alignment vertical="center"/>
    </xf>
    <xf numFmtId="0" fontId="27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2" fillId="0" borderId="11" xfId="0" applyFont="1" applyFill="1" applyBorder="1" applyAlignment="1">
      <alignment horizontal="center" vertical="center" textRotation="255"/>
    </xf>
    <xf numFmtId="0" fontId="22" fillId="0" borderId="20" xfId="0" applyFont="1" applyFill="1" applyBorder="1" applyAlignment="1">
      <alignment vertical="center" textRotation="255" shrinkToFit="1"/>
    </xf>
    <xf numFmtId="0" fontId="22" fillId="0" borderId="20" xfId="0" applyFont="1" applyFill="1" applyBorder="1" applyAlignment="1">
      <alignment vertical="center" shrinkToFit="1"/>
    </xf>
    <xf numFmtId="179" fontId="27" fillId="0" borderId="21" xfId="0" applyNumberFormat="1" applyFont="1" applyBorder="1" applyAlignment="1">
      <alignment horizontal="right"/>
    </xf>
    <xf numFmtId="180" fontId="27" fillId="0" borderId="31" xfId="0" applyNumberFormat="1" applyFont="1" applyBorder="1" applyAlignment="1">
      <alignment horizontal="right"/>
    </xf>
    <xf numFmtId="0" fontId="21" fillId="0" borderId="0" xfId="0" applyFont="1" applyBorder="1">
      <alignment vertical="center"/>
    </xf>
    <xf numFmtId="0" fontId="27" fillId="0" borderId="0" xfId="0" applyFont="1" applyBorder="1">
      <alignment vertical="center"/>
    </xf>
    <xf numFmtId="179" fontId="27" fillId="0" borderId="0" xfId="0" applyNumberFormat="1" applyFont="1" applyBorder="1" applyAlignment="1">
      <alignment horizontal="right"/>
    </xf>
    <xf numFmtId="180" fontId="27" fillId="0" borderId="0" xfId="0" applyNumberFormat="1" applyFont="1" applyBorder="1" applyAlignment="1">
      <alignment horizontal="right"/>
    </xf>
    <xf numFmtId="0" fontId="22" fillId="24" borderId="16" xfId="0" quotePrefix="1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horizontal="left" shrinkToFit="1"/>
    </xf>
    <xf numFmtId="0" fontId="33" fillId="0" borderId="20" xfId="0" applyFont="1" applyBorder="1" applyAlignment="1">
      <alignment horizontal="left" vertical="center" shrinkToFit="1"/>
    </xf>
    <xf numFmtId="0" fontId="33" fillId="0" borderId="20" xfId="0" applyFont="1" applyFill="1" applyBorder="1" applyAlignment="1">
      <alignment horizontal="left" vertical="center" shrinkToFit="1"/>
    </xf>
    <xf numFmtId="0" fontId="22" fillId="0" borderId="0" xfId="0" applyFont="1" applyAlignment="1">
      <alignment horizontal="left" vertical="center"/>
    </xf>
    <xf numFmtId="0" fontId="22" fillId="0" borderId="21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0" fillId="0" borderId="0" xfId="0" applyFont="1">
      <alignment vertical="center"/>
    </xf>
    <xf numFmtId="0" fontId="33" fillId="0" borderId="20" xfId="0" applyFont="1" applyFill="1" applyBorder="1" applyAlignment="1">
      <alignment vertical="center" textRotation="255" shrinkToFit="1"/>
    </xf>
    <xf numFmtId="0" fontId="28" fillId="0" borderId="60" xfId="0" applyFont="1" applyBorder="1" applyAlignment="1">
      <alignment vertical="center" shrinkToFit="1"/>
    </xf>
    <xf numFmtId="0" fontId="28" fillId="0" borderId="75" xfId="0" applyFont="1" applyBorder="1" applyAlignment="1">
      <alignment vertical="center" shrinkToFit="1"/>
    </xf>
    <xf numFmtId="0" fontId="22" fillId="0" borderId="74" xfId="0" applyFont="1" applyFill="1" applyBorder="1" applyAlignment="1">
      <alignment vertical="center" textRotation="180" shrinkToFit="1"/>
    </xf>
    <xf numFmtId="0" fontId="22" fillId="0" borderId="73" xfId="0" applyFont="1" applyBorder="1" applyAlignment="1">
      <alignment horizontal="left" vertical="center"/>
    </xf>
    <xf numFmtId="0" fontId="22" fillId="0" borderId="74" xfId="0" applyFont="1" applyBorder="1" applyAlignment="1">
      <alignment horizontal="left" vertical="center"/>
    </xf>
    <xf numFmtId="0" fontId="22" fillId="0" borderId="57" xfId="0" applyFont="1" applyBorder="1" applyAlignment="1">
      <alignment vertical="center" shrinkToFit="1"/>
    </xf>
    <xf numFmtId="0" fontId="22" fillId="0" borderId="0" xfId="0" applyFont="1" applyFill="1" applyBorder="1" applyAlignment="1">
      <alignment horizontal="left" vertical="center" shrinkToFit="1"/>
    </xf>
    <xf numFmtId="0" fontId="22" fillId="0" borderId="0" xfId="0" applyFont="1" applyBorder="1" applyAlignment="1">
      <alignment horizontal="left" vertical="center" shrinkToFit="1"/>
    </xf>
    <xf numFmtId="0" fontId="34" fillId="0" borderId="0" xfId="0" applyFont="1">
      <alignment vertical="center"/>
    </xf>
    <xf numFmtId="0" fontId="0" fillId="0" borderId="68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0" fontId="21" fillId="0" borderId="60" xfId="0" applyFont="1" applyBorder="1" applyAlignment="1">
      <alignment vertical="center" shrinkToFit="1"/>
    </xf>
    <xf numFmtId="0" fontId="33" fillId="0" borderId="20" xfId="0" applyFont="1" applyFill="1" applyBorder="1" applyAlignment="1">
      <alignment vertical="center" shrinkToFit="1"/>
    </xf>
    <xf numFmtId="0" fontId="22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 vertical="center"/>
    </xf>
    <xf numFmtId="0" fontId="21" fillId="0" borderId="47" xfId="0" applyFont="1" applyBorder="1" applyAlignment="1">
      <alignment horizontal="right" vertical="top"/>
    </xf>
    <xf numFmtId="0" fontId="21" fillId="0" borderId="16" xfId="0" applyFont="1" applyBorder="1" applyAlignment="1">
      <alignment horizontal="center" vertical="center" textRotation="180" shrinkToFit="1"/>
    </xf>
    <xf numFmtId="0" fontId="22" fillId="0" borderId="30" xfId="0" applyFont="1" applyFill="1" applyBorder="1" applyAlignment="1">
      <alignment horizontal="center" vertical="center" wrapText="1" shrinkToFit="1"/>
    </xf>
    <xf numFmtId="0" fontId="22" fillId="0" borderId="20" xfId="0" applyFont="1" applyFill="1" applyBorder="1" applyAlignment="1">
      <alignment horizontal="center" vertical="center" wrapText="1" shrinkToFit="1"/>
    </xf>
    <xf numFmtId="0" fontId="22" fillId="0" borderId="25" xfId="0" applyFont="1" applyFill="1" applyBorder="1" applyAlignment="1">
      <alignment horizontal="center" vertical="center" wrapText="1" shrinkToFit="1"/>
    </xf>
    <xf numFmtId="0" fontId="27" fillId="0" borderId="19" xfId="0" applyFont="1" applyBorder="1" applyAlignment="1">
      <alignment horizontal="center" vertical="center" textRotation="255" shrinkToFit="1"/>
    </xf>
    <xf numFmtId="0" fontId="27" fillId="0" borderId="19" xfId="0" applyFont="1" applyFill="1" applyBorder="1" applyAlignment="1">
      <alignment horizontal="center" vertical="center" textRotation="255" shrinkToFit="1"/>
    </xf>
    <xf numFmtId="0" fontId="24" fillId="0" borderId="0" xfId="0" applyFont="1" applyBorder="1" applyAlignment="1">
      <alignment horizontal="center" shrinkToFit="1"/>
    </xf>
    <xf numFmtId="0" fontId="20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36" fillId="0" borderId="0" xfId="19" applyFont="1"/>
    <xf numFmtId="0" fontId="37" fillId="0" borderId="0" xfId="19" applyFont="1" applyBorder="1" applyAlignment="1">
      <alignment horizontal="left"/>
    </xf>
    <xf numFmtId="0" fontId="38" fillId="0" borderId="0" xfId="19" applyFont="1" applyBorder="1" applyAlignment="1"/>
    <xf numFmtId="0" fontId="36" fillId="0" borderId="0" xfId="19" applyFont="1" applyBorder="1" applyAlignment="1"/>
    <xf numFmtId="0" fontId="39" fillId="0" borderId="0" xfId="19" applyFont="1"/>
    <xf numFmtId="0" fontId="35" fillId="0" borderId="0" xfId="0" applyFont="1" applyBorder="1" applyAlignment="1">
      <alignment horizontal="center" vertical="center"/>
    </xf>
    <xf numFmtId="0" fontId="37" fillId="0" borderId="0" xfId="19" applyFont="1" applyBorder="1" applyAlignment="1">
      <alignment horizontal="left"/>
    </xf>
    <xf numFmtId="0" fontId="35" fillId="0" borderId="33" xfId="19" applyFont="1" applyBorder="1" applyAlignment="1">
      <alignment horizontal="center"/>
    </xf>
    <xf numFmtId="178" fontId="40" fillId="0" borderId="76" xfId="0" applyNumberFormat="1" applyFont="1" applyFill="1" applyBorder="1" applyAlignment="1">
      <alignment horizontal="center" vertical="center" wrapText="1"/>
    </xf>
    <xf numFmtId="178" fontId="40" fillId="0" borderId="77" xfId="0" applyNumberFormat="1" applyFont="1" applyFill="1" applyBorder="1" applyAlignment="1">
      <alignment horizontal="center" vertical="center" wrapText="1"/>
    </xf>
    <xf numFmtId="178" fontId="40" fillId="25" borderId="79" xfId="0" applyNumberFormat="1" applyFont="1" applyFill="1" applyBorder="1" applyAlignment="1">
      <alignment horizontal="center" vertical="center" wrapText="1"/>
    </xf>
    <xf numFmtId="178" fontId="40" fillId="25" borderId="83" xfId="0" applyNumberFormat="1" applyFont="1" applyFill="1" applyBorder="1" applyAlignment="1">
      <alignment horizontal="center" vertical="center" wrapText="1"/>
    </xf>
    <xf numFmtId="178" fontId="40" fillId="25" borderId="43" xfId="0" applyNumberFormat="1" applyFont="1" applyFill="1" applyBorder="1" applyAlignment="1">
      <alignment horizontal="center" vertical="center" wrapText="1"/>
    </xf>
    <xf numFmtId="178" fontId="40" fillId="25" borderId="44" xfId="0" applyNumberFormat="1" applyFont="1" applyFill="1" applyBorder="1" applyAlignment="1">
      <alignment horizontal="center" vertical="center" wrapText="1"/>
    </xf>
    <xf numFmtId="0" fontId="41" fillId="0" borderId="0" xfId="19" applyFont="1"/>
    <xf numFmtId="0" fontId="36" fillId="0" borderId="48" xfId="0" applyFont="1" applyFill="1" applyBorder="1" applyAlignment="1">
      <alignment horizontal="center" vertical="center" shrinkToFit="1"/>
    </xf>
    <xf numFmtId="0" fontId="36" fillId="0" borderId="0" xfId="0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horizontal="center" vertical="center" shrinkToFit="1"/>
    </xf>
    <xf numFmtId="0" fontId="43" fillId="0" borderId="45" xfId="0" applyFont="1" applyBorder="1" applyAlignment="1">
      <alignment horizontal="center" vertical="center" shrinkToFit="1"/>
    </xf>
    <xf numFmtId="0" fontId="43" fillId="0" borderId="58" xfId="0" applyFont="1" applyBorder="1" applyAlignment="1">
      <alignment horizontal="center" vertical="center" shrinkToFit="1"/>
    </xf>
    <xf numFmtId="0" fontId="43" fillId="0" borderId="62" xfId="0" applyFont="1" applyBorder="1" applyAlignment="1">
      <alignment horizontal="center" vertical="center" shrinkToFit="1"/>
    </xf>
    <xf numFmtId="0" fontId="44" fillId="0" borderId="0" xfId="0" applyFont="1" applyBorder="1" applyAlignment="1">
      <alignment horizontal="center" vertical="center" shrinkToFit="1"/>
    </xf>
    <xf numFmtId="0" fontId="44" fillId="0" borderId="45" xfId="0" applyFont="1" applyBorder="1" applyAlignment="1">
      <alignment horizontal="center" vertical="center" shrinkToFit="1"/>
    </xf>
    <xf numFmtId="0" fontId="44" fillId="0" borderId="58" xfId="0" applyFont="1" applyBorder="1" applyAlignment="1">
      <alignment horizontal="center" vertical="center" shrinkToFit="1"/>
    </xf>
    <xf numFmtId="0" fontId="44" fillId="0" borderId="78" xfId="0" applyFont="1" applyBorder="1" applyAlignment="1">
      <alignment horizontal="center" vertical="center" shrinkToFit="1"/>
    </xf>
    <xf numFmtId="0" fontId="39" fillId="0" borderId="0" xfId="19" applyFont="1" applyAlignment="1">
      <alignment horizontal="center" vertical="center"/>
    </xf>
    <xf numFmtId="0" fontId="45" fillId="0" borderId="48" xfId="0" applyFont="1" applyFill="1" applyBorder="1" applyAlignment="1">
      <alignment horizontal="center" vertical="center" shrinkToFit="1"/>
    </xf>
    <xf numFmtId="0" fontId="45" fillId="0" borderId="0" xfId="0" applyFont="1" applyFill="1" applyBorder="1" applyAlignment="1">
      <alignment horizontal="center" vertical="center" shrinkToFit="1"/>
    </xf>
    <xf numFmtId="0" fontId="43" fillId="0" borderId="0" xfId="0" applyFont="1" applyFill="1" applyBorder="1" applyAlignment="1">
      <alignment horizontal="center" vertical="center"/>
    </xf>
    <xf numFmtId="0" fontId="46" fillId="0" borderId="57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61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8" fillId="0" borderId="57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56" xfId="0" applyFont="1" applyBorder="1" applyAlignment="1">
      <alignment horizontal="center" vertical="center"/>
    </xf>
    <xf numFmtId="0" fontId="49" fillId="0" borderId="0" xfId="19" applyFont="1"/>
    <xf numFmtId="0" fontId="46" fillId="0" borderId="0" xfId="0" applyFont="1" applyFill="1" applyBorder="1" applyAlignment="1">
      <alignment horizontal="center" vertical="center" shrinkToFit="1"/>
    </xf>
    <xf numFmtId="0" fontId="50" fillId="0" borderId="0" xfId="0" applyFont="1" applyBorder="1" applyAlignment="1">
      <alignment horizontal="center" vertical="center" shrinkToFit="1"/>
    </xf>
    <xf numFmtId="0" fontId="47" fillId="0" borderId="57" xfId="0" applyFont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47" fillId="0" borderId="56" xfId="0" applyFont="1" applyBorder="1" applyAlignment="1">
      <alignment horizontal="center" vertical="center" shrinkToFit="1"/>
    </xf>
    <xf numFmtId="0" fontId="51" fillId="0" borderId="48" xfId="0" applyFont="1" applyFill="1" applyBorder="1" applyAlignment="1">
      <alignment horizontal="center" vertical="center" shrinkToFit="1"/>
    </xf>
    <xf numFmtId="0" fontId="51" fillId="0" borderId="0" xfId="0" applyFont="1" applyFill="1" applyBorder="1" applyAlignment="1">
      <alignment horizontal="center" vertical="center" shrinkToFit="1"/>
    </xf>
    <xf numFmtId="0" fontId="43" fillId="0" borderId="0" xfId="0" applyFont="1" applyFill="1" applyBorder="1" applyAlignment="1">
      <alignment horizontal="center" vertical="center" shrinkToFit="1"/>
    </xf>
    <xf numFmtId="0" fontId="43" fillId="0" borderId="57" xfId="0" applyFont="1" applyBorder="1" applyAlignment="1">
      <alignment horizontal="center" vertical="center" shrinkToFit="1"/>
    </xf>
    <xf numFmtId="0" fontId="43" fillId="0" borderId="0" xfId="0" applyFont="1" applyBorder="1" applyAlignment="1">
      <alignment horizontal="center" vertical="center" shrinkToFit="1"/>
    </xf>
    <xf numFmtId="0" fontId="43" fillId="0" borderId="61" xfId="0" applyFont="1" applyBorder="1" applyAlignment="1">
      <alignment horizontal="center" vertical="center" shrinkToFit="1"/>
    </xf>
    <xf numFmtId="0" fontId="48" fillId="0" borderId="0" xfId="0" applyFont="1" applyBorder="1" applyAlignment="1">
      <alignment horizontal="center" vertical="center" shrinkToFit="1"/>
    </xf>
    <xf numFmtId="0" fontId="52" fillId="0" borderId="57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center" shrinkToFit="1"/>
    </xf>
    <xf numFmtId="0" fontId="52" fillId="0" borderId="56" xfId="0" applyFont="1" applyBorder="1" applyAlignment="1">
      <alignment horizontal="center" vertical="center" shrinkToFit="1"/>
    </xf>
    <xf numFmtId="0" fontId="36" fillId="0" borderId="48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43" fillId="0" borderId="57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61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57" xfId="0" applyFont="1" applyBorder="1" applyAlignment="1">
      <alignment horizontal="center" vertical="center" wrapText="1"/>
    </xf>
    <xf numFmtId="0" fontId="53" fillId="0" borderId="56" xfId="0" applyFont="1" applyBorder="1" applyAlignment="1">
      <alignment horizontal="center" vertical="center" wrapText="1"/>
    </xf>
    <xf numFmtId="0" fontId="54" fillId="0" borderId="48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>
      <alignment horizontal="center" vertical="center" shrinkToFit="1"/>
    </xf>
    <xf numFmtId="0" fontId="53" fillId="0" borderId="63" xfId="0" applyFont="1" applyBorder="1" applyAlignment="1">
      <alignment horizontal="center" vertical="center" shrinkToFit="1"/>
    </xf>
    <xf numFmtId="0" fontId="53" fillId="0" borderId="53" xfId="0" applyFont="1" applyBorder="1" applyAlignment="1">
      <alignment horizontal="center" vertical="center" shrinkToFit="1"/>
    </xf>
    <xf numFmtId="0" fontId="53" fillId="0" borderId="65" xfId="0" applyFont="1" applyBorder="1" applyAlignment="1">
      <alignment horizontal="center" vertical="center" shrinkToFit="1"/>
    </xf>
    <xf numFmtId="0" fontId="55" fillId="0" borderId="0" xfId="19" applyFont="1"/>
    <xf numFmtId="0" fontId="56" fillId="0" borderId="48" xfId="19" applyFont="1" applyFill="1" applyBorder="1"/>
    <xf numFmtId="180" fontId="56" fillId="0" borderId="0" xfId="19" applyNumberFormat="1" applyFont="1" applyFill="1" applyBorder="1"/>
    <xf numFmtId="0" fontId="56" fillId="0" borderId="0" xfId="19" applyFont="1" applyFill="1" applyBorder="1"/>
    <xf numFmtId="179" fontId="56" fillId="0" borderId="0" xfId="19" applyNumberFormat="1" applyFont="1" applyFill="1" applyBorder="1"/>
    <xf numFmtId="0" fontId="56" fillId="0" borderId="57" xfId="19" applyFont="1" applyBorder="1"/>
    <xf numFmtId="180" fontId="56" fillId="0" borderId="0" xfId="19" applyNumberFormat="1" applyFont="1" applyBorder="1"/>
    <xf numFmtId="0" fontId="56" fillId="0" borderId="0" xfId="19" applyFont="1" applyBorder="1"/>
    <xf numFmtId="179" fontId="56" fillId="0" borderId="61" xfId="19" applyNumberFormat="1" applyFont="1" applyBorder="1"/>
    <xf numFmtId="0" fontId="56" fillId="0" borderId="54" xfId="19" applyFont="1" applyBorder="1"/>
    <xf numFmtId="180" fontId="56" fillId="0" borderId="52" xfId="19" applyNumberFormat="1" applyFont="1" applyBorder="1"/>
    <xf numFmtId="0" fontId="56" fillId="0" borderId="52" xfId="19" applyFont="1" applyBorder="1"/>
    <xf numFmtId="179" fontId="56" fillId="0" borderId="53" xfId="19" applyNumberFormat="1" applyFont="1" applyBorder="1"/>
    <xf numFmtId="179" fontId="56" fillId="0" borderId="55" xfId="19" applyNumberFormat="1" applyFont="1" applyBorder="1"/>
    <xf numFmtId="0" fontId="57" fillId="0" borderId="0" xfId="19" applyFont="1"/>
    <xf numFmtId="0" fontId="56" fillId="0" borderId="70" xfId="19" applyFont="1" applyFill="1" applyBorder="1"/>
    <xf numFmtId="179" fontId="56" fillId="0" borderId="33" xfId="19" applyNumberFormat="1" applyFont="1" applyFill="1" applyBorder="1"/>
    <xf numFmtId="0" fontId="56" fillId="0" borderId="33" xfId="19" applyFont="1" applyFill="1" applyBorder="1"/>
    <xf numFmtId="0" fontId="56" fillId="0" borderId="71" xfId="19" applyFont="1" applyBorder="1"/>
    <xf numFmtId="179" fontId="56" fillId="0" borderId="33" xfId="19" applyNumberFormat="1" applyFont="1" applyBorder="1"/>
    <xf numFmtId="0" fontId="56" fillId="0" borderId="33" xfId="19" applyFont="1" applyBorder="1"/>
    <xf numFmtId="179" fontId="56" fillId="0" borderId="72" xfId="19" applyNumberFormat="1" applyFont="1" applyBorder="1"/>
    <xf numFmtId="0" fontId="56" fillId="0" borderId="81" xfId="19" applyFont="1" applyBorder="1"/>
    <xf numFmtId="179" fontId="56" fillId="0" borderId="38" xfId="19" applyNumberFormat="1" applyFont="1" applyBorder="1"/>
    <xf numFmtId="0" fontId="56" fillId="0" borderId="38" xfId="19" applyFont="1" applyBorder="1"/>
    <xf numFmtId="179" fontId="56" fillId="0" borderId="41" xfId="19" applyNumberFormat="1" applyFont="1" applyBorder="1"/>
    <xf numFmtId="179" fontId="56" fillId="0" borderId="39" xfId="19" applyNumberFormat="1" applyFont="1" applyBorder="1"/>
    <xf numFmtId="178" fontId="40" fillId="25" borderId="51" xfId="0" applyNumberFormat="1" applyFont="1" applyFill="1" applyBorder="1" applyAlignment="1">
      <alignment horizontal="center" vertical="center" wrapText="1"/>
    </xf>
    <xf numFmtId="178" fontId="40" fillId="25" borderId="52" xfId="0" applyNumberFormat="1" applyFont="1" applyFill="1" applyBorder="1" applyAlignment="1">
      <alignment horizontal="center" vertical="center" wrapText="1"/>
    </xf>
    <xf numFmtId="178" fontId="40" fillId="25" borderId="53" xfId="0" applyNumberFormat="1" applyFont="1" applyFill="1" applyBorder="1" applyAlignment="1">
      <alignment horizontal="center" vertical="center" wrapText="1"/>
    </xf>
    <xf numFmtId="178" fontId="40" fillId="25" borderId="54" xfId="0" applyNumberFormat="1" applyFont="1" applyFill="1" applyBorder="1" applyAlignment="1">
      <alignment horizontal="center" vertical="center" wrapText="1"/>
    </xf>
    <xf numFmtId="178" fontId="40" fillId="25" borderId="46" xfId="0" applyNumberFormat="1" applyFont="1" applyFill="1" applyBorder="1" applyAlignment="1">
      <alignment horizontal="center" vertical="center" wrapText="1"/>
    </xf>
    <xf numFmtId="178" fontId="40" fillId="25" borderId="55" xfId="0" applyNumberFormat="1" applyFont="1" applyFill="1" applyBorder="1" applyAlignment="1">
      <alignment horizontal="center" vertical="center" wrapText="1"/>
    </xf>
    <xf numFmtId="0" fontId="53" fillId="0" borderId="64" xfId="0" applyFont="1" applyBorder="1" applyAlignment="1">
      <alignment horizontal="center" vertical="center" shrinkToFit="1"/>
    </xf>
    <xf numFmtId="0" fontId="53" fillId="0" borderId="50" xfId="0" applyFont="1" applyBorder="1" applyAlignment="1">
      <alignment horizontal="center" vertical="center" shrinkToFit="1"/>
    </xf>
    <xf numFmtId="0" fontId="53" fillId="0" borderId="45" xfId="0" applyFont="1" applyBorder="1" applyAlignment="1">
      <alignment horizontal="center" vertical="center" shrinkToFit="1"/>
    </xf>
    <xf numFmtId="0" fontId="44" fillId="0" borderId="62" xfId="0" applyFont="1" applyBorder="1" applyAlignment="1">
      <alignment horizontal="center" vertical="center" shrinkToFit="1"/>
    </xf>
    <xf numFmtId="0" fontId="53" fillId="0" borderId="58" xfId="0" applyFont="1" applyBorder="1" applyAlignment="1">
      <alignment horizontal="center" vertical="center" shrinkToFit="1"/>
    </xf>
    <xf numFmtId="0" fontId="53" fillId="0" borderId="62" xfId="0" applyFont="1" applyBorder="1" applyAlignment="1">
      <alignment horizontal="center" vertical="center" shrinkToFit="1"/>
    </xf>
    <xf numFmtId="0" fontId="44" fillId="0" borderId="57" xfId="0" applyFont="1" applyBorder="1" applyAlignment="1">
      <alignment horizontal="center" vertical="center" shrinkToFit="1"/>
    </xf>
    <xf numFmtId="0" fontId="44" fillId="0" borderId="56" xfId="0" applyFont="1" applyBorder="1" applyAlignment="1">
      <alignment horizontal="center" vertical="center" shrinkToFit="1"/>
    </xf>
    <xf numFmtId="0" fontId="47" fillId="0" borderId="48" xfId="0" applyFont="1" applyBorder="1" applyAlignment="1">
      <alignment horizontal="center" vertical="center"/>
    </xf>
    <xf numFmtId="0" fontId="58" fillId="0" borderId="57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58" fillId="0" borderId="61" xfId="0" applyFont="1" applyBorder="1" applyAlignment="1">
      <alignment horizontal="center" vertical="center"/>
    </xf>
    <xf numFmtId="0" fontId="59" fillId="0" borderId="57" xfId="0" applyFont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59" fillId="0" borderId="61" xfId="0" applyFont="1" applyBorder="1" applyAlignment="1">
      <alignment horizontal="center" vertical="center"/>
    </xf>
    <xf numFmtId="0" fontId="48" fillId="0" borderId="59" xfId="0" applyFont="1" applyBorder="1" applyAlignment="1">
      <alignment horizontal="center" vertical="center" shrinkToFit="1"/>
    </xf>
    <xf numFmtId="0" fontId="48" fillId="0" borderId="60" xfId="0" applyFont="1" applyBorder="1" applyAlignment="1">
      <alignment horizontal="center" vertical="center" shrinkToFit="1"/>
    </xf>
    <xf numFmtId="0" fontId="48" fillId="0" borderId="57" xfId="0" applyFont="1" applyBorder="1" applyAlignment="1">
      <alignment horizontal="center" vertical="center" shrinkToFit="1"/>
    </xf>
    <xf numFmtId="0" fontId="59" fillId="0" borderId="57" xfId="0" applyFont="1" applyBorder="1" applyAlignment="1">
      <alignment horizontal="center" vertical="center" shrinkToFit="1"/>
    </xf>
    <xf numFmtId="0" fontId="59" fillId="0" borderId="0" xfId="0" applyFont="1" applyBorder="1" applyAlignment="1">
      <alignment horizontal="center" vertical="center" shrinkToFit="1"/>
    </xf>
    <xf numFmtId="0" fontId="59" fillId="0" borderId="61" xfId="0" applyFont="1" applyBorder="1" applyAlignment="1">
      <alignment horizontal="center" vertical="center" shrinkToFit="1"/>
    </xf>
    <xf numFmtId="0" fontId="47" fillId="0" borderId="61" xfId="0" applyFont="1" applyBorder="1" applyAlignment="1">
      <alignment horizontal="center" vertical="center" shrinkToFit="1"/>
    </xf>
    <xf numFmtId="0" fontId="58" fillId="0" borderId="57" xfId="0" applyFont="1" applyFill="1" applyBorder="1" applyAlignment="1">
      <alignment horizontal="center" vertical="center" shrinkToFit="1"/>
    </xf>
    <xf numFmtId="0" fontId="58" fillId="0" borderId="0" xfId="0" applyFont="1" applyFill="1" applyBorder="1" applyAlignment="1">
      <alignment horizontal="center" vertical="center" shrinkToFit="1"/>
    </xf>
    <xf numFmtId="0" fontId="47" fillId="0" borderId="60" xfId="0" applyFont="1" applyBorder="1" applyAlignment="1">
      <alignment horizontal="center" vertical="center" shrinkToFit="1"/>
    </xf>
    <xf numFmtId="0" fontId="47" fillId="0" borderId="69" xfId="0" applyFont="1" applyBorder="1" applyAlignment="1">
      <alignment horizontal="center" vertical="center" shrinkToFit="1"/>
    </xf>
    <xf numFmtId="0" fontId="47" fillId="0" borderId="59" xfId="0" applyFont="1" applyBorder="1" applyAlignment="1">
      <alignment horizontal="center" vertical="center" shrinkToFit="1"/>
    </xf>
    <xf numFmtId="0" fontId="59" fillId="0" borderId="57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61" xfId="0" applyFont="1" applyFill="1" applyBorder="1" applyAlignment="1">
      <alignment horizontal="center" vertical="center" shrinkToFit="1"/>
    </xf>
    <xf numFmtId="0" fontId="48" fillId="0" borderId="61" xfId="0" applyFont="1" applyBorder="1" applyAlignment="1">
      <alignment horizontal="center" vertical="center" shrinkToFit="1"/>
    </xf>
    <xf numFmtId="0" fontId="59" fillId="0" borderId="56" xfId="0" applyFont="1" applyBorder="1" applyAlignment="1">
      <alignment horizontal="center" vertical="center" shrinkToFit="1"/>
    </xf>
    <xf numFmtId="0" fontId="53" fillId="0" borderId="59" xfId="0" applyFont="1" applyBorder="1" applyAlignment="1">
      <alignment horizontal="center" vertical="center" wrapText="1"/>
    </xf>
    <xf numFmtId="0" fontId="53" fillId="0" borderId="60" xfId="0" applyFont="1" applyBorder="1" applyAlignment="1">
      <alignment horizontal="center" vertical="center" wrapText="1"/>
    </xf>
    <xf numFmtId="0" fontId="53" fillId="0" borderId="51" xfId="0" applyFont="1" applyBorder="1" applyAlignment="1">
      <alignment horizontal="center" vertical="center" shrinkToFit="1"/>
    </xf>
    <xf numFmtId="0" fontId="53" fillId="0" borderId="52" xfId="0" applyFont="1" applyBorder="1" applyAlignment="1">
      <alignment horizontal="center" vertical="center" shrinkToFit="1"/>
    </xf>
    <xf numFmtId="0" fontId="56" fillId="0" borderId="34" xfId="19" applyFont="1" applyBorder="1"/>
    <xf numFmtId="180" fontId="56" fillId="0" borderId="35" xfId="19" applyNumberFormat="1" applyFont="1" applyBorder="1"/>
    <xf numFmtId="0" fontId="56" fillId="0" borderId="35" xfId="19" applyFont="1" applyBorder="1"/>
    <xf numFmtId="179" fontId="56" fillId="0" borderId="35" xfId="19" applyNumberFormat="1" applyFont="1" applyBorder="1"/>
    <xf numFmtId="179" fontId="56" fillId="0" borderId="40" xfId="19" applyNumberFormat="1" applyFont="1" applyBorder="1"/>
    <xf numFmtId="179" fontId="56" fillId="0" borderId="36" xfId="19" applyNumberFormat="1" applyFont="1" applyBorder="1"/>
    <xf numFmtId="0" fontId="56" fillId="0" borderId="37" xfId="19" applyFont="1" applyBorder="1"/>
    <xf numFmtId="178" fontId="40" fillId="25" borderId="42" xfId="0" applyNumberFormat="1" applyFont="1" applyFill="1" applyBorder="1" applyAlignment="1">
      <alignment horizontal="center" vertical="center" wrapText="1"/>
    </xf>
    <xf numFmtId="178" fontId="40" fillId="25" borderId="49" xfId="0" applyNumberFormat="1" applyFont="1" applyFill="1" applyBorder="1" applyAlignment="1">
      <alignment horizontal="center" vertical="center" wrapText="1"/>
    </xf>
    <xf numFmtId="0" fontId="44" fillId="0" borderId="50" xfId="0" applyFont="1" applyBorder="1" applyAlignment="1">
      <alignment horizontal="center" vertical="center" shrinkToFit="1"/>
    </xf>
    <xf numFmtId="0" fontId="47" fillId="0" borderId="57" xfId="0" applyFont="1" applyBorder="1" applyAlignment="1">
      <alignment horizontal="center" vertical="center"/>
    </xf>
    <xf numFmtId="0" fontId="47" fillId="0" borderId="61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/>
    </xf>
    <xf numFmtId="0" fontId="58" fillId="0" borderId="48" xfId="0" applyFont="1" applyFill="1" applyBorder="1" applyAlignment="1">
      <alignment horizontal="left" vertical="center" shrinkToFit="1"/>
    </xf>
    <xf numFmtId="0" fontId="58" fillId="0" borderId="0" xfId="0" applyFont="1" applyFill="1" applyBorder="1" applyAlignment="1">
      <alignment horizontal="left" vertical="center" shrinkToFit="1"/>
    </xf>
    <xf numFmtId="0" fontId="58" fillId="0" borderId="61" xfId="0" applyFont="1" applyFill="1" applyBorder="1" applyAlignment="1">
      <alignment horizontal="left" vertical="center" shrinkToFit="1"/>
    </xf>
    <xf numFmtId="0" fontId="52" fillId="0" borderId="57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58" fillId="0" borderId="57" xfId="0" applyFont="1" applyBorder="1" applyAlignment="1">
      <alignment horizontal="center" vertical="center" shrinkToFit="1"/>
    </xf>
    <xf numFmtId="0" fontId="48" fillId="0" borderId="56" xfId="0" applyFont="1" applyBorder="1" applyAlignment="1">
      <alignment horizontal="center" vertical="center" shrinkToFit="1"/>
    </xf>
    <xf numFmtId="0" fontId="59" fillId="0" borderId="59" xfId="0" applyFont="1" applyBorder="1" applyAlignment="1">
      <alignment horizontal="center" vertical="center" shrinkToFit="1"/>
    </xf>
    <xf numFmtId="0" fontId="59" fillId="0" borderId="60" xfId="0" applyFont="1" applyBorder="1" applyAlignment="1">
      <alignment horizontal="center" vertical="center" shrinkToFit="1"/>
    </xf>
    <xf numFmtId="0" fontId="56" fillId="0" borderId="50" xfId="19" applyFont="1" applyBorder="1"/>
    <xf numFmtId="179" fontId="56" fillId="0" borderId="50" xfId="19" applyNumberFormat="1" applyFont="1" applyBorder="1"/>
    <xf numFmtId="179" fontId="56" fillId="0" borderId="45" xfId="19" applyNumberFormat="1" applyFont="1" applyBorder="1"/>
    <xf numFmtId="179" fontId="56" fillId="0" borderId="67" xfId="19" applyNumberFormat="1" applyFont="1" applyBorder="1"/>
    <xf numFmtId="178" fontId="40" fillId="0" borderId="83" xfId="0" applyNumberFormat="1" applyFont="1" applyFill="1" applyBorder="1" applyAlignment="1">
      <alignment horizontal="center" vertical="center" wrapText="1"/>
    </xf>
    <xf numFmtId="178" fontId="40" fillId="0" borderId="82" xfId="0" applyNumberFormat="1" applyFont="1" applyFill="1" applyBorder="1" applyAlignment="1">
      <alignment horizontal="center" vertical="center" wrapText="1"/>
    </xf>
    <xf numFmtId="0" fontId="53" fillId="0" borderId="84" xfId="0" applyFont="1" applyBorder="1" applyAlignment="1">
      <alignment horizontal="center" vertical="center" shrinkToFit="1"/>
    </xf>
    <xf numFmtId="0" fontId="46" fillId="0" borderId="57" xfId="0" applyFont="1" applyFill="1" applyBorder="1" applyAlignment="1">
      <alignment horizontal="center" vertical="center" shrinkToFit="1"/>
    </xf>
    <xf numFmtId="0" fontId="46" fillId="0" borderId="56" xfId="0" applyFont="1" applyFill="1" applyBorder="1" applyAlignment="1">
      <alignment horizontal="center" vertical="center" shrinkToFit="1"/>
    </xf>
    <xf numFmtId="0" fontId="60" fillId="0" borderId="48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60" fillId="0" borderId="61" xfId="0" applyFont="1" applyBorder="1" applyAlignment="1">
      <alignment horizontal="center" vertical="center"/>
    </xf>
    <xf numFmtId="0" fontId="46" fillId="0" borderId="57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56" xfId="0" applyFont="1" applyFill="1" applyBorder="1" applyAlignment="1">
      <alignment horizontal="center" vertical="center"/>
    </xf>
    <xf numFmtId="0" fontId="47" fillId="0" borderId="48" xfId="0" applyFont="1" applyFill="1" applyBorder="1" applyAlignment="1">
      <alignment horizontal="center" vertical="center" shrinkToFit="1"/>
    </xf>
    <xf numFmtId="0" fontId="47" fillId="0" borderId="0" xfId="0" applyFont="1" applyFill="1" applyBorder="1" applyAlignment="1">
      <alignment horizontal="center" vertical="center" shrinkToFit="1"/>
    </xf>
    <xf numFmtId="0" fontId="47" fillId="0" borderId="61" xfId="0" applyFont="1" applyFill="1" applyBorder="1" applyAlignment="1">
      <alignment horizontal="center" vertical="center" shrinkToFit="1"/>
    </xf>
    <xf numFmtId="0" fontId="43" fillId="0" borderId="57" xfId="0" applyFont="1" applyFill="1" applyBorder="1" applyAlignment="1">
      <alignment horizontal="center" vertical="center" shrinkToFit="1"/>
    </xf>
    <xf numFmtId="0" fontId="43" fillId="0" borderId="56" xfId="0" applyFont="1" applyFill="1" applyBorder="1" applyAlignment="1">
      <alignment horizontal="center" vertical="center" shrinkToFit="1"/>
    </xf>
    <xf numFmtId="0" fontId="48" fillId="0" borderId="48" xfId="0" applyFont="1" applyBorder="1" applyAlignment="1">
      <alignment horizontal="center" vertical="center" shrinkToFit="1"/>
    </xf>
    <xf numFmtId="0" fontId="53" fillId="0" borderId="48" xfId="0" applyFont="1" applyBorder="1" applyAlignment="1">
      <alignment horizontal="center" vertical="center" wrapText="1"/>
    </xf>
    <xf numFmtId="0" fontId="53" fillId="0" borderId="61" xfId="0" applyFont="1" applyBorder="1" applyAlignment="1">
      <alignment horizontal="center" vertical="center" wrapText="1"/>
    </xf>
    <xf numFmtId="0" fontId="43" fillId="0" borderId="57" xfId="0" applyFont="1" applyFill="1" applyBorder="1" applyAlignment="1">
      <alignment horizontal="center" vertical="center" wrapText="1"/>
    </xf>
    <xf numFmtId="0" fontId="43" fillId="0" borderId="56" xfId="0" applyFont="1" applyFill="1" applyBorder="1" applyAlignment="1">
      <alignment horizontal="center" vertical="center" wrapText="1"/>
    </xf>
    <xf numFmtId="0" fontId="53" fillId="0" borderId="66" xfId="0" applyFont="1" applyBorder="1" applyAlignment="1">
      <alignment horizontal="center" vertical="center" shrinkToFit="1"/>
    </xf>
    <xf numFmtId="0" fontId="53" fillId="0" borderId="54" xfId="0" applyFont="1" applyBorder="1" applyAlignment="1">
      <alignment horizontal="center" vertical="center" shrinkToFit="1"/>
    </xf>
    <xf numFmtId="0" fontId="56" fillId="0" borderId="57" xfId="19" applyFont="1" applyFill="1" applyBorder="1"/>
    <xf numFmtId="179" fontId="56" fillId="0" borderId="56" xfId="19" applyNumberFormat="1" applyFont="1" applyFill="1" applyBorder="1"/>
    <xf numFmtId="0" fontId="56" fillId="0" borderId="71" xfId="19" applyFont="1" applyFill="1" applyBorder="1"/>
    <xf numFmtId="179" fontId="56" fillId="0" borderId="80" xfId="19" applyNumberFormat="1" applyFont="1" applyFill="1" applyBorder="1"/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FF9933"/>
      <color rgb="FF6600FF"/>
      <color rgb="FFFF3399"/>
      <color rgb="FF008000"/>
      <color rgb="FF00CC00"/>
      <color rgb="FF009999"/>
      <color rgb="FF66FF33"/>
      <color rgb="FF99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373741</xdr:colOff>
      <xdr:row>1</xdr:row>
      <xdr:rowOff>97971</xdr:rowOff>
    </xdr:from>
    <xdr:to>
      <xdr:col>20</xdr:col>
      <xdr:colOff>598714</xdr:colOff>
      <xdr:row>2</xdr:row>
      <xdr:rowOff>276408</xdr:rowOff>
    </xdr:to>
    <xdr:sp macro="" textlink="">
      <xdr:nvSpPr>
        <xdr:cNvPr id="6" name="WordArt 2433"/>
        <xdr:cNvSpPr>
          <a:spLocks noChangeArrowheads="1" noChangeShapeType="1" noTextEdit="1"/>
        </xdr:cNvSpPr>
      </xdr:nvSpPr>
      <xdr:spPr bwMode="auto">
        <a:xfrm>
          <a:off x="12228284" y="478971"/>
          <a:ext cx="2413001" cy="559437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109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8</xdr:col>
      <xdr:colOff>457200</xdr:colOff>
      <xdr:row>0</xdr:row>
      <xdr:rowOff>370112</xdr:rowOff>
    </xdr:from>
    <xdr:to>
      <xdr:col>11</xdr:col>
      <xdr:colOff>293914</xdr:colOff>
      <xdr:row>2</xdr:row>
      <xdr:rowOff>337457</xdr:rowOff>
    </xdr:to>
    <xdr:sp macro="" textlink="">
      <xdr:nvSpPr>
        <xdr:cNvPr id="7" name="WordArt 16"/>
        <xdr:cNvSpPr>
          <a:spLocks noChangeArrowheads="1" noChangeShapeType="1" noTextEdit="1"/>
        </xdr:cNvSpPr>
      </xdr:nvSpPr>
      <xdr:spPr bwMode="auto">
        <a:xfrm>
          <a:off x="5747657" y="370112"/>
          <a:ext cx="2024743" cy="72934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 editAs="oneCell">
    <xdr:from>
      <xdr:col>9</xdr:col>
      <xdr:colOff>76200</xdr:colOff>
      <xdr:row>4</xdr:row>
      <xdr:rowOff>21771</xdr:rowOff>
    </xdr:from>
    <xdr:to>
      <xdr:col>12</xdr:col>
      <xdr:colOff>620485</xdr:colOff>
      <xdr:row>11</xdr:row>
      <xdr:rowOff>152400</xdr:rowOff>
    </xdr:to>
    <xdr:pic>
      <xdr:nvPicPr>
        <xdr:cNvPr id="11" name="圖片 10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>
        <a:xfrm>
          <a:off x="6096000" y="1480457"/>
          <a:ext cx="2732314" cy="2188029"/>
        </a:xfrm>
        <a:prstGeom prst="rect">
          <a:avLst/>
        </a:prstGeom>
      </xdr:spPr>
    </xdr:pic>
    <xdr:clientData/>
  </xdr:twoCellAnchor>
  <xdr:twoCellAnchor editAs="oneCell">
    <xdr:from>
      <xdr:col>1</xdr:col>
      <xdr:colOff>620484</xdr:colOff>
      <xdr:row>5</xdr:row>
      <xdr:rowOff>119742</xdr:rowOff>
    </xdr:from>
    <xdr:to>
      <xdr:col>4</xdr:col>
      <xdr:colOff>260498</xdr:colOff>
      <xdr:row>12</xdr:row>
      <xdr:rowOff>65314</xdr:rowOff>
    </xdr:to>
    <xdr:pic>
      <xdr:nvPicPr>
        <xdr:cNvPr id="14" name="圖片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541" y="1894113"/>
          <a:ext cx="1828043" cy="1850572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609601</xdr:colOff>
      <xdr:row>0</xdr:row>
      <xdr:rowOff>97972</xdr:rowOff>
    </xdr:from>
    <xdr:to>
      <xdr:col>5</xdr:col>
      <xdr:colOff>308520</xdr:colOff>
      <xdr:row>4</xdr:row>
      <xdr:rowOff>293914</xdr:rowOff>
    </xdr:to>
    <xdr:pic>
      <xdr:nvPicPr>
        <xdr:cNvPr id="4" name="圖片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11" t="13235" r="1911"/>
        <a:stretch/>
      </xdr:blipFill>
      <xdr:spPr>
        <a:xfrm>
          <a:off x="1524001" y="97972"/>
          <a:ext cx="1886948" cy="16546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97970</xdr:colOff>
      <xdr:row>5</xdr:row>
      <xdr:rowOff>10064</xdr:rowOff>
    </xdr:to>
    <xdr:pic>
      <xdr:nvPicPr>
        <xdr:cNvPr id="5" name="圖片 4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71"/>
        <a:stretch/>
      </xdr:blipFill>
      <xdr:spPr>
        <a:xfrm>
          <a:off x="0" y="0"/>
          <a:ext cx="1741713" cy="1784435"/>
        </a:xfrm>
        <a:prstGeom prst="rect">
          <a:avLst/>
        </a:prstGeom>
      </xdr:spPr>
    </xdr:pic>
    <xdr:clientData/>
  </xdr:twoCellAnchor>
  <xdr:twoCellAnchor editAs="oneCell">
    <xdr:from>
      <xdr:col>11</xdr:col>
      <xdr:colOff>533401</xdr:colOff>
      <xdr:row>1</xdr:row>
      <xdr:rowOff>283028</xdr:rowOff>
    </xdr:from>
    <xdr:to>
      <xdr:col>17</xdr:col>
      <xdr:colOff>97972</xdr:colOff>
      <xdr:row>2</xdr:row>
      <xdr:rowOff>293941</xdr:rowOff>
    </xdr:to>
    <xdr:pic>
      <xdr:nvPicPr>
        <xdr:cNvPr id="8" name="圖片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1887" y="664028"/>
          <a:ext cx="3940628" cy="391913"/>
        </a:xfrm>
        <a:prstGeom prst="rect">
          <a:avLst/>
        </a:prstGeom>
      </xdr:spPr>
    </xdr:pic>
    <xdr:clientData/>
  </xdr:twoCellAnchor>
  <xdr:twoCellAnchor editAs="oneCell">
    <xdr:from>
      <xdr:col>5</xdr:col>
      <xdr:colOff>54429</xdr:colOff>
      <xdr:row>30</xdr:row>
      <xdr:rowOff>54430</xdr:rowOff>
    </xdr:from>
    <xdr:to>
      <xdr:col>20</xdr:col>
      <xdr:colOff>587830</xdr:colOff>
      <xdr:row>38</xdr:row>
      <xdr:rowOff>130630</xdr:rowOff>
    </xdr:to>
    <xdr:pic>
      <xdr:nvPicPr>
        <xdr:cNvPr id="24" name="圖片 2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6858" y="8806544"/>
          <a:ext cx="11473543" cy="2449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U39"/>
  <sheetViews>
    <sheetView topLeftCell="A13" zoomScale="70" zoomScaleNormal="70" workbookViewId="0">
      <selection activeCell="F8" sqref="F8:I8"/>
    </sheetView>
  </sheetViews>
  <sheetFormatPr defaultColWidth="9" defaultRowHeight="16.5"/>
  <cols>
    <col min="1" max="1" width="2.625" style="145" customWidth="1"/>
    <col min="2" max="21" width="10.625" style="141" customWidth="1"/>
    <col min="22" max="16384" width="9" style="145"/>
  </cols>
  <sheetData>
    <row r="1" spans="2:21" ht="30" customHeight="1">
      <c r="B1" s="140"/>
      <c r="C1" s="140"/>
      <c r="D1" s="140"/>
      <c r="E1" s="140"/>
      <c r="F1" s="140"/>
      <c r="J1" s="142"/>
      <c r="K1" s="142"/>
      <c r="L1" s="142"/>
      <c r="M1" s="142"/>
      <c r="N1" s="142"/>
      <c r="O1" s="142"/>
      <c r="P1" s="142"/>
      <c r="Q1" s="143"/>
      <c r="R1" s="143"/>
      <c r="S1" s="143"/>
      <c r="T1" s="143"/>
      <c r="U1" s="144"/>
    </row>
    <row r="2" spans="2:21" ht="30" customHeight="1">
      <c r="B2" s="146"/>
      <c r="C2" s="146"/>
      <c r="D2" s="146"/>
      <c r="E2" s="146"/>
      <c r="F2" s="146"/>
      <c r="J2" s="147"/>
      <c r="K2" s="147"/>
      <c r="L2" s="147"/>
      <c r="M2" s="147"/>
      <c r="N2" s="147"/>
      <c r="O2" s="147"/>
      <c r="P2" s="147"/>
      <c r="Q2" s="143"/>
      <c r="R2" s="143"/>
      <c r="S2" s="143"/>
      <c r="T2" s="143"/>
      <c r="U2" s="144"/>
    </row>
    <row r="3" spans="2:21" ht="30" customHeight="1" thickBot="1">
      <c r="B3" s="146"/>
      <c r="C3" s="146"/>
      <c r="D3" s="146"/>
      <c r="E3" s="146"/>
      <c r="F3" s="146"/>
      <c r="J3" s="148"/>
      <c r="K3" s="148"/>
      <c r="L3" s="148"/>
      <c r="M3" s="148"/>
      <c r="N3" s="147"/>
      <c r="O3" s="147"/>
      <c r="P3" s="147"/>
      <c r="Q3" s="143"/>
      <c r="R3" s="143"/>
      <c r="S3" s="143"/>
      <c r="T3" s="143"/>
      <c r="U3" s="144"/>
    </row>
    <row r="4" spans="2:21" s="155" customFormat="1" ht="25.15" customHeight="1">
      <c r="B4" s="149"/>
      <c r="C4" s="150"/>
      <c r="D4" s="150"/>
      <c r="E4" s="150"/>
      <c r="F4" s="150"/>
      <c r="G4" s="150"/>
      <c r="H4" s="150"/>
      <c r="I4" s="150"/>
      <c r="J4" s="151" t="s">
        <v>139</v>
      </c>
      <c r="K4" s="151"/>
      <c r="L4" s="151"/>
      <c r="M4" s="152"/>
      <c r="N4" s="153" t="s">
        <v>140</v>
      </c>
      <c r="O4" s="153"/>
      <c r="P4" s="153"/>
      <c r="Q4" s="153"/>
      <c r="R4" s="153" t="s">
        <v>141</v>
      </c>
      <c r="S4" s="153"/>
      <c r="T4" s="153"/>
      <c r="U4" s="154"/>
    </row>
    <row r="5" spans="2:21" s="166" customFormat="1" ht="25.15" customHeight="1">
      <c r="B5" s="156"/>
      <c r="C5" s="157"/>
      <c r="D5" s="157"/>
      <c r="E5" s="157"/>
      <c r="F5" s="158"/>
      <c r="G5" s="158"/>
      <c r="H5" s="158"/>
      <c r="I5" s="158"/>
      <c r="J5" s="159"/>
      <c r="K5" s="160"/>
      <c r="L5" s="160"/>
      <c r="M5" s="161"/>
      <c r="N5" s="162" t="s">
        <v>153</v>
      </c>
      <c r="O5" s="162"/>
      <c r="P5" s="162"/>
      <c r="Q5" s="162"/>
      <c r="R5" s="163" t="s">
        <v>264</v>
      </c>
      <c r="S5" s="164"/>
      <c r="T5" s="164"/>
      <c r="U5" s="165"/>
    </row>
    <row r="6" spans="2:21" s="177" customFormat="1" ht="25.15" customHeight="1">
      <c r="B6" s="167"/>
      <c r="C6" s="168"/>
      <c r="D6" s="168"/>
      <c r="E6" s="168"/>
      <c r="F6" s="169"/>
      <c r="G6" s="169"/>
      <c r="H6" s="169"/>
      <c r="I6" s="169"/>
      <c r="J6" s="170"/>
      <c r="K6" s="171"/>
      <c r="L6" s="171"/>
      <c r="M6" s="172"/>
      <c r="N6" s="173" t="s">
        <v>156</v>
      </c>
      <c r="O6" s="173"/>
      <c r="P6" s="173"/>
      <c r="Q6" s="173"/>
      <c r="R6" s="174" t="s">
        <v>159</v>
      </c>
      <c r="S6" s="175"/>
      <c r="T6" s="175"/>
      <c r="U6" s="176"/>
    </row>
    <row r="7" spans="2:21" s="177" customFormat="1" ht="25.15" customHeight="1">
      <c r="B7" s="167"/>
      <c r="C7" s="168"/>
      <c r="D7" s="168"/>
      <c r="E7" s="168"/>
      <c r="F7" s="178"/>
      <c r="G7" s="178"/>
      <c r="H7" s="178"/>
      <c r="I7" s="178"/>
      <c r="J7" s="170"/>
      <c r="K7" s="171"/>
      <c r="L7" s="171"/>
      <c r="M7" s="172"/>
      <c r="N7" s="179" t="s">
        <v>157</v>
      </c>
      <c r="O7" s="179"/>
      <c r="P7" s="179"/>
      <c r="Q7" s="179"/>
      <c r="R7" s="180" t="s">
        <v>263</v>
      </c>
      <c r="S7" s="181"/>
      <c r="T7" s="181"/>
      <c r="U7" s="182"/>
    </row>
    <row r="8" spans="2:21" s="177" customFormat="1" ht="25.15" customHeight="1">
      <c r="B8" s="183"/>
      <c r="C8" s="184"/>
      <c r="D8" s="184"/>
      <c r="E8" s="184"/>
      <c r="F8" s="185"/>
      <c r="G8" s="185"/>
      <c r="H8" s="185"/>
      <c r="I8" s="185"/>
      <c r="J8" s="186"/>
      <c r="K8" s="187"/>
      <c r="L8" s="187"/>
      <c r="M8" s="188"/>
      <c r="N8" s="189" t="s">
        <v>158</v>
      </c>
      <c r="O8" s="189"/>
      <c r="P8" s="189"/>
      <c r="Q8" s="189"/>
      <c r="R8" s="190" t="s">
        <v>262</v>
      </c>
      <c r="S8" s="191"/>
      <c r="T8" s="191"/>
      <c r="U8" s="192"/>
    </row>
    <row r="9" spans="2:21" ht="25.15" customHeight="1">
      <c r="B9" s="193"/>
      <c r="C9" s="194"/>
      <c r="D9" s="194"/>
      <c r="E9" s="194"/>
      <c r="F9" s="195"/>
      <c r="G9" s="195"/>
      <c r="H9" s="195"/>
      <c r="I9" s="195"/>
      <c r="J9" s="196"/>
      <c r="K9" s="197"/>
      <c r="L9" s="197"/>
      <c r="M9" s="198"/>
      <c r="N9" s="199" t="s">
        <v>83</v>
      </c>
      <c r="O9" s="199"/>
      <c r="P9" s="199"/>
      <c r="Q9" s="199"/>
      <c r="R9" s="200" t="s">
        <v>78</v>
      </c>
      <c r="S9" s="199"/>
      <c r="T9" s="199"/>
      <c r="U9" s="201"/>
    </row>
    <row r="10" spans="2:21" s="207" customFormat="1" ht="25.15" customHeight="1">
      <c r="B10" s="202"/>
      <c r="C10" s="203"/>
      <c r="D10" s="203"/>
      <c r="E10" s="203"/>
      <c r="F10" s="185"/>
      <c r="G10" s="185"/>
      <c r="H10" s="185"/>
      <c r="I10" s="185"/>
      <c r="J10" s="186"/>
      <c r="K10" s="187"/>
      <c r="L10" s="187"/>
      <c r="M10" s="188"/>
      <c r="N10" s="204" t="s">
        <v>161</v>
      </c>
      <c r="O10" s="204"/>
      <c r="P10" s="204"/>
      <c r="Q10" s="204"/>
      <c r="R10" s="205" t="s">
        <v>121</v>
      </c>
      <c r="S10" s="204"/>
      <c r="T10" s="204"/>
      <c r="U10" s="206"/>
    </row>
    <row r="11" spans="2:21" s="221" customFormat="1" ht="12.95" customHeight="1">
      <c r="B11" s="208"/>
      <c r="C11" s="209"/>
      <c r="D11" s="210"/>
      <c r="E11" s="211"/>
      <c r="F11" s="210"/>
      <c r="G11" s="209"/>
      <c r="H11" s="210"/>
      <c r="I11" s="211"/>
      <c r="J11" s="212"/>
      <c r="K11" s="213"/>
      <c r="L11" s="214"/>
      <c r="M11" s="215"/>
      <c r="N11" s="216" t="s">
        <v>45</v>
      </c>
      <c r="O11" s="217">
        <f>'1月第一週明細'!W36</f>
        <v>705.3</v>
      </c>
      <c r="P11" s="218" t="s">
        <v>9</v>
      </c>
      <c r="Q11" s="219">
        <f>'1月第一週明細'!W32</f>
        <v>22.5</v>
      </c>
      <c r="R11" s="218" t="s">
        <v>45</v>
      </c>
      <c r="S11" s="217">
        <f>'1月第一週明細'!W44</f>
        <v>746.4</v>
      </c>
      <c r="T11" s="218" t="s">
        <v>9</v>
      </c>
      <c r="U11" s="220">
        <f>'1月第一週明細'!W40</f>
        <v>24</v>
      </c>
    </row>
    <row r="12" spans="2:21" s="221" customFormat="1" ht="12.95" customHeight="1" thickBot="1">
      <c r="B12" s="222"/>
      <c r="C12" s="223"/>
      <c r="D12" s="224"/>
      <c r="E12" s="223"/>
      <c r="F12" s="224"/>
      <c r="G12" s="223"/>
      <c r="H12" s="224"/>
      <c r="I12" s="223"/>
      <c r="J12" s="225"/>
      <c r="K12" s="226"/>
      <c r="L12" s="227"/>
      <c r="M12" s="228"/>
      <c r="N12" s="229" t="s">
        <v>7</v>
      </c>
      <c r="O12" s="230">
        <f>'1月第一週明細'!W30</f>
        <v>98</v>
      </c>
      <c r="P12" s="231" t="s">
        <v>11</v>
      </c>
      <c r="Q12" s="232">
        <f>'1月第一週明細'!W34</f>
        <v>27.7</v>
      </c>
      <c r="R12" s="231" t="s">
        <v>7</v>
      </c>
      <c r="S12" s="230">
        <f>'1月第一週明細'!W38</f>
        <v>105</v>
      </c>
      <c r="T12" s="231" t="s">
        <v>11</v>
      </c>
      <c r="U12" s="233">
        <f>'1月第一週明細'!W42</f>
        <v>27.6</v>
      </c>
    </row>
    <row r="13" spans="2:21" s="155" customFormat="1" ht="25.15" customHeight="1">
      <c r="B13" s="234" t="s">
        <v>147</v>
      </c>
      <c r="C13" s="235"/>
      <c r="D13" s="235"/>
      <c r="E13" s="236"/>
      <c r="F13" s="235" t="s">
        <v>142</v>
      </c>
      <c r="G13" s="235"/>
      <c r="H13" s="235"/>
      <c r="I13" s="235"/>
      <c r="J13" s="237" t="s">
        <v>143</v>
      </c>
      <c r="K13" s="235"/>
      <c r="L13" s="235"/>
      <c r="M13" s="235"/>
      <c r="N13" s="153" t="s">
        <v>144</v>
      </c>
      <c r="O13" s="153"/>
      <c r="P13" s="153"/>
      <c r="Q13" s="238"/>
      <c r="R13" s="235" t="s">
        <v>145</v>
      </c>
      <c r="S13" s="235"/>
      <c r="T13" s="235"/>
      <c r="U13" s="239"/>
    </row>
    <row r="14" spans="2:21" s="166" customFormat="1" ht="25.15" customHeight="1">
      <c r="B14" s="240" t="s">
        <v>76</v>
      </c>
      <c r="C14" s="241"/>
      <c r="D14" s="241"/>
      <c r="E14" s="242"/>
      <c r="F14" s="163" t="s">
        <v>90</v>
      </c>
      <c r="G14" s="164"/>
      <c r="H14" s="164"/>
      <c r="I14" s="243"/>
      <c r="J14" s="242" t="s">
        <v>76</v>
      </c>
      <c r="K14" s="244"/>
      <c r="L14" s="244"/>
      <c r="M14" s="245"/>
      <c r="N14" s="246" t="s">
        <v>70</v>
      </c>
      <c r="O14" s="162"/>
      <c r="P14" s="162"/>
      <c r="Q14" s="162"/>
      <c r="R14" s="246" t="s">
        <v>164</v>
      </c>
      <c r="S14" s="162"/>
      <c r="T14" s="162"/>
      <c r="U14" s="247"/>
    </row>
    <row r="15" spans="2:21" s="177" customFormat="1" ht="25.15" customHeight="1">
      <c r="B15" s="248" t="s">
        <v>162</v>
      </c>
      <c r="C15" s="173"/>
      <c r="D15" s="173"/>
      <c r="E15" s="173"/>
      <c r="F15" s="249" t="s">
        <v>112</v>
      </c>
      <c r="G15" s="250"/>
      <c r="H15" s="250"/>
      <c r="I15" s="251"/>
      <c r="J15" s="252" t="s">
        <v>88</v>
      </c>
      <c r="K15" s="253"/>
      <c r="L15" s="253"/>
      <c r="M15" s="254"/>
      <c r="N15" s="252" t="s">
        <v>163</v>
      </c>
      <c r="O15" s="253"/>
      <c r="P15" s="253"/>
      <c r="Q15" s="254"/>
      <c r="R15" s="249" t="s">
        <v>228</v>
      </c>
      <c r="S15" s="175"/>
      <c r="T15" s="175"/>
      <c r="U15" s="176"/>
    </row>
    <row r="16" spans="2:21" s="177" customFormat="1" ht="25.15" customHeight="1">
      <c r="B16" s="255" t="s">
        <v>89</v>
      </c>
      <c r="C16" s="256"/>
      <c r="D16" s="256"/>
      <c r="E16" s="257"/>
      <c r="F16" s="258" t="s">
        <v>223</v>
      </c>
      <c r="G16" s="259"/>
      <c r="H16" s="259"/>
      <c r="I16" s="260"/>
      <c r="J16" s="180" t="s">
        <v>122</v>
      </c>
      <c r="K16" s="181"/>
      <c r="L16" s="181"/>
      <c r="M16" s="261"/>
      <c r="N16" s="262" t="s">
        <v>165</v>
      </c>
      <c r="O16" s="263"/>
      <c r="P16" s="263"/>
      <c r="Q16" s="263"/>
      <c r="R16" s="264" t="s">
        <v>241</v>
      </c>
      <c r="S16" s="264"/>
      <c r="T16" s="264"/>
      <c r="U16" s="265"/>
    </row>
    <row r="17" spans="2:21" s="177" customFormat="1" ht="25.15" customHeight="1">
      <c r="B17" s="266" t="s">
        <v>160</v>
      </c>
      <c r="C17" s="264"/>
      <c r="D17" s="264"/>
      <c r="E17" s="180"/>
      <c r="F17" s="267" t="s">
        <v>225</v>
      </c>
      <c r="G17" s="268"/>
      <c r="H17" s="268"/>
      <c r="I17" s="269"/>
      <c r="J17" s="257" t="s">
        <v>226</v>
      </c>
      <c r="K17" s="189"/>
      <c r="L17" s="189"/>
      <c r="M17" s="270"/>
      <c r="N17" s="267" t="s">
        <v>220</v>
      </c>
      <c r="O17" s="268"/>
      <c r="P17" s="268"/>
      <c r="Q17" s="269"/>
      <c r="R17" s="258" t="s">
        <v>244</v>
      </c>
      <c r="S17" s="259"/>
      <c r="T17" s="259"/>
      <c r="U17" s="271"/>
    </row>
    <row r="18" spans="2:21" ht="25.15" customHeight="1">
      <c r="B18" s="272" t="s">
        <v>77</v>
      </c>
      <c r="C18" s="273"/>
      <c r="D18" s="273"/>
      <c r="E18" s="200"/>
      <c r="F18" s="273" t="s">
        <v>78</v>
      </c>
      <c r="G18" s="273"/>
      <c r="H18" s="273"/>
      <c r="I18" s="273"/>
      <c r="J18" s="273" t="s">
        <v>77</v>
      </c>
      <c r="K18" s="273"/>
      <c r="L18" s="273"/>
      <c r="M18" s="273"/>
      <c r="N18" s="273" t="s">
        <v>78</v>
      </c>
      <c r="O18" s="273"/>
      <c r="P18" s="273"/>
      <c r="Q18" s="200"/>
      <c r="R18" s="200" t="s">
        <v>77</v>
      </c>
      <c r="S18" s="199"/>
      <c r="T18" s="199"/>
      <c r="U18" s="201"/>
    </row>
    <row r="19" spans="2:21" s="207" customFormat="1" ht="25.15" customHeight="1">
      <c r="B19" s="274" t="s">
        <v>111</v>
      </c>
      <c r="C19" s="275"/>
      <c r="D19" s="275"/>
      <c r="E19" s="205"/>
      <c r="F19" s="275" t="s">
        <v>224</v>
      </c>
      <c r="G19" s="275"/>
      <c r="H19" s="275"/>
      <c r="I19" s="275"/>
      <c r="J19" s="275" t="s">
        <v>110</v>
      </c>
      <c r="K19" s="275"/>
      <c r="L19" s="275"/>
      <c r="M19" s="275"/>
      <c r="N19" s="205" t="s">
        <v>227</v>
      </c>
      <c r="O19" s="204"/>
      <c r="P19" s="204"/>
      <c r="Q19" s="204"/>
      <c r="R19" s="205" t="s">
        <v>190</v>
      </c>
      <c r="S19" s="204"/>
      <c r="T19" s="204"/>
      <c r="U19" s="206"/>
    </row>
    <row r="20" spans="2:21" s="221" customFormat="1" ht="12.95" customHeight="1">
      <c r="B20" s="276" t="s">
        <v>45</v>
      </c>
      <c r="C20" s="277">
        <f>'1月第二週明細'!W12</f>
        <v>715.7</v>
      </c>
      <c r="D20" s="278" t="s">
        <v>9</v>
      </c>
      <c r="E20" s="279">
        <f>'1月第二週明細'!W8</f>
        <v>20.5</v>
      </c>
      <c r="F20" s="278" t="s">
        <v>45</v>
      </c>
      <c r="G20" s="277">
        <f>'1月第二週明細'!W20</f>
        <v>714.9</v>
      </c>
      <c r="H20" s="278" t="s">
        <v>9</v>
      </c>
      <c r="I20" s="279">
        <f>'1月第二週明細'!W16</f>
        <v>22.5</v>
      </c>
      <c r="J20" s="278" t="s">
        <v>45</v>
      </c>
      <c r="K20" s="277">
        <f>'1月第二週明細'!W28</f>
        <v>701.8</v>
      </c>
      <c r="L20" s="278" t="s">
        <v>9</v>
      </c>
      <c r="M20" s="280">
        <f>'1月第二週明細'!W24</f>
        <v>23</v>
      </c>
      <c r="N20" s="278" t="s">
        <v>45</v>
      </c>
      <c r="O20" s="277">
        <f>'1月第二週明細'!W36</f>
        <v>716.7</v>
      </c>
      <c r="P20" s="278" t="s">
        <v>9</v>
      </c>
      <c r="Q20" s="280">
        <f>'1月第二週明細'!W32</f>
        <v>23.5</v>
      </c>
      <c r="R20" s="278" t="s">
        <v>45</v>
      </c>
      <c r="S20" s="277">
        <f>'1月第二週明細'!W44</f>
        <v>701.7</v>
      </c>
      <c r="T20" s="278" t="s">
        <v>9</v>
      </c>
      <c r="U20" s="281">
        <f>'1月第二週明細'!W40</f>
        <v>24.5</v>
      </c>
    </row>
    <row r="21" spans="2:21" s="221" customFormat="1" ht="12.95" customHeight="1" thickBot="1">
      <c r="B21" s="282" t="s">
        <v>7</v>
      </c>
      <c r="C21" s="230">
        <f>'1月第二週明細'!W6</f>
        <v>105.5</v>
      </c>
      <c r="D21" s="231" t="s">
        <v>11</v>
      </c>
      <c r="E21" s="230">
        <f>'1月第二週明細'!W10</f>
        <v>27.3</v>
      </c>
      <c r="F21" s="231" t="s">
        <v>7</v>
      </c>
      <c r="G21" s="230">
        <f>'1月第二週明細'!W14</f>
        <v>102</v>
      </c>
      <c r="H21" s="231" t="s">
        <v>47</v>
      </c>
      <c r="I21" s="230">
        <f>'1月第二週明細'!W18</f>
        <v>26.1</v>
      </c>
      <c r="J21" s="231" t="s">
        <v>7</v>
      </c>
      <c r="K21" s="230">
        <f>'1月第二週明細'!W22</f>
        <v>97.5</v>
      </c>
      <c r="L21" s="231" t="s">
        <v>11</v>
      </c>
      <c r="M21" s="232">
        <f>'1月第二週明細'!W26</f>
        <v>26.2</v>
      </c>
      <c r="N21" s="231" t="s">
        <v>7</v>
      </c>
      <c r="O21" s="230">
        <f>'1月第二週明細'!W30</f>
        <v>99</v>
      </c>
      <c r="P21" s="231" t="s">
        <v>11</v>
      </c>
      <c r="Q21" s="232">
        <f>'1月第二週明細'!W34</f>
        <v>27.3</v>
      </c>
      <c r="R21" s="231" t="s">
        <v>7</v>
      </c>
      <c r="S21" s="230">
        <f>'1月第二週明細'!W38</f>
        <v>92.5</v>
      </c>
      <c r="T21" s="231" t="s">
        <v>11</v>
      </c>
      <c r="U21" s="233">
        <f>'1月第二週明細'!W42</f>
        <v>27.8</v>
      </c>
    </row>
    <row r="22" spans="2:21" s="155" customFormat="1" ht="25.15" customHeight="1">
      <c r="B22" s="283" t="s">
        <v>146</v>
      </c>
      <c r="C22" s="153"/>
      <c r="D22" s="153"/>
      <c r="E22" s="238"/>
      <c r="F22" s="153" t="s">
        <v>148</v>
      </c>
      <c r="G22" s="153"/>
      <c r="H22" s="153"/>
      <c r="I22" s="153"/>
      <c r="J22" s="284" t="s">
        <v>149</v>
      </c>
      <c r="K22" s="153"/>
      <c r="L22" s="153"/>
      <c r="M22" s="153"/>
      <c r="N22" s="153" t="s">
        <v>150</v>
      </c>
      <c r="O22" s="153"/>
      <c r="P22" s="153"/>
      <c r="Q22" s="238"/>
      <c r="R22" s="235" t="s">
        <v>151</v>
      </c>
      <c r="S22" s="235"/>
      <c r="T22" s="235"/>
      <c r="U22" s="239"/>
    </row>
    <row r="23" spans="2:21" s="166" customFormat="1" ht="25.15" customHeight="1">
      <c r="B23" s="240" t="s">
        <v>49</v>
      </c>
      <c r="C23" s="241"/>
      <c r="D23" s="241"/>
      <c r="E23" s="242"/>
      <c r="F23" s="163" t="s">
        <v>91</v>
      </c>
      <c r="G23" s="164"/>
      <c r="H23" s="164"/>
      <c r="I23" s="164"/>
      <c r="J23" s="241" t="s">
        <v>76</v>
      </c>
      <c r="K23" s="241"/>
      <c r="L23" s="241"/>
      <c r="M23" s="241"/>
      <c r="N23" s="285" t="s">
        <v>70</v>
      </c>
      <c r="O23" s="285"/>
      <c r="P23" s="285"/>
      <c r="Q23" s="163"/>
      <c r="R23" s="246" t="s">
        <v>216</v>
      </c>
      <c r="S23" s="162"/>
      <c r="T23" s="162"/>
      <c r="U23" s="247"/>
    </row>
    <row r="24" spans="2:21" s="177" customFormat="1" ht="25.15" customHeight="1">
      <c r="B24" s="248" t="s">
        <v>172</v>
      </c>
      <c r="C24" s="173"/>
      <c r="D24" s="173"/>
      <c r="E24" s="173"/>
      <c r="F24" s="286" t="s">
        <v>137</v>
      </c>
      <c r="G24" s="173"/>
      <c r="H24" s="173"/>
      <c r="I24" s="173"/>
      <c r="J24" s="286" t="s">
        <v>168</v>
      </c>
      <c r="K24" s="173"/>
      <c r="L24" s="173"/>
      <c r="M24" s="287"/>
      <c r="N24" s="286" t="s">
        <v>120</v>
      </c>
      <c r="O24" s="173"/>
      <c r="P24" s="173"/>
      <c r="Q24" s="287"/>
      <c r="R24" s="286" t="s">
        <v>170</v>
      </c>
      <c r="S24" s="173"/>
      <c r="T24" s="173"/>
      <c r="U24" s="288"/>
    </row>
    <row r="25" spans="2:21" s="177" customFormat="1" ht="25.15" customHeight="1">
      <c r="B25" s="289" t="s">
        <v>166</v>
      </c>
      <c r="C25" s="290"/>
      <c r="D25" s="290"/>
      <c r="E25" s="291"/>
      <c r="F25" s="292" t="s">
        <v>167</v>
      </c>
      <c r="G25" s="293"/>
      <c r="H25" s="293"/>
      <c r="I25" s="293"/>
      <c r="J25" s="294" t="s">
        <v>129</v>
      </c>
      <c r="K25" s="189"/>
      <c r="L25" s="189"/>
      <c r="M25" s="270"/>
      <c r="N25" s="292" t="s">
        <v>169</v>
      </c>
      <c r="O25" s="293"/>
      <c r="P25" s="293"/>
      <c r="Q25" s="293"/>
      <c r="R25" s="294" t="s">
        <v>265</v>
      </c>
      <c r="S25" s="189"/>
      <c r="T25" s="189"/>
      <c r="U25" s="295"/>
    </row>
    <row r="26" spans="2:21" s="177" customFormat="1" ht="25.15" customHeight="1">
      <c r="B26" s="296" t="s">
        <v>125</v>
      </c>
      <c r="C26" s="297"/>
      <c r="D26" s="297"/>
      <c r="E26" s="258"/>
      <c r="F26" s="297" t="s">
        <v>229</v>
      </c>
      <c r="G26" s="297"/>
      <c r="H26" s="297"/>
      <c r="I26" s="297"/>
      <c r="J26" s="297" t="s">
        <v>242</v>
      </c>
      <c r="K26" s="297"/>
      <c r="L26" s="297"/>
      <c r="M26" s="297"/>
      <c r="N26" s="297" t="s">
        <v>217</v>
      </c>
      <c r="O26" s="297"/>
      <c r="P26" s="297"/>
      <c r="Q26" s="297"/>
      <c r="R26" s="258" t="s">
        <v>230</v>
      </c>
      <c r="S26" s="259"/>
      <c r="T26" s="259"/>
      <c r="U26" s="271"/>
    </row>
    <row r="27" spans="2:21" ht="25.15" customHeight="1">
      <c r="B27" s="272" t="s">
        <v>83</v>
      </c>
      <c r="C27" s="273"/>
      <c r="D27" s="273"/>
      <c r="E27" s="200"/>
      <c r="F27" s="273" t="s">
        <v>78</v>
      </c>
      <c r="G27" s="273"/>
      <c r="H27" s="273"/>
      <c r="I27" s="273"/>
      <c r="J27" s="273" t="s">
        <v>77</v>
      </c>
      <c r="K27" s="273"/>
      <c r="L27" s="273"/>
      <c r="M27" s="273"/>
      <c r="N27" s="273" t="s">
        <v>219</v>
      </c>
      <c r="O27" s="273"/>
      <c r="P27" s="273"/>
      <c r="Q27" s="200"/>
      <c r="R27" s="200" t="s">
        <v>77</v>
      </c>
      <c r="S27" s="199"/>
      <c r="T27" s="199"/>
      <c r="U27" s="201"/>
    </row>
    <row r="28" spans="2:21" s="207" customFormat="1" ht="25.15" customHeight="1">
      <c r="B28" s="274" t="s">
        <v>257</v>
      </c>
      <c r="C28" s="275"/>
      <c r="D28" s="275"/>
      <c r="E28" s="205"/>
      <c r="F28" s="275" t="s">
        <v>247</v>
      </c>
      <c r="G28" s="275"/>
      <c r="H28" s="275"/>
      <c r="I28" s="275"/>
      <c r="J28" s="275" t="s">
        <v>190</v>
      </c>
      <c r="K28" s="275"/>
      <c r="L28" s="275"/>
      <c r="M28" s="275"/>
      <c r="N28" s="205" t="s">
        <v>249</v>
      </c>
      <c r="O28" s="204"/>
      <c r="P28" s="204"/>
      <c r="Q28" s="204"/>
      <c r="R28" s="205" t="s">
        <v>113</v>
      </c>
      <c r="S28" s="204"/>
      <c r="T28" s="204"/>
      <c r="U28" s="206"/>
    </row>
    <row r="29" spans="2:21" s="221" customFormat="1" ht="12.95" customHeight="1">
      <c r="B29" s="276" t="s">
        <v>45</v>
      </c>
      <c r="C29" s="277">
        <f>'1月第三週明細'!W12</f>
        <v>713.8</v>
      </c>
      <c r="D29" s="278" t="s">
        <v>9</v>
      </c>
      <c r="E29" s="279">
        <f>'1月第三週明細'!W8</f>
        <v>21</v>
      </c>
      <c r="F29" s="278" t="s">
        <v>45</v>
      </c>
      <c r="G29" s="277">
        <f>'1月第三週明細'!W20</f>
        <v>716.4</v>
      </c>
      <c r="H29" s="278" t="s">
        <v>9</v>
      </c>
      <c r="I29" s="279">
        <f>'1月第三週明細'!W16</f>
        <v>24</v>
      </c>
      <c r="J29" s="278" t="s">
        <v>45</v>
      </c>
      <c r="K29" s="277">
        <f>'1月第三週明細'!W28</f>
        <v>718.8</v>
      </c>
      <c r="L29" s="278" t="s">
        <v>9</v>
      </c>
      <c r="M29" s="280">
        <f>'1月第三週明細'!W24</f>
        <v>24</v>
      </c>
      <c r="N29" s="278" t="s">
        <v>45</v>
      </c>
      <c r="O29" s="277">
        <f>'1月第三週明細'!W36</f>
        <v>714.7</v>
      </c>
      <c r="P29" s="278" t="s">
        <v>9</v>
      </c>
      <c r="Q29" s="280">
        <f>'1月第三週明細'!W32</f>
        <v>23.5</v>
      </c>
      <c r="R29" s="278" t="s">
        <v>45</v>
      </c>
      <c r="S29" s="277">
        <f>'1月第三週明細'!W44</f>
        <v>740.6</v>
      </c>
      <c r="T29" s="278" t="s">
        <v>9</v>
      </c>
      <c r="U29" s="281">
        <f>'1月第三週明細'!W40</f>
        <v>23</v>
      </c>
    </row>
    <row r="30" spans="2:21" s="221" customFormat="1" ht="12.95" customHeight="1" thickBot="1">
      <c r="B30" s="282" t="s">
        <v>7</v>
      </c>
      <c r="C30" s="230">
        <f>'1月第三週明細'!W6</f>
        <v>103.5</v>
      </c>
      <c r="D30" s="231" t="s">
        <v>11</v>
      </c>
      <c r="E30" s="230">
        <f>'1月第三週明細'!W10</f>
        <v>27.7</v>
      </c>
      <c r="F30" s="298" t="s">
        <v>7</v>
      </c>
      <c r="G30" s="299">
        <f>'1月第三週明細'!W14</f>
        <v>97.5</v>
      </c>
      <c r="H30" s="298" t="s">
        <v>47</v>
      </c>
      <c r="I30" s="299">
        <f>'1月第三週明細'!W18</f>
        <v>27.6</v>
      </c>
      <c r="J30" s="298" t="s">
        <v>7</v>
      </c>
      <c r="K30" s="299">
        <f>'1月第三週明細'!W22</f>
        <v>98</v>
      </c>
      <c r="L30" s="298" t="s">
        <v>11</v>
      </c>
      <c r="M30" s="300">
        <f>'1月第三週明細'!W26</f>
        <v>27.7</v>
      </c>
      <c r="N30" s="298" t="s">
        <v>7</v>
      </c>
      <c r="O30" s="299">
        <f>'1月第三週明細'!W30</f>
        <v>98.5</v>
      </c>
      <c r="P30" s="298" t="s">
        <v>11</v>
      </c>
      <c r="Q30" s="300">
        <f>'1月第三週明細'!W34</f>
        <v>27.3</v>
      </c>
      <c r="R30" s="298" t="s">
        <v>7</v>
      </c>
      <c r="S30" s="299">
        <f>'1月第三週明細'!W38</f>
        <v>106</v>
      </c>
      <c r="T30" s="298" t="s">
        <v>11</v>
      </c>
      <c r="U30" s="301">
        <f>'1月第三週明細'!W42</f>
        <v>27.4</v>
      </c>
    </row>
    <row r="31" spans="2:21" s="155" customFormat="1" ht="25.15" customHeight="1">
      <c r="B31" s="283" t="s">
        <v>152</v>
      </c>
      <c r="C31" s="153"/>
      <c r="D31" s="153"/>
      <c r="E31" s="238"/>
      <c r="F31" s="302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303"/>
    </row>
    <row r="32" spans="2:21" s="166" customFormat="1" ht="25.15" customHeight="1">
      <c r="B32" s="304" t="s">
        <v>49</v>
      </c>
      <c r="C32" s="244"/>
      <c r="D32" s="244"/>
      <c r="E32" s="245"/>
      <c r="F32" s="305"/>
      <c r="G32" s="178"/>
      <c r="H32" s="178"/>
      <c r="I32" s="178"/>
      <c r="J32" s="185"/>
      <c r="K32" s="185"/>
      <c r="L32" s="185"/>
      <c r="M32" s="185"/>
      <c r="N32" s="178"/>
      <c r="O32" s="178"/>
      <c r="P32" s="178"/>
      <c r="Q32" s="178"/>
      <c r="R32" s="178"/>
      <c r="S32" s="178"/>
      <c r="T32" s="178"/>
      <c r="U32" s="306"/>
    </row>
    <row r="33" spans="2:21" s="177" customFormat="1" ht="25.15" customHeight="1">
      <c r="B33" s="307" t="s">
        <v>154</v>
      </c>
      <c r="C33" s="308"/>
      <c r="D33" s="308"/>
      <c r="E33" s="309"/>
      <c r="F33" s="310"/>
      <c r="G33" s="311"/>
      <c r="H33" s="311"/>
      <c r="I33" s="311"/>
      <c r="J33" s="311"/>
      <c r="K33" s="311"/>
      <c r="L33" s="311"/>
      <c r="M33" s="311"/>
      <c r="N33" s="311"/>
      <c r="O33" s="311"/>
      <c r="P33" s="311"/>
      <c r="Q33" s="311"/>
      <c r="R33" s="311"/>
      <c r="S33" s="311"/>
      <c r="T33" s="311"/>
      <c r="U33" s="312"/>
    </row>
    <row r="34" spans="2:21" s="177" customFormat="1" ht="25.15" customHeight="1">
      <c r="B34" s="313" t="s">
        <v>269</v>
      </c>
      <c r="C34" s="314"/>
      <c r="D34" s="314"/>
      <c r="E34" s="315"/>
      <c r="F34" s="316"/>
      <c r="G34" s="185"/>
      <c r="H34" s="185"/>
      <c r="I34" s="185"/>
      <c r="J34" s="178"/>
      <c r="K34" s="185"/>
      <c r="L34" s="185"/>
      <c r="M34" s="185"/>
      <c r="N34" s="185"/>
      <c r="O34" s="185"/>
      <c r="P34" s="185"/>
      <c r="Q34" s="185"/>
      <c r="R34" s="178"/>
      <c r="S34" s="185"/>
      <c r="T34" s="185"/>
      <c r="U34" s="317"/>
    </row>
    <row r="35" spans="2:21" s="177" customFormat="1" ht="25.15" customHeight="1">
      <c r="B35" s="318" t="s">
        <v>171</v>
      </c>
      <c r="C35" s="189"/>
      <c r="D35" s="189"/>
      <c r="E35" s="270"/>
      <c r="F35" s="316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317"/>
    </row>
    <row r="36" spans="2:21" ht="25.15" customHeight="1">
      <c r="B36" s="319" t="s">
        <v>83</v>
      </c>
      <c r="C36" s="199"/>
      <c r="D36" s="199"/>
      <c r="E36" s="320"/>
      <c r="F36" s="321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322"/>
    </row>
    <row r="37" spans="2:21" s="207" customFormat="1" ht="25.15" customHeight="1">
      <c r="B37" s="323" t="s">
        <v>231</v>
      </c>
      <c r="C37" s="204"/>
      <c r="D37" s="204"/>
      <c r="E37" s="324"/>
      <c r="F37" s="316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317"/>
    </row>
    <row r="38" spans="2:21" s="221" customFormat="1" ht="12.95" customHeight="1">
      <c r="B38" s="276" t="s">
        <v>45</v>
      </c>
      <c r="C38" s="277">
        <f>'1月第四週明細 '!W12</f>
        <v>725.7</v>
      </c>
      <c r="D38" s="278" t="s">
        <v>9</v>
      </c>
      <c r="E38" s="280">
        <f>'1月第四週明細 '!W8</f>
        <v>24.5</v>
      </c>
      <c r="F38" s="325"/>
      <c r="G38" s="209"/>
      <c r="H38" s="210"/>
      <c r="I38" s="211"/>
      <c r="J38" s="210"/>
      <c r="K38" s="209"/>
      <c r="L38" s="210"/>
      <c r="M38" s="211"/>
      <c r="N38" s="210"/>
      <c r="O38" s="209"/>
      <c r="P38" s="210"/>
      <c r="Q38" s="211"/>
      <c r="R38" s="210"/>
      <c r="S38" s="209"/>
      <c r="T38" s="210"/>
      <c r="U38" s="326"/>
    </row>
    <row r="39" spans="2:21" s="221" customFormat="1" ht="12.95" customHeight="1" thickBot="1">
      <c r="B39" s="282" t="s">
        <v>7</v>
      </c>
      <c r="C39" s="230">
        <f>'1月第四週明細 '!W6</f>
        <v>98.5</v>
      </c>
      <c r="D39" s="231" t="s">
        <v>11</v>
      </c>
      <c r="E39" s="232">
        <f>'1月第四週明細 '!W10</f>
        <v>27.8</v>
      </c>
      <c r="F39" s="327"/>
      <c r="G39" s="223"/>
      <c r="H39" s="224"/>
      <c r="I39" s="223"/>
      <c r="J39" s="224"/>
      <c r="K39" s="223"/>
      <c r="L39" s="224"/>
      <c r="M39" s="223"/>
      <c r="N39" s="224"/>
      <c r="O39" s="223"/>
      <c r="P39" s="224"/>
      <c r="Q39" s="223"/>
      <c r="R39" s="224"/>
      <c r="S39" s="223"/>
      <c r="T39" s="224"/>
      <c r="U39" s="328"/>
    </row>
  </sheetData>
  <mergeCells count="144">
    <mergeCell ref="R4:U4"/>
    <mergeCell ref="B5:E5"/>
    <mergeCell ref="F5:I5"/>
    <mergeCell ref="J5:M5"/>
    <mergeCell ref="N5:Q5"/>
    <mergeCell ref="R5:U5"/>
    <mergeCell ref="B1:F1"/>
    <mergeCell ref="J1:M1"/>
    <mergeCell ref="N1:P1"/>
    <mergeCell ref="B4:E4"/>
    <mergeCell ref="F4:I4"/>
    <mergeCell ref="J4:M4"/>
    <mergeCell ref="N4:Q4"/>
    <mergeCell ref="J3:M3"/>
    <mergeCell ref="B6:E6"/>
    <mergeCell ref="F6:I6"/>
    <mergeCell ref="J6:M6"/>
    <mergeCell ref="N6:Q6"/>
    <mergeCell ref="R6:U6"/>
    <mergeCell ref="B7:E7"/>
    <mergeCell ref="F7:I7"/>
    <mergeCell ref="J7:M7"/>
    <mergeCell ref="N7:Q7"/>
    <mergeCell ref="R7:U7"/>
    <mergeCell ref="B8:E8"/>
    <mergeCell ref="F8:I8"/>
    <mergeCell ref="J8:M8"/>
    <mergeCell ref="N8:Q8"/>
    <mergeCell ref="R8:U8"/>
    <mergeCell ref="B9:E9"/>
    <mergeCell ref="F9:I9"/>
    <mergeCell ref="J9:M9"/>
    <mergeCell ref="N9:Q9"/>
    <mergeCell ref="R9:U9"/>
    <mergeCell ref="B10:E10"/>
    <mergeCell ref="F10:I10"/>
    <mergeCell ref="J10:M10"/>
    <mergeCell ref="N10:Q10"/>
    <mergeCell ref="R10:U10"/>
    <mergeCell ref="B13:E13"/>
    <mergeCell ref="F13:I13"/>
    <mergeCell ref="J13:M13"/>
    <mergeCell ref="N13:Q13"/>
    <mergeCell ref="R13:U13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18:E18"/>
    <mergeCell ref="F18:I18"/>
    <mergeCell ref="J18:M18"/>
    <mergeCell ref="N18:Q18"/>
    <mergeCell ref="R18:U18"/>
    <mergeCell ref="B19:E19"/>
    <mergeCell ref="F19:I19"/>
    <mergeCell ref="J19:M19"/>
    <mergeCell ref="N19:Q19"/>
    <mergeCell ref="R19:U19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31:E31"/>
    <mergeCell ref="F31:I31"/>
    <mergeCell ref="J31:M31"/>
    <mergeCell ref="N31:Q31"/>
    <mergeCell ref="R31:U31"/>
    <mergeCell ref="B32:E32"/>
    <mergeCell ref="F32:I32"/>
    <mergeCell ref="J32:M32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8:E28"/>
    <mergeCell ref="F28:I28"/>
    <mergeCell ref="J28:M28"/>
    <mergeCell ref="N28:Q28"/>
    <mergeCell ref="R28:U28"/>
    <mergeCell ref="B26:E26"/>
    <mergeCell ref="F26:I26"/>
    <mergeCell ref="J26:M26"/>
    <mergeCell ref="N26:Q26"/>
    <mergeCell ref="R26:U26"/>
    <mergeCell ref="B27:E27"/>
    <mergeCell ref="F27:I27"/>
    <mergeCell ref="J27:M27"/>
    <mergeCell ref="N27:Q27"/>
    <mergeCell ref="R27:U27"/>
    <mergeCell ref="N32:Q32"/>
    <mergeCell ref="R32:U32"/>
    <mergeCell ref="B33:E33"/>
    <mergeCell ref="F33:I33"/>
    <mergeCell ref="J33:M33"/>
    <mergeCell ref="N33:Q33"/>
    <mergeCell ref="R33:U33"/>
    <mergeCell ref="B34:E34"/>
    <mergeCell ref="F34:I34"/>
    <mergeCell ref="J34:M34"/>
    <mergeCell ref="N34:Q34"/>
    <mergeCell ref="R34:U34"/>
    <mergeCell ref="B37:E37"/>
    <mergeCell ref="F37:I37"/>
    <mergeCell ref="J37:M37"/>
    <mergeCell ref="N37:Q37"/>
    <mergeCell ref="R37:U37"/>
    <mergeCell ref="B35:E35"/>
    <mergeCell ref="F35:I35"/>
    <mergeCell ref="J35:M35"/>
    <mergeCell ref="N35:Q35"/>
    <mergeCell ref="R35:U35"/>
    <mergeCell ref="B36:E36"/>
    <mergeCell ref="F36:I36"/>
    <mergeCell ref="J36:M36"/>
    <mergeCell ref="N36:Q36"/>
    <mergeCell ref="R36:U36"/>
  </mergeCells>
  <phoneticPr fontId="19" type="noConversion"/>
  <pageMargins left="0.19685039370078741" right="0.19685039370078741" top="3.937007874015748E-2" bottom="3.937007874015748E-2" header="3.937007874015748E-2" footer="3.937007874015748E-2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topLeftCell="A21" zoomScale="60" workbookViewId="0">
      <selection activeCell="J19" sqref="J19:M19"/>
    </sheetView>
  </sheetViews>
  <sheetFormatPr defaultColWidth="9" defaultRowHeight="20.25"/>
  <cols>
    <col min="1" max="1" width="1.875" style="44" customWidth="1"/>
    <col min="2" max="2" width="4.875" style="82" customWidth="1"/>
    <col min="3" max="3" width="0" style="44" hidden="1" customWidth="1"/>
    <col min="4" max="4" width="18.625" style="44" customWidth="1"/>
    <col min="5" max="5" width="5.625" style="83" customWidth="1"/>
    <col min="6" max="6" width="9.625" style="44" customWidth="1"/>
    <col min="7" max="7" width="18.625" style="44" customWidth="1"/>
    <col min="8" max="8" width="5.625" style="83" customWidth="1"/>
    <col min="9" max="9" width="9.625" style="44" customWidth="1"/>
    <col min="10" max="10" width="18.625" style="44" customWidth="1"/>
    <col min="11" max="11" width="5.625" style="83" customWidth="1"/>
    <col min="12" max="12" width="9.625" style="44" customWidth="1"/>
    <col min="13" max="13" width="18.625" style="44" customWidth="1"/>
    <col min="14" max="14" width="5.625" style="83" customWidth="1"/>
    <col min="15" max="15" width="9.625" style="44" customWidth="1"/>
    <col min="16" max="16" width="18.625" style="44" customWidth="1"/>
    <col min="17" max="17" width="5.625" style="83" customWidth="1"/>
    <col min="18" max="18" width="9.625" style="44" customWidth="1"/>
    <col min="19" max="19" width="18.625" style="44" customWidth="1"/>
    <col min="20" max="20" width="5.625" style="83" customWidth="1"/>
    <col min="21" max="21" width="9.625" style="44" customWidth="1"/>
    <col min="22" max="22" width="5.25" style="91" customWidth="1"/>
    <col min="23" max="23" width="11.75" style="88" customWidth="1"/>
    <col min="24" max="24" width="11.25" style="89" customWidth="1"/>
    <col min="25" max="25" width="6.625" style="92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4" s="5" customFormat="1" ht="38.25">
      <c r="B1" s="136" t="s">
        <v>258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4"/>
      <c r="AB1" s="6"/>
    </row>
    <row r="2" spans="2:34" s="5" customFormat="1" ht="9.75" customHeight="1">
      <c r="B2" s="137"/>
      <c r="C2" s="138"/>
      <c r="D2" s="138"/>
      <c r="E2" s="138"/>
      <c r="F2" s="138"/>
      <c r="G2" s="138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8"/>
      <c r="W2" s="9"/>
      <c r="X2" s="10"/>
      <c r="Y2" s="9"/>
      <c r="Z2" s="4"/>
      <c r="AB2" s="6"/>
    </row>
    <row r="3" spans="2:34" s="18" customFormat="1" ht="31.5" customHeight="1" thickBot="1">
      <c r="B3" s="95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4" s="33" customFormat="1" ht="99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6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1"/>
    </row>
    <row r="5" spans="2:34" s="39" customFormat="1" ht="65.099999999999994" customHeight="1">
      <c r="B5" s="34"/>
      <c r="C5" s="130"/>
      <c r="D5" s="35"/>
      <c r="E5" s="35"/>
      <c r="F5" s="1"/>
      <c r="G5" s="105"/>
      <c r="H5" s="35"/>
      <c r="I5" s="1"/>
      <c r="J5" s="35"/>
      <c r="K5" s="35"/>
      <c r="L5" s="1"/>
      <c r="M5" s="35"/>
      <c r="N5" s="35"/>
      <c r="O5" s="1"/>
      <c r="P5" s="35"/>
      <c r="Q5" s="35"/>
      <c r="R5" s="1"/>
      <c r="S5" s="35"/>
      <c r="T5" s="35"/>
      <c r="U5" s="1"/>
      <c r="V5" s="131"/>
      <c r="W5" s="36"/>
      <c r="X5" s="37"/>
      <c r="Y5" s="38"/>
      <c r="Z5" s="18"/>
      <c r="AA5" s="18"/>
      <c r="AB5" s="19"/>
      <c r="AC5" s="18"/>
      <c r="AD5" s="18"/>
      <c r="AE5" s="18"/>
      <c r="AF5" s="18"/>
      <c r="AG5" s="90"/>
    </row>
    <row r="6" spans="2:34" ht="27.95" customHeight="1">
      <c r="B6" s="40" t="s">
        <v>8</v>
      </c>
      <c r="C6" s="130"/>
      <c r="D6" s="3"/>
      <c r="E6" s="3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2"/>
      <c r="U6" s="2"/>
      <c r="V6" s="132"/>
      <c r="W6" s="103"/>
      <c r="X6" s="41"/>
      <c r="Y6" s="42"/>
      <c r="Z6" s="17"/>
      <c r="AA6" s="43"/>
      <c r="AC6" s="19"/>
      <c r="AD6" s="19"/>
      <c r="AE6" s="19"/>
      <c r="AF6" s="19"/>
      <c r="AG6" s="90"/>
    </row>
    <row r="7" spans="2:34" ht="27.95" customHeight="1">
      <c r="B7" s="40"/>
      <c r="C7" s="130"/>
      <c r="D7" s="3"/>
      <c r="E7" s="3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2"/>
      <c r="U7" s="2"/>
      <c r="V7" s="132"/>
      <c r="W7" s="45"/>
      <c r="X7" s="46"/>
      <c r="Y7" s="42"/>
      <c r="Z7" s="18"/>
      <c r="AA7" s="47"/>
      <c r="AC7" s="48"/>
      <c r="AD7" s="19"/>
      <c r="AE7" s="19"/>
      <c r="AF7" s="49"/>
      <c r="AG7" s="90"/>
    </row>
    <row r="8" spans="2:34" ht="27.95" customHeight="1">
      <c r="B8" s="40" t="s">
        <v>10</v>
      </c>
      <c r="C8" s="130"/>
      <c r="D8" s="3"/>
      <c r="E8" s="3"/>
      <c r="F8" s="3"/>
      <c r="G8" s="2"/>
      <c r="H8" s="50"/>
      <c r="I8" s="2"/>
      <c r="J8" s="2"/>
      <c r="K8" s="2"/>
      <c r="L8" s="2"/>
      <c r="M8" s="2"/>
      <c r="N8" s="50"/>
      <c r="O8" s="2"/>
      <c r="P8" s="2"/>
      <c r="Q8" s="50"/>
      <c r="R8" s="2"/>
      <c r="S8" s="2"/>
      <c r="T8" s="3"/>
      <c r="U8" s="2"/>
      <c r="V8" s="132"/>
      <c r="W8" s="99"/>
      <c r="X8" s="46"/>
      <c r="Y8" s="42"/>
      <c r="Z8" s="17"/>
      <c r="AC8" s="19"/>
      <c r="AD8" s="19"/>
      <c r="AE8" s="19"/>
      <c r="AF8" s="19"/>
      <c r="AG8" s="90"/>
      <c r="AH8" s="112"/>
    </row>
    <row r="9" spans="2:34" ht="27.95" customHeight="1">
      <c r="B9" s="134" t="s">
        <v>37</v>
      </c>
      <c r="C9" s="130"/>
      <c r="D9" s="3"/>
      <c r="E9" s="3"/>
      <c r="F9" s="3"/>
      <c r="G9" s="2"/>
      <c r="H9" s="50"/>
      <c r="I9" s="2"/>
      <c r="J9" s="2"/>
      <c r="K9" s="50"/>
      <c r="L9" s="2"/>
      <c r="M9" s="2"/>
      <c r="N9" s="50"/>
      <c r="O9" s="2"/>
      <c r="P9" s="2"/>
      <c r="Q9" s="50"/>
      <c r="R9" s="2"/>
      <c r="S9" s="3"/>
      <c r="T9" s="3"/>
      <c r="U9" s="3"/>
      <c r="V9" s="132"/>
      <c r="W9" s="45"/>
      <c r="X9" s="46"/>
      <c r="Y9" s="42"/>
      <c r="Z9" s="18"/>
      <c r="AC9" s="19"/>
      <c r="AD9" s="19"/>
      <c r="AE9" s="19"/>
      <c r="AF9" s="19"/>
      <c r="AG9" s="102"/>
      <c r="AH9" s="112"/>
    </row>
    <row r="10" spans="2:34" ht="27.95" customHeight="1">
      <c r="B10" s="134"/>
      <c r="C10" s="130"/>
      <c r="D10" s="3"/>
      <c r="E10" s="3"/>
      <c r="F10" s="3"/>
      <c r="G10" s="2"/>
      <c r="H10" s="50"/>
      <c r="I10" s="2"/>
      <c r="J10" s="2"/>
      <c r="K10" s="50"/>
      <c r="L10" s="2"/>
      <c r="M10" s="3"/>
      <c r="N10" s="50"/>
      <c r="O10" s="2"/>
      <c r="P10" s="2"/>
      <c r="Q10" s="50"/>
      <c r="R10" s="2"/>
      <c r="S10" s="3"/>
      <c r="T10" s="50"/>
      <c r="U10" s="2"/>
      <c r="V10" s="132"/>
      <c r="W10" s="99"/>
      <c r="X10" s="94"/>
      <c r="Y10" s="51"/>
      <c r="Z10" s="17"/>
      <c r="AG10" s="103"/>
    </row>
    <row r="11" spans="2:34" ht="27.95" customHeight="1">
      <c r="B11" s="52" t="s">
        <v>36</v>
      </c>
      <c r="C11" s="53"/>
      <c r="D11" s="3"/>
      <c r="E11" s="50"/>
      <c r="F11" s="3"/>
      <c r="G11" s="2"/>
      <c r="H11" s="50"/>
      <c r="I11" s="2"/>
      <c r="J11" s="2"/>
      <c r="K11" s="50"/>
      <c r="L11" s="2"/>
      <c r="M11" s="2"/>
      <c r="N11" s="50"/>
      <c r="O11" s="2"/>
      <c r="P11" s="2"/>
      <c r="Q11" s="50"/>
      <c r="R11" s="2"/>
      <c r="S11" s="2"/>
      <c r="T11" s="50"/>
      <c r="U11" s="2"/>
      <c r="V11" s="132"/>
      <c r="W11" s="45"/>
      <c r="X11" s="54"/>
      <c r="Y11" s="42"/>
      <c r="Z11" s="18"/>
      <c r="AG11" s="102"/>
    </row>
    <row r="12" spans="2:34" ht="27.95" customHeight="1">
      <c r="B12" s="55"/>
      <c r="C12" s="56"/>
      <c r="D12" s="2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133"/>
      <c r="W12" s="100"/>
      <c r="X12" s="58"/>
      <c r="Y12" s="59"/>
      <c r="Z12" s="17"/>
      <c r="AC12" s="57"/>
      <c r="AD12" s="57"/>
      <c r="AE12" s="57"/>
      <c r="AG12" s="104"/>
    </row>
    <row r="13" spans="2:34" s="39" customFormat="1" ht="27.95" customHeight="1">
      <c r="B13" s="34"/>
      <c r="C13" s="130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131"/>
      <c r="W13" s="36"/>
      <c r="X13" s="37"/>
      <c r="Y13" s="38"/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2"/>
    </row>
    <row r="14" spans="2:34" ht="27.95" customHeight="1">
      <c r="B14" s="40" t="s">
        <v>8</v>
      </c>
      <c r="C14" s="130"/>
      <c r="D14" s="2"/>
      <c r="E14" s="2"/>
      <c r="F14" s="2"/>
      <c r="G14" s="2"/>
      <c r="H14" s="3"/>
      <c r="I14" s="2"/>
      <c r="J14" s="2"/>
      <c r="K14" s="2"/>
      <c r="L14" s="2"/>
      <c r="M14" s="3"/>
      <c r="N14" s="2"/>
      <c r="O14" s="2"/>
      <c r="P14" s="2"/>
      <c r="Q14" s="2"/>
      <c r="R14" s="2"/>
      <c r="S14" s="78"/>
      <c r="T14" s="2"/>
      <c r="U14" s="2"/>
      <c r="V14" s="132"/>
      <c r="W14" s="103"/>
      <c r="X14" s="41"/>
      <c r="Y14" s="42"/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3"/>
    </row>
    <row r="15" spans="2:34" ht="27.95" customHeight="1">
      <c r="B15" s="40"/>
      <c r="C15" s="130"/>
      <c r="D15" s="3"/>
      <c r="E15" s="2"/>
      <c r="F15" s="2"/>
      <c r="G15" s="2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132"/>
      <c r="W15" s="45"/>
      <c r="X15" s="46"/>
      <c r="Y15" s="42"/>
      <c r="Z15" s="18"/>
      <c r="AA15" s="47" t="s">
        <v>28</v>
      </c>
      <c r="AB15" s="19">
        <v>2.1</v>
      </c>
      <c r="AC15" s="48">
        <f>AB15*7</f>
        <v>14.700000000000001</v>
      </c>
      <c r="AD15" s="19">
        <f>AB15*5</f>
        <v>10.5</v>
      </c>
      <c r="AE15" s="19" t="s">
        <v>29</v>
      </c>
      <c r="AF15" s="49">
        <f>AC15*4+AD15*9</f>
        <v>153.30000000000001</v>
      </c>
      <c r="AG15" s="102"/>
    </row>
    <row r="16" spans="2:34" ht="27.95" customHeight="1">
      <c r="B16" s="40" t="s">
        <v>10</v>
      </c>
      <c r="C16" s="130"/>
      <c r="D16" s="50"/>
      <c r="E16" s="50"/>
      <c r="F16" s="2"/>
      <c r="G16" s="2"/>
      <c r="H16" s="50"/>
      <c r="I16" s="2"/>
      <c r="J16" s="2"/>
      <c r="K16" s="50"/>
      <c r="L16" s="2"/>
      <c r="M16" s="2"/>
      <c r="N16" s="97"/>
      <c r="O16" s="2"/>
      <c r="P16" s="2"/>
      <c r="Q16" s="50"/>
      <c r="R16" s="2"/>
      <c r="S16" s="3"/>
      <c r="T16" s="2"/>
      <c r="U16" s="2"/>
      <c r="V16" s="132"/>
      <c r="W16" s="99"/>
      <c r="X16" s="46"/>
      <c r="Y16" s="42"/>
      <c r="Z16" s="17"/>
      <c r="AA16" s="18" t="s">
        <v>31</v>
      </c>
      <c r="AB16" s="19">
        <v>1.8</v>
      </c>
      <c r="AC16" s="19">
        <f>AB16*1</f>
        <v>1.8</v>
      </c>
      <c r="AD16" s="19" t="s">
        <v>29</v>
      </c>
      <c r="AE16" s="19">
        <f>AB16*5</f>
        <v>9</v>
      </c>
      <c r="AF16" s="19">
        <f>AC16*4+AE16*4</f>
        <v>43.2</v>
      </c>
      <c r="AG16" s="103"/>
    </row>
    <row r="17" spans="2:33" ht="27.95" customHeight="1">
      <c r="B17" s="134" t="s">
        <v>38</v>
      </c>
      <c r="C17" s="130"/>
      <c r="D17" s="50"/>
      <c r="E17" s="50"/>
      <c r="F17" s="2"/>
      <c r="G17" s="2"/>
      <c r="H17" s="50"/>
      <c r="I17" s="2"/>
      <c r="J17" s="2"/>
      <c r="K17" s="50"/>
      <c r="L17" s="2"/>
      <c r="M17" s="3"/>
      <c r="N17" s="2"/>
      <c r="O17" s="2"/>
      <c r="P17" s="2"/>
      <c r="Q17" s="50"/>
      <c r="R17" s="2"/>
      <c r="S17" s="3"/>
      <c r="T17" s="97"/>
      <c r="U17" s="2"/>
      <c r="V17" s="132"/>
      <c r="W17" s="45"/>
      <c r="X17" s="46"/>
      <c r="Y17" s="42"/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2"/>
    </row>
    <row r="18" spans="2:33" ht="27.95" customHeight="1">
      <c r="B18" s="134"/>
      <c r="C18" s="130"/>
      <c r="D18" s="50"/>
      <c r="E18" s="50"/>
      <c r="F18" s="2"/>
      <c r="G18" s="2"/>
      <c r="H18" s="50"/>
      <c r="I18" s="2"/>
      <c r="J18" s="2"/>
      <c r="K18" s="50"/>
      <c r="L18" s="2"/>
      <c r="M18" s="3"/>
      <c r="N18" s="50"/>
      <c r="O18" s="2"/>
      <c r="P18" s="2"/>
      <c r="Q18" s="50"/>
      <c r="R18" s="2"/>
      <c r="S18" s="3"/>
      <c r="T18" s="50"/>
      <c r="U18" s="2"/>
      <c r="V18" s="132"/>
      <c r="W18" s="99"/>
      <c r="X18" s="94"/>
      <c r="Y18" s="51"/>
      <c r="Z18" s="17"/>
      <c r="AA18" s="18" t="s">
        <v>35</v>
      </c>
      <c r="AB18" s="19">
        <v>1</v>
      </c>
      <c r="AE18" s="18">
        <f>AB18*15</f>
        <v>15</v>
      </c>
      <c r="AG18" s="103"/>
    </row>
    <row r="19" spans="2:33" ht="27.95" customHeight="1">
      <c r="B19" s="52" t="s">
        <v>36</v>
      </c>
      <c r="C19" s="53"/>
      <c r="D19" s="50"/>
      <c r="E19" s="50"/>
      <c r="F19" s="2"/>
      <c r="G19" s="2"/>
      <c r="H19" s="50"/>
      <c r="I19" s="2"/>
      <c r="J19" s="2"/>
      <c r="K19" s="50"/>
      <c r="L19" s="2"/>
      <c r="M19" s="2"/>
      <c r="N19" s="50"/>
      <c r="O19" s="2"/>
      <c r="P19" s="2"/>
      <c r="Q19" s="50"/>
      <c r="R19" s="2"/>
      <c r="S19" s="2"/>
      <c r="T19" s="50"/>
      <c r="U19" s="2"/>
      <c r="V19" s="132"/>
      <c r="W19" s="45"/>
      <c r="X19" s="54"/>
      <c r="Y19" s="42"/>
      <c r="Z19" s="18"/>
      <c r="AC19" s="18">
        <f>SUM(AC14:AC18)</f>
        <v>28.900000000000002</v>
      </c>
      <c r="AD19" s="18">
        <f>SUM(AD14:AD18)</f>
        <v>23</v>
      </c>
      <c r="AE19" s="18">
        <f>SUM(AE14:AE18)</f>
        <v>117</v>
      </c>
      <c r="AF19" s="18">
        <f>AC19*4+AD19*9+AE19*4</f>
        <v>790.6</v>
      </c>
      <c r="AG19" s="102"/>
    </row>
    <row r="20" spans="2:33" ht="27.95" customHeight="1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133"/>
      <c r="W20" s="100"/>
      <c r="X20" s="58"/>
      <c r="Y20" s="59"/>
      <c r="Z20" s="17"/>
      <c r="AC20" s="57">
        <f>AC19*4/AF19</f>
        <v>0.14621806223121681</v>
      </c>
      <c r="AD20" s="57">
        <f>AD19*9/AF19</f>
        <v>0.26182646091576017</v>
      </c>
      <c r="AE20" s="57">
        <f>AE19*4/AF19</f>
        <v>0.59195547685302297</v>
      </c>
      <c r="AG20" s="104"/>
    </row>
    <row r="21" spans="2:33" s="39" customFormat="1" ht="27.95" customHeight="1">
      <c r="B21" s="60">
        <v>1</v>
      </c>
      <c r="C21" s="130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131"/>
      <c r="W21" s="36"/>
      <c r="X21" s="37"/>
      <c r="Y21" s="38"/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2"/>
    </row>
    <row r="22" spans="2:33" s="65" customFormat="1" ht="27.75" customHeight="1">
      <c r="B22" s="61" t="s">
        <v>8</v>
      </c>
      <c r="C22" s="130"/>
      <c r="D22" s="2"/>
      <c r="E22" s="3"/>
      <c r="F22" s="2"/>
      <c r="G22" s="2"/>
      <c r="H22" s="2"/>
      <c r="I22" s="2"/>
      <c r="J22" s="2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132"/>
      <c r="W22" s="103"/>
      <c r="X22" s="41"/>
      <c r="Y22" s="42"/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3"/>
    </row>
    <row r="23" spans="2:33" s="65" customFormat="1" ht="27.95" customHeight="1">
      <c r="B23" s="61">
        <v>1</v>
      </c>
      <c r="C23" s="130"/>
      <c r="D23" s="2"/>
      <c r="E23" s="3"/>
      <c r="F23" s="2"/>
      <c r="G23" s="2"/>
      <c r="H23" s="2"/>
      <c r="I23" s="2"/>
      <c r="J23" s="2"/>
      <c r="K23" s="3"/>
      <c r="L23" s="2"/>
      <c r="M23" s="2"/>
      <c r="N23" s="97"/>
      <c r="O23" s="2"/>
      <c r="P23" s="2"/>
      <c r="Q23" s="2"/>
      <c r="R23" s="2"/>
      <c r="S23" s="2"/>
      <c r="T23" s="2"/>
      <c r="U23" s="2"/>
      <c r="V23" s="132"/>
      <c r="W23" s="45"/>
      <c r="X23" s="46"/>
      <c r="Y23" s="42"/>
      <c r="Z23" s="66"/>
      <c r="AA23" s="67" t="s">
        <v>28</v>
      </c>
      <c r="AB23" s="64">
        <v>2.2000000000000002</v>
      </c>
      <c r="AC23" s="68">
        <f>AB23*7</f>
        <v>15.400000000000002</v>
      </c>
      <c r="AD23" s="64">
        <f>AB23*5</f>
        <v>11</v>
      </c>
      <c r="AE23" s="64" t="s">
        <v>29</v>
      </c>
      <c r="AF23" s="69">
        <f>AC23*4+AD23*9</f>
        <v>160.60000000000002</v>
      </c>
      <c r="AG23" s="102"/>
    </row>
    <row r="24" spans="2:33" s="65" customFormat="1" ht="27.95" customHeight="1">
      <c r="B24" s="61" t="s">
        <v>10</v>
      </c>
      <c r="C24" s="130"/>
      <c r="D24" s="3"/>
      <c r="E24" s="3"/>
      <c r="F24" s="3"/>
      <c r="G24" s="2"/>
      <c r="H24" s="50"/>
      <c r="I24" s="2"/>
      <c r="J24" s="2"/>
      <c r="K24" s="3"/>
      <c r="L24" s="2"/>
      <c r="M24" s="2"/>
      <c r="N24" s="97"/>
      <c r="O24" s="2"/>
      <c r="P24" s="2"/>
      <c r="Q24" s="50"/>
      <c r="R24" s="2"/>
      <c r="S24" s="2"/>
      <c r="T24" s="50"/>
      <c r="U24" s="2"/>
      <c r="V24" s="132"/>
      <c r="W24" s="99"/>
      <c r="X24" s="46"/>
      <c r="Y24" s="42"/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3"/>
    </row>
    <row r="25" spans="2:33" s="65" customFormat="1" ht="27.95" customHeight="1">
      <c r="B25" s="135" t="s">
        <v>39</v>
      </c>
      <c r="C25" s="130"/>
      <c r="D25" s="3"/>
      <c r="E25" s="3"/>
      <c r="F25" s="3"/>
      <c r="G25" s="2"/>
      <c r="H25" s="50"/>
      <c r="I25" s="2"/>
      <c r="J25" s="2"/>
      <c r="K25" s="50"/>
      <c r="L25" s="2"/>
      <c r="M25" s="2"/>
      <c r="N25" s="50"/>
      <c r="O25" s="2"/>
      <c r="P25" s="2"/>
      <c r="Q25" s="50"/>
      <c r="R25" s="2"/>
      <c r="S25" s="2"/>
      <c r="T25" s="97"/>
      <c r="U25" s="2"/>
      <c r="V25" s="132"/>
      <c r="W25" s="45"/>
      <c r="X25" s="46"/>
      <c r="Y25" s="42"/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2"/>
    </row>
    <row r="26" spans="2:33" s="65" customFormat="1" ht="27.95" customHeight="1">
      <c r="B26" s="135"/>
      <c r="C26" s="130"/>
      <c r="D26" s="3"/>
      <c r="E26" s="3"/>
      <c r="F26" s="3"/>
      <c r="G26" s="71"/>
      <c r="H26" s="50"/>
      <c r="I26" s="2"/>
      <c r="J26" s="2"/>
      <c r="K26" s="50"/>
      <c r="L26" s="2"/>
      <c r="M26" s="2"/>
      <c r="N26" s="50"/>
      <c r="O26" s="2"/>
      <c r="P26" s="2"/>
      <c r="Q26" s="50"/>
      <c r="R26" s="2"/>
      <c r="S26" s="2"/>
      <c r="T26" s="50"/>
      <c r="U26" s="2"/>
      <c r="V26" s="132"/>
      <c r="W26" s="99"/>
      <c r="X26" s="94"/>
      <c r="Y26" s="51"/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3"/>
    </row>
    <row r="27" spans="2:33" s="65" customFormat="1" ht="27.95" customHeight="1">
      <c r="B27" s="72" t="s">
        <v>36</v>
      </c>
      <c r="C27" s="73"/>
      <c r="D27" s="3"/>
      <c r="E27" s="50"/>
      <c r="F27" s="3"/>
      <c r="G27" s="2"/>
      <c r="H27" s="50"/>
      <c r="I27" s="2"/>
      <c r="J27" s="2"/>
      <c r="K27" s="50"/>
      <c r="L27" s="2"/>
      <c r="M27" s="2"/>
      <c r="N27" s="50"/>
      <c r="O27" s="2"/>
      <c r="P27" s="2"/>
      <c r="Q27" s="50"/>
      <c r="R27" s="2"/>
      <c r="S27" s="2"/>
      <c r="T27" s="50"/>
      <c r="U27" s="2"/>
      <c r="V27" s="132"/>
      <c r="W27" s="45"/>
      <c r="X27" s="54"/>
      <c r="Y27" s="42"/>
      <c r="Z27" s="66"/>
      <c r="AA27" s="70"/>
      <c r="AB27" s="64"/>
      <c r="AC27" s="70">
        <f>SUM(AC22:AC26)</f>
        <v>29.400000000000006</v>
      </c>
      <c r="AD27" s="70">
        <f>SUM(AD22:AD26)</f>
        <v>23.5</v>
      </c>
      <c r="AE27" s="70">
        <f>SUM(AE22:AE26)</f>
        <v>101</v>
      </c>
      <c r="AF27" s="70">
        <f>AC27*4+AD27*9+AE27*4</f>
        <v>733.1</v>
      </c>
      <c r="AG27" s="102"/>
    </row>
    <row r="28" spans="2:33" s="65" customFormat="1" ht="27.95" customHeight="1" thickBot="1">
      <c r="B28" s="74"/>
      <c r="C28" s="75"/>
      <c r="D28" s="50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133"/>
      <c r="W28" s="100"/>
      <c r="X28" s="58"/>
      <c r="Y28" s="59"/>
      <c r="Z28" s="62"/>
      <c r="AA28" s="66"/>
      <c r="AB28" s="76"/>
      <c r="AC28" s="77">
        <f>AC27*4/AF27</f>
        <v>0.16041467739735374</v>
      </c>
      <c r="AD28" s="77">
        <f>AD27*9/AF27</f>
        <v>0.28850088664575091</v>
      </c>
      <c r="AE28" s="77">
        <f>AE27*4/AF27</f>
        <v>0.55108443595689538</v>
      </c>
      <c r="AF28" s="66"/>
      <c r="AG28" s="104"/>
    </row>
    <row r="29" spans="2:33" s="39" customFormat="1" ht="27.95" customHeight="1">
      <c r="B29" s="34">
        <v>1</v>
      </c>
      <c r="C29" s="130"/>
      <c r="D29" s="35" t="str">
        <f>'109.1月菜單'!N5</f>
        <v>地瓜飯</v>
      </c>
      <c r="E29" s="35" t="s">
        <v>15</v>
      </c>
      <c r="F29" s="35"/>
      <c r="G29" s="35" t="str">
        <f>'109.1月菜單'!N6</f>
        <v>北平烤鴨</v>
      </c>
      <c r="H29" s="35" t="s">
        <v>50</v>
      </c>
      <c r="I29" s="35"/>
      <c r="J29" s="35" t="str">
        <f>'109.1月菜單'!N7</f>
        <v>薑母燒雞</v>
      </c>
      <c r="K29" s="35" t="s">
        <v>50</v>
      </c>
      <c r="L29" s="35"/>
      <c r="M29" s="35" t="str">
        <f>'109.1月菜單'!N8</f>
        <v>清蒸燒賣(加)</v>
      </c>
      <c r="N29" s="35" t="s">
        <v>50</v>
      </c>
      <c r="O29" s="35"/>
      <c r="P29" s="35" t="str">
        <f>'109.1月菜單'!N9</f>
        <v>深色蔬菜</v>
      </c>
      <c r="Q29" s="35" t="s">
        <v>18</v>
      </c>
      <c r="R29" s="35"/>
      <c r="S29" s="35" t="str">
        <f>'109.1月菜單'!N10</f>
        <v>羅宋湯</v>
      </c>
      <c r="T29" s="35" t="s">
        <v>17</v>
      </c>
      <c r="U29" s="35"/>
      <c r="V29" s="131"/>
      <c r="W29" s="36" t="s">
        <v>44</v>
      </c>
      <c r="X29" s="37" t="s">
        <v>19</v>
      </c>
      <c r="Y29" s="38">
        <v>5</v>
      </c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  <c r="AG29" s="102"/>
    </row>
    <row r="30" spans="2:33" ht="27.95" customHeight="1">
      <c r="B30" s="40" t="s">
        <v>8</v>
      </c>
      <c r="C30" s="130"/>
      <c r="D30" s="2" t="s">
        <v>68</v>
      </c>
      <c r="E30" s="2"/>
      <c r="F30" s="2">
        <v>80</v>
      </c>
      <c r="G30" s="122" t="s">
        <v>100</v>
      </c>
      <c r="H30" s="123"/>
      <c r="I30" s="109">
        <v>60</v>
      </c>
      <c r="J30" s="2" t="s">
        <v>92</v>
      </c>
      <c r="K30" s="3"/>
      <c r="L30" s="2">
        <v>20</v>
      </c>
      <c r="M30" s="2" t="s">
        <v>173</v>
      </c>
      <c r="N30" s="3" t="s">
        <v>174</v>
      </c>
      <c r="O30" s="2">
        <v>20</v>
      </c>
      <c r="P30" s="2" t="s">
        <v>69</v>
      </c>
      <c r="Q30" s="2"/>
      <c r="R30" s="2">
        <v>100</v>
      </c>
      <c r="S30" s="3" t="s">
        <v>101</v>
      </c>
      <c r="T30" s="2"/>
      <c r="U30" s="2">
        <v>20</v>
      </c>
      <c r="V30" s="132"/>
      <c r="W30" s="103">
        <v>98</v>
      </c>
      <c r="X30" s="41" t="s">
        <v>25</v>
      </c>
      <c r="Y30" s="42">
        <v>2.2999999999999998</v>
      </c>
      <c r="Z30" s="17"/>
      <c r="AA30" s="43" t="s">
        <v>26</v>
      </c>
      <c r="AB30" s="19">
        <v>6.2</v>
      </c>
      <c r="AC30" s="19">
        <f>AB30*2</f>
        <v>12.4</v>
      </c>
      <c r="AD30" s="19"/>
      <c r="AE30" s="19">
        <f>AB30*15</f>
        <v>93</v>
      </c>
      <c r="AF30" s="19">
        <f>AC30*4+AE30*4</f>
        <v>421.6</v>
      </c>
      <c r="AG30" s="103"/>
    </row>
    <row r="31" spans="2:33" ht="27.95" customHeight="1">
      <c r="B31" s="40">
        <v>2</v>
      </c>
      <c r="C31" s="130"/>
      <c r="D31" s="2" t="s">
        <v>72</v>
      </c>
      <c r="E31" s="2"/>
      <c r="F31" s="2">
        <v>50</v>
      </c>
      <c r="G31" s="122"/>
      <c r="H31" s="125"/>
      <c r="I31" s="109"/>
      <c r="J31" s="2" t="s">
        <v>62</v>
      </c>
      <c r="K31" s="2"/>
      <c r="L31" s="2">
        <v>20</v>
      </c>
      <c r="M31" s="2" t="s">
        <v>138</v>
      </c>
      <c r="N31" s="97"/>
      <c r="O31" s="2">
        <v>8</v>
      </c>
      <c r="P31" s="2"/>
      <c r="Q31" s="2"/>
      <c r="R31" s="2"/>
      <c r="S31" s="3" t="s">
        <v>136</v>
      </c>
      <c r="T31" s="2"/>
      <c r="U31" s="2">
        <v>20</v>
      </c>
      <c r="V31" s="132"/>
      <c r="W31" s="45" t="s">
        <v>46</v>
      </c>
      <c r="X31" s="46" t="s">
        <v>27</v>
      </c>
      <c r="Y31" s="42">
        <v>1.6</v>
      </c>
      <c r="Z31" s="18"/>
      <c r="AA31" s="47" t="s">
        <v>28</v>
      </c>
      <c r="AB31" s="19">
        <v>2.1</v>
      </c>
      <c r="AC31" s="48">
        <f>AB31*7</f>
        <v>14.700000000000001</v>
      </c>
      <c r="AD31" s="19">
        <f>AB31*5</f>
        <v>10.5</v>
      </c>
      <c r="AE31" s="19" t="s">
        <v>29</v>
      </c>
      <c r="AF31" s="49">
        <f>AC31*4+AD31*9</f>
        <v>153.30000000000001</v>
      </c>
      <c r="AG31" s="102"/>
    </row>
    <row r="32" spans="2:33" ht="27.95" customHeight="1">
      <c r="B32" s="40" t="s">
        <v>10</v>
      </c>
      <c r="C32" s="130"/>
      <c r="D32" s="50"/>
      <c r="E32" s="50"/>
      <c r="F32" s="2"/>
      <c r="H32" s="114"/>
      <c r="J32" s="2" t="s">
        <v>80</v>
      </c>
      <c r="K32" s="2"/>
      <c r="L32" s="2">
        <v>40</v>
      </c>
      <c r="M32" s="2" t="s">
        <v>75</v>
      </c>
      <c r="N32" s="3"/>
      <c r="O32" s="2">
        <v>3</v>
      </c>
      <c r="P32" s="2"/>
      <c r="Q32" s="50"/>
      <c r="R32" s="2"/>
      <c r="S32" s="2" t="s">
        <v>60</v>
      </c>
      <c r="T32" s="3"/>
      <c r="U32" s="2">
        <v>5</v>
      </c>
      <c r="V32" s="132"/>
      <c r="W32" s="99">
        <v>22.5</v>
      </c>
      <c r="X32" s="46" t="s">
        <v>30</v>
      </c>
      <c r="Y32" s="42">
        <v>2</v>
      </c>
      <c r="Z32" s="17"/>
      <c r="AA32" s="18" t="s">
        <v>31</v>
      </c>
      <c r="AB32" s="19">
        <v>1.5</v>
      </c>
      <c r="AC32" s="19">
        <f>AB32*1</f>
        <v>1.5</v>
      </c>
      <c r="AD32" s="19" t="s">
        <v>29</v>
      </c>
      <c r="AE32" s="19">
        <f>AB32*5</f>
        <v>7.5</v>
      </c>
      <c r="AF32" s="19">
        <f>AC32*4+AE32*4</f>
        <v>36</v>
      </c>
      <c r="AG32" s="103"/>
    </row>
    <row r="33" spans="2:33" ht="27.95" customHeight="1">
      <c r="B33" s="134" t="s">
        <v>40</v>
      </c>
      <c r="C33" s="130"/>
      <c r="D33" s="50"/>
      <c r="E33" s="50"/>
      <c r="F33" s="2"/>
      <c r="H33" s="114"/>
      <c r="J33" s="2" t="s">
        <v>95</v>
      </c>
      <c r="K33" s="50"/>
      <c r="L33" s="2">
        <v>1</v>
      </c>
      <c r="M33" s="2" t="s">
        <v>175</v>
      </c>
      <c r="N33" s="3"/>
      <c r="O33" s="2">
        <v>1</v>
      </c>
      <c r="P33" s="2"/>
      <c r="Q33" s="50"/>
      <c r="R33" s="2"/>
      <c r="S33" s="3"/>
      <c r="T33" s="3"/>
      <c r="U33" s="3"/>
      <c r="V33" s="132"/>
      <c r="W33" s="45" t="s">
        <v>47</v>
      </c>
      <c r="X33" s="46" t="s">
        <v>33</v>
      </c>
      <c r="Y33" s="42">
        <v>0</v>
      </c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G33" s="102"/>
    </row>
    <row r="34" spans="2:33" ht="27.95" customHeight="1">
      <c r="B34" s="134"/>
      <c r="C34" s="130"/>
      <c r="D34" s="50"/>
      <c r="E34" s="50"/>
      <c r="F34" s="2"/>
      <c r="G34" s="2"/>
      <c r="H34" s="50"/>
      <c r="I34" s="2"/>
      <c r="J34" s="2"/>
      <c r="K34" s="50"/>
      <c r="L34" s="2"/>
      <c r="M34" s="2"/>
      <c r="N34" s="97"/>
      <c r="O34" s="2"/>
      <c r="P34" s="2"/>
      <c r="Q34" s="50"/>
      <c r="R34" s="2"/>
      <c r="S34" s="3"/>
      <c r="T34" s="50"/>
      <c r="U34" s="2"/>
      <c r="V34" s="132"/>
      <c r="W34" s="99">
        <v>27.7</v>
      </c>
      <c r="X34" s="94" t="s">
        <v>42</v>
      </c>
      <c r="Y34" s="51">
        <v>0</v>
      </c>
      <c r="Z34" s="17"/>
      <c r="AA34" s="18" t="s">
        <v>35</v>
      </c>
      <c r="AB34" s="19">
        <v>1</v>
      </c>
      <c r="AE34" s="18">
        <f>AB34*15</f>
        <v>15</v>
      </c>
      <c r="AG34" s="103"/>
    </row>
    <row r="35" spans="2:33" ht="27.95" customHeight="1">
      <c r="B35" s="52" t="s">
        <v>36</v>
      </c>
      <c r="C35" s="53"/>
      <c r="D35" s="50"/>
      <c r="E35" s="50"/>
      <c r="F35" s="2"/>
      <c r="G35" s="2"/>
      <c r="H35" s="50"/>
      <c r="I35" s="2"/>
      <c r="J35" s="2"/>
      <c r="K35" s="50"/>
      <c r="L35" s="2"/>
      <c r="M35" s="2"/>
      <c r="N35" s="50"/>
      <c r="O35" s="2"/>
      <c r="P35" s="2"/>
      <c r="Q35" s="50"/>
      <c r="R35" s="2"/>
      <c r="S35" s="2"/>
      <c r="T35" s="2"/>
      <c r="U35" s="2"/>
      <c r="V35" s="132"/>
      <c r="W35" s="45" t="s">
        <v>12</v>
      </c>
      <c r="X35" s="54"/>
      <c r="Y35" s="42"/>
      <c r="Z35" s="18"/>
      <c r="AC35" s="18">
        <f>SUM(AC30:AC34)</f>
        <v>28.6</v>
      </c>
      <c r="AD35" s="18">
        <f>SUM(AD30:AD34)</f>
        <v>23</v>
      </c>
      <c r="AE35" s="18">
        <f>SUM(AE30:AE34)</f>
        <v>115.5</v>
      </c>
      <c r="AF35" s="18">
        <f>AC35*4+AD35*9+AE35*4</f>
        <v>783.4</v>
      </c>
      <c r="AG35" s="102"/>
    </row>
    <row r="36" spans="2:33" ht="27.95" customHeight="1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133"/>
      <c r="W36" s="100">
        <f>W30*4+W34*4+W32*9</f>
        <v>705.3</v>
      </c>
      <c r="X36" s="58"/>
      <c r="Y36" s="59"/>
      <c r="Z36" s="17"/>
      <c r="AC36" s="57">
        <f>AC35*4/AF35</f>
        <v>0.14603012509573654</v>
      </c>
      <c r="AD36" s="57">
        <f>AD35*9/AF35</f>
        <v>0.26423283124840441</v>
      </c>
      <c r="AE36" s="57">
        <f>AE35*4/AF35</f>
        <v>0.58973704365585911</v>
      </c>
      <c r="AG36" s="104"/>
    </row>
    <row r="37" spans="2:33" s="39" customFormat="1" ht="27.95" customHeight="1">
      <c r="B37" s="34">
        <v>1</v>
      </c>
      <c r="C37" s="130"/>
      <c r="D37" s="35" t="str">
        <f>'109.1月菜單'!R5</f>
        <v>燻雞飯</v>
      </c>
      <c r="E37" s="35" t="s">
        <v>127</v>
      </c>
      <c r="F37" s="35"/>
      <c r="G37" s="35" t="str">
        <f>'109.1月菜單'!R6</f>
        <v>打拋豬肉</v>
      </c>
      <c r="H37" s="35" t="s">
        <v>50</v>
      </c>
      <c r="I37" s="35"/>
      <c r="J37" s="35" t="str">
        <f>'109.1月菜單'!R7</f>
        <v>卡啦雞腿堡肉(加)(炸)</v>
      </c>
      <c r="K37" s="35" t="s">
        <v>267</v>
      </c>
      <c r="L37" s="35"/>
      <c r="M37" s="35" t="str">
        <f>'109.1月菜單'!R8</f>
        <v>小饅頭(冷)</v>
      </c>
      <c r="N37" s="35" t="s">
        <v>15</v>
      </c>
      <c r="O37" s="35"/>
      <c r="P37" s="35" t="str">
        <f>'109.1月菜單'!R9</f>
        <v>淺色蔬菜</v>
      </c>
      <c r="Q37" s="35" t="s">
        <v>18</v>
      </c>
      <c r="R37" s="35"/>
      <c r="S37" s="35" t="str">
        <f>'109.1月菜單'!R10</f>
        <v>柴魚豆腐湯(豆)</v>
      </c>
      <c r="T37" s="35" t="s">
        <v>17</v>
      </c>
      <c r="U37" s="35"/>
      <c r="V37" s="131"/>
      <c r="W37" s="36" t="s">
        <v>44</v>
      </c>
      <c r="X37" s="37" t="s">
        <v>19</v>
      </c>
      <c r="Y37" s="38">
        <v>5.5</v>
      </c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</row>
    <row r="38" spans="2:33" ht="27.95" customHeight="1">
      <c r="B38" s="40" t="s">
        <v>8</v>
      </c>
      <c r="C38" s="130"/>
      <c r="D38" s="2" t="s">
        <v>24</v>
      </c>
      <c r="E38" s="3"/>
      <c r="F38" s="2">
        <v>100</v>
      </c>
      <c r="G38" s="2" t="s">
        <v>66</v>
      </c>
      <c r="H38" s="2"/>
      <c r="I38" s="2">
        <v>40</v>
      </c>
      <c r="J38" s="2" t="s">
        <v>268</v>
      </c>
      <c r="K38" s="2" t="s">
        <v>174</v>
      </c>
      <c r="L38" s="2">
        <v>50</v>
      </c>
      <c r="M38" s="2" t="s">
        <v>179</v>
      </c>
      <c r="N38" s="3" t="s">
        <v>134</v>
      </c>
      <c r="O38" s="2">
        <v>30</v>
      </c>
      <c r="P38" s="2" t="s">
        <v>69</v>
      </c>
      <c r="Q38" s="3"/>
      <c r="R38" s="2">
        <v>100</v>
      </c>
      <c r="S38" s="3" t="s">
        <v>85</v>
      </c>
      <c r="T38" s="2"/>
      <c r="U38" s="2">
        <v>1</v>
      </c>
      <c r="V38" s="132"/>
      <c r="W38" s="103">
        <v>105</v>
      </c>
      <c r="X38" s="41" t="s">
        <v>25</v>
      </c>
      <c r="Y38" s="42">
        <v>2.2999999999999998</v>
      </c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</row>
    <row r="39" spans="2:33" ht="27.95" customHeight="1">
      <c r="B39" s="40">
        <v>3</v>
      </c>
      <c r="C39" s="130"/>
      <c r="D39" s="2" t="s">
        <v>270</v>
      </c>
      <c r="E39" s="3"/>
      <c r="F39" s="2">
        <v>10</v>
      </c>
      <c r="G39" s="2" t="s">
        <v>176</v>
      </c>
      <c r="H39" s="3"/>
      <c r="I39" s="2">
        <v>15</v>
      </c>
      <c r="J39" s="2"/>
      <c r="K39" s="2"/>
      <c r="L39" s="2"/>
      <c r="M39" s="2"/>
      <c r="N39" s="97"/>
      <c r="O39" s="2"/>
      <c r="P39" s="2"/>
      <c r="Q39" s="3"/>
      <c r="R39" s="2"/>
      <c r="S39" s="3" t="s">
        <v>86</v>
      </c>
      <c r="T39" s="2" t="s">
        <v>84</v>
      </c>
      <c r="U39" s="2">
        <v>20</v>
      </c>
      <c r="V39" s="132"/>
      <c r="W39" s="45" t="s">
        <v>46</v>
      </c>
      <c r="X39" s="46" t="s">
        <v>27</v>
      </c>
      <c r="Y39" s="42">
        <v>1.5</v>
      </c>
      <c r="Z39" s="18"/>
      <c r="AA39" s="47" t="s">
        <v>28</v>
      </c>
      <c r="AB39" s="19">
        <v>2.2000000000000002</v>
      </c>
      <c r="AC39" s="48">
        <f>AB39*7</f>
        <v>15.400000000000002</v>
      </c>
      <c r="AD39" s="19">
        <f>AB39*5</f>
        <v>11</v>
      </c>
      <c r="AE39" s="19" t="s">
        <v>29</v>
      </c>
      <c r="AF39" s="49">
        <f>AC39*4+AD39*9</f>
        <v>160.60000000000002</v>
      </c>
    </row>
    <row r="40" spans="2:33" ht="27.95" customHeight="1">
      <c r="B40" s="40" t="s">
        <v>10</v>
      </c>
      <c r="C40" s="130"/>
      <c r="D40" s="2"/>
      <c r="E40" s="3"/>
      <c r="F40" s="2"/>
      <c r="G40" s="2" t="s">
        <v>177</v>
      </c>
      <c r="H40" s="50"/>
      <c r="I40" s="2">
        <v>35</v>
      </c>
      <c r="J40" s="2"/>
      <c r="K40" s="3"/>
      <c r="L40" s="2"/>
      <c r="M40" s="2"/>
      <c r="N40" s="3"/>
      <c r="O40" s="2"/>
      <c r="P40" s="2"/>
      <c r="Q40" s="3"/>
      <c r="R40" s="2"/>
      <c r="S40" s="2" t="s">
        <v>95</v>
      </c>
      <c r="T40" s="3"/>
      <c r="U40" s="2">
        <v>1</v>
      </c>
      <c r="V40" s="132"/>
      <c r="W40" s="99">
        <v>24</v>
      </c>
      <c r="X40" s="46" t="s">
        <v>30</v>
      </c>
      <c r="Y40" s="42">
        <v>2.5</v>
      </c>
      <c r="Z40" s="17"/>
      <c r="AA40" s="18" t="s">
        <v>31</v>
      </c>
      <c r="AB40" s="19">
        <v>1.7</v>
      </c>
      <c r="AC40" s="19">
        <f>AB40*1</f>
        <v>1.7</v>
      </c>
      <c r="AD40" s="19" t="s">
        <v>29</v>
      </c>
      <c r="AE40" s="19">
        <f>AB40*5</f>
        <v>8.5</v>
      </c>
      <c r="AF40" s="19">
        <f>AC40*4+AE40*4</f>
        <v>40.799999999999997</v>
      </c>
    </row>
    <row r="41" spans="2:33" ht="27.95" customHeight="1">
      <c r="B41" s="134" t="s">
        <v>32</v>
      </c>
      <c r="C41" s="130"/>
      <c r="D41" s="3"/>
      <c r="E41" s="3"/>
      <c r="F41" s="3"/>
      <c r="G41" s="2" t="s">
        <v>178</v>
      </c>
      <c r="H41" s="50"/>
      <c r="I41" s="2">
        <v>1</v>
      </c>
      <c r="J41" s="2"/>
      <c r="K41" s="2"/>
      <c r="L41" s="2"/>
      <c r="M41" s="2"/>
      <c r="N41" s="3"/>
      <c r="O41" s="2"/>
      <c r="P41" s="2"/>
      <c r="Q41" s="3"/>
      <c r="R41" s="2"/>
      <c r="S41" s="3" t="s">
        <v>135</v>
      </c>
      <c r="T41" s="3"/>
      <c r="U41" s="3">
        <v>1</v>
      </c>
      <c r="V41" s="132"/>
      <c r="W41" s="45" t="s">
        <v>47</v>
      </c>
      <c r="X41" s="46" t="s">
        <v>33</v>
      </c>
      <c r="Y41" s="42">
        <v>0</v>
      </c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2"/>
    </row>
    <row r="42" spans="2:33" ht="27.95" customHeight="1">
      <c r="B42" s="134"/>
      <c r="C42" s="130"/>
      <c r="D42" s="50"/>
      <c r="E42" s="50"/>
      <c r="F42" s="2"/>
      <c r="G42" s="2"/>
      <c r="H42" s="50"/>
      <c r="I42" s="2"/>
      <c r="J42" s="2"/>
      <c r="K42" s="2"/>
      <c r="L42" s="2"/>
      <c r="M42" s="2"/>
      <c r="N42" s="97"/>
      <c r="O42" s="2"/>
      <c r="P42" s="2"/>
      <c r="Q42" s="50"/>
      <c r="R42" s="2"/>
      <c r="S42" s="3"/>
      <c r="T42" s="50"/>
      <c r="U42" s="3"/>
      <c r="V42" s="132"/>
      <c r="W42" s="99">
        <v>27.6</v>
      </c>
      <c r="X42" s="94" t="s">
        <v>42</v>
      </c>
      <c r="Y42" s="51">
        <v>0</v>
      </c>
      <c r="Z42" s="17"/>
      <c r="AA42" s="18" t="s">
        <v>35</v>
      </c>
      <c r="AE42" s="18">
        <f>AB42*15</f>
        <v>0</v>
      </c>
      <c r="AG42" s="103"/>
    </row>
    <row r="43" spans="2:33" ht="27.95" customHeight="1">
      <c r="B43" s="52" t="s">
        <v>36</v>
      </c>
      <c r="C43" s="53"/>
      <c r="D43" s="50"/>
      <c r="E43" s="50"/>
      <c r="F43" s="2"/>
      <c r="G43" s="2"/>
      <c r="H43" s="50"/>
      <c r="I43" s="2"/>
      <c r="J43" s="2"/>
      <c r="K43" s="50"/>
      <c r="L43" s="2"/>
      <c r="M43" s="2"/>
      <c r="N43" s="50"/>
      <c r="O43" s="2"/>
      <c r="P43" s="2"/>
      <c r="Q43" s="50"/>
      <c r="R43" s="2"/>
      <c r="S43" s="3"/>
      <c r="T43" s="50"/>
      <c r="U43" s="3"/>
      <c r="V43" s="132"/>
      <c r="W43" s="45" t="s">
        <v>12</v>
      </c>
      <c r="X43" s="54"/>
      <c r="Y43" s="42"/>
      <c r="Z43" s="18"/>
      <c r="AC43" s="18">
        <f>SUM(AC38:AC42)</f>
        <v>29.1</v>
      </c>
      <c r="AD43" s="18">
        <f>SUM(AD38:AD42)</f>
        <v>23.5</v>
      </c>
      <c r="AE43" s="18">
        <f>SUM(AE38:AE42)</f>
        <v>98.5</v>
      </c>
      <c r="AF43" s="18">
        <f>AC43*4+AD43*9+AE43*4</f>
        <v>721.9</v>
      </c>
      <c r="AG43" s="102"/>
    </row>
    <row r="44" spans="2:33" ht="27.95" customHeight="1" thickBot="1">
      <c r="B44" s="79"/>
      <c r="C44" s="56"/>
      <c r="D44" s="80"/>
      <c r="E44" s="80"/>
      <c r="F44" s="81"/>
      <c r="G44" s="81"/>
      <c r="H44" s="80"/>
      <c r="I44" s="81"/>
      <c r="J44" s="81"/>
      <c r="K44" s="80"/>
      <c r="L44" s="81"/>
      <c r="M44" s="81"/>
      <c r="N44" s="80"/>
      <c r="O44" s="81"/>
      <c r="P44" s="81"/>
      <c r="Q44" s="80"/>
      <c r="R44" s="81"/>
      <c r="S44" s="81"/>
      <c r="T44" s="80"/>
      <c r="U44" s="81"/>
      <c r="V44" s="133"/>
      <c r="W44" s="100">
        <f>W38*4+W42*4+W40*9</f>
        <v>746.4</v>
      </c>
      <c r="X44" s="58"/>
      <c r="Y44" s="59"/>
      <c r="Z44" s="17"/>
      <c r="AC44" s="57">
        <f>AC43*4/AF43</f>
        <v>0.1612411691369996</v>
      </c>
      <c r="AD44" s="57">
        <f>AD43*9/AF43</f>
        <v>0.29297686660202243</v>
      </c>
      <c r="AE44" s="57">
        <f>AE43*4/AF43</f>
        <v>0.54578196426097803</v>
      </c>
      <c r="AG44" s="104"/>
    </row>
    <row r="45" spans="2:33" s="85" customFormat="1" ht="21.75" customHeight="1">
      <c r="B45" s="82"/>
      <c r="C45" s="18"/>
      <c r="D45" s="44"/>
      <c r="E45" s="83"/>
      <c r="F45" s="44"/>
      <c r="G45" s="44"/>
      <c r="H45" s="83"/>
      <c r="I45" s="44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84"/>
      <c r="AA45" s="70"/>
      <c r="AB45" s="64"/>
      <c r="AC45" s="70"/>
      <c r="AD45" s="70"/>
      <c r="AE45" s="70"/>
      <c r="AF45" s="70"/>
      <c r="AG45" s="70"/>
    </row>
    <row r="46" spans="2:33">
      <c r="B46" s="64"/>
      <c r="C46" s="85"/>
      <c r="D46" s="128"/>
      <c r="E46" s="128"/>
      <c r="F46" s="128"/>
      <c r="G46" s="128"/>
      <c r="H46" s="86"/>
      <c r="I46" s="18"/>
      <c r="J46" s="18"/>
      <c r="K46" s="86"/>
      <c r="L46" s="18"/>
      <c r="N46" s="86"/>
      <c r="O46" s="18"/>
      <c r="Q46" s="86"/>
      <c r="R46" s="18"/>
      <c r="T46" s="86"/>
      <c r="U46" s="18"/>
      <c r="V46" s="87"/>
      <c r="Y46" s="90"/>
    </row>
    <row r="47" spans="2:33">
      <c r="Y47" s="90"/>
    </row>
    <row r="48" spans="2:33">
      <c r="Y48" s="90"/>
    </row>
    <row r="49" spans="25:25">
      <c r="Y49" s="90"/>
    </row>
    <row r="50" spans="25:25">
      <c r="Y50" s="90"/>
    </row>
    <row r="51" spans="25:25">
      <c r="Y51" s="90"/>
    </row>
    <row r="52" spans="25:25">
      <c r="Y52" s="90"/>
    </row>
  </sheetData>
  <mergeCells count="19"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D46:G46"/>
    <mergeCell ref="J45:Y45"/>
    <mergeCell ref="C29:C34"/>
    <mergeCell ref="V29:V36"/>
    <mergeCell ref="B33:B34"/>
    <mergeCell ref="C37:C42"/>
    <mergeCell ref="V37:V44"/>
    <mergeCell ref="B41:B42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22" zoomScale="60" workbookViewId="0">
      <selection activeCell="J19" sqref="J19:M19"/>
    </sheetView>
  </sheetViews>
  <sheetFormatPr defaultColWidth="9" defaultRowHeight="20.25"/>
  <cols>
    <col min="1" max="1" width="1.875" style="44" customWidth="1"/>
    <col min="2" max="2" width="4.875" style="82" customWidth="1"/>
    <col min="3" max="3" width="0" style="44" hidden="1" customWidth="1"/>
    <col min="4" max="4" width="18.625" style="44" customWidth="1"/>
    <col min="5" max="5" width="5.625" style="83" customWidth="1"/>
    <col min="6" max="6" width="9.625" style="44" customWidth="1"/>
    <col min="7" max="7" width="18.625" style="44" customWidth="1"/>
    <col min="8" max="8" width="5.625" style="83" customWidth="1"/>
    <col min="9" max="9" width="9.625" style="44" customWidth="1"/>
    <col min="10" max="10" width="18.625" style="44" customWidth="1"/>
    <col min="11" max="11" width="5.625" style="83" customWidth="1"/>
    <col min="12" max="12" width="9.625" style="44" customWidth="1"/>
    <col min="13" max="13" width="18.625" style="44" customWidth="1"/>
    <col min="14" max="14" width="5.625" style="83" customWidth="1"/>
    <col min="15" max="15" width="9.625" style="44" customWidth="1"/>
    <col min="16" max="16" width="18.625" style="44" customWidth="1"/>
    <col min="17" max="17" width="5.625" style="83" customWidth="1"/>
    <col min="18" max="18" width="9.625" style="44" customWidth="1"/>
    <col min="19" max="19" width="18.625" style="44" customWidth="1"/>
    <col min="20" max="20" width="5.625" style="83" customWidth="1"/>
    <col min="21" max="21" width="9.625" style="44" customWidth="1"/>
    <col min="22" max="22" width="5.25" style="91" customWidth="1"/>
    <col min="23" max="23" width="11.75" style="88" customWidth="1"/>
    <col min="24" max="24" width="11.25" style="89" customWidth="1"/>
    <col min="25" max="25" width="6.625" style="92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3" s="5" customFormat="1" ht="38.25">
      <c r="B1" s="136" t="s">
        <v>259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4"/>
      <c r="AB1" s="6"/>
    </row>
    <row r="2" spans="2:33" s="5" customFormat="1" ht="13.5" customHeight="1">
      <c r="B2" s="137"/>
      <c r="C2" s="138"/>
      <c r="D2" s="138"/>
      <c r="E2" s="138"/>
      <c r="F2" s="138"/>
      <c r="G2" s="138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8"/>
      <c r="W2" s="9"/>
      <c r="X2" s="10"/>
      <c r="Y2" s="9"/>
      <c r="Z2" s="4"/>
      <c r="AB2" s="6"/>
    </row>
    <row r="3" spans="2:33" s="18" customFormat="1" ht="32.25" customHeight="1" thickBot="1">
      <c r="B3" s="95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3" s="33" customFormat="1" ht="99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6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1"/>
    </row>
    <row r="5" spans="2:33" s="39" customFormat="1" ht="65.099999999999994" customHeight="1">
      <c r="B5" s="34">
        <v>1</v>
      </c>
      <c r="C5" s="130"/>
      <c r="D5" s="35" t="str">
        <f>'109.1月菜單'!B14</f>
        <v>香Q米飯</v>
      </c>
      <c r="E5" s="35" t="s">
        <v>15</v>
      </c>
      <c r="F5" s="1" t="s">
        <v>16</v>
      </c>
      <c r="G5" s="35" t="str">
        <f>'109.1月菜單'!B15</f>
        <v>筍乾扣肉(醃)</v>
      </c>
      <c r="H5" s="35" t="s">
        <v>79</v>
      </c>
      <c r="I5" s="1" t="s">
        <v>16</v>
      </c>
      <c r="J5" s="35" t="str">
        <f>'109.1月菜單'!B16</f>
        <v>泰式蛋</v>
      </c>
      <c r="K5" s="35" t="s">
        <v>67</v>
      </c>
      <c r="L5" s="1" t="s">
        <v>16</v>
      </c>
      <c r="M5" s="35" t="str">
        <f>'109.1月菜單'!B17</f>
        <v>梅粉地瓜</v>
      </c>
      <c r="N5" s="35" t="s">
        <v>183</v>
      </c>
      <c r="O5" s="1" t="s">
        <v>16</v>
      </c>
      <c r="P5" s="35" t="str">
        <f>'109.1月菜單'!B18</f>
        <v>深色蔬菜</v>
      </c>
      <c r="Q5" s="35" t="s">
        <v>18</v>
      </c>
      <c r="R5" s="1" t="s">
        <v>16</v>
      </c>
      <c r="S5" s="35" t="str">
        <f>'109.1月菜單'!B19</f>
        <v>菜頭湯</v>
      </c>
      <c r="T5" s="35" t="s">
        <v>17</v>
      </c>
      <c r="U5" s="1" t="s">
        <v>16</v>
      </c>
      <c r="V5" s="131"/>
      <c r="W5" s="36" t="s">
        <v>44</v>
      </c>
      <c r="X5" s="37" t="s">
        <v>19</v>
      </c>
      <c r="Y5" s="38">
        <v>5.5</v>
      </c>
      <c r="Z5" s="18"/>
      <c r="AA5" s="18"/>
      <c r="AB5" s="19"/>
      <c r="AC5" s="18" t="s">
        <v>20</v>
      </c>
      <c r="AD5" s="18" t="s">
        <v>21</v>
      </c>
      <c r="AE5" s="18" t="s">
        <v>22</v>
      </c>
      <c r="AF5" s="18" t="s">
        <v>23</v>
      </c>
      <c r="AG5" s="102"/>
    </row>
    <row r="6" spans="2:33" ht="27.95" customHeight="1">
      <c r="B6" s="40" t="s">
        <v>8</v>
      </c>
      <c r="C6" s="130"/>
      <c r="D6" s="2" t="s">
        <v>65</v>
      </c>
      <c r="E6" s="3"/>
      <c r="F6" s="2">
        <v>100</v>
      </c>
      <c r="G6" s="2" t="s">
        <v>98</v>
      </c>
      <c r="H6" s="2"/>
      <c r="I6" s="2">
        <v>50</v>
      </c>
      <c r="J6" s="2" t="s">
        <v>97</v>
      </c>
      <c r="K6" s="2"/>
      <c r="L6" s="2">
        <v>55</v>
      </c>
      <c r="M6" s="2" t="s">
        <v>182</v>
      </c>
      <c r="N6" s="2"/>
      <c r="O6" s="2">
        <v>60</v>
      </c>
      <c r="P6" s="2" t="s">
        <v>69</v>
      </c>
      <c r="Q6" s="2"/>
      <c r="R6" s="2">
        <v>100</v>
      </c>
      <c r="S6" s="108" t="s">
        <v>115</v>
      </c>
      <c r="T6" s="108"/>
      <c r="U6" s="108">
        <v>40</v>
      </c>
      <c r="V6" s="132"/>
      <c r="W6" s="103">
        <v>105.5</v>
      </c>
      <c r="X6" s="41" t="s">
        <v>25</v>
      </c>
      <c r="Y6" s="42">
        <v>2.1</v>
      </c>
      <c r="Z6" s="17"/>
      <c r="AA6" s="43" t="s">
        <v>26</v>
      </c>
      <c r="AB6" s="19">
        <v>6</v>
      </c>
      <c r="AC6" s="19">
        <f>AB6*2</f>
        <v>12</v>
      </c>
      <c r="AD6" s="19"/>
      <c r="AE6" s="19">
        <f>AB6*15</f>
        <v>90</v>
      </c>
      <c r="AF6" s="19">
        <f>AC6*4+AE6*4</f>
        <v>408</v>
      </c>
      <c r="AG6" s="103"/>
    </row>
    <row r="7" spans="2:33" ht="27.95" customHeight="1">
      <c r="B7" s="40">
        <v>6</v>
      </c>
      <c r="C7" s="130"/>
      <c r="D7" s="2"/>
      <c r="E7" s="3"/>
      <c r="F7" s="2"/>
      <c r="G7" s="2" t="s">
        <v>180</v>
      </c>
      <c r="H7" s="2" t="s">
        <v>181</v>
      </c>
      <c r="I7" s="2">
        <v>15</v>
      </c>
      <c r="J7" s="2"/>
      <c r="K7" s="2"/>
      <c r="L7" s="2"/>
      <c r="M7" s="2" t="s">
        <v>184</v>
      </c>
      <c r="N7" s="2"/>
      <c r="O7" s="2">
        <v>1</v>
      </c>
      <c r="P7" s="2"/>
      <c r="Q7" s="2"/>
      <c r="R7" s="2"/>
      <c r="S7" s="108"/>
      <c r="T7" s="108"/>
      <c r="U7" s="108"/>
      <c r="V7" s="132"/>
      <c r="W7" s="45" t="s">
        <v>46</v>
      </c>
      <c r="X7" s="46" t="s">
        <v>27</v>
      </c>
      <c r="Y7" s="42">
        <v>1.6</v>
      </c>
      <c r="Z7" s="18"/>
      <c r="AA7" s="47" t="s">
        <v>28</v>
      </c>
      <c r="AB7" s="19">
        <v>2</v>
      </c>
      <c r="AC7" s="48">
        <f>AB7*7</f>
        <v>14</v>
      </c>
      <c r="AD7" s="19">
        <f>AB7*5</f>
        <v>10</v>
      </c>
      <c r="AE7" s="19" t="s">
        <v>29</v>
      </c>
      <c r="AF7" s="49">
        <f>AC7*4+AD7*9</f>
        <v>146</v>
      </c>
      <c r="AG7" s="102"/>
    </row>
    <row r="8" spans="2:33" ht="27.95" customHeight="1">
      <c r="B8" s="40" t="s">
        <v>56</v>
      </c>
      <c r="C8" s="130"/>
      <c r="D8" s="2"/>
      <c r="E8" s="3"/>
      <c r="F8" s="2"/>
      <c r="G8" s="2"/>
      <c r="H8" s="50"/>
      <c r="I8" s="2"/>
      <c r="J8" s="2"/>
      <c r="K8" s="50"/>
      <c r="L8" s="2"/>
      <c r="M8" s="2"/>
      <c r="N8" s="2"/>
      <c r="O8" s="2"/>
      <c r="P8" s="2"/>
      <c r="Q8" s="50"/>
      <c r="R8" s="2"/>
      <c r="S8" s="3"/>
      <c r="T8" s="97"/>
      <c r="U8" s="2"/>
      <c r="V8" s="132"/>
      <c r="W8" s="99">
        <v>20.5</v>
      </c>
      <c r="X8" s="46" t="s">
        <v>30</v>
      </c>
      <c r="Y8" s="42">
        <v>2</v>
      </c>
      <c r="Z8" s="17"/>
      <c r="AA8" s="18" t="s">
        <v>31</v>
      </c>
      <c r="AB8" s="19">
        <v>1.5</v>
      </c>
      <c r="AC8" s="19">
        <f>AB8*1</f>
        <v>1.5</v>
      </c>
      <c r="AD8" s="19" t="s">
        <v>29</v>
      </c>
      <c r="AE8" s="19">
        <f>AB8*5</f>
        <v>7.5</v>
      </c>
      <c r="AF8" s="19">
        <f>AC8*4+AE8*4</f>
        <v>36</v>
      </c>
      <c r="AG8" s="103"/>
    </row>
    <row r="9" spans="2:33" ht="27.95" customHeight="1">
      <c r="B9" s="134" t="s">
        <v>37</v>
      </c>
      <c r="C9" s="130"/>
      <c r="D9" s="3"/>
      <c r="E9" s="3"/>
      <c r="F9" s="3"/>
      <c r="G9" s="2"/>
      <c r="H9" s="50"/>
      <c r="I9" s="2"/>
      <c r="J9" s="2"/>
      <c r="K9" s="50"/>
      <c r="L9" s="2"/>
      <c r="M9" s="2"/>
      <c r="N9" s="97"/>
      <c r="O9" s="2"/>
      <c r="P9" s="2"/>
      <c r="Q9" s="50"/>
      <c r="R9" s="2"/>
      <c r="S9" s="3"/>
      <c r="T9" s="97"/>
      <c r="U9" s="2"/>
      <c r="V9" s="132"/>
      <c r="W9" s="45" t="s">
        <v>47</v>
      </c>
      <c r="X9" s="46" t="s">
        <v>33</v>
      </c>
      <c r="Y9" s="42">
        <v>0</v>
      </c>
      <c r="Z9" s="18"/>
      <c r="AA9" s="18" t="s">
        <v>34</v>
      </c>
      <c r="AB9" s="19">
        <v>2.5</v>
      </c>
      <c r="AC9" s="19"/>
      <c r="AD9" s="19">
        <f>AB9*5</f>
        <v>12.5</v>
      </c>
      <c r="AE9" s="19" t="s">
        <v>29</v>
      </c>
      <c r="AF9" s="19">
        <f>AD9*9</f>
        <v>112.5</v>
      </c>
      <c r="AG9" s="102"/>
    </row>
    <row r="10" spans="2:33" ht="27.95" customHeight="1">
      <c r="B10" s="134"/>
      <c r="C10" s="130"/>
      <c r="D10" s="3"/>
      <c r="E10" s="3"/>
      <c r="F10" s="3"/>
      <c r="G10" s="2"/>
      <c r="H10" s="50"/>
      <c r="I10" s="2"/>
      <c r="J10" s="2"/>
      <c r="K10" s="50"/>
      <c r="L10" s="2"/>
      <c r="M10" s="2"/>
      <c r="N10" s="2"/>
      <c r="O10" s="2"/>
      <c r="P10" s="2"/>
      <c r="Q10" s="50"/>
      <c r="R10" s="2"/>
      <c r="S10" s="3"/>
      <c r="T10" s="97"/>
      <c r="U10" s="2"/>
      <c r="V10" s="132"/>
      <c r="W10" s="99">
        <v>27.3</v>
      </c>
      <c r="X10" s="94" t="s">
        <v>42</v>
      </c>
      <c r="Y10" s="51">
        <v>0</v>
      </c>
      <c r="Z10" s="17"/>
      <c r="AA10" s="18" t="s">
        <v>35</v>
      </c>
      <c r="AE10" s="18">
        <f>AB10*15</f>
        <v>0</v>
      </c>
      <c r="AG10" s="103"/>
    </row>
    <row r="11" spans="2:33" ht="27.95" customHeight="1">
      <c r="B11" s="52" t="s">
        <v>36</v>
      </c>
      <c r="C11" s="53"/>
      <c r="D11" s="3"/>
      <c r="E11" s="50"/>
      <c r="F11" s="3"/>
      <c r="G11" s="2"/>
      <c r="H11" s="50"/>
      <c r="I11" s="2"/>
      <c r="J11" s="2"/>
      <c r="K11" s="50"/>
      <c r="L11" s="2"/>
      <c r="M11" s="2"/>
      <c r="N11" s="50"/>
      <c r="O11" s="2"/>
      <c r="P11" s="2"/>
      <c r="Q11" s="50"/>
      <c r="R11" s="2"/>
      <c r="S11" s="2"/>
      <c r="T11" s="50"/>
      <c r="U11" s="2"/>
      <c r="V11" s="132"/>
      <c r="W11" s="45" t="s">
        <v>12</v>
      </c>
      <c r="X11" s="54"/>
      <c r="Y11" s="42"/>
      <c r="Z11" s="18"/>
      <c r="AC11" s="18">
        <f>SUM(AC6:AC10)</f>
        <v>27.5</v>
      </c>
      <c r="AD11" s="18">
        <f>SUM(AD6:AD10)</f>
        <v>22.5</v>
      </c>
      <c r="AE11" s="18">
        <f>SUM(AE6:AE10)</f>
        <v>97.5</v>
      </c>
      <c r="AF11" s="18">
        <f>AC11*4+AD11*9+AE11*4</f>
        <v>702.5</v>
      </c>
      <c r="AG11" s="102"/>
    </row>
    <row r="12" spans="2:33" ht="27.95" customHeight="1">
      <c r="B12" s="55"/>
      <c r="C12" s="56"/>
      <c r="D12" s="50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133"/>
      <c r="W12" s="100">
        <f>W6*4+W10*4+W8*9</f>
        <v>715.7</v>
      </c>
      <c r="X12" s="58"/>
      <c r="Y12" s="59"/>
      <c r="Z12" s="17"/>
      <c r="AC12" s="57">
        <f>AC11*4/AF11</f>
        <v>0.15658362989323843</v>
      </c>
      <c r="AD12" s="57">
        <f>AD11*9/AF11</f>
        <v>0.28825622775800713</v>
      </c>
      <c r="AE12" s="57">
        <f>AE11*4/AF11</f>
        <v>0.55516014234875444</v>
      </c>
      <c r="AG12" s="104"/>
    </row>
    <row r="13" spans="2:33" s="39" customFormat="1" ht="27.95" customHeight="1">
      <c r="B13" s="34">
        <v>1</v>
      </c>
      <c r="C13" s="130"/>
      <c r="D13" s="35" t="str">
        <f>'109.1月菜單'!F14</f>
        <v>麥片飯</v>
      </c>
      <c r="E13" s="35" t="s">
        <v>15</v>
      </c>
      <c r="F13" s="35"/>
      <c r="G13" s="35" t="str">
        <f>'109.1月菜單'!F15</f>
        <v>烤脆皮雞腿</v>
      </c>
      <c r="H13" s="35" t="s">
        <v>81</v>
      </c>
      <c r="I13" s="35"/>
      <c r="J13" s="35" t="str">
        <f>'109.1月菜單'!F16</f>
        <v>蕃茄蛋</v>
      </c>
      <c r="K13" s="35" t="s">
        <v>96</v>
      </c>
      <c r="L13" s="35"/>
      <c r="M13" s="35" t="str">
        <f>'109.1月菜單'!F17</f>
        <v>客家小炒(海)(豆)</v>
      </c>
      <c r="N13" s="35" t="s">
        <v>233</v>
      </c>
      <c r="O13" s="35"/>
      <c r="P13" s="35" t="str">
        <f>'109.1月菜單'!F18</f>
        <v>淺色蔬菜</v>
      </c>
      <c r="Q13" s="35" t="s">
        <v>18</v>
      </c>
      <c r="R13" s="35"/>
      <c r="S13" s="35" t="str">
        <f>'109.1月菜單'!F19</f>
        <v>南瓜濃湯(芡)</v>
      </c>
      <c r="T13" s="35" t="s">
        <v>17</v>
      </c>
      <c r="U13" s="35"/>
      <c r="V13" s="131"/>
      <c r="W13" s="36" t="s">
        <v>44</v>
      </c>
      <c r="X13" s="37" t="s">
        <v>19</v>
      </c>
      <c r="Y13" s="38">
        <v>5.3</v>
      </c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2"/>
    </row>
    <row r="14" spans="2:33" ht="27.95" customHeight="1">
      <c r="B14" s="40" t="s">
        <v>8</v>
      </c>
      <c r="C14" s="130"/>
      <c r="D14" s="2" t="s">
        <v>68</v>
      </c>
      <c r="E14" s="2"/>
      <c r="F14" s="2">
        <v>60</v>
      </c>
      <c r="G14" s="3" t="s">
        <v>80</v>
      </c>
      <c r="H14" s="3"/>
      <c r="I14" s="3">
        <v>60</v>
      </c>
      <c r="J14" s="2" t="s">
        <v>187</v>
      </c>
      <c r="K14" s="3"/>
      <c r="L14" s="2">
        <v>50</v>
      </c>
      <c r="M14" s="2" t="s">
        <v>234</v>
      </c>
      <c r="N14" s="2" t="s">
        <v>237</v>
      </c>
      <c r="O14" s="2">
        <v>40</v>
      </c>
      <c r="P14" s="2" t="s">
        <v>69</v>
      </c>
      <c r="Q14" s="2"/>
      <c r="R14" s="2">
        <v>100</v>
      </c>
      <c r="S14" s="3" t="s">
        <v>236</v>
      </c>
      <c r="T14" s="2"/>
      <c r="U14" s="2">
        <v>20</v>
      </c>
      <c r="V14" s="132"/>
      <c r="W14" s="103">
        <v>102</v>
      </c>
      <c r="X14" s="41" t="s">
        <v>25</v>
      </c>
      <c r="Y14" s="42">
        <v>2</v>
      </c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3"/>
    </row>
    <row r="15" spans="2:33" ht="27.95" customHeight="1">
      <c r="B15" s="40">
        <v>7</v>
      </c>
      <c r="C15" s="130"/>
      <c r="D15" s="2" t="s">
        <v>102</v>
      </c>
      <c r="E15" s="2"/>
      <c r="F15" s="2">
        <v>40</v>
      </c>
      <c r="G15" s="3"/>
      <c r="H15" s="3"/>
      <c r="I15" s="3"/>
      <c r="J15" s="2" t="s">
        <v>185</v>
      </c>
      <c r="K15" s="3"/>
      <c r="L15" s="2">
        <v>30</v>
      </c>
      <c r="M15" s="2" t="s">
        <v>235</v>
      </c>
      <c r="N15" s="2" t="s">
        <v>232</v>
      </c>
      <c r="O15" s="2">
        <v>3</v>
      </c>
      <c r="P15" s="2"/>
      <c r="Q15" s="2"/>
      <c r="R15" s="2"/>
      <c r="S15" s="3"/>
      <c r="T15" s="2"/>
      <c r="U15" s="2"/>
      <c r="V15" s="132"/>
      <c r="W15" s="45" t="s">
        <v>46</v>
      </c>
      <c r="X15" s="46" t="s">
        <v>27</v>
      </c>
      <c r="Y15" s="42">
        <v>1.5</v>
      </c>
      <c r="Z15" s="18"/>
      <c r="AA15" s="47" t="s">
        <v>28</v>
      </c>
      <c r="AB15" s="19">
        <v>2</v>
      </c>
      <c r="AC15" s="48">
        <f>AB15*7</f>
        <v>14</v>
      </c>
      <c r="AD15" s="19">
        <f>AB15*5</f>
        <v>10</v>
      </c>
      <c r="AE15" s="19" t="s">
        <v>29</v>
      </c>
      <c r="AF15" s="49">
        <f>AC15*4+AD15*9</f>
        <v>146</v>
      </c>
      <c r="AG15" s="102"/>
    </row>
    <row r="16" spans="2:33" ht="27.95" customHeight="1">
      <c r="B16" s="40" t="s">
        <v>10</v>
      </c>
      <c r="C16" s="130"/>
      <c r="D16" s="50"/>
      <c r="E16" s="50"/>
      <c r="F16" s="2"/>
      <c r="G16" s="2"/>
      <c r="H16" s="2"/>
      <c r="I16" s="2"/>
      <c r="J16" s="3"/>
      <c r="K16" s="97"/>
      <c r="L16" s="2"/>
      <c r="M16" s="2"/>
      <c r="N16" s="2"/>
      <c r="O16" s="2"/>
      <c r="P16" s="2"/>
      <c r="Q16" s="50"/>
      <c r="R16" s="2"/>
      <c r="S16" s="2"/>
      <c r="T16" s="50"/>
      <c r="U16" s="2"/>
      <c r="V16" s="132"/>
      <c r="W16" s="99">
        <v>22.5</v>
      </c>
      <c r="X16" s="46" t="s">
        <v>30</v>
      </c>
      <c r="Y16" s="42">
        <v>2.5</v>
      </c>
      <c r="Z16" s="17"/>
      <c r="AA16" s="18" t="s">
        <v>31</v>
      </c>
      <c r="AB16" s="19">
        <v>1.7</v>
      </c>
      <c r="AC16" s="19">
        <f>AB16*1</f>
        <v>1.7</v>
      </c>
      <c r="AD16" s="19" t="s">
        <v>29</v>
      </c>
      <c r="AE16" s="19">
        <f>AB16*5</f>
        <v>8.5</v>
      </c>
      <c r="AF16" s="19">
        <f>AC16*4+AE16*4</f>
        <v>40.799999999999997</v>
      </c>
      <c r="AG16" s="103"/>
    </row>
    <row r="17" spans="2:33" ht="27.95" customHeight="1">
      <c r="B17" s="134" t="s">
        <v>38</v>
      </c>
      <c r="C17" s="130"/>
      <c r="D17" s="50"/>
      <c r="E17" s="50"/>
      <c r="F17" s="2"/>
      <c r="G17" s="3"/>
      <c r="H17" s="3"/>
      <c r="I17" s="3"/>
      <c r="J17" s="3"/>
      <c r="K17" s="2"/>
      <c r="L17" s="2"/>
      <c r="M17" s="2"/>
      <c r="N17" s="50"/>
      <c r="O17" s="2"/>
      <c r="P17" s="2"/>
      <c r="Q17" s="50"/>
      <c r="R17" s="2"/>
      <c r="S17" s="2"/>
      <c r="T17" s="50"/>
      <c r="U17" s="2"/>
      <c r="V17" s="132"/>
      <c r="W17" s="45" t="s">
        <v>47</v>
      </c>
      <c r="X17" s="46" t="s">
        <v>33</v>
      </c>
      <c r="Y17" s="42">
        <v>0</v>
      </c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2"/>
    </row>
    <row r="18" spans="2:33" ht="27.95" customHeight="1">
      <c r="B18" s="134"/>
      <c r="C18" s="130"/>
      <c r="D18" s="50"/>
      <c r="E18" s="50"/>
      <c r="F18" s="2"/>
      <c r="G18" s="2"/>
      <c r="H18" s="50"/>
      <c r="I18" s="2"/>
      <c r="J18" s="3"/>
      <c r="K18" s="97"/>
      <c r="L18" s="2"/>
      <c r="M18" s="2"/>
      <c r="N18" s="50"/>
      <c r="O18" s="2"/>
      <c r="P18" s="2"/>
      <c r="Q18" s="50"/>
      <c r="R18" s="2"/>
      <c r="S18" s="3"/>
      <c r="T18" s="2"/>
      <c r="U18" s="2"/>
      <c r="V18" s="132"/>
      <c r="W18" s="99">
        <v>26.1</v>
      </c>
      <c r="X18" s="94" t="s">
        <v>42</v>
      </c>
      <c r="Y18" s="51">
        <v>0</v>
      </c>
      <c r="Z18" s="17"/>
      <c r="AA18" s="18" t="s">
        <v>35</v>
      </c>
      <c r="AB18" s="19">
        <v>1</v>
      </c>
      <c r="AE18" s="18">
        <f>AB18*15</f>
        <v>15</v>
      </c>
      <c r="AG18" s="103"/>
    </row>
    <row r="19" spans="2:33" ht="27.95" customHeight="1">
      <c r="B19" s="52" t="s">
        <v>36</v>
      </c>
      <c r="C19" s="53"/>
      <c r="D19" s="50"/>
      <c r="E19" s="50"/>
      <c r="F19" s="2"/>
      <c r="G19" s="2"/>
      <c r="H19" s="50"/>
      <c r="I19" s="2"/>
      <c r="J19" s="2"/>
      <c r="K19" s="50"/>
      <c r="L19" s="2"/>
      <c r="M19" s="2"/>
      <c r="N19" s="50"/>
      <c r="O19" s="2"/>
      <c r="P19" s="2"/>
      <c r="Q19" s="50"/>
      <c r="R19" s="2"/>
      <c r="S19" s="3"/>
      <c r="T19" s="93"/>
      <c r="U19" s="93"/>
      <c r="V19" s="132"/>
      <c r="W19" s="45" t="s">
        <v>12</v>
      </c>
      <c r="X19" s="54"/>
      <c r="Y19" s="42"/>
      <c r="Z19" s="18"/>
      <c r="AC19" s="18">
        <f>SUM(AC14:AC18)</f>
        <v>28.099999999999998</v>
      </c>
      <c r="AD19" s="18">
        <f>SUM(AD14:AD18)</f>
        <v>22.5</v>
      </c>
      <c r="AE19" s="18">
        <f>SUM(AE14:AE18)</f>
        <v>116.5</v>
      </c>
      <c r="AF19" s="18">
        <f>AC19*4+AD19*9+AE19*4</f>
        <v>780.9</v>
      </c>
      <c r="AG19" s="102"/>
    </row>
    <row r="20" spans="2:33" ht="27.95" customHeight="1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133"/>
      <c r="W20" s="100">
        <f>W14*4+W18*4+W16*9</f>
        <v>714.9</v>
      </c>
      <c r="X20" s="58"/>
      <c r="Y20" s="59"/>
      <c r="Z20" s="17"/>
      <c r="AC20" s="57">
        <f>AC19*4/AF19</f>
        <v>0.14393648354462799</v>
      </c>
      <c r="AD20" s="57">
        <f>AD19*9/AF19</f>
        <v>0.25931617364579335</v>
      </c>
      <c r="AE20" s="57">
        <f>AE19*4/AF19</f>
        <v>0.59674734280957875</v>
      </c>
      <c r="AG20" s="104"/>
    </row>
    <row r="21" spans="2:33" s="39" customFormat="1" ht="27.95" customHeight="1">
      <c r="B21" s="60">
        <v>1</v>
      </c>
      <c r="C21" s="130"/>
      <c r="D21" s="35" t="str">
        <f>'109.1月菜單'!J14</f>
        <v>香Q米飯</v>
      </c>
      <c r="E21" s="35" t="s">
        <v>128</v>
      </c>
      <c r="F21" s="35"/>
      <c r="G21" s="35" t="str">
        <f>'109.1月菜單'!J15</f>
        <v>蒜泥白肉</v>
      </c>
      <c r="H21" s="35" t="s">
        <v>17</v>
      </c>
      <c r="I21" s="35"/>
      <c r="J21" s="35" t="str">
        <f>'109.1月菜單'!J16</f>
        <v>香蔥吉拿棒(冷)</v>
      </c>
      <c r="K21" s="35" t="s">
        <v>183</v>
      </c>
      <c r="L21" s="35"/>
      <c r="M21" s="35" t="str">
        <f>'109.1月菜單'!J17</f>
        <v>日式小火鍋</v>
      </c>
      <c r="N21" s="35" t="s">
        <v>50</v>
      </c>
      <c r="O21" s="35"/>
      <c r="P21" s="35" t="str">
        <f>'109.1月菜單'!J18</f>
        <v>深色蔬菜</v>
      </c>
      <c r="Q21" s="35" t="s">
        <v>18</v>
      </c>
      <c r="R21" s="35"/>
      <c r="S21" s="35" t="str">
        <f>'109.1月菜單'!J19</f>
        <v>紫菜蛋花湯</v>
      </c>
      <c r="T21" s="35" t="s">
        <v>17</v>
      </c>
      <c r="U21" s="35"/>
      <c r="V21" s="131"/>
      <c r="W21" s="36" t="s">
        <v>44</v>
      </c>
      <c r="X21" s="37" t="s">
        <v>19</v>
      </c>
      <c r="Y21" s="38">
        <v>5</v>
      </c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2"/>
    </row>
    <row r="22" spans="2:33" s="65" customFormat="1" ht="27.75" customHeight="1">
      <c r="B22" s="61" t="s">
        <v>8</v>
      </c>
      <c r="C22" s="130"/>
      <c r="D22" s="2" t="s">
        <v>126</v>
      </c>
      <c r="E22" s="3"/>
      <c r="F22" s="2">
        <v>100</v>
      </c>
      <c r="G22" s="2" t="s">
        <v>66</v>
      </c>
      <c r="H22" s="2"/>
      <c r="I22" s="2">
        <v>50</v>
      </c>
      <c r="J22" s="3" t="s">
        <v>123</v>
      </c>
      <c r="K22" s="2" t="s">
        <v>192</v>
      </c>
      <c r="L22" s="3">
        <v>30</v>
      </c>
      <c r="M22" s="2" t="s">
        <v>62</v>
      </c>
      <c r="N22" s="3"/>
      <c r="O22" s="2">
        <v>40</v>
      </c>
      <c r="P22" s="2" t="s">
        <v>69</v>
      </c>
      <c r="Q22" s="2"/>
      <c r="R22" s="2">
        <v>100</v>
      </c>
      <c r="S22" s="3" t="s">
        <v>238</v>
      </c>
      <c r="T22" s="2"/>
      <c r="U22" s="2">
        <v>1</v>
      </c>
      <c r="V22" s="132"/>
      <c r="W22" s="103">
        <v>97.5</v>
      </c>
      <c r="X22" s="41" t="s">
        <v>25</v>
      </c>
      <c r="Y22" s="42">
        <v>2.1</v>
      </c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3"/>
    </row>
    <row r="23" spans="2:33" s="65" customFormat="1" ht="27.95" customHeight="1">
      <c r="B23" s="61">
        <v>8</v>
      </c>
      <c r="C23" s="130"/>
      <c r="D23" s="2"/>
      <c r="E23" s="3"/>
      <c r="F23" s="2"/>
      <c r="G23" s="2" t="s">
        <v>191</v>
      </c>
      <c r="H23" s="2"/>
      <c r="I23" s="2">
        <v>1</v>
      </c>
      <c r="J23" s="3"/>
      <c r="K23" s="2"/>
      <c r="L23" s="3"/>
      <c r="M23" s="2" t="s">
        <v>75</v>
      </c>
      <c r="N23" s="3"/>
      <c r="O23" s="2">
        <v>3</v>
      </c>
      <c r="P23" s="2"/>
      <c r="Q23" s="2"/>
      <c r="R23" s="2"/>
      <c r="S23" s="3" t="s">
        <v>239</v>
      </c>
      <c r="T23" s="2"/>
      <c r="U23" s="2">
        <v>10</v>
      </c>
      <c r="V23" s="132"/>
      <c r="W23" s="45" t="s">
        <v>46</v>
      </c>
      <c r="X23" s="46" t="s">
        <v>27</v>
      </c>
      <c r="Y23" s="42">
        <v>1.5</v>
      </c>
      <c r="Z23" s="66"/>
      <c r="AA23" s="67" t="s">
        <v>28</v>
      </c>
      <c r="AB23" s="64">
        <v>2.1</v>
      </c>
      <c r="AC23" s="68">
        <f>AB23*7</f>
        <v>14.700000000000001</v>
      </c>
      <c r="AD23" s="64">
        <f>AB23*5</f>
        <v>10.5</v>
      </c>
      <c r="AE23" s="64" t="s">
        <v>29</v>
      </c>
      <c r="AF23" s="69">
        <f>AC23*4+AD23*9</f>
        <v>153.30000000000001</v>
      </c>
      <c r="AG23" s="102"/>
    </row>
    <row r="24" spans="2:33" s="65" customFormat="1" ht="27.95" customHeight="1">
      <c r="B24" s="61" t="s">
        <v>10</v>
      </c>
      <c r="C24" s="130"/>
      <c r="D24" s="3"/>
      <c r="E24" s="3"/>
      <c r="F24" s="3"/>
      <c r="G24" s="2"/>
      <c r="H24" s="50"/>
      <c r="I24" s="2"/>
      <c r="J24" s="3"/>
      <c r="K24" s="50"/>
      <c r="L24" s="3"/>
      <c r="M24" s="2" t="s">
        <v>73</v>
      </c>
      <c r="N24" s="3"/>
      <c r="O24" s="2">
        <v>10</v>
      </c>
      <c r="P24" s="2"/>
      <c r="Q24" s="50"/>
      <c r="R24" s="2"/>
      <c r="S24" s="3" t="s">
        <v>240</v>
      </c>
      <c r="T24" s="98"/>
      <c r="U24" s="2">
        <v>1</v>
      </c>
      <c r="V24" s="132"/>
      <c r="W24" s="99">
        <v>23</v>
      </c>
      <c r="X24" s="46" t="s">
        <v>30</v>
      </c>
      <c r="Y24" s="42">
        <v>2.5</v>
      </c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3"/>
    </row>
    <row r="25" spans="2:33" s="65" customFormat="1" ht="27.95" customHeight="1">
      <c r="B25" s="135" t="s">
        <v>39</v>
      </c>
      <c r="C25" s="130"/>
      <c r="D25" s="3"/>
      <c r="E25" s="3"/>
      <c r="F25" s="3"/>
      <c r="G25" s="2"/>
      <c r="H25" s="50"/>
      <c r="I25" s="2"/>
      <c r="J25" s="3"/>
      <c r="K25" s="50"/>
      <c r="L25" s="3"/>
      <c r="M25" s="2" t="s">
        <v>175</v>
      </c>
      <c r="N25" s="3"/>
      <c r="O25" s="2">
        <v>1</v>
      </c>
      <c r="P25" s="2"/>
      <c r="Q25" s="50"/>
      <c r="R25" s="2"/>
      <c r="S25" s="3"/>
      <c r="T25" s="97"/>
      <c r="U25" s="2"/>
      <c r="V25" s="132"/>
      <c r="W25" s="45" t="s">
        <v>47</v>
      </c>
      <c r="X25" s="46" t="s">
        <v>33</v>
      </c>
      <c r="Y25" s="42">
        <v>0</v>
      </c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2"/>
    </row>
    <row r="26" spans="2:33" s="65" customFormat="1" ht="27.95" customHeight="1">
      <c r="B26" s="135"/>
      <c r="C26" s="130"/>
      <c r="D26" s="98"/>
      <c r="E26" s="50"/>
      <c r="F26" s="2"/>
      <c r="G26" s="71"/>
      <c r="H26" s="50"/>
      <c r="I26" s="2"/>
      <c r="J26" s="2"/>
      <c r="K26" s="50"/>
      <c r="L26" s="2"/>
      <c r="M26" s="3"/>
      <c r="N26" s="50"/>
      <c r="O26" s="2"/>
      <c r="P26" s="2"/>
      <c r="Q26" s="50"/>
      <c r="R26" s="2"/>
      <c r="S26" s="2"/>
      <c r="T26" s="50"/>
      <c r="U26" s="2"/>
      <c r="V26" s="132"/>
      <c r="W26" s="99">
        <v>26.2</v>
      </c>
      <c r="X26" s="94" t="s">
        <v>42</v>
      </c>
      <c r="Y26" s="51">
        <v>0</v>
      </c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3"/>
    </row>
    <row r="27" spans="2:33" s="65" customFormat="1" ht="27.95" customHeight="1">
      <c r="B27" s="72" t="s">
        <v>36</v>
      </c>
      <c r="C27" s="73"/>
      <c r="D27" s="2"/>
      <c r="E27" s="50"/>
      <c r="F27" s="2"/>
      <c r="G27" s="2"/>
      <c r="H27" s="50"/>
      <c r="I27" s="2"/>
      <c r="J27" s="2"/>
      <c r="K27" s="50"/>
      <c r="L27" s="2"/>
      <c r="M27" s="2"/>
      <c r="N27" s="50"/>
      <c r="O27" s="2"/>
      <c r="P27" s="2"/>
      <c r="Q27" s="50"/>
      <c r="R27" s="2"/>
      <c r="S27" s="2"/>
      <c r="T27" s="50"/>
      <c r="U27" s="2"/>
      <c r="V27" s="132"/>
      <c r="W27" s="45" t="s">
        <v>12</v>
      </c>
      <c r="X27" s="54"/>
      <c r="Y27" s="42"/>
      <c r="Z27" s="66"/>
      <c r="AA27" s="70"/>
      <c r="AB27" s="64"/>
      <c r="AC27" s="70">
        <f>SUM(AC22:AC26)</f>
        <v>28.700000000000003</v>
      </c>
      <c r="AD27" s="70">
        <f>SUM(AD22:AD26)</f>
        <v>23</v>
      </c>
      <c r="AE27" s="70">
        <f>SUM(AE22:AE26)</f>
        <v>101</v>
      </c>
      <c r="AF27" s="70">
        <f>AC27*4+AD27*9+AE27*4</f>
        <v>725.8</v>
      </c>
      <c r="AG27" s="102"/>
    </row>
    <row r="28" spans="2:33" s="65" customFormat="1" ht="27.95" customHeight="1" thickBot="1">
      <c r="B28" s="74"/>
      <c r="C28" s="75"/>
      <c r="D28" s="50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133"/>
      <c r="W28" s="100">
        <f>W22*4+W26*4+W24*9</f>
        <v>701.8</v>
      </c>
      <c r="X28" s="58"/>
      <c r="Y28" s="59"/>
      <c r="Z28" s="62"/>
      <c r="AA28" s="66"/>
      <c r="AB28" s="76"/>
      <c r="AC28" s="77">
        <f>AC27*4/AF27</f>
        <v>0.15817029484706532</v>
      </c>
      <c r="AD28" s="77">
        <f>AD27*9/AF27</f>
        <v>0.28520253513364563</v>
      </c>
      <c r="AE28" s="77">
        <f>AE27*4/AF27</f>
        <v>0.55662717001928907</v>
      </c>
      <c r="AF28" s="66"/>
      <c r="AG28" s="104"/>
    </row>
    <row r="29" spans="2:33" s="39" customFormat="1" ht="27.95" customHeight="1">
      <c r="B29" s="34">
        <v>1</v>
      </c>
      <c r="C29" s="130"/>
      <c r="D29" s="35" t="str">
        <f>'109.1月菜單'!N14</f>
        <v>地瓜飯</v>
      </c>
      <c r="E29" s="35" t="s">
        <v>51</v>
      </c>
      <c r="F29" s="35"/>
      <c r="G29" s="35" t="str">
        <f>'109.1月菜單'!N15</f>
        <v>鮮魚條(海)(炸)</v>
      </c>
      <c r="H29" s="35" t="s">
        <v>195</v>
      </c>
      <c r="I29" s="35"/>
      <c r="J29" s="35" t="str">
        <f>'109.1月菜單'!N16</f>
        <v>鐵板豬柳</v>
      </c>
      <c r="K29" s="105" t="s">
        <v>17</v>
      </c>
      <c r="L29" s="35"/>
      <c r="M29" s="35" t="str">
        <f>'109.1月菜單'!N17</f>
        <v>佛跳牆</v>
      </c>
      <c r="N29" s="35" t="s">
        <v>50</v>
      </c>
      <c r="O29" s="35"/>
      <c r="P29" s="35" t="str">
        <f>'109.1月菜單'!N18</f>
        <v>淺色蔬菜</v>
      </c>
      <c r="Q29" s="35" t="s">
        <v>53</v>
      </c>
      <c r="R29" s="35"/>
      <c r="S29" s="35" t="str">
        <f>'109.1月菜單'!N19</f>
        <v>珍菇雪花湯</v>
      </c>
      <c r="T29" s="35" t="s">
        <v>52</v>
      </c>
      <c r="U29" s="35"/>
      <c r="V29" s="131"/>
      <c r="W29" s="36" t="s">
        <v>44</v>
      </c>
      <c r="X29" s="37" t="s">
        <v>19</v>
      </c>
      <c r="Y29" s="38">
        <v>4.9000000000000004</v>
      </c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  <c r="AG29" s="102"/>
    </row>
    <row r="30" spans="2:33" ht="27.95" customHeight="1">
      <c r="B30" s="40" t="s">
        <v>8</v>
      </c>
      <c r="C30" s="130"/>
      <c r="D30" s="2" t="s">
        <v>68</v>
      </c>
      <c r="E30" s="2"/>
      <c r="F30" s="2">
        <v>80</v>
      </c>
      <c r="G30" s="2" t="s">
        <v>196</v>
      </c>
      <c r="H30" s="2" t="s">
        <v>197</v>
      </c>
      <c r="I30" s="2">
        <v>40</v>
      </c>
      <c r="J30" s="2" t="s">
        <v>66</v>
      </c>
      <c r="K30" s="2"/>
      <c r="L30" s="2">
        <v>40</v>
      </c>
      <c r="M30" s="2" t="s">
        <v>62</v>
      </c>
      <c r="N30" s="2"/>
      <c r="O30" s="2">
        <v>50</v>
      </c>
      <c r="P30" s="2" t="s">
        <v>69</v>
      </c>
      <c r="Q30" s="2"/>
      <c r="R30" s="2">
        <v>100</v>
      </c>
      <c r="S30" s="3" t="s">
        <v>73</v>
      </c>
      <c r="T30" s="2"/>
      <c r="U30" s="2">
        <v>20</v>
      </c>
      <c r="V30" s="132"/>
      <c r="W30" s="103">
        <v>99</v>
      </c>
      <c r="X30" s="41" t="s">
        <v>25</v>
      </c>
      <c r="Y30" s="42">
        <v>2.2000000000000002</v>
      </c>
      <c r="Z30" s="17"/>
      <c r="AA30" s="43" t="s">
        <v>26</v>
      </c>
      <c r="AB30" s="19">
        <v>6</v>
      </c>
      <c r="AC30" s="19">
        <f>AB30*2</f>
        <v>12</v>
      </c>
      <c r="AD30" s="19"/>
      <c r="AE30" s="19">
        <f>AB30*15</f>
        <v>90</v>
      </c>
      <c r="AF30" s="19">
        <f>AC30*4+AE30*4</f>
        <v>408</v>
      </c>
      <c r="AG30" s="103"/>
    </row>
    <row r="31" spans="2:33" ht="27.95" customHeight="1">
      <c r="B31" s="40">
        <v>9</v>
      </c>
      <c r="C31" s="130"/>
      <c r="D31" s="2" t="s">
        <v>71</v>
      </c>
      <c r="E31" s="2"/>
      <c r="F31" s="2">
        <v>50</v>
      </c>
      <c r="G31" s="2"/>
      <c r="H31" s="2"/>
      <c r="I31" s="2"/>
      <c r="J31" s="2" t="s">
        <v>198</v>
      </c>
      <c r="K31" s="2"/>
      <c r="L31" s="2">
        <v>30</v>
      </c>
      <c r="M31" s="2" t="s">
        <v>87</v>
      </c>
      <c r="N31" s="2"/>
      <c r="O31" s="2">
        <v>3</v>
      </c>
      <c r="P31" s="2"/>
      <c r="Q31" s="2"/>
      <c r="R31" s="2"/>
      <c r="S31" s="3" t="s">
        <v>74</v>
      </c>
      <c r="T31" s="2"/>
      <c r="U31" s="2">
        <v>10</v>
      </c>
      <c r="V31" s="132"/>
      <c r="W31" s="45" t="s">
        <v>46</v>
      </c>
      <c r="X31" s="46" t="s">
        <v>27</v>
      </c>
      <c r="Y31" s="42">
        <v>2.1</v>
      </c>
      <c r="Z31" s="18"/>
      <c r="AA31" s="47" t="s">
        <v>28</v>
      </c>
      <c r="AB31" s="19">
        <v>2</v>
      </c>
      <c r="AC31" s="48">
        <f>AB31*7</f>
        <v>14</v>
      </c>
      <c r="AD31" s="19">
        <f>AB31*5</f>
        <v>10</v>
      </c>
      <c r="AE31" s="19" t="s">
        <v>29</v>
      </c>
      <c r="AF31" s="49">
        <f>AC31*4+AD31*9</f>
        <v>146</v>
      </c>
      <c r="AG31" s="102"/>
    </row>
    <row r="32" spans="2:33" ht="27.95" customHeight="1">
      <c r="B32" s="40" t="s">
        <v>10</v>
      </c>
      <c r="C32" s="130"/>
      <c r="D32" s="50"/>
      <c r="E32" s="50"/>
      <c r="F32" s="2"/>
      <c r="G32" s="2"/>
      <c r="H32" s="2"/>
      <c r="I32" s="2"/>
      <c r="J32" s="3"/>
      <c r="K32" s="3"/>
      <c r="L32" s="3"/>
      <c r="M32" s="2" t="s">
        <v>199</v>
      </c>
      <c r="N32" s="2"/>
      <c r="O32" s="2">
        <v>10</v>
      </c>
      <c r="P32" s="2"/>
      <c r="Q32" s="50"/>
      <c r="R32" s="2"/>
      <c r="S32" s="2" t="s">
        <v>117</v>
      </c>
      <c r="T32" s="3"/>
      <c r="U32" s="2">
        <v>10</v>
      </c>
      <c r="V32" s="132"/>
      <c r="W32" s="99">
        <v>23.5</v>
      </c>
      <c r="X32" s="46" t="s">
        <v>30</v>
      </c>
      <c r="Y32" s="42">
        <v>2.5</v>
      </c>
      <c r="Z32" s="17"/>
      <c r="AA32" s="18" t="s">
        <v>31</v>
      </c>
      <c r="AB32" s="19">
        <v>1.8</v>
      </c>
      <c r="AC32" s="19">
        <f>AB32*1</f>
        <v>1.8</v>
      </c>
      <c r="AD32" s="19" t="s">
        <v>29</v>
      </c>
      <c r="AE32" s="19">
        <f>AB32*5</f>
        <v>9</v>
      </c>
      <c r="AF32" s="19">
        <f>AC32*4+AE32*4</f>
        <v>43.2</v>
      </c>
      <c r="AG32" s="103"/>
    </row>
    <row r="33" spans="2:33" ht="27.95" customHeight="1">
      <c r="B33" s="134" t="s">
        <v>40</v>
      </c>
      <c r="C33" s="130"/>
      <c r="D33" s="50"/>
      <c r="E33" s="50"/>
      <c r="F33" s="2"/>
      <c r="G33" s="2"/>
      <c r="H33" s="2"/>
      <c r="I33" s="2"/>
      <c r="J33" s="3"/>
      <c r="K33" s="3"/>
      <c r="L33" s="3"/>
      <c r="M33" s="2" t="s">
        <v>200</v>
      </c>
      <c r="N33" s="50"/>
      <c r="O33" s="2">
        <v>10</v>
      </c>
      <c r="P33" s="2"/>
      <c r="Q33" s="50"/>
      <c r="R33" s="2"/>
      <c r="S33" s="3" t="s">
        <v>114</v>
      </c>
      <c r="T33" s="3"/>
      <c r="U33" s="3">
        <v>5</v>
      </c>
      <c r="V33" s="132"/>
      <c r="W33" s="45" t="s">
        <v>47</v>
      </c>
      <c r="X33" s="46" t="s">
        <v>33</v>
      </c>
      <c r="Y33" s="42">
        <v>0</v>
      </c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G33" s="102"/>
    </row>
    <row r="34" spans="2:33" ht="27.95" customHeight="1">
      <c r="B34" s="134"/>
      <c r="C34" s="130"/>
      <c r="D34" s="50"/>
      <c r="E34" s="50"/>
      <c r="F34" s="2"/>
      <c r="G34" s="2"/>
      <c r="H34" s="50"/>
      <c r="I34" s="2"/>
      <c r="J34" s="3"/>
      <c r="K34" s="50"/>
      <c r="L34" s="3"/>
      <c r="M34" s="2" t="s">
        <v>175</v>
      </c>
      <c r="N34" s="50"/>
      <c r="O34" s="2">
        <v>1</v>
      </c>
      <c r="P34" s="2"/>
      <c r="Q34" s="50"/>
      <c r="R34" s="2"/>
      <c r="S34" s="3" t="s">
        <v>222</v>
      </c>
      <c r="T34" s="50"/>
      <c r="U34" s="2">
        <v>1</v>
      </c>
      <c r="V34" s="132"/>
      <c r="W34" s="99">
        <v>27.3</v>
      </c>
      <c r="X34" s="94" t="s">
        <v>42</v>
      </c>
      <c r="Y34" s="51">
        <v>0</v>
      </c>
      <c r="Z34" s="17"/>
      <c r="AA34" s="18" t="s">
        <v>35</v>
      </c>
      <c r="AB34" s="19">
        <v>1</v>
      </c>
      <c r="AE34" s="18">
        <f>AB34*15</f>
        <v>15</v>
      </c>
      <c r="AG34" s="103"/>
    </row>
    <row r="35" spans="2:33" ht="27.95" customHeight="1">
      <c r="B35" s="52" t="s">
        <v>36</v>
      </c>
      <c r="C35" s="53"/>
      <c r="D35" s="50"/>
      <c r="E35" s="50"/>
      <c r="F35" s="2"/>
      <c r="G35" s="2"/>
      <c r="H35" s="50"/>
      <c r="I35" s="2"/>
      <c r="J35" s="2"/>
      <c r="K35" s="50"/>
      <c r="L35" s="2"/>
      <c r="M35" s="2"/>
      <c r="N35" s="50"/>
      <c r="O35" s="2"/>
      <c r="P35" s="2"/>
      <c r="Q35" s="50"/>
      <c r="R35" s="2"/>
      <c r="S35" s="2"/>
      <c r="T35" s="50"/>
      <c r="U35" s="2"/>
      <c r="V35" s="132"/>
      <c r="W35" s="45" t="s">
        <v>12</v>
      </c>
      <c r="X35" s="54"/>
      <c r="Y35" s="42"/>
      <c r="Z35" s="18"/>
      <c r="AC35" s="18">
        <f>SUM(AC30:AC34)</f>
        <v>27.8</v>
      </c>
      <c r="AD35" s="18">
        <f>SUM(AD30:AD34)</f>
        <v>22.5</v>
      </c>
      <c r="AE35" s="18">
        <f>SUM(AE30:AE34)</f>
        <v>114</v>
      </c>
      <c r="AF35" s="18">
        <f>AC35*4+AD35*9+AE35*4</f>
        <v>769.7</v>
      </c>
      <c r="AG35" s="102"/>
    </row>
    <row r="36" spans="2:33" ht="27.95" customHeight="1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133"/>
      <c r="W36" s="100">
        <f>W30*4+W34*4+W32*9</f>
        <v>716.7</v>
      </c>
      <c r="X36" s="58"/>
      <c r="Y36" s="59"/>
      <c r="Z36" s="17"/>
      <c r="AC36" s="57">
        <f>AC35*4/AF35</f>
        <v>0.14447187215798363</v>
      </c>
      <c r="AD36" s="57">
        <f>AD35*9/AF35</f>
        <v>0.26308951539560865</v>
      </c>
      <c r="AE36" s="57">
        <f>AE35*4/AF35</f>
        <v>0.59243861244640761</v>
      </c>
      <c r="AG36" s="104"/>
    </row>
    <row r="37" spans="2:33" s="39" customFormat="1" ht="27.95" customHeight="1">
      <c r="B37" s="34">
        <v>1</v>
      </c>
      <c r="C37" s="130"/>
      <c r="D37" s="35" t="str">
        <f>'109.1月菜單'!R14</f>
        <v>台式炒麵</v>
      </c>
      <c r="E37" s="35" t="s">
        <v>127</v>
      </c>
      <c r="F37" s="35"/>
      <c r="G37" s="35" t="str">
        <f>'109.1月菜單'!R15</f>
        <v>無骨雞排</v>
      </c>
      <c r="H37" s="35" t="s">
        <v>81</v>
      </c>
      <c r="I37" s="35"/>
      <c r="J37" s="35" t="str">
        <f>'109.1月菜單'!R16</f>
        <v>椒鹽甜不辣絲(加)(炸)</v>
      </c>
      <c r="K37" s="35" t="s">
        <v>195</v>
      </c>
      <c r="L37" s="35"/>
      <c r="M37" s="35" t="str">
        <f>'109.1月菜單'!R17</f>
        <v>五香滷味(冷)</v>
      </c>
      <c r="N37" s="35" t="s">
        <v>50</v>
      </c>
      <c r="O37" s="35"/>
      <c r="P37" s="35" t="str">
        <f>'109.1月菜單'!R18</f>
        <v>深色蔬菜</v>
      </c>
      <c r="Q37" s="35" t="s">
        <v>54</v>
      </c>
      <c r="R37" s="35"/>
      <c r="S37" s="35" t="str">
        <f>'109.1月菜單'!R19</f>
        <v>味噌海芽湯</v>
      </c>
      <c r="T37" s="35" t="s">
        <v>55</v>
      </c>
      <c r="U37" s="35"/>
      <c r="V37" s="131"/>
      <c r="W37" s="36" t="s">
        <v>44</v>
      </c>
      <c r="X37" s="37" t="s">
        <v>19</v>
      </c>
      <c r="Y37" s="38">
        <v>4.5</v>
      </c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  <c r="AG37" s="102"/>
    </row>
    <row r="38" spans="2:33" ht="27.95" customHeight="1">
      <c r="B38" s="40" t="s">
        <v>8</v>
      </c>
      <c r="C38" s="130"/>
      <c r="D38" s="3" t="s">
        <v>63</v>
      </c>
      <c r="E38" s="3"/>
      <c r="F38" s="2">
        <v>130</v>
      </c>
      <c r="G38" s="2" t="s">
        <v>80</v>
      </c>
      <c r="H38" s="2"/>
      <c r="I38" s="2">
        <v>60</v>
      </c>
      <c r="J38" s="2" t="s">
        <v>204</v>
      </c>
      <c r="K38" s="2" t="s">
        <v>93</v>
      </c>
      <c r="L38" s="2">
        <v>50</v>
      </c>
      <c r="M38" s="3" t="s">
        <v>64</v>
      </c>
      <c r="N38" s="3"/>
      <c r="O38" s="3">
        <v>30</v>
      </c>
      <c r="P38" s="2" t="s">
        <v>69</v>
      </c>
      <c r="Q38" s="3"/>
      <c r="R38" s="2">
        <v>100</v>
      </c>
      <c r="S38" s="3" t="s">
        <v>103</v>
      </c>
      <c r="T38" s="2"/>
      <c r="U38" s="2">
        <v>1</v>
      </c>
      <c r="V38" s="132"/>
      <c r="W38" s="103">
        <v>92.5</v>
      </c>
      <c r="X38" s="41" t="s">
        <v>25</v>
      </c>
      <c r="Y38" s="42">
        <v>2.4</v>
      </c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  <c r="AG38" s="103"/>
    </row>
    <row r="39" spans="2:33" ht="27.95" customHeight="1">
      <c r="B39" s="40">
        <v>10</v>
      </c>
      <c r="C39" s="130"/>
      <c r="D39" s="3" t="s">
        <v>201</v>
      </c>
      <c r="E39" s="3"/>
      <c r="F39" s="2">
        <v>30</v>
      </c>
      <c r="G39" s="2"/>
      <c r="H39" s="2"/>
      <c r="I39" s="2"/>
      <c r="J39" s="2"/>
      <c r="K39" s="2"/>
      <c r="L39" s="2"/>
      <c r="M39" s="2" t="s">
        <v>92</v>
      </c>
      <c r="N39" s="3"/>
      <c r="O39" s="2">
        <v>15</v>
      </c>
      <c r="P39" s="2"/>
      <c r="Q39" s="3"/>
      <c r="R39" s="2"/>
      <c r="S39" s="3" t="s">
        <v>104</v>
      </c>
      <c r="T39" s="2"/>
      <c r="U39" s="2">
        <v>10</v>
      </c>
      <c r="V39" s="132"/>
      <c r="W39" s="45" t="s">
        <v>46</v>
      </c>
      <c r="X39" s="46" t="s">
        <v>27</v>
      </c>
      <c r="Y39" s="42">
        <v>2</v>
      </c>
      <c r="Z39" s="18"/>
      <c r="AA39" s="47" t="s">
        <v>28</v>
      </c>
      <c r="AB39" s="19">
        <v>2.2999999999999998</v>
      </c>
      <c r="AC39" s="48">
        <f>AB39*7</f>
        <v>16.099999999999998</v>
      </c>
      <c r="AD39" s="19">
        <f>AB39*5</f>
        <v>11.5</v>
      </c>
      <c r="AE39" s="19" t="s">
        <v>29</v>
      </c>
      <c r="AF39" s="49">
        <f>AC39*4+AD39*9</f>
        <v>167.89999999999998</v>
      </c>
      <c r="AG39" s="102"/>
    </row>
    <row r="40" spans="2:33" ht="27.95" customHeight="1">
      <c r="B40" s="40" t="s">
        <v>10</v>
      </c>
      <c r="C40" s="130"/>
      <c r="D40" s="3" t="s">
        <v>59</v>
      </c>
      <c r="E40" s="3"/>
      <c r="F40" s="2">
        <v>10</v>
      </c>
      <c r="G40" s="2"/>
      <c r="H40" s="3"/>
      <c r="I40" s="2"/>
      <c r="J40" s="3"/>
      <c r="K40" s="50"/>
      <c r="L40" s="3"/>
      <c r="M40" s="3" t="s">
        <v>193</v>
      </c>
      <c r="N40" s="2"/>
      <c r="O40" s="2">
        <v>10</v>
      </c>
      <c r="P40" s="2"/>
      <c r="Q40" s="3"/>
      <c r="R40" s="2"/>
      <c r="S40" s="2" t="s">
        <v>105</v>
      </c>
      <c r="T40" s="50"/>
      <c r="U40" s="2">
        <v>1</v>
      </c>
      <c r="V40" s="132"/>
      <c r="W40" s="99">
        <v>24.5</v>
      </c>
      <c r="X40" s="46" t="s">
        <v>30</v>
      </c>
      <c r="Y40" s="42">
        <v>2.5</v>
      </c>
      <c r="Z40" s="17"/>
      <c r="AA40" s="18" t="s">
        <v>31</v>
      </c>
      <c r="AB40" s="19">
        <v>1.6</v>
      </c>
      <c r="AC40" s="19">
        <f>AB40*1</f>
        <v>1.6</v>
      </c>
      <c r="AD40" s="19" t="s">
        <v>29</v>
      </c>
      <c r="AE40" s="19">
        <f>AB40*5</f>
        <v>8</v>
      </c>
      <c r="AF40" s="19">
        <f>AC40*4+AE40*4</f>
        <v>38.4</v>
      </c>
      <c r="AG40" s="103"/>
    </row>
    <row r="41" spans="2:33" ht="27.95" customHeight="1">
      <c r="B41" s="134" t="s">
        <v>32</v>
      </c>
      <c r="C41" s="130"/>
      <c r="D41" s="3" t="s">
        <v>202</v>
      </c>
      <c r="E41" s="3"/>
      <c r="F41" s="2">
        <v>10</v>
      </c>
      <c r="G41" s="2"/>
      <c r="H41" s="3"/>
      <c r="I41" s="2"/>
      <c r="J41" s="3"/>
      <c r="K41" s="50"/>
      <c r="L41" s="3"/>
      <c r="M41" s="2" t="s">
        <v>245</v>
      </c>
      <c r="N41" s="98" t="s">
        <v>246</v>
      </c>
      <c r="O41" s="2">
        <v>10</v>
      </c>
      <c r="P41" s="2"/>
      <c r="Q41" s="3"/>
      <c r="R41" s="2"/>
      <c r="S41" s="2"/>
      <c r="T41" s="50"/>
      <c r="U41" s="2"/>
      <c r="V41" s="132"/>
      <c r="W41" s="45" t="s">
        <v>47</v>
      </c>
      <c r="X41" s="46" t="s">
        <v>33</v>
      </c>
      <c r="Y41" s="42">
        <v>0</v>
      </c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2"/>
    </row>
    <row r="42" spans="2:33" ht="27.95" customHeight="1">
      <c r="B42" s="134"/>
      <c r="C42" s="130"/>
      <c r="D42" s="3" t="s">
        <v>203</v>
      </c>
      <c r="E42" s="50"/>
      <c r="F42" s="2">
        <v>3</v>
      </c>
      <c r="G42" s="2"/>
      <c r="H42" s="50"/>
      <c r="I42" s="2"/>
      <c r="J42" s="2"/>
      <c r="K42" s="2"/>
      <c r="L42" s="2"/>
      <c r="M42" s="2"/>
      <c r="N42" s="50"/>
      <c r="O42" s="2"/>
      <c r="P42" s="2"/>
      <c r="Q42" s="50"/>
      <c r="R42" s="2"/>
      <c r="S42" s="2"/>
      <c r="T42" s="50"/>
      <c r="U42" s="2"/>
      <c r="V42" s="132"/>
      <c r="W42" s="99">
        <v>27.8</v>
      </c>
      <c r="X42" s="94" t="s">
        <v>42</v>
      </c>
      <c r="Y42" s="51">
        <v>0</v>
      </c>
      <c r="Z42" s="17"/>
      <c r="AA42" s="18" t="s">
        <v>35</v>
      </c>
      <c r="AE42" s="18">
        <f>AB42*15</f>
        <v>0</v>
      </c>
      <c r="AG42" s="103"/>
    </row>
    <row r="43" spans="2:33" ht="27.95" customHeight="1">
      <c r="B43" s="52" t="s">
        <v>36</v>
      </c>
      <c r="C43" s="53"/>
      <c r="D43" s="50"/>
      <c r="E43" s="50"/>
      <c r="F43" s="2"/>
      <c r="G43" s="2"/>
      <c r="H43" s="50"/>
      <c r="I43" s="2"/>
      <c r="J43" s="2"/>
      <c r="K43" s="2"/>
      <c r="L43" s="2"/>
      <c r="M43" s="2"/>
      <c r="N43" s="50"/>
      <c r="O43" s="2"/>
      <c r="P43" s="2"/>
      <c r="Q43" s="50"/>
      <c r="R43" s="2"/>
      <c r="S43" s="3"/>
      <c r="T43" s="50"/>
      <c r="U43" s="3"/>
      <c r="V43" s="132"/>
      <c r="W43" s="45" t="s">
        <v>12</v>
      </c>
      <c r="X43" s="54"/>
      <c r="Y43" s="42"/>
      <c r="Z43" s="18"/>
      <c r="AC43" s="18">
        <f>SUM(AC38:AC42)</f>
        <v>29.7</v>
      </c>
      <c r="AD43" s="18">
        <f>SUM(AD38:AD42)</f>
        <v>24</v>
      </c>
      <c r="AE43" s="18">
        <f>SUM(AE38:AE42)</f>
        <v>98</v>
      </c>
      <c r="AF43" s="18">
        <f>AC43*4+AD43*9+AE43*4</f>
        <v>726.8</v>
      </c>
      <c r="AG43" s="102"/>
    </row>
    <row r="44" spans="2:33" ht="27.95" customHeight="1" thickBot="1">
      <c r="B44" s="79"/>
      <c r="C44" s="56"/>
      <c r="D44" s="80"/>
      <c r="E44" s="80"/>
      <c r="F44" s="81"/>
      <c r="G44" s="81"/>
      <c r="H44" s="80"/>
      <c r="I44" s="81"/>
      <c r="J44" s="81"/>
      <c r="K44" s="80"/>
      <c r="L44" s="81"/>
      <c r="M44" s="81"/>
      <c r="N44" s="80"/>
      <c r="O44" s="81"/>
      <c r="P44" s="81"/>
      <c r="Q44" s="80"/>
      <c r="R44" s="81"/>
      <c r="S44" s="81"/>
      <c r="T44" s="80"/>
      <c r="U44" s="81"/>
      <c r="V44" s="133"/>
      <c r="W44" s="100">
        <f>W38*4+W42*4+W40*9</f>
        <v>701.7</v>
      </c>
      <c r="X44" s="58"/>
      <c r="Y44" s="59"/>
      <c r="Z44" s="17"/>
      <c r="AC44" s="57">
        <f>AC43*4/AF43</f>
        <v>0.16345624656026417</v>
      </c>
      <c r="AD44" s="57">
        <f>AD43*9/AF43</f>
        <v>0.29719317556411667</v>
      </c>
      <c r="AE44" s="57">
        <f>AE43*4/AF43</f>
        <v>0.53935057787561924</v>
      </c>
      <c r="AG44" s="104"/>
    </row>
    <row r="45" spans="2:33" s="85" customFormat="1" ht="21.75" customHeight="1">
      <c r="B45" s="82"/>
      <c r="C45" s="18"/>
      <c r="D45" s="44"/>
      <c r="E45" s="83"/>
      <c r="F45" s="44"/>
      <c r="G45" s="44"/>
      <c r="H45" s="83"/>
      <c r="I45" s="44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84"/>
      <c r="AA45" s="70"/>
      <c r="AB45" s="64"/>
      <c r="AC45" s="70"/>
      <c r="AD45" s="70"/>
      <c r="AE45" s="70"/>
      <c r="AF45" s="70"/>
      <c r="AG45" s="70"/>
    </row>
    <row r="46" spans="2:33">
      <c r="B46" s="64"/>
      <c r="C46" s="85"/>
      <c r="D46" s="128"/>
      <c r="E46" s="128"/>
      <c r="F46" s="139"/>
      <c r="G46" s="139"/>
      <c r="H46" s="86"/>
      <c r="I46" s="18"/>
      <c r="J46" s="18"/>
      <c r="K46" s="86"/>
      <c r="L46" s="18"/>
      <c r="N46" s="86"/>
      <c r="O46" s="18"/>
      <c r="Q46" s="86"/>
      <c r="R46" s="18"/>
      <c r="T46" s="86"/>
      <c r="U46" s="18"/>
      <c r="V46" s="87"/>
      <c r="Y46" s="90"/>
    </row>
    <row r="47" spans="2:33">
      <c r="Y47" s="90"/>
    </row>
    <row r="48" spans="2:33">
      <c r="Y48" s="90"/>
    </row>
    <row r="49" spans="25:25">
      <c r="Y49" s="90"/>
    </row>
    <row r="50" spans="25:25">
      <c r="Y50" s="90"/>
    </row>
    <row r="51" spans="25:25">
      <c r="Y51" s="90"/>
    </row>
    <row r="52" spans="25:25">
      <c r="Y52" s="90"/>
    </row>
  </sheetData>
  <mergeCells count="19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B41:B42"/>
    <mergeCell ref="C13:C18"/>
    <mergeCell ref="V13:V20"/>
    <mergeCell ref="B17:B18"/>
    <mergeCell ref="B25:B26"/>
    <mergeCell ref="B33:B3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2"/>
  <sheetViews>
    <sheetView topLeftCell="B31" zoomScale="60" workbookViewId="0">
      <selection activeCell="J19" sqref="J19:M19"/>
    </sheetView>
  </sheetViews>
  <sheetFormatPr defaultColWidth="9" defaultRowHeight="20.25"/>
  <cols>
    <col min="1" max="1" width="1.875" style="44" customWidth="1"/>
    <col min="2" max="2" width="4.875" style="82" customWidth="1"/>
    <col min="3" max="3" width="0" style="44" hidden="1" customWidth="1"/>
    <col min="4" max="4" width="18.625" style="44" customWidth="1"/>
    <col min="5" max="5" width="5.625" style="83" customWidth="1"/>
    <col min="6" max="6" width="9.625" style="44" customWidth="1"/>
    <col min="7" max="7" width="18.625" style="44" customWidth="1"/>
    <col min="8" max="8" width="5.625" style="83" customWidth="1"/>
    <col min="9" max="9" width="9.625" style="44" customWidth="1"/>
    <col min="10" max="10" width="18.625" style="44" customWidth="1"/>
    <col min="11" max="11" width="5.625" style="83" customWidth="1"/>
    <col min="12" max="12" width="9.625" style="44" customWidth="1"/>
    <col min="13" max="13" width="18.625" style="44" customWidth="1"/>
    <col min="14" max="14" width="5.625" style="83" customWidth="1"/>
    <col min="15" max="15" width="9.625" style="44" customWidth="1"/>
    <col min="16" max="16" width="18.625" style="44" customWidth="1"/>
    <col min="17" max="17" width="5.625" style="83" customWidth="1"/>
    <col min="18" max="18" width="9.625" style="44" customWidth="1"/>
    <col min="19" max="19" width="18.625" style="44" customWidth="1"/>
    <col min="20" max="20" width="5.625" style="83" customWidth="1"/>
    <col min="21" max="21" width="9.625" style="44" customWidth="1"/>
    <col min="22" max="22" width="5.25" style="91" customWidth="1"/>
    <col min="23" max="23" width="11.75" style="88" customWidth="1"/>
    <col min="24" max="24" width="11.25" style="89" customWidth="1"/>
    <col min="25" max="25" width="6.625" style="92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3" s="5" customFormat="1" ht="38.25">
      <c r="B1" s="136" t="s">
        <v>260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4"/>
      <c r="AB1" s="6"/>
    </row>
    <row r="2" spans="2:33" s="5" customFormat="1" ht="13.5" customHeight="1">
      <c r="B2" s="137"/>
      <c r="C2" s="138"/>
      <c r="D2" s="138"/>
      <c r="E2" s="138"/>
      <c r="F2" s="138"/>
      <c r="G2" s="138"/>
      <c r="H2" s="106"/>
      <c r="I2" s="4"/>
      <c r="J2" s="4"/>
      <c r="K2" s="106"/>
      <c r="L2" s="4"/>
      <c r="M2" s="4"/>
      <c r="N2" s="106"/>
      <c r="O2" s="4"/>
      <c r="P2" s="4"/>
      <c r="Q2" s="106"/>
      <c r="R2" s="4"/>
      <c r="S2" s="4"/>
      <c r="T2" s="106"/>
      <c r="U2" s="4"/>
      <c r="V2" s="8"/>
      <c r="W2" s="9"/>
      <c r="X2" s="10"/>
      <c r="Y2" s="9"/>
      <c r="Z2" s="4"/>
      <c r="AB2" s="6"/>
    </row>
    <row r="3" spans="2:33" s="18" customFormat="1" ht="32.25" customHeight="1" thickBot="1">
      <c r="B3" s="95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3" s="33" customFormat="1" ht="99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6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1"/>
    </row>
    <row r="5" spans="2:33" s="39" customFormat="1" ht="65.099999999999994" customHeight="1">
      <c r="B5" s="34">
        <v>1</v>
      </c>
      <c r="C5" s="130"/>
      <c r="D5" s="35" t="str">
        <f>'109.1月菜單'!B23</f>
        <v>香Q米飯</v>
      </c>
      <c r="E5" s="35" t="s">
        <v>15</v>
      </c>
      <c r="F5" s="1" t="s">
        <v>16</v>
      </c>
      <c r="G5" s="35" t="str">
        <f>'109.1月菜單'!B24</f>
        <v>紅糟肉</v>
      </c>
      <c r="H5" s="35" t="s">
        <v>17</v>
      </c>
      <c r="I5" s="1" t="s">
        <v>16</v>
      </c>
      <c r="J5" s="35" t="str">
        <f>'109.1月菜單'!B25</f>
        <v>肉燥豆腐丁(豆)</v>
      </c>
      <c r="K5" s="35" t="s">
        <v>17</v>
      </c>
      <c r="L5" s="1" t="s">
        <v>16</v>
      </c>
      <c r="M5" s="35" t="str">
        <f>'109.1月菜單'!B26</f>
        <v>咖哩雞</v>
      </c>
      <c r="N5" s="35" t="s">
        <v>96</v>
      </c>
      <c r="O5" s="1" t="s">
        <v>16</v>
      </c>
      <c r="P5" s="35" t="str">
        <f>'109.1月菜單'!B27</f>
        <v>深色蔬菜</v>
      </c>
      <c r="Q5" s="35" t="s">
        <v>18</v>
      </c>
      <c r="R5" s="1" t="s">
        <v>16</v>
      </c>
      <c r="S5" s="35" t="str">
        <f>'109.1月菜單'!B28</f>
        <v>沙茶肉羹湯(芡)(加)</v>
      </c>
      <c r="T5" s="35" t="s">
        <v>17</v>
      </c>
      <c r="U5" s="1" t="s">
        <v>16</v>
      </c>
      <c r="V5" s="131"/>
      <c r="W5" s="36" t="s">
        <v>44</v>
      </c>
      <c r="X5" s="37" t="s">
        <v>19</v>
      </c>
      <c r="Y5" s="38">
        <v>5.4</v>
      </c>
      <c r="Z5" s="18"/>
      <c r="AA5" s="18"/>
      <c r="AB5" s="19"/>
      <c r="AC5" s="18" t="s">
        <v>20</v>
      </c>
      <c r="AD5" s="18" t="s">
        <v>21</v>
      </c>
      <c r="AE5" s="18" t="s">
        <v>22</v>
      </c>
      <c r="AF5" s="18" t="s">
        <v>23</v>
      </c>
      <c r="AG5" s="102"/>
    </row>
    <row r="6" spans="2:33" ht="27.95" customHeight="1">
      <c r="B6" s="40" t="s">
        <v>8</v>
      </c>
      <c r="C6" s="130"/>
      <c r="D6" s="2" t="s">
        <v>68</v>
      </c>
      <c r="E6" s="3"/>
      <c r="F6" s="2">
        <v>100</v>
      </c>
      <c r="G6" s="2" t="s">
        <v>66</v>
      </c>
      <c r="H6" s="2"/>
      <c r="I6" s="2">
        <v>50</v>
      </c>
      <c r="J6" s="2" t="s">
        <v>206</v>
      </c>
      <c r="K6" s="3"/>
      <c r="L6" s="2">
        <v>10</v>
      </c>
      <c r="M6" s="2" t="s">
        <v>109</v>
      </c>
      <c r="N6" s="113"/>
      <c r="O6" s="2">
        <v>40</v>
      </c>
      <c r="P6" s="2" t="s">
        <v>69</v>
      </c>
      <c r="Q6" s="2"/>
      <c r="R6" s="2">
        <v>100</v>
      </c>
      <c r="S6" s="3" t="s">
        <v>133</v>
      </c>
      <c r="T6" s="2"/>
      <c r="U6" s="2">
        <v>30</v>
      </c>
      <c r="V6" s="132"/>
      <c r="W6" s="103">
        <v>103.5</v>
      </c>
      <c r="X6" s="41" t="s">
        <v>25</v>
      </c>
      <c r="Y6" s="42">
        <v>2.2000000000000002</v>
      </c>
      <c r="Z6" s="17"/>
      <c r="AA6" s="43" t="s">
        <v>26</v>
      </c>
      <c r="AB6" s="19">
        <v>6</v>
      </c>
      <c r="AC6" s="19">
        <f>AB6*2</f>
        <v>12</v>
      </c>
      <c r="AD6" s="19"/>
      <c r="AE6" s="19">
        <f>AB6*15</f>
        <v>90</v>
      </c>
      <c r="AF6" s="19">
        <f>AC6*4+AE6*4</f>
        <v>408</v>
      </c>
      <c r="AG6" s="103"/>
    </row>
    <row r="7" spans="2:33" ht="27.95" customHeight="1">
      <c r="B7" s="40">
        <v>13</v>
      </c>
      <c r="C7" s="130"/>
      <c r="D7" s="2"/>
      <c r="E7" s="3"/>
      <c r="F7" s="2"/>
      <c r="G7" s="2" t="s">
        <v>205</v>
      </c>
      <c r="H7" s="2"/>
      <c r="I7" s="2">
        <v>1</v>
      </c>
      <c r="J7" s="2" t="s">
        <v>207</v>
      </c>
      <c r="K7" s="98" t="s">
        <v>186</v>
      </c>
      <c r="L7" s="2">
        <v>40</v>
      </c>
      <c r="M7" s="2" t="s">
        <v>80</v>
      </c>
      <c r="N7" s="107"/>
      <c r="O7" s="2">
        <v>20</v>
      </c>
      <c r="P7" s="2"/>
      <c r="Q7" s="2"/>
      <c r="R7" s="2"/>
      <c r="S7" s="3" t="s">
        <v>250</v>
      </c>
      <c r="T7" s="2" t="s">
        <v>254</v>
      </c>
      <c r="U7" s="2">
        <v>10</v>
      </c>
      <c r="V7" s="132"/>
      <c r="W7" s="45" t="s">
        <v>46</v>
      </c>
      <c r="X7" s="46" t="s">
        <v>27</v>
      </c>
      <c r="Y7" s="42">
        <v>1.5</v>
      </c>
      <c r="Z7" s="18"/>
      <c r="AA7" s="47" t="s">
        <v>28</v>
      </c>
      <c r="AB7" s="19">
        <v>2</v>
      </c>
      <c r="AC7" s="48">
        <f>AB7*7</f>
        <v>14</v>
      </c>
      <c r="AD7" s="19">
        <f>AB7*5</f>
        <v>10</v>
      </c>
      <c r="AE7" s="19" t="s">
        <v>29</v>
      </c>
      <c r="AF7" s="49">
        <f>AC7*4+AD7*9</f>
        <v>146</v>
      </c>
      <c r="AG7" s="102"/>
    </row>
    <row r="8" spans="2:33" ht="27.95" customHeight="1">
      <c r="B8" s="40" t="s">
        <v>10</v>
      </c>
      <c r="C8" s="130"/>
      <c r="D8" s="2"/>
      <c r="E8" s="3"/>
      <c r="F8" s="2"/>
      <c r="G8" s="2"/>
      <c r="H8" s="50"/>
      <c r="I8" s="2"/>
      <c r="J8" s="2"/>
      <c r="K8" s="50"/>
      <c r="L8" s="2"/>
      <c r="M8" s="2" t="s">
        <v>106</v>
      </c>
      <c r="N8" s="126"/>
      <c r="O8" s="2">
        <v>5</v>
      </c>
      <c r="P8" s="2"/>
      <c r="Q8" s="50"/>
      <c r="R8" s="2"/>
      <c r="S8" s="2" t="s">
        <v>61</v>
      </c>
      <c r="T8" s="3"/>
      <c r="U8" s="2">
        <v>10</v>
      </c>
      <c r="V8" s="132"/>
      <c r="W8" s="99">
        <v>21</v>
      </c>
      <c r="X8" s="46" t="s">
        <v>30</v>
      </c>
      <c r="Y8" s="42">
        <v>2</v>
      </c>
      <c r="Z8" s="17"/>
      <c r="AA8" s="18" t="s">
        <v>31</v>
      </c>
      <c r="AB8" s="19">
        <v>1.5</v>
      </c>
      <c r="AC8" s="19">
        <f>AB8*1</f>
        <v>1.5</v>
      </c>
      <c r="AD8" s="19" t="s">
        <v>29</v>
      </c>
      <c r="AE8" s="19">
        <f>AB8*5</f>
        <v>7.5</v>
      </c>
      <c r="AF8" s="19">
        <f>AC8*4+AE8*4</f>
        <v>36</v>
      </c>
      <c r="AG8" s="103"/>
    </row>
    <row r="9" spans="2:33" ht="27.95" customHeight="1">
      <c r="B9" s="134" t="s">
        <v>37</v>
      </c>
      <c r="C9" s="130"/>
      <c r="D9" s="3"/>
      <c r="E9" s="3"/>
      <c r="F9" s="3"/>
      <c r="G9" s="2"/>
      <c r="H9" s="50"/>
      <c r="I9" s="2"/>
      <c r="J9" s="2"/>
      <c r="K9" s="50"/>
      <c r="L9" s="2"/>
      <c r="M9" s="3" t="s">
        <v>114</v>
      </c>
      <c r="N9" s="50"/>
      <c r="O9" s="2">
        <v>5</v>
      </c>
      <c r="P9" s="2"/>
      <c r="Q9" s="50"/>
      <c r="R9" s="2"/>
      <c r="S9" s="3" t="s">
        <v>75</v>
      </c>
      <c r="T9" s="3"/>
      <c r="U9" s="3">
        <v>5</v>
      </c>
      <c r="V9" s="132"/>
      <c r="W9" s="45" t="s">
        <v>47</v>
      </c>
      <c r="X9" s="46" t="s">
        <v>33</v>
      </c>
      <c r="Y9" s="42">
        <v>0</v>
      </c>
      <c r="Z9" s="18"/>
      <c r="AA9" s="18" t="s">
        <v>34</v>
      </c>
      <c r="AB9" s="19">
        <v>2.5</v>
      </c>
      <c r="AC9" s="19"/>
      <c r="AD9" s="19">
        <f>AB9*5</f>
        <v>12.5</v>
      </c>
      <c r="AE9" s="19" t="s">
        <v>29</v>
      </c>
      <c r="AF9" s="19">
        <f>AD9*9</f>
        <v>112.5</v>
      </c>
      <c r="AG9" s="102"/>
    </row>
    <row r="10" spans="2:33" ht="27.95" customHeight="1">
      <c r="B10" s="134"/>
      <c r="C10" s="130"/>
      <c r="D10" s="3"/>
      <c r="E10" s="3"/>
      <c r="F10" s="3"/>
      <c r="G10" s="2"/>
      <c r="H10" s="50"/>
      <c r="I10" s="2"/>
      <c r="J10" s="2"/>
      <c r="K10" s="50"/>
      <c r="L10" s="2"/>
      <c r="M10" s="2" t="s">
        <v>57</v>
      </c>
      <c r="N10" s="50"/>
      <c r="O10" s="2">
        <v>5</v>
      </c>
      <c r="P10" s="2"/>
      <c r="Q10" s="50"/>
      <c r="R10" s="2"/>
      <c r="S10" s="3" t="s">
        <v>175</v>
      </c>
      <c r="T10" s="111"/>
      <c r="U10" s="3">
        <v>1</v>
      </c>
      <c r="V10" s="132"/>
      <c r="W10" s="99">
        <v>27.7</v>
      </c>
      <c r="X10" s="94" t="s">
        <v>42</v>
      </c>
      <c r="Y10" s="51">
        <v>0</v>
      </c>
      <c r="Z10" s="17"/>
      <c r="AA10" s="18" t="s">
        <v>35</v>
      </c>
      <c r="AE10" s="18">
        <f>AB10*15</f>
        <v>0</v>
      </c>
      <c r="AG10" s="103"/>
    </row>
    <row r="11" spans="2:33" ht="27.95" customHeight="1">
      <c r="B11" s="52" t="s">
        <v>36</v>
      </c>
      <c r="C11" s="53"/>
      <c r="D11" s="3"/>
      <c r="E11" s="50"/>
      <c r="F11" s="3"/>
      <c r="G11" s="2"/>
      <c r="H11" s="50"/>
      <c r="I11" s="2"/>
      <c r="J11" s="2"/>
      <c r="K11" s="50"/>
      <c r="L11" s="2"/>
      <c r="M11" s="2" t="s">
        <v>118</v>
      </c>
      <c r="N11" s="50"/>
      <c r="O11" s="2">
        <v>1</v>
      </c>
      <c r="P11" s="2"/>
      <c r="Q11" s="50"/>
      <c r="R11" s="2"/>
      <c r="S11" s="2"/>
      <c r="T11" s="50"/>
      <c r="U11" s="2"/>
      <c r="V11" s="132"/>
      <c r="W11" s="45" t="s">
        <v>12</v>
      </c>
      <c r="X11" s="54"/>
      <c r="Y11" s="42"/>
      <c r="Z11" s="18"/>
      <c r="AC11" s="18">
        <f>SUM(AC6:AC10)</f>
        <v>27.5</v>
      </c>
      <c r="AD11" s="18">
        <f>SUM(AD6:AD10)</f>
        <v>22.5</v>
      </c>
      <c r="AE11" s="18">
        <f>SUM(AE6:AE10)</f>
        <v>97.5</v>
      </c>
      <c r="AF11" s="18">
        <f>AC11*4+AD11*9+AE11*4</f>
        <v>702.5</v>
      </c>
      <c r="AG11" s="102"/>
    </row>
    <row r="12" spans="2:33" ht="27.95" customHeight="1">
      <c r="B12" s="55"/>
      <c r="C12" s="56"/>
      <c r="D12" s="50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133"/>
      <c r="W12" s="100">
        <f>W6*4+W10*4+W8*9</f>
        <v>713.8</v>
      </c>
      <c r="X12" s="58"/>
      <c r="Y12" s="59"/>
      <c r="Z12" s="17"/>
      <c r="AC12" s="57">
        <f>AC11*4/AF11</f>
        <v>0.15658362989323843</v>
      </c>
      <c r="AD12" s="57">
        <f>AD11*9/AF11</f>
        <v>0.28825622775800713</v>
      </c>
      <c r="AE12" s="57">
        <f>AE11*4/AF11</f>
        <v>0.55516014234875444</v>
      </c>
      <c r="AG12" s="104"/>
    </row>
    <row r="13" spans="2:33" s="39" customFormat="1" ht="27.95" customHeight="1">
      <c r="B13" s="34">
        <v>1</v>
      </c>
      <c r="C13" s="130"/>
      <c r="D13" s="35" t="str">
        <f>'109.1月菜單'!F23</f>
        <v>糙米飯</v>
      </c>
      <c r="E13" s="35" t="s">
        <v>15</v>
      </c>
      <c r="F13" s="35"/>
      <c r="G13" s="35" t="str">
        <f>'109.1月菜單'!F24</f>
        <v>古都肉燥</v>
      </c>
      <c r="H13" s="35" t="s">
        <v>17</v>
      </c>
      <c r="I13" s="35"/>
      <c r="J13" s="35" t="str">
        <f>'109.1月菜單'!F25</f>
        <v>木須蛋</v>
      </c>
      <c r="K13" s="35" t="s">
        <v>52</v>
      </c>
      <c r="L13" s="35"/>
      <c r="M13" s="35" t="str">
        <f>'109.1月菜單'!F26</f>
        <v>四季豆魷魚圈(海)(炸)</v>
      </c>
      <c r="N13" s="35" t="s">
        <v>195</v>
      </c>
      <c r="O13" s="35"/>
      <c r="P13" s="35" t="str">
        <f>'109.1月菜單'!F27</f>
        <v>淺色蔬菜</v>
      </c>
      <c r="Q13" s="35" t="s">
        <v>18</v>
      </c>
      <c r="R13" s="35"/>
      <c r="S13" s="35" t="str">
        <f>'109.1月菜單'!F28</f>
        <v>雙色豆腐湯(豆)</v>
      </c>
      <c r="T13" s="35" t="s">
        <v>17</v>
      </c>
      <c r="U13" s="35"/>
      <c r="V13" s="131"/>
      <c r="W13" s="36" t="s">
        <v>44</v>
      </c>
      <c r="X13" s="37" t="s">
        <v>19</v>
      </c>
      <c r="Y13" s="38">
        <v>5</v>
      </c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2"/>
    </row>
    <row r="14" spans="2:33" ht="27.95" customHeight="1">
      <c r="B14" s="40" t="s">
        <v>8</v>
      </c>
      <c r="C14" s="130"/>
      <c r="D14" s="2" t="s">
        <v>68</v>
      </c>
      <c r="E14" s="2"/>
      <c r="F14" s="2">
        <v>60</v>
      </c>
      <c r="G14" s="2" t="s">
        <v>59</v>
      </c>
      <c r="H14" s="2"/>
      <c r="I14" s="2">
        <v>50</v>
      </c>
      <c r="J14" s="2" t="s">
        <v>209</v>
      </c>
      <c r="K14" s="3"/>
      <c r="L14" s="2">
        <v>3</v>
      </c>
      <c r="M14" s="107" t="s">
        <v>221</v>
      </c>
      <c r="N14" s="107"/>
      <c r="O14" s="107">
        <v>20</v>
      </c>
      <c r="P14" s="2" t="s">
        <v>69</v>
      </c>
      <c r="Q14" s="2"/>
      <c r="R14" s="2">
        <v>100</v>
      </c>
      <c r="S14" s="3" t="s">
        <v>86</v>
      </c>
      <c r="T14" s="2" t="s">
        <v>248</v>
      </c>
      <c r="U14" s="2">
        <v>30</v>
      </c>
      <c r="V14" s="132"/>
      <c r="W14" s="103">
        <v>97.5</v>
      </c>
      <c r="X14" s="41" t="s">
        <v>25</v>
      </c>
      <c r="Y14" s="42">
        <v>2.2999999999999998</v>
      </c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3"/>
    </row>
    <row r="15" spans="2:33" ht="27.95" customHeight="1">
      <c r="B15" s="40">
        <v>14</v>
      </c>
      <c r="C15" s="130"/>
      <c r="D15" s="2" t="s">
        <v>108</v>
      </c>
      <c r="E15" s="2"/>
      <c r="F15" s="2">
        <v>40</v>
      </c>
      <c r="G15" s="2" t="s">
        <v>210</v>
      </c>
      <c r="H15" s="2"/>
      <c r="I15" s="2">
        <v>1</v>
      </c>
      <c r="J15" s="2" t="s">
        <v>185</v>
      </c>
      <c r="K15" s="2"/>
      <c r="L15" s="2">
        <v>30</v>
      </c>
      <c r="M15" s="107" t="s">
        <v>211</v>
      </c>
      <c r="N15" s="107" t="s">
        <v>197</v>
      </c>
      <c r="O15" s="107">
        <v>40</v>
      </c>
      <c r="P15" s="2"/>
      <c r="Q15" s="2"/>
      <c r="R15" s="2"/>
      <c r="S15" s="3"/>
      <c r="T15" s="2"/>
      <c r="U15" s="2"/>
      <c r="V15" s="132"/>
      <c r="W15" s="45" t="s">
        <v>46</v>
      </c>
      <c r="X15" s="46" t="s">
        <v>27</v>
      </c>
      <c r="Y15" s="42">
        <v>1.5</v>
      </c>
      <c r="Z15" s="18"/>
      <c r="AA15" s="47" t="s">
        <v>28</v>
      </c>
      <c r="AB15" s="19">
        <v>2</v>
      </c>
      <c r="AC15" s="48">
        <f>AB15*7</f>
        <v>14</v>
      </c>
      <c r="AD15" s="19">
        <f>AB15*5</f>
        <v>10</v>
      </c>
      <c r="AE15" s="19" t="s">
        <v>29</v>
      </c>
      <c r="AF15" s="49">
        <f>AC15*4+AD15*9</f>
        <v>146</v>
      </c>
      <c r="AG15" s="102"/>
    </row>
    <row r="16" spans="2:33" ht="27.95" customHeight="1">
      <c r="B16" s="40" t="s">
        <v>10</v>
      </c>
      <c r="C16" s="130"/>
      <c r="D16" s="50"/>
      <c r="E16" s="50"/>
      <c r="F16" s="2"/>
      <c r="G16" s="2"/>
      <c r="H16" s="50"/>
      <c r="I16" s="2"/>
      <c r="J16" s="2" t="s">
        <v>202</v>
      </c>
      <c r="K16" s="50"/>
      <c r="L16" s="2">
        <v>30</v>
      </c>
      <c r="M16" s="107"/>
      <c r="N16" s="126"/>
      <c r="O16" s="107"/>
      <c r="P16" s="2"/>
      <c r="Q16" s="50"/>
      <c r="R16" s="2"/>
      <c r="S16" s="2"/>
      <c r="T16" s="3"/>
      <c r="U16" s="2"/>
      <c r="V16" s="132"/>
      <c r="W16" s="99">
        <v>24</v>
      </c>
      <c r="X16" s="46" t="s">
        <v>30</v>
      </c>
      <c r="Y16" s="42">
        <v>2.5</v>
      </c>
      <c r="Z16" s="17"/>
      <c r="AA16" s="18" t="s">
        <v>31</v>
      </c>
      <c r="AB16" s="19">
        <v>1.7</v>
      </c>
      <c r="AC16" s="19">
        <f>AB16*1</f>
        <v>1.7</v>
      </c>
      <c r="AD16" s="19" t="s">
        <v>29</v>
      </c>
      <c r="AE16" s="19">
        <f>AB16*5</f>
        <v>8.5</v>
      </c>
      <c r="AF16" s="19">
        <f>AC16*4+AE16*4</f>
        <v>40.799999999999997</v>
      </c>
      <c r="AG16" s="103"/>
    </row>
    <row r="17" spans="2:33" ht="27.95" customHeight="1">
      <c r="B17" s="134" t="s">
        <v>38</v>
      </c>
      <c r="C17" s="130"/>
      <c r="D17" s="50"/>
      <c r="E17" s="50"/>
      <c r="F17" s="2"/>
      <c r="G17" s="2"/>
      <c r="H17" s="50"/>
      <c r="I17" s="2"/>
      <c r="J17" s="2"/>
      <c r="K17" s="50"/>
      <c r="L17" s="2"/>
      <c r="M17" s="3"/>
      <c r="N17" s="50"/>
      <c r="O17" s="2"/>
      <c r="P17" s="2"/>
      <c r="Q17" s="50"/>
      <c r="R17" s="2"/>
      <c r="S17" s="3"/>
      <c r="T17" s="3"/>
      <c r="U17" s="3"/>
      <c r="V17" s="132"/>
      <c r="W17" s="45" t="s">
        <v>47</v>
      </c>
      <c r="X17" s="46" t="s">
        <v>33</v>
      </c>
      <c r="Y17" s="42">
        <v>0</v>
      </c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2"/>
    </row>
    <row r="18" spans="2:33" ht="27.95" customHeight="1">
      <c r="B18" s="134"/>
      <c r="C18" s="130"/>
      <c r="D18" s="50"/>
      <c r="E18" s="50"/>
      <c r="F18" s="2"/>
      <c r="G18" s="2"/>
      <c r="H18" s="50"/>
      <c r="I18" s="2"/>
      <c r="J18" s="2"/>
      <c r="K18" s="50"/>
      <c r="L18" s="2"/>
      <c r="M18" s="3"/>
      <c r="N18" s="50"/>
      <c r="O18" s="2"/>
      <c r="P18" s="2"/>
      <c r="Q18" s="50"/>
      <c r="R18" s="2"/>
      <c r="S18" s="3"/>
      <c r="T18" s="3"/>
      <c r="U18" s="3"/>
      <c r="V18" s="132"/>
      <c r="W18" s="99">
        <v>27.6</v>
      </c>
      <c r="X18" s="94" t="s">
        <v>42</v>
      </c>
      <c r="Y18" s="51">
        <v>0</v>
      </c>
      <c r="Z18" s="17"/>
      <c r="AA18" s="18" t="s">
        <v>35</v>
      </c>
      <c r="AB18" s="19">
        <v>1</v>
      </c>
      <c r="AE18" s="18">
        <f>AB18*15</f>
        <v>15</v>
      </c>
      <c r="AG18" s="103"/>
    </row>
    <row r="19" spans="2:33" ht="27.95" customHeight="1">
      <c r="B19" s="52" t="s">
        <v>36</v>
      </c>
      <c r="C19" s="53"/>
      <c r="D19" s="50"/>
      <c r="E19" s="50"/>
      <c r="F19" s="2"/>
      <c r="G19" s="2"/>
      <c r="H19" s="50"/>
      <c r="I19" s="2"/>
      <c r="J19" s="2"/>
      <c r="K19" s="50"/>
      <c r="L19" s="2"/>
      <c r="M19" s="2"/>
      <c r="N19" s="50"/>
      <c r="O19" s="2"/>
      <c r="P19" s="2"/>
      <c r="Q19" s="50"/>
      <c r="R19" s="2"/>
      <c r="S19" s="3"/>
      <c r="T19" s="111"/>
      <c r="U19" s="3"/>
      <c r="V19" s="132"/>
      <c r="W19" s="45" t="s">
        <v>12</v>
      </c>
      <c r="X19" s="54"/>
      <c r="Y19" s="42"/>
      <c r="Z19" s="18"/>
      <c r="AC19" s="18">
        <f>SUM(AC14:AC18)</f>
        <v>28.099999999999998</v>
      </c>
      <c r="AD19" s="18">
        <f>SUM(AD14:AD18)</f>
        <v>22.5</v>
      </c>
      <c r="AE19" s="18">
        <f>SUM(AE14:AE18)</f>
        <v>116.5</v>
      </c>
      <c r="AF19" s="18">
        <f>AC19*4+AD19*9+AE19*4</f>
        <v>780.9</v>
      </c>
      <c r="AG19" s="102"/>
    </row>
    <row r="20" spans="2:33" ht="27.95" customHeight="1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133"/>
      <c r="W20" s="100">
        <f>W14*4+W18*4+W16*9</f>
        <v>716.4</v>
      </c>
      <c r="X20" s="58"/>
      <c r="Y20" s="59"/>
      <c r="Z20" s="17"/>
      <c r="AC20" s="57">
        <f>AC19*4/AF19</f>
        <v>0.14393648354462799</v>
      </c>
      <c r="AD20" s="57">
        <f>AD19*9/AF19</f>
        <v>0.25931617364579335</v>
      </c>
      <c r="AE20" s="57">
        <f>AE19*4/AF19</f>
        <v>0.59674734280957875</v>
      </c>
      <c r="AG20" s="104"/>
    </row>
    <row r="21" spans="2:33" s="39" customFormat="1" ht="27.95" customHeight="1">
      <c r="B21" s="60">
        <v>1</v>
      </c>
      <c r="C21" s="130"/>
      <c r="D21" s="35" t="str">
        <f>'109.1月菜單'!J23</f>
        <v>香Q米飯</v>
      </c>
      <c r="E21" s="35" t="s">
        <v>128</v>
      </c>
      <c r="F21" s="35"/>
      <c r="G21" s="35" t="str">
        <f>'109.1月菜單'!J24</f>
        <v>塔香雞</v>
      </c>
      <c r="H21" s="35" t="s">
        <v>50</v>
      </c>
      <c r="I21" s="35"/>
      <c r="J21" s="35" t="str">
        <f>'109.1月菜單'!J25</f>
        <v>台式香腸(加)</v>
      </c>
      <c r="K21" s="35" t="s">
        <v>130</v>
      </c>
      <c r="L21" s="35"/>
      <c r="M21" s="35" t="str">
        <f>'109.1月菜單'!J26</f>
        <v>關東煮(豆)</v>
      </c>
      <c r="N21" s="35" t="s">
        <v>96</v>
      </c>
      <c r="O21" s="35"/>
      <c r="P21" s="35" t="str">
        <f>'109.1月菜單'!J27</f>
        <v>深色蔬菜</v>
      </c>
      <c r="Q21" s="35" t="s">
        <v>18</v>
      </c>
      <c r="R21" s="35"/>
      <c r="S21" s="35" t="str">
        <f>'109.1月菜單'!J28</f>
        <v>味噌海芽湯</v>
      </c>
      <c r="T21" s="35" t="s">
        <v>17</v>
      </c>
      <c r="U21" s="35"/>
      <c r="V21" s="131"/>
      <c r="W21" s="36" t="s">
        <v>44</v>
      </c>
      <c r="X21" s="37" t="s">
        <v>19</v>
      </c>
      <c r="Y21" s="38">
        <v>5</v>
      </c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2"/>
    </row>
    <row r="22" spans="2:33" s="65" customFormat="1" ht="27.75" customHeight="1">
      <c r="B22" s="61" t="s">
        <v>8</v>
      </c>
      <c r="C22" s="130"/>
      <c r="D22" s="2" t="s">
        <v>24</v>
      </c>
      <c r="E22" s="2"/>
      <c r="F22" s="2">
        <v>100</v>
      </c>
      <c r="G22" s="2" t="s">
        <v>99</v>
      </c>
      <c r="H22" s="2"/>
      <c r="I22" s="2">
        <v>60</v>
      </c>
      <c r="J22" s="2" t="s">
        <v>119</v>
      </c>
      <c r="K22" s="2" t="s">
        <v>116</v>
      </c>
      <c r="L22" s="2">
        <v>30</v>
      </c>
      <c r="M22" s="2" t="s">
        <v>64</v>
      </c>
      <c r="N22" s="3"/>
      <c r="O22" s="2">
        <v>20</v>
      </c>
      <c r="P22" s="2" t="s">
        <v>69</v>
      </c>
      <c r="Q22" s="2"/>
      <c r="R22" s="2">
        <v>100</v>
      </c>
      <c r="S22" s="3" t="s">
        <v>85</v>
      </c>
      <c r="T22" s="2"/>
      <c r="U22" s="2">
        <v>1</v>
      </c>
      <c r="V22" s="132"/>
      <c r="W22" s="103">
        <v>98</v>
      </c>
      <c r="X22" s="41" t="s">
        <v>25</v>
      </c>
      <c r="Y22" s="42">
        <v>2.2999999999999998</v>
      </c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3"/>
    </row>
    <row r="23" spans="2:33" s="65" customFormat="1" ht="27.95" customHeight="1">
      <c r="B23" s="61">
        <v>15</v>
      </c>
      <c r="C23" s="130"/>
      <c r="D23" s="2"/>
      <c r="E23" s="3"/>
      <c r="F23" s="2"/>
      <c r="G23" s="2" t="s">
        <v>188</v>
      </c>
      <c r="H23" s="2"/>
      <c r="I23" s="2">
        <v>1</v>
      </c>
      <c r="J23" s="2"/>
      <c r="K23" s="2"/>
      <c r="L23" s="2"/>
      <c r="M23" s="2" t="s">
        <v>215</v>
      </c>
      <c r="N23" s="3" t="s">
        <v>237</v>
      </c>
      <c r="O23" s="2">
        <v>20</v>
      </c>
      <c r="P23" s="2"/>
      <c r="Q23" s="3"/>
      <c r="R23" s="2"/>
      <c r="S23" s="2" t="s">
        <v>94</v>
      </c>
      <c r="T23" s="98"/>
      <c r="U23" s="2">
        <v>10</v>
      </c>
      <c r="V23" s="132"/>
      <c r="W23" s="45" t="s">
        <v>46</v>
      </c>
      <c r="X23" s="46" t="s">
        <v>27</v>
      </c>
      <c r="Y23" s="42">
        <v>1.6</v>
      </c>
      <c r="Z23" s="66"/>
      <c r="AA23" s="67" t="s">
        <v>28</v>
      </c>
      <c r="AB23" s="64">
        <v>2.1</v>
      </c>
      <c r="AC23" s="68">
        <f>AB23*7</f>
        <v>14.700000000000001</v>
      </c>
      <c r="AD23" s="64">
        <f>AB23*5</f>
        <v>10.5</v>
      </c>
      <c r="AE23" s="64" t="s">
        <v>29</v>
      </c>
      <c r="AF23" s="69">
        <f>AC23*4+AD23*9</f>
        <v>153.30000000000001</v>
      </c>
      <c r="AG23" s="102"/>
    </row>
    <row r="24" spans="2:33" s="65" customFormat="1" ht="27.95" customHeight="1">
      <c r="B24" s="61" t="s">
        <v>10</v>
      </c>
      <c r="C24" s="130"/>
      <c r="D24" s="3"/>
      <c r="E24" s="3"/>
      <c r="F24" s="3"/>
      <c r="G24" s="2" t="s">
        <v>189</v>
      </c>
      <c r="H24" s="50"/>
      <c r="I24" s="2">
        <v>1</v>
      </c>
      <c r="J24" s="2"/>
      <c r="K24" s="2"/>
      <c r="L24" s="2"/>
      <c r="M24" s="2" t="s">
        <v>92</v>
      </c>
      <c r="N24" s="3"/>
      <c r="O24" s="2">
        <v>30</v>
      </c>
      <c r="P24" s="2"/>
      <c r="Q24" s="3"/>
      <c r="R24" s="2"/>
      <c r="S24" s="3" t="s">
        <v>240</v>
      </c>
      <c r="T24" s="2"/>
      <c r="U24" s="2">
        <v>1</v>
      </c>
      <c r="V24" s="132"/>
      <c r="W24" s="99">
        <v>24</v>
      </c>
      <c r="X24" s="46" t="s">
        <v>30</v>
      </c>
      <c r="Y24" s="42">
        <v>2.5</v>
      </c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3"/>
    </row>
    <row r="25" spans="2:33" s="65" customFormat="1" ht="27.95" customHeight="1">
      <c r="B25" s="135" t="s">
        <v>39</v>
      </c>
      <c r="C25" s="130"/>
      <c r="D25" s="3"/>
      <c r="E25" s="3"/>
      <c r="F25" s="3"/>
      <c r="G25" s="2"/>
      <c r="H25" s="50"/>
      <c r="I25" s="2"/>
      <c r="J25" s="2"/>
      <c r="K25" s="2"/>
      <c r="L25" s="2"/>
      <c r="M25" s="2"/>
      <c r="N25" s="3"/>
      <c r="O25" s="2"/>
      <c r="P25" s="2"/>
      <c r="Q25" s="3"/>
      <c r="R25" s="2"/>
      <c r="S25" s="2"/>
      <c r="T25" s="50"/>
      <c r="U25" s="2"/>
      <c r="V25" s="132"/>
      <c r="W25" s="45" t="s">
        <v>47</v>
      </c>
      <c r="X25" s="46" t="s">
        <v>33</v>
      </c>
      <c r="Y25" s="42">
        <v>0</v>
      </c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2"/>
    </row>
    <row r="26" spans="2:33" s="65" customFormat="1" ht="27.95" customHeight="1">
      <c r="B26" s="135"/>
      <c r="C26" s="130"/>
      <c r="D26" s="3"/>
      <c r="E26" s="3"/>
      <c r="F26" s="3"/>
      <c r="G26" s="71"/>
      <c r="H26" s="50"/>
      <c r="I26" s="2"/>
      <c r="J26" s="2"/>
      <c r="K26" s="50"/>
      <c r="L26" s="2"/>
      <c r="M26" s="3"/>
      <c r="N26" s="50"/>
      <c r="O26" s="2"/>
      <c r="P26" s="2"/>
      <c r="Q26" s="3"/>
      <c r="R26" s="2"/>
      <c r="S26" s="2"/>
      <c r="T26" s="97"/>
      <c r="U26" s="2"/>
      <c r="V26" s="132"/>
      <c r="W26" s="99">
        <v>27.7</v>
      </c>
      <c r="X26" s="94" t="s">
        <v>42</v>
      </c>
      <c r="Y26" s="51">
        <v>0</v>
      </c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3"/>
    </row>
    <row r="27" spans="2:33" s="65" customFormat="1" ht="27.95" customHeight="1">
      <c r="B27" s="72" t="s">
        <v>36</v>
      </c>
      <c r="C27" s="73"/>
      <c r="D27" s="3"/>
      <c r="E27" s="50"/>
      <c r="F27" s="3"/>
      <c r="G27" s="2"/>
      <c r="H27" s="50"/>
      <c r="I27" s="2"/>
      <c r="J27" s="2"/>
      <c r="K27" s="50"/>
      <c r="L27" s="2"/>
      <c r="M27" s="2"/>
      <c r="N27" s="50"/>
      <c r="O27" s="2"/>
      <c r="P27" s="3"/>
      <c r="Q27" s="50"/>
      <c r="R27" s="2"/>
      <c r="S27" s="2"/>
      <c r="T27" s="50"/>
      <c r="U27" s="2"/>
      <c r="V27" s="132"/>
      <c r="W27" s="45" t="s">
        <v>12</v>
      </c>
      <c r="X27" s="54"/>
      <c r="Y27" s="42"/>
      <c r="Z27" s="66"/>
      <c r="AA27" s="70"/>
      <c r="AB27" s="64"/>
      <c r="AC27" s="70">
        <f>SUM(AC22:AC26)</f>
        <v>28.700000000000003</v>
      </c>
      <c r="AD27" s="70">
        <f>SUM(AD22:AD26)</f>
        <v>23</v>
      </c>
      <c r="AE27" s="70">
        <f>SUM(AE22:AE26)</f>
        <v>101</v>
      </c>
      <c r="AF27" s="70">
        <f>AC27*4+AD27*9+AE27*4</f>
        <v>725.8</v>
      </c>
      <c r="AG27" s="102"/>
    </row>
    <row r="28" spans="2:33" s="65" customFormat="1" ht="27.95" customHeight="1" thickBot="1">
      <c r="B28" s="74"/>
      <c r="C28" s="75"/>
      <c r="D28" s="50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133"/>
      <c r="W28" s="100">
        <f>W22*4+W26*4+W24*9</f>
        <v>718.8</v>
      </c>
      <c r="X28" s="58"/>
      <c r="Y28" s="59"/>
      <c r="Z28" s="62"/>
      <c r="AA28" s="66"/>
      <c r="AB28" s="76"/>
      <c r="AC28" s="77">
        <f>AC27*4/AF27</f>
        <v>0.15817029484706532</v>
      </c>
      <c r="AD28" s="77">
        <f>AD27*9/AF27</f>
        <v>0.28520253513364563</v>
      </c>
      <c r="AE28" s="77">
        <f>AE27*4/AF27</f>
        <v>0.55662717001928907</v>
      </c>
      <c r="AF28" s="66"/>
      <c r="AG28" s="104"/>
    </row>
    <row r="29" spans="2:33" s="39" customFormat="1" ht="27.95" customHeight="1">
      <c r="B29" s="34">
        <v>1</v>
      </c>
      <c r="C29" s="130"/>
      <c r="D29" s="35" t="str">
        <f>'109.1月菜單'!N23</f>
        <v>地瓜飯</v>
      </c>
      <c r="E29" s="35" t="s">
        <v>15</v>
      </c>
      <c r="F29" s="35"/>
      <c r="G29" s="35" t="str">
        <f>'109.1月菜單'!N24</f>
        <v>卡啦翅小腿(炸)</v>
      </c>
      <c r="H29" s="35" t="s">
        <v>195</v>
      </c>
      <c r="I29" s="35"/>
      <c r="J29" s="35" t="str">
        <f>'109.1月菜單'!N25</f>
        <v>咕咾肉丁</v>
      </c>
      <c r="K29" s="35" t="s">
        <v>17</v>
      </c>
      <c r="L29" s="35"/>
      <c r="M29" s="35" t="str">
        <f>'109.1月菜單'!N26</f>
        <v>珍菇綠花菜</v>
      </c>
      <c r="N29" s="35" t="s">
        <v>58</v>
      </c>
      <c r="O29" s="35"/>
      <c r="P29" s="35" t="str">
        <f>'109.1月菜單'!N27</f>
        <v>淺色蔬菜</v>
      </c>
      <c r="Q29" s="35" t="s">
        <v>53</v>
      </c>
      <c r="R29" s="35"/>
      <c r="S29" s="35" t="str">
        <f>'109.1月菜單'!N28</f>
        <v>香菇雞湯</v>
      </c>
      <c r="T29" s="35" t="s">
        <v>50</v>
      </c>
      <c r="U29" s="35"/>
      <c r="V29" s="131"/>
      <c r="W29" s="36" t="s">
        <v>44</v>
      </c>
      <c r="X29" s="37" t="s">
        <v>19</v>
      </c>
      <c r="Y29" s="38">
        <v>4.8</v>
      </c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</row>
    <row r="30" spans="2:33" ht="27.95" customHeight="1">
      <c r="B30" s="40" t="s">
        <v>8</v>
      </c>
      <c r="C30" s="130"/>
      <c r="D30" s="2" t="s">
        <v>68</v>
      </c>
      <c r="E30" s="2"/>
      <c r="F30" s="2">
        <v>80</v>
      </c>
      <c r="G30" s="2" t="s">
        <v>213</v>
      </c>
      <c r="H30" s="2"/>
      <c r="I30" s="2">
        <v>60</v>
      </c>
      <c r="J30" s="2" t="s">
        <v>66</v>
      </c>
      <c r="K30" s="2"/>
      <c r="L30" s="2">
        <v>40</v>
      </c>
      <c r="M30" s="2" t="s">
        <v>212</v>
      </c>
      <c r="N30" s="2"/>
      <c r="O30" s="2">
        <v>70</v>
      </c>
      <c r="P30" s="2" t="s">
        <v>69</v>
      </c>
      <c r="Q30" s="2"/>
      <c r="R30" s="2">
        <v>100</v>
      </c>
      <c r="S30" s="2" t="s">
        <v>92</v>
      </c>
      <c r="T30" s="2"/>
      <c r="U30" s="2">
        <v>10</v>
      </c>
      <c r="V30" s="132"/>
      <c r="W30" s="103">
        <v>98.5</v>
      </c>
      <c r="X30" s="41" t="s">
        <v>25</v>
      </c>
      <c r="Y30" s="42">
        <v>2.2000000000000002</v>
      </c>
      <c r="Z30" s="17"/>
      <c r="AA30" s="43" t="s">
        <v>26</v>
      </c>
      <c r="AB30" s="19">
        <v>6</v>
      </c>
      <c r="AC30" s="19">
        <f>AB30*2</f>
        <v>12</v>
      </c>
      <c r="AD30" s="19"/>
      <c r="AE30" s="19">
        <f>AB30*15</f>
        <v>90</v>
      </c>
      <c r="AF30" s="19">
        <f>AC30*4+AE30*4</f>
        <v>408</v>
      </c>
    </row>
    <row r="31" spans="2:33" ht="27.95" customHeight="1">
      <c r="B31" s="40">
        <v>16</v>
      </c>
      <c r="C31" s="130"/>
      <c r="D31" s="2" t="s">
        <v>72</v>
      </c>
      <c r="E31" s="2"/>
      <c r="F31" s="2">
        <v>50</v>
      </c>
      <c r="G31" s="2"/>
      <c r="H31" s="2"/>
      <c r="I31" s="2"/>
      <c r="J31" s="2" t="s">
        <v>202</v>
      </c>
      <c r="K31" s="2"/>
      <c r="L31" s="2">
        <v>30</v>
      </c>
      <c r="M31" s="2" t="s">
        <v>208</v>
      </c>
      <c r="N31" s="2"/>
      <c r="O31" s="2">
        <v>5</v>
      </c>
      <c r="P31" s="2"/>
      <c r="Q31" s="2"/>
      <c r="R31" s="2"/>
      <c r="S31" s="2" t="s">
        <v>80</v>
      </c>
      <c r="T31" s="98"/>
      <c r="U31" s="2">
        <v>10</v>
      </c>
      <c r="V31" s="132"/>
      <c r="W31" s="45" t="s">
        <v>46</v>
      </c>
      <c r="X31" s="46" t="s">
        <v>27</v>
      </c>
      <c r="Y31" s="42">
        <v>2.2999999999999998</v>
      </c>
      <c r="Z31" s="18"/>
      <c r="AA31" s="47" t="s">
        <v>28</v>
      </c>
      <c r="AB31" s="19">
        <v>2</v>
      </c>
      <c r="AC31" s="48">
        <f>AB31*7</f>
        <v>14</v>
      </c>
      <c r="AD31" s="19">
        <f>AB31*5</f>
        <v>10</v>
      </c>
      <c r="AE31" s="19" t="s">
        <v>29</v>
      </c>
      <c r="AF31" s="49">
        <f>AC31*4+AD31*9</f>
        <v>146</v>
      </c>
    </row>
    <row r="32" spans="2:33" ht="27.95" customHeight="1">
      <c r="B32" s="40" t="s">
        <v>10</v>
      </c>
      <c r="C32" s="130"/>
      <c r="D32" s="50"/>
      <c r="E32" s="50"/>
      <c r="F32" s="2"/>
      <c r="G32" s="2"/>
      <c r="H32" s="50"/>
      <c r="I32" s="2"/>
      <c r="J32" s="2"/>
      <c r="K32" s="50"/>
      <c r="L32" s="2"/>
      <c r="M32" s="2" t="s">
        <v>194</v>
      </c>
      <c r="N32" s="2"/>
      <c r="O32" s="2">
        <v>1</v>
      </c>
      <c r="P32" s="2"/>
      <c r="Q32" s="50"/>
      <c r="R32" s="2"/>
      <c r="S32" s="2" t="s">
        <v>82</v>
      </c>
      <c r="T32" s="50"/>
      <c r="U32" s="2">
        <v>20</v>
      </c>
      <c r="V32" s="132"/>
      <c r="W32" s="99">
        <v>23.5</v>
      </c>
      <c r="X32" s="46" t="s">
        <v>30</v>
      </c>
      <c r="Y32" s="42">
        <v>2.5</v>
      </c>
      <c r="Z32" s="17"/>
      <c r="AA32" s="18" t="s">
        <v>31</v>
      </c>
      <c r="AB32" s="19">
        <v>1.8</v>
      </c>
      <c r="AC32" s="19">
        <f>AB32*1</f>
        <v>1.8</v>
      </c>
      <c r="AD32" s="19" t="s">
        <v>29</v>
      </c>
      <c r="AE32" s="19">
        <f>AB32*5</f>
        <v>9</v>
      </c>
      <c r="AF32" s="19">
        <f>AC32*4+AE32*4</f>
        <v>43.2</v>
      </c>
    </row>
    <row r="33" spans="2:36" ht="27.95" customHeight="1">
      <c r="B33" s="134" t="s">
        <v>40</v>
      </c>
      <c r="C33" s="130"/>
      <c r="D33" s="50"/>
      <c r="E33" s="50"/>
      <c r="F33" s="2"/>
      <c r="G33" s="2"/>
      <c r="H33" s="50"/>
      <c r="I33" s="2"/>
      <c r="J33" s="2"/>
      <c r="K33" s="50"/>
      <c r="L33" s="2"/>
      <c r="M33" s="2"/>
      <c r="N33" s="3"/>
      <c r="O33" s="2"/>
      <c r="P33" s="2"/>
      <c r="Q33" s="50"/>
      <c r="R33" s="2"/>
      <c r="S33" s="2"/>
      <c r="T33" s="50"/>
      <c r="U33" s="2"/>
      <c r="V33" s="132"/>
      <c r="W33" s="45" t="s">
        <v>47</v>
      </c>
      <c r="X33" s="46" t="s">
        <v>33</v>
      </c>
      <c r="Y33" s="42">
        <v>0</v>
      </c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J33" s="18"/>
    </row>
    <row r="34" spans="2:36" ht="27.95" customHeight="1">
      <c r="B34" s="134"/>
      <c r="C34" s="130"/>
      <c r="D34" s="50"/>
      <c r="E34" s="50"/>
      <c r="F34" s="2"/>
      <c r="G34" s="2"/>
      <c r="H34" s="50"/>
      <c r="I34" s="2"/>
      <c r="J34" s="3"/>
      <c r="K34" s="50"/>
      <c r="L34" s="3"/>
      <c r="M34" s="3"/>
      <c r="N34" s="50"/>
      <c r="O34" s="2"/>
      <c r="P34" s="2"/>
      <c r="Q34" s="50"/>
      <c r="R34" s="2"/>
      <c r="S34" s="3"/>
      <c r="T34" s="50"/>
      <c r="U34" s="2"/>
      <c r="V34" s="132"/>
      <c r="W34" s="99">
        <v>27.3</v>
      </c>
      <c r="X34" s="94" t="s">
        <v>42</v>
      </c>
      <c r="Y34" s="51">
        <v>0</v>
      </c>
      <c r="Z34" s="17"/>
      <c r="AA34" s="18" t="s">
        <v>35</v>
      </c>
      <c r="AB34" s="19">
        <v>1</v>
      </c>
      <c r="AE34" s="18">
        <f>AB34*15</f>
        <v>15</v>
      </c>
    </row>
    <row r="35" spans="2:36" ht="27.95" customHeight="1">
      <c r="B35" s="52" t="s">
        <v>36</v>
      </c>
      <c r="C35" s="53"/>
      <c r="D35" s="50"/>
      <c r="E35" s="50"/>
      <c r="F35" s="2"/>
      <c r="G35" s="2"/>
      <c r="H35" s="50"/>
      <c r="I35" s="2"/>
      <c r="J35" s="2"/>
      <c r="K35" s="50"/>
      <c r="L35" s="2"/>
      <c r="M35" s="2"/>
      <c r="N35" s="50"/>
      <c r="O35" s="2"/>
      <c r="P35" s="2"/>
      <c r="Q35" s="50"/>
      <c r="R35" s="2"/>
      <c r="S35" s="2"/>
      <c r="T35" s="50"/>
      <c r="U35" s="2"/>
      <c r="V35" s="132"/>
      <c r="W35" s="45" t="s">
        <v>12</v>
      </c>
      <c r="X35" s="54"/>
      <c r="Y35" s="42"/>
      <c r="Z35" s="18"/>
      <c r="AC35" s="18">
        <f>SUM(AC30:AC34)</f>
        <v>27.8</v>
      </c>
      <c r="AD35" s="18">
        <f>SUM(AD30:AD34)</f>
        <v>22.5</v>
      </c>
      <c r="AE35" s="18">
        <f>SUM(AE30:AE34)</f>
        <v>114</v>
      </c>
      <c r="AF35" s="18">
        <f>AC35*4+AD35*9+AE35*4</f>
        <v>769.7</v>
      </c>
      <c r="AG35" s="102"/>
    </row>
    <row r="36" spans="2:36" ht="27.95" customHeight="1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133"/>
      <c r="W36" s="100">
        <f>W30*4+W34*4+W32*9</f>
        <v>714.7</v>
      </c>
      <c r="X36" s="58"/>
      <c r="Y36" s="59"/>
      <c r="Z36" s="17"/>
      <c r="AC36" s="57">
        <f>AC35*4/AF35</f>
        <v>0.14447187215798363</v>
      </c>
      <c r="AD36" s="57">
        <f>AD35*9/AF35</f>
        <v>0.26308951539560865</v>
      </c>
      <c r="AE36" s="57">
        <f>AE35*4/AF35</f>
        <v>0.59243861244640761</v>
      </c>
      <c r="AG36" s="104"/>
    </row>
    <row r="37" spans="2:36" s="39" customFormat="1" ht="27.95" customHeight="1">
      <c r="B37" s="34">
        <v>1</v>
      </c>
      <c r="C37" s="130"/>
      <c r="D37" s="35" t="str">
        <f>'109.1月菜單'!R23</f>
        <v>榨醬麵(豆)</v>
      </c>
      <c r="E37" s="35" t="s">
        <v>131</v>
      </c>
      <c r="F37" s="35"/>
      <c r="G37" s="35" t="str">
        <f>'109.1月菜單'!R24</f>
        <v>照燒雞翅</v>
      </c>
      <c r="H37" s="35" t="s">
        <v>81</v>
      </c>
      <c r="I37" s="35"/>
      <c r="J37" s="35" t="str">
        <f>'109.1月菜單'!R25</f>
        <v>銀絲卷(冷)</v>
      </c>
      <c r="K37" s="35" t="s">
        <v>15</v>
      </c>
      <c r="L37" s="35"/>
      <c r="M37" s="35" t="str">
        <f>'109.1月菜單'!R26</f>
        <v>玉米起司片</v>
      </c>
      <c r="N37" s="35" t="s">
        <v>50</v>
      </c>
      <c r="O37" s="35"/>
      <c r="P37" s="35" t="str">
        <f>'109.1月菜單'!R27</f>
        <v>深色蔬菜</v>
      </c>
      <c r="Q37" s="35" t="s">
        <v>54</v>
      </c>
      <c r="R37" s="35"/>
      <c r="S37" s="35" t="str">
        <f>'109.1月菜單'!R28</f>
        <v>鮮蔬湯</v>
      </c>
      <c r="T37" s="35" t="s">
        <v>55</v>
      </c>
      <c r="U37" s="35"/>
      <c r="V37" s="131"/>
      <c r="W37" s="36" t="s">
        <v>44</v>
      </c>
      <c r="X37" s="37" t="s">
        <v>19</v>
      </c>
      <c r="Y37" s="38">
        <v>5.5</v>
      </c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  <c r="AG37" s="102"/>
    </row>
    <row r="38" spans="2:36" ht="27.95" customHeight="1">
      <c r="B38" s="40" t="s">
        <v>8</v>
      </c>
      <c r="C38" s="130"/>
      <c r="D38" s="2" t="s">
        <v>63</v>
      </c>
      <c r="E38" s="3"/>
      <c r="F38" s="2">
        <v>135</v>
      </c>
      <c r="G38" s="2" t="s">
        <v>99</v>
      </c>
      <c r="H38" s="3"/>
      <c r="I38" s="2">
        <v>60</v>
      </c>
      <c r="J38" s="108" t="s">
        <v>266</v>
      </c>
      <c r="K38" s="108" t="s">
        <v>192</v>
      </c>
      <c r="L38" s="108">
        <v>30</v>
      </c>
      <c r="M38" s="65" t="s">
        <v>107</v>
      </c>
      <c r="N38" s="115"/>
      <c r="O38" s="117">
        <v>30</v>
      </c>
      <c r="P38" s="2" t="s">
        <v>69</v>
      </c>
      <c r="Q38" s="3"/>
      <c r="R38" s="2">
        <v>100</v>
      </c>
      <c r="S38" s="2" t="s">
        <v>124</v>
      </c>
      <c r="T38" s="2"/>
      <c r="U38" s="2">
        <v>30</v>
      </c>
      <c r="V38" s="132"/>
      <c r="W38" s="103">
        <v>106</v>
      </c>
      <c r="X38" s="41" t="s">
        <v>25</v>
      </c>
      <c r="Y38" s="42">
        <v>2.1</v>
      </c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  <c r="AG38" s="103"/>
    </row>
    <row r="39" spans="2:36" ht="27.95" customHeight="1">
      <c r="B39" s="40">
        <v>17</v>
      </c>
      <c r="C39" s="130"/>
      <c r="D39" s="2" t="s">
        <v>201</v>
      </c>
      <c r="E39" s="3"/>
      <c r="F39" s="2">
        <v>30</v>
      </c>
      <c r="G39" s="2"/>
      <c r="H39" s="3"/>
      <c r="I39" s="2"/>
      <c r="J39" s="108"/>
      <c r="K39" s="108"/>
      <c r="L39" s="108"/>
      <c r="M39" s="65" t="s">
        <v>106</v>
      </c>
      <c r="N39" s="124"/>
      <c r="O39" s="118">
        <v>5</v>
      </c>
      <c r="P39" s="2"/>
      <c r="Q39" s="3"/>
      <c r="R39" s="2"/>
      <c r="S39" s="2" t="s">
        <v>73</v>
      </c>
      <c r="T39" s="2"/>
      <c r="U39" s="2">
        <v>10</v>
      </c>
      <c r="V39" s="132"/>
      <c r="W39" s="45" t="s">
        <v>46</v>
      </c>
      <c r="X39" s="46" t="s">
        <v>27</v>
      </c>
      <c r="Y39" s="42">
        <v>1.7</v>
      </c>
      <c r="Z39" s="18"/>
      <c r="AA39" s="47" t="s">
        <v>28</v>
      </c>
      <c r="AB39" s="19">
        <v>2.2999999999999998</v>
      </c>
      <c r="AC39" s="48">
        <f>AB39*7</f>
        <v>16.099999999999998</v>
      </c>
      <c r="AD39" s="19">
        <f>AB39*5</f>
        <v>11.5</v>
      </c>
      <c r="AE39" s="19" t="s">
        <v>29</v>
      </c>
      <c r="AF39" s="49">
        <f>AC39*4+AD39*9</f>
        <v>167.89999999999998</v>
      </c>
      <c r="AG39" s="102"/>
    </row>
    <row r="40" spans="2:36" ht="27.95" customHeight="1">
      <c r="B40" s="40" t="s">
        <v>10</v>
      </c>
      <c r="C40" s="130"/>
      <c r="D40" s="3" t="s">
        <v>214</v>
      </c>
      <c r="E40" s="3"/>
      <c r="F40" s="3">
        <v>1</v>
      </c>
      <c r="G40" s="2"/>
      <c r="H40" s="3"/>
      <c r="I40" s="2"/>
      <c r="J40" s="2"/>
      <c r="K40" s="113"/>
      <c r="L40" s="108"/>
      <c r="M40" s="65" t="s">
        <v>87</v>
      </c>
      <c r="N40" s="119"/>
      <c r="O40" s="118">
        <v>5</v>
      </c>
      <c r="P40" s="2"/>
      <c r="Q40" s="3"/>
      <c r="R40" s="2"/>
      <c r="S40" s="2" t="s">
        <v>253</v>
      </c>
      <c r="T40" s="3"/>
      <c r="U40" s="2">
        <v>5</v>
      </c>
      <c r="V40" s="132"/>
      <c r="W40" s="99">
        <v>23</v>
      </c>
      <c r="X40" s="46" t="s">
        <v>30</v>
      </c>
      <c r="Y40" s="42">
        <v>2.5</v>
      </c>
      <c r="Z40" s="17"/>
      <c r="AA40" s="18" t="s">
        <v>31</v>
      </c>
      <c r="AB40" s="19">
        <v>1.6</v>
      </c>
      <c r="AC40" s="19">
        <f>AB40*1</f>
        <v>1.6</v>
      </c>
      <c r="AD40" s="19" t="s">
        <v>29</v>
      </c>
      <c r="AE40" s="19">
        <f>AB40*5</f>
        <v>8</v>
      </c>
      <c r="AF40" s="19">
        <f>AC40*4+AE40*4</f>
        <v>38.4</v>
      </c>
      <c r="AG40" s="103"/>
    </row>
    <row r="41" spans="2:36" ht="27.95" customHeight="1">
      <c r="B41" s="134" t="s">
        <v>32</v>
      </c>
      <c r="C41" s="130"/>
      <c r="D41" s="108" t="s">
        <v>59</v>
      </c>
      <c r="E41" s="108" t="s">
        <v>84</v>
      </c>
      <c r="F41" s="108">
        <v>10</v>
      </c>
      <c r="G41" s="2"/>
      <c r="H41" s="3"/>
      <c r="I41" s="2"/>
      <c r="J41" s="3"/>
      <c r="K41" s="50"/>
      <c r="L41" s="3"/>
      <c r="M41" s="2" t="s">
        <v>243</v>
      </c>
      <c r="N41" s="50"/>
      <c r="O41" s="2">
        <v>10</v>
      </c>
      <c r="P41" s="2"/>
      <c r="Q41" s="3"/>
      <c r="R41" s="2"/>
      <c r="S41" s="3" t="s">
        <v>251</v>
      </c>
      <c r="T41" s="3"/>
      <c r="U41" s="3">
        <v>3</v>
      </c>
      <c r="V41" s="132"/>
      <c r="W41" s="45" t="s">
        <v>47</v>
      </c>
      <c r="X41" s="46" t="s">
        <v>33</v>
      </c>
      <c r="Y41" s="42">
        <v>0</v>
      </c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2"/>
    </row>
    <row r="42" spans="2:36" ht="27.95" customHeight="1">
      <c r="B42" s="134"/>
      <c r="C42" s="130"/>
      <c r="D42" s="108" t="s">
        <v>215</v>
      </c>
      <c r="E42" s="108" t="s">
        <v>132</v>
      </c>
      <c r="F42" s="108">
        <v>30</v>
      </c>
      <c r="G42" s="2"/>
      <c r="H42" s="50"/>
      <c r="I42" s="2"/>
      <c r="J42" s="3"/>
      <c r="K42" s="2"/>
      <c r="L42" s="3"/>
      <c r="M42" s="2"/>
      <c r="N42" s="50"/>
      <c r="O42" s="2"/>
      <c r="P42" s="2"/>
      <c r="Q42" s="50"/>
      <c r="R42" s="2"/>
      <c r="S42" s="3" t="s">
        <v>252</v>
      </c>
      <c r="T42" s="50"/>
      <c r="U42" s="3">
        <v>1</v>
      </c>
      <c r="V42" s="132"/>
      <c r="W42" s="99">
        <v>27.4</v>
      </c>
      <c r="X42" s="94" t="s">
        <v>42</v>
      </c>
      <c r="Y42" s="51">
        <v>0</v>
      </c>
      <c r="Z42" s="17"/>
      <c r="AA42" s="18" t="s">
        <v>35</v>
      </c>
      <c r="AE42" s="18">
        <f>AB42*15</f>
        <v>0</v>
      </c>
      <c r="AG42" s="103"/>
    </row>
    <row r="43" spans="2:36" ht="27.95" customHeight="1">
      <c r="B43" s="52" t="s">
        <v>36</v>
      </c>
      <c r="C43" s="53"/>
      <c r="D43" s="50"/>
      <c r="E43" s="50"/>
      <c r="F43" s="2"/>
      <c r="G43" s="2"/>
      <c r="H43" s="50"/>
      <c r="I43" s="2"/>
      <c r="J43" s="3"/>
      <c r="K43" s="50"/>
      <c r="L43" s="3"/>
      <c r="M43" s="110"/>
      <c r="N43" s="116"/>
      <c r="O43" s="2"/>
      <c r="P43" s="2"/>
      <c r="Q43" s="50"/>
      <c r="R43" s="2"/>
      <c r="S43" s="3"/>
      <c r="T43" s="50"/>
      <c r="U43" s="3"/>
      <c r="V43" s="132"/>
      <c r="W43" s="45" t="s">
        <v>12</v>
      </c>
      <c r="X43" s="54"/>
      <c r="Y43" s="42"/>
      <c r="Z43" s="18"/>
      <c r="AC43" s="18">
        <f>SUM(AC38:AC42)</f>
        <v>29.7</v>
      </c>
      <c r="AD43" s="18">
        <f>SUM(AD38:AD42)</f>
        <v>24</v>
      </c>
      <c r="AE43" s="18">
        <f>SUM(AE38:AE42)</f>
        <v>98</v>
      </c>
      <c r="AF43" s="18">
        <f>AC43*4+AD43*9+AE43*4</f>
        <v>726.8</v>
      </c>
      <c r="AG43" s="102"/>
    </row>
    <row r="44" spans="2:36" ht="27.95" customHeight="1" thickBot="1">
      <c r="B44" s="79"/>
      <c r="C44" s="56"/>
      <c r="D44" s="80"/>
      <c r="E44" s="80"/>
      <c r="F44" s="81"/>
      <c r="G44" s="81"/>
      <c r="H44" s="80"/>
      <c r="I44" s="81"/>
      <c r="J44" s="81"/>
      <c r="K44" s="80"/>
      <c r="L44" s="81"/>
      <c r="M44" s="81"/>
      <c r="N44" s="80"/>
      <c r="O44" s="81"/>
      <c r="P44" s="81"/>
      <c r="Q44" s="80"/>
      <c r="R44" s="81"/>
      <c r="S44" s="81"/>
      <c r="T44" s="80"/>
      <c r="U44" s="81"/>
      <c r="V44" s="133"/>
      <c r="W44" s="100">
        <f>W38*4+W42*4+W40*9</f>
        <v>740.6</v>
      </c>
      <c r="X44" s="58"/>
      <c r="Y44" s="59"/>
      <c r="Z44" s="17"/>
      <c r="AC44" s="57">
        <f>AC43*4/AF43</f>
        <v>0.16345624656026417</v>
      </c>
      <c r="AD44" s="57">
        <f>AD43*9/AF43</f>
        <v>0.29719317556411667</v>
      </c>
      <c r="AE44" s="57">
        <f>AE43*4/AF43</f>
        <v>0.53935057787561924</v>
      </c>
      <c r="AG44" s="104"/>
    </row>
    <row r="45" spans="2:36" s="85" customFormat="1" ht="21.75" customHeight="1">
      <c r="B45" s="82"/>
      <c r="C45" s="18"/>
      <c r="D45" s="44"/>
      <c r="E45" s="83"/>
      <c r="F45" s="44"/>
      <c r="G45" s="44"/>
      <c r="H45" s="83"/>
      <c r="I45" s="44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84"/>
      <c r="AA45" s="70"/>
      <c r="AB45" s="64"/>
      <c r="AC45" s="70"/>
      <c r="AD45" s="70"/>
      <c r="AE45" s="70"/>
      <c r="AF45" s="70"/>
      <c r="AG45" s="70"/>
    </row>
    <row r="46" spans="2:36" ht="27.75">
      <c r="B46" s="64"/>
      <c r="C46" s="85"/>
      <c r="D46" s="128"/>
      <c r="E46" s="128"/>
      <c r="F46" s="139"/>
      <c r="G46" s="139"/>
      <c r="H46" s="86"/>
      <c r="I46" s="18"/>
      <c r="J46" s="18"/>
      <c r="K46" s="86"/>
      <c r="L46" s="18"/>
      <c r="M46" s="120"/>
      <c r="N46" s="121"/>
      <c r="O46" s="121"/>
      <c r="P46" s="18"/>
      <c r="Q46" s="86"/>
      <c r="R46" s="18"/>
      <c r="T46" s="86"/>
      <c r="U46" s="18"/>
      <c r="V46" s="87"/>
      <c r="Y46" s="90"/>
    </row>
    <row r="47" spans="2:36" ht="27.75">
      <c r="L47" s="18"/>
      <c r="M47" s="120"/>
      <c r="N47" s="121"/>
      <c r="O47" s="121"/>
      <c r="P47" s="18"/>
      <c r="Y47" s="90"/>
    </row>
    <row r="48" spans="2:36">
      <c r="Y48" s="90"/>
    </row>
    <row r="49" spans="25:25">
      <c r="Y49" s="90"/>
    </row>
    <row r="50" spans="25:25">
      <c r="Y50" s="90"/>
    </row>
    <row r="51" spans="25:25">
      <c r="Y51" s="90"/>
    </row>
    <row r="52" spans="25:25">
      <c r="Y52" s="90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2"/>
  <sheetViews>
    <sheetView tabSelected="1" zoomScale="60" workbookViewId="0">
      <selection activeCell="J19" sqref="J19:M19"/>
    </sheetView>
  </sheetViews>
  <sheetFormatPr defaultColWidth="9" defaultRowHeight="20.25"/>
  <cols>
    <col min="1" max="1" width="1.875" style="44" customWidth="1"/>
    <col min="2" max="2" width="4.875" style="82" customWidth="1"/>
    <col min="3" max="3" width="0" style="44" hidden="1" customWidth="1"/>
    <col min="4" max="4" width="18.625" style="44" customWidth="1"/>
    <col min="5" max="5" width="5.625" style="83" customWidth="1"/>
    <col min="6" max="6" width="9.625" style="44" customWidth="1"/>
    <col min="7" max="7" width="18.625" style="44" customWidth="1"/>
    <col min="8" max="8" width="5.625" style="83" customWidth="1"/>
    <col min="9" max="9" width="9.625" style="44" customWidth="1"/>
    <col min="10" max="10" width="18.625" style="44" customWidth="1"/>
    <col min="11" max="11" width="5.625" style="83" customWidth="1"/>
    <col min="12" max="12" width="9.625" style="44" customWidth="1"/>
    <col min="13" max="13" width="18.625" style="44" customWidth="1"/>
    <col min="14" max="14" width="5.625" style="83" customWidth="1"/>
    <col min="15" max="15" width="9.625" style="44" customWidth="1"/>
    <col min="16" max="16" width="18.625" style="44" customWidth="1"/>
    <col min="17" max="17" width="5.625" style="83" customWidth="1"/>
    <col min="18" max="18" width="9.625" style="44" customWidth="1"/>
    <col min="19" max="19" width="18.625" style="44" customWidth="1"/>
    <col min="20" max="20" width="5.625" style="83" customWidth="1"/>
    <col min="21" max="21" width="9.625" style="44" customWidth="1"/>
    <col min="22" max="22" width="5.25" style="91" customWidth="1"/>
    <col min="23" max="23" width="11.75" style="88" customWidth="1"/>
    <col min="24" max="24" width="11.25" style="89" customWidth="1"/>
    <col min="25" max="25" width="6.625" style="92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3" s="5" customFormat="1" ht="38.25">
      <c r="B1" s="136" t="s">
        <v>261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4"/>
      <c r="AB1" s="6"/>
    </row>
    <row r="2" spans="2:33" s="5" customFormat="1" ht="13.5" customHeight="1">
      <c r="B2" s="137"/>
      <c r="C2" s="138"/>
      <c r="D2" s="138"/>
      <c r="E2" s="138"/>
      <c r="F2" s="138"/>
      <c r="G2" s="138"/>
      <c r="H2" s="127"/>
      <c r="I2" s="4"/>
      <c r="J2" s="4"/>
      <c r="K2" s="127"/>
      <c r="L2" s="4"/>
      <c r="M2" s="4"/>
      <c r="N2" s="127"/>
      <c r="O2" s="4"/>
      <c r="P2" s="4"/>
      <c r="Q2" s="127"/>
      <c r="R2" s="4"/>
      <c r="S2" s="4"/>
      <c r="T2" s="127"/>
      <c r="U2" s="4"/>
      <c r="V2" s="8"/>
      <c r="W2" s="9"/>
      <c r="X2" s="10"/>
      <c r="Y2" s="9"/>
      <c r="Z2" s="4"/>
      <c r="AB2" s="6"/>
    </row>
    <row r="3" spans="2:33" s="18" customFormat="1" ht="32.25" customHeight="1" thickBot="1">
      <c r="B3" s="95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3" s="33" customFormat="1" ht="99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6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1"/>
    </row>
    <row r="5" spans="2:33" s="39" customFormat="1" ht="65.099999999999994" customHeight="1">
      <c r="B5" s="34">
        <v>1</v>
      </c>
      <c r="C5" s="130"/>
      <c r="D5" s="35" t="str">
        <f>'109.1月菜單'!B32</f>
        <v>香Q米飯</v>
      </c>
      <c r="E5" s="35" t="s">
        <v>15</v>
      </c>
      <c r="F5" s="1" t="s">
        <v>16</v>
      </c>
      <c r="G5" s="35" t="str">
        <f>'109.1月菜單'!B33</f>
        <v>鹽酥雞(炸)</v>
      </c>
      <c r="H5" s="35" t="s">
        <v>155</v>
      </c>
      <c r="I5" s="1" t="s">
        <v>16</v>
      </c>
      <c r="J5" s="35" t="str">
        <f>'109.1月菜單'!B34</f>
        <v>五香滷蛋</v>
      </c>
      <c r="K5" s="35" t="s">
        <v>67</v>
      </c>
      <c r="L5" s="1" t="s">
        <v>16</v>
      </c>
      <c r="M5" s="35" t="str">
        <f>'109.1月菜單'!B35</f>
        <v>洋蔥肉片</v>
      </c>
      <c r="N5" s="35" t="s">
        <v>17</v>
      </c>
      <c r="O5" s="1" t="s">
        <v>16</v>
      </c>
      <c r="P5" s="35" t="str">
        <f>'109.1月菜單'!B36</f>
        <v>深色蔬菜</v>
      </c>
      <c r="Q5" s="35" t="s">
        <v>18</v>
      </c>
      <c r="R5" s="1" t="s">
        <v>16</v>
      </c>
      <c r="S5" s="35" t="str">
        <f>'109.1月菜單'!B37</f>
        <v>日式豆腐湯(豆)</v>
      </c>
      <c r="T5" s="35" t="s">
        <v>17</v>
      </c>
      <c r="U5" s="1" t="s">
        <v>16</v>
      </c>
      <c r="V5" s="131"/>
      <c r="W5" s="36" t="s">
        <v>44</v>
      </c>
      <c r="X5" s="37" t="s">
        <v>19</v>
      </c>
      <c r="Y5" s="38">
        <v>5</v>
      </c>
      <c r="Z5" s="18"/>
      <c r="AA5" s="18"/>
      <c r="AB5" s="19"/>
      <c r="AC5" s="18" t="s">
        <v>20</v>
      </c>
      <c r="AD5" s="18" t="s">
        <v>21</v>
      </c>
      <c r="AE5" s="18" t="s">
        <v>22</v>
      </c>
      <c r="AF5" s="18" t="s">
        <v>23</v>
      </c>
      <c r="AG5" s="102"/>
    </row>
    <row r="6" spans="2:33" ht="27.95" customHeight="1">
      <c r="B6" s="40" t="s">
        <v>8</v>
      </c>
      <c r="C6" s="130"/>
      <c r="D6" s="2" t="s">
        <v>24</v>
      </c>
      <c r="E6" s="3"/>
      <c r="F6" s="2">
        <v>100</v>
      </c>
      <c r="G6" s="2" t="s">
        <v>80</v>
      </c>
      <c r="H6" s="2"/>
      <c r="I6" s="2">
        <v>60</v>
      </c>
      <c r="J6" s="2" t="s">
        <v>61</v>
      </c>
      <c r="K6" s="3"/>
      <c r="L6" s="2">
        <v>55</v>
      </c>
      <c r="M6" s="2" t="s">
        <v>202</v>
      </c>
      <c r="N6" s="113"/>
      <c r="O6" s="2">
        <v>45</v>
      </c>
      <c r="P6" s="2" t="s">
        <v>69</v>
      </c>
      <c r="Q6" s="2"/>
      <c r="R6" s="2">
        <v>100</v>
      </c>
      <c r="S6" s="3" t="s">
        <v>85</v>
      </c>
      <c r="T6" s="2"/>
      <c r="U6" s="2">
        <v>1</v>
      </c>
      <c r="V6" s="132"/>
      <c r="W6" s="103">
        <v>98.5</v>
      </c>
      <c r="X6" s="41" t="s">
        <v>25</v>
      </c>
      <c r="Y6" s="42">
        <v>2.4</v>
      </c>
      <c r="Z6" s="17"/>
      <c r="AA6" s="43" t="s">
        <v>26</v>
      </c>
      <c r="AB6" s="19">
        <v>6</v>
      </c>
      <c r="AC6" s="19">
        <f>AB6*2</f>
        <v>12</v>
      </c>
      <c r="AD6" s="19"/>
      <c r="AE6" s="19">
        <f>AB6*15</f>
        <v>90</v>
      </c>
      <c r="AF6" s="19">
        <f>AC6*4+AE6*4</f>
        <v>408</v>
      </c>
      <c r="AG6" s="103"/>
    </row>
    <row r="7" spans="2:33" ht="27.95" customHeight="1">
      <c r="B7" s="40">
        <v>20</v>
      </c>
      <c r="C7" s="130"/>
      <c r="D7" s="2"/>
      <c r="E7" s="3"/>
      <c r="F7" s="2"/>
      <c r="G7" s="2"/>
      <c r="H7" s="2"/>
      <c r="I7" s="2"/>
      <c r="J7" s="2"/>
      <c r="K7" s="3"/>
      <c r="L7" s="2"/>
      <c r="M7" s="2" t="s">
        <v>218</v>
      </c>
      <c r="N7" s="107"/>
      <c r="O7" s="2">
        <v>40</v>
      </c>
      <c r="P7" s="2"/>
      <c r="Q7" s="2"/>
      <c r="R7" s="2"/>
      <c r="S7" s="3" t="s">
        <v>86</v>
      </c>
      <c r="T7" s="2" t="s">
        <v>237</v>
      </c>
      <c r="U7" s="2">
        <v>10</v>
      </c>
      <c r="V7" s="132"/>
      <c r="W7" s="45" t="s">
        <v>46</v>
      </c>
      <c r="X7" s="46" t="s">
        <v>27</v>
      </c>
      <c r="Y7" s="42">
        <v>1.7</v>
      </c>
      <c r="Z7" s="18"/>
      <c r="AA7" s="47" t="s">
        <v>28</v>
      </c>
      <c r="AB7" s="19">
        <v>2</v>
      </c>
      <c r="AC7" s="48">
        <f>AB7*7</f>
        <v>14</v>
      </c>
      <c r="AD7" s="19">
        <f>AB7*5</f>
        <v>10</v>
      </c>
      <c r="AE7" s="19" t="s">
        <v>29</v>
      </c>
      <c r="AF7" s="49">
        <f>AC7*4+AD7*9</f>
        <v>146</v>
      </c>
      <c r="AG7" s="102"/>
    </row>
    <row r="8" spans="2:33" ht="27.95" customHeight="1">
      <c r="B8" s="40" t="s">
        <v>10</v>
      </c>
      <c r="C8" s="130"/>
      <c r="D8" s="2"/>
      <c r="E8" s="3"/>
      <c r="F8" s="2"/>
      <c r="G8" s="2"/>
      <c r="H8" s="50"/>
      <c r="I8" s="2"/>
      <c r="J8" s="2"/>
      <c r="K8" s="3"/>
      <c r="L8" s="2"/>
      <c r="M8" s="2"/>
      <c r="N8" s="126"/>
      <c r="O8" s="2"/>
      <c r="P8" s="2"/>
      <c r="Q8" s="50"/>
      <c r="R8" s="2"/>
      <c r="S8" s="2" t="s">
        <v>255</v>
      </c>
      <c r="T8" s="3"/>
      <c r="U8" s="2">
        <v>20</v>
      </c>
      <c r="V8" s="132"/>
      <c r="W8" s="99">
        <v>24.5</v>
      </c>
      <c r="X8" s="46" t="s">
        <v>30</v>
      </c>
      <c r="Y8" s="42">
        <v>2.5</v>
      </c>
      <c r="Z8" s="17"/>
      <c r="AA8" s="18" t="s">
        <v>31</v>
      </c>
      <c r="AB8" s="19">
        <v>1.5</v>
      </c>
      <c r="AC8" s="19">
        <f>AB8*1</f>
        <v>1.5</v>
      </c>
      <c r="AD8" s="19" t="s">
        <v>29</v>
      </c>
      <c r="AE8" s="19">
        <f>AB8*5</f>
        <v>7.5</v>
      </c>
      <c r="AF8" s="19">
        <f>AC8*4+AE8*4</f>
        <v>36</v>
      </c>
      <c r="AG8" s="103"/>
    </row>
    <row r="9" spans="2:33" ht="27.95" customHeight="1">
      <c r="B9" s="134" t="s">
        <v>37</v>
      </c>
      <c r="C9" s="130"/>
      <c r="D9" s="3"/>
      <c r="E9" s="3"/>
      <c r="F9" s="3"/>
      <c r="G9" s="2"/>
      <c r="H9" s="50"/>
      <c r="I9" s="2"/>
      <c r="J9" s="2"/>
      <c r="K9" s="3"/>
      <c r="L9" s="2"/>
      <c r="M9" s="3"/>
      <c r="N9" s="50"/>
      <c r="O9" s="2"/>
      <c r="P9" s="2"/>
      <c r="Q9" s="50"/>
      <c r="R9" s="2"/>
      <c r="S9" s="3" t="s">
        <v>256</v>
      </c>
      <c r="T9" s="3"/>
      <c r="U9" s="3">
        <v>1</v>
      </c>
      <c r="V9" s="132"/>
      <c r="W9" s="45" t="s">
        <v>47</v>
      </c>
      <c r="X9" s="46" t="s">
        <v>33</v>
      </c>
      <c r="Y9" s="42">
        <v>0</v>
      </c>
      <c r="Z9" s="18"/>
      <c r="AA9" s="18" t="s">
        <v>34</v>
      </c>
      <c r="AB9" s="19">
        <v>2.5</v>
      </c>
      <c r="AC9" s="19"/>
      <c r="AD9" s="19">
        <f>AB9*5</f>
        <v>12.5</v>
      </c>
      <c r="AE9" s="19" t="s">
        <v>29</v>
      </c>
      <c r="AF9" s="19">
        <f>AD9*9</f>
        <v>112.5</v>
      </c>
      <c r="AG9" s="102"/>
    </row>
    <row r="10" spans="2:33" ht="27.95" customHeight="1">
      <c r="B10" s="134"/>
      <c r="C10" s="130"/>
      <c r="D10" s="3"/>
      <c r="E10" s="3"/>
      <c r="F10" s="3"/>
      <c r="G10" s="2"/>
      <c r="H10" s="50"/>
      <c r="I10" s="2"/>
      <c r="J10" s="2"/>
      <c r="K10" s="50"/>
      <c r="L10" s="2"/>
      <c r="M10" s="2"/>
      <c r="N10" s="50"/>
      <c r="O10" s="2"/>
      <c r="P10" s="2"/>
      <c r="Q10" s="50"/>
      <c r="R10" s="2"/>
      <c r="S10" s="3"/>
      <c r="T10" s="97"/>
      <c r="U10" s="2"/>
      <c r="V10" s="132"/>
      <c r="W10" s="99">
        <v>27.8</v>
      </c>
      <c r="X10" s="94" t="s">
        <v>42</v>
      </c>
      <c r="Y10" s="51">
        <v>0</v>
      </c>
      <c r="Z10" s="17"/>
      <c r="AA10" s="18" t="s">
        <v>35</v>
      </c>
      <c r="AE10" s="18">
        <f>AB10*15</f>
        <v>0</v>
      </c>
      <c r="AG10" s="103"/>
    </row>
    <row r="11" spans="2:33" ht="27.95" customHeight="1">
      <c r="B11" s="52" t="s">
        <v>36</v>
      </c>
      <c r="C11" s="53"/>
      <c r="D11" s="3"/>
      <c r="E11" s="50"/>
      <c r="F11" s="3"/>
      <c r="G11" s="2"/>
      <c r="H11" s="50"/>
      <c r="I11" s="2"/>
      <c r="J11" s="2"/>
      <c r="K11" s="50"/>
      <c r="L11" s="2"/>
      <c r="M11" s="2"/>
      <c r="N11" s="50"/>
      <c r="O11" s="2"/>
      <c r="P11" s="2"/>
      <c r="Q11" s="50"/>
      <c r="R11" s="2"/>
      <c r="S11" s="2"/>
      <c r="T11" s="50"/>
      <c r="U11" s="2"/>
      <c r="V11" s="132"/>
      <c r="W11" s="45" t="s">
        <v>12</v>
      </c>
      <c r="X11" s="54"/>
      <c r="Y11" s="42"/>
      <c r="Z11" s="18"/>
      <c r="AC11" s="18">
        <f>SUM(AC6:AC10)</f>
        <v>27.5</v>
      </c>
      <c r="AD11" s="18">
        <f>SUM(AD6:AD10)</f>
        <v>22.5</v>
      </c>
      <c r="AE11" s="18">
        <f>SUM(AE6:AE10)</f>
        <v>97.5</v>
      </c>
      <c r="AF11" s="18">
        <f>AC11*4+AD11*9+AE11*4</f>
        <v>702.5</v>
      </c>
      <c r="AG11" s="102"/>
    </row>
    <row r="12" spans="2:33" ht="27.95" customHeight="1">
      <c r="B12" s="55"/>
      <c r="C12" s="56"/>
      <c r="D12" s="50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133"/>
      <c r="W12" s="100">
        <f>W6*4+W10*4+W8*9</f>
        <v>725.7</v>
      </c>
      <c r="X12" s="58"/>
      <c r="Y12" s="59"/>
      <c r="Z12" s="17"/>
      <c r="AC12" s="57">
        <f>AC11*4/AF11</f>
        <v>0.15658362989323843</v>
      </c>
      <c r="AD12" s="57">
        <f>AD11*9/AF11</f>
        <v>0.28825622775800713</v>
      </c>
      <c r="AE12" s="57">
        <f>AE11*4/AF11</f>
        <v>0.55516014234875444</v>
      </c>
      <c r="AG12" s="104"/>
    </row>
    <row r="13" spans="2:33" s="39" customFormat="1" ht="27.95" customHeight="1">
      <c r="B13" s="34"/>
      <c r="C13" s="130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131"/>
      <c r="W13" s="36"/>
      <c r="X13" s="37"/>
      <c r="Y13" s="38"/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2"/>
    </row>
    <row r="14" spans="2:33" ht="27.95" customHeight="1">
      <c r="B14" s="40"/>
      <c r="C14" s="130"/>
      <c r="D14" s="2"/>
      <c r="E14" s="2"/>
      <c r="F14" s="2"/>
      <c r="G14" s="2"/>
      <c r="H14" s="2"/>
      <c r="I14" s="2"/>
      <c r="J14" s="2"/>
      <c r="K14" s="3"/>
      <c r="L14" s="2"/>
      <c r="M14" s="107"/>
      <c r="N14" s="107"/>
      <c r="O14" s="107"/>
      <c r="P14" s="2"/>
      <c r="Q14" s="2"/>
      <c r="R14" s="2"/>
      <c r="S14" s="3"/>
      <c r="T14" s="2"/>
      <c r="U14" s="2"/>
      <c r="V14" s="132"/>
      <c r="W14" s="103"/>
      <c r="X14" s="41"/>
      <c r="Y14" s="42"/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3"/>
    </row>
    <row r="15" spans="2:33" ht="27.95" customHeight="1">
      <c r="B15" s="40"/>
      <c r="C15" s="130"/>
      <c r="D15" s="2"/>
      <c r="E15" s="2"/>
      <c r="F15" s="2"/>
      <c r="G15" s="2"/>
      <c r="H15" s="2"/>
      <c r="I15" s="2"/>
      <c r="J15" s="2"/>
      <c r="K15" s="2"/>
      <c r="L15" s="2"/>
      <c r="M15" s="107"/>
      <c r="N15" s="107"/>
      <c r="O15" s="107"/>
      <c r="P15" s="2"/>
      <c r="Q15" s="2"/>
      <c r="R15" s="2"/>
      <c r="S15" s="3"/>
      <c r="T15" s="2"/>
      <c r="U15" s="2"/>
      <c r="V15" s="132"/>
      <c r="W15" s="45"/>
      <c r="X15" s="46"/>
      <c r="Y15" s="42"/>
      <c r="Z15" s="18"/>
      <c r="AA15" s="47" t="s">
        <v>28</v>
      </c>
      <c r="AB15" s="19">
        <v>2</v>
      </c>
      <c r="AC15" s="48">
        <f>AB15*7</f>
        <v>14</v>
      </c>
      <c r="AD15" s="19">
        <f>AB15*5</f>
        <v>10</v>
      </c>
      <c r="AE15" s="19" t="s">
        <v>29</v>
      </c>
      <c r="AF15" s="49">
        <f>AC15*4+AD15*9</f>
        <v>146</v>
      </c>
      <c r="AG15" s="102"/>
    </row>
    <row r="16" spans="2:33" ht="27.95" customHeight="1">
      <c r="B16" s="40"/>
      <c r="C16" s="130"/>
      <c r="D16" s="50"/>
      <c r="E16" s="50"/>
      <c r="F16" s="2"/>
      <c r="G16" s="2"/>
      <c r="H16" s="50"/>
      <c r="I16" s="2"/>
      <c r="J16" s="2"/>
      <c r="K16" s="50"/>
      <c r="L16" s="2"/>
      <c r="M16" s="107"/>
      <c r="N16" s="126"/>
      <c r="O16" s="107"/>
      <c r="P16" s="2"/>
      <c r="Q16" s="50"/>
      <c r="R16" s="2"/>
      <c r="S16" s="2"/>
      <c r="T16" s="3"/>
      <c r="U16" s="2"/>
      <c r="V16" s="132"/>
      <c r="W16" s="99"/>
      <c r="X16" s="46"/>
      <c r="Y16" s="42"/>
      <c r="Z16" s="17"/>
      <c r="AA16" s="18" t="s">
        <v>31</v>
      </c>
      <c r="AB16" s="19">
        <v>1.7</v>
      </c>
      <c r="AC16" s="19">
        <f>AB16*1</f>
        <v>1.7</v>
      </c>
      <c r="AD16" s="19" t="s">
        <v>29</v>
      </c>
      <c r="AE16" s="19">
        <f>AB16*5</f>
        <v>8.5</v>
      </c>
      <c r="AF16" s="19">
        <f>AC16*4+AE16*4</f>
        <v>40.799999999999997</v>
      </c>
      <c r="AG16" s="103"/>
    </row>
    <row r="17" spans="2:33" ht="27.95" customHeight="1">
      <c r="B17" s="134"/>
      <c r="C17" s="130"/>
      <c r="D17" s="50"/>
      <c r="E17" s="50"/>
      <c r="F17" s="2"/>
      <c r="G17" s="2"/>
      <c r="H17" s="50"/>
      <c r="I17" s="2"/>
      <c r="J17" s="2"/>
      <c r="K17" s="50"/>
      <c r="L17" s="2"/>
      <c r="M17" s="3"/>
      <c r="N17" s="50"/>
      <c r="O17" s="2"/>
      <c r="P17" s="2"/>
      <c r="Q17" s="50"/>
      <c r="R17" s="2"/>
      <c r="S17" s="3"/>
      <c r="T17" s="3"/>
      <c r="U17" s="3"/>
      <c r="V17" s="132"/>
      <c r="W17" s="45"/>
      <c r="X17" s="46"/>
      <c r="Y17" s="42"/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2"/>
    </row>
    <row r="18" spans="2:33" ht="27.95" customHeight="1">
      <c r="B18" s="134"/>
      <c r="C18" s="130"/>
      <c r="D18" s="50"/>
      <c r="E18" s="50"/>
      <c r="F18" s="2"/>
      <c r="G18" s="2"/>
      <c r="H18" s="50"/>
      <c r="I18" s="2"/>
      <c r="J18" s="2"/>
      <c r="K18" s="50"/>
      <c r="L18" s="2"/>
      <c r="M18" s="3"/>
      <c r="N18" s="50"/>
      <c r="O18" s="2"/>
      <c r="P18" s="2"/>
      <c r="Q18" s="50"/>
      <c r="R18" s="2"/>
      <c r="S18" s="111"/>
      <c r="T18" s="111"/>
      <c r="U18" s="111"/>
      <c r="V18" s="132"/>
      <c r="W18" s="99"/>
      <c r="X18" s="94"/>
      <c r="Y18" s="51"/>
      <c r="Z18" s="17"/>
      <c r="AA18" s="18" t="s">
        <v>35</v>
      </c>
      <c r="AB18" s="19">
        <v>1</v>
      </c>
      <c r="AE18" s="18">
        <f>AB18*15</f>
        <v>15</v>
      </c>
      <c r="AG18" s="103"/>
    </row>
    <row r="19" spans="2:33" ht="27.95" customHeight="1">
      <c r="B19" s="52"/>
      <c r="C19" s="53"/>
      <c r="D19" s="50"/>
      <c r="E19" s="50"/>
      <c r="F19" s="2"/>
      <c r="G19" s="2"/>
      <c r="H19" s="50"/>
      <c r="I19" s="2"/>
      <c r="J19" s="2"/>
      <c r="K19" s="50"/>
      <c r="L19" s="2"/>
      <c r="M19" s="2"/>
      <c r="N19" s="50"/>
      <c r="O19" s="2"/>
      <c r="P19" s="2"/>
      <c r="Q19" s="50"/>
      <c r="R19" s="2"/>
      <c r="S19" s="3"/>
      <c r="T19" s="93"/>
      <c r="U19" s="93"/>
      <c r="V19" s="132"/>
      <c r="W19" s="45"/>
      <c r="X19" s="54"/>
      <c r="Y19" s="42"/>
      <c r="Z19" s="18"/>
      <c r="AC19" s="18">
        <f>SUM(AC14:AC18)</f>
        <v>28.099999999999998</v>
      </c>
      <c r="AD19" s="18">
        <f>SUM(AD14:AD18)</f>
        <v>22.5</v>
      </c>
      <c r="AE19" s="18">
        <f>SUM(AE14:AE18)</f>
        <v>116.5</v>
      </c>
      <c r="AF19" s="18">
        <f>AC19*4+AD19*9+AE19*4</f>
        <v>780.9</v>
      </c>
      <c r="AG19" s="102"/>
    </row>
    <row r="20" spans="2:33" ht="27.95" customHeight="1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133"/>
      <c r="W20" s="100"/>
      <c r="X20" s="58"/>
      <c r="Y20" s="59"/>
      <c r="Z20" s="17"/>
      <c r="AC20" s="57">
        <f>AC19*4/AF19</f>
        <v>0.14393648354462799</v>
      </c>
      <c r="AD20" s="57">
        <f>AD19*9/AF19</f>
        <v>0.25931617364579335</v>
      </c>
      <c r="AE20" s="57">
        <f>AE19*4/AF19</f>
        <v>0.59674734280957875</v>
      </c>
      <c r="AG20" s="104"/>
    </row>
    <row r="21" spans="2:33" s="39" customFormat="1" ht="27.95" customHeight="1">
      <c r="B21" s="60"/>
      <c r="C21" s="130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131"/>
      <c r="W21" s="36"/>
      <c r="X21" s="37"/>
      <c r="Y21" s="38"/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2"/>
    </row>
    <row r="22" spans="2:33" s="65" customFormat="1" ht="27.75" customHeight="1">
      <c r="B22" s="61"/>
      <c r="C22" s="130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3"/>
      <c r="T22" s="2"/>
      <c r="U22" s="2"/>
      <c r="V22" s="132"/>
      <c r="W22" s="103"/>
      <c r="X22" s="41"/>
      <c r="Y22" s="42"/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3"/>
    </row>
    <row r="23" spans="2:33" s="65" customFormat="1" ht="27.95" customHeight="1">
      <c r="B23" s="61"/>
      <c r="C23" s="130"/>
      <c r="D23" s="2"/>
      <c r="E23" s="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98"/>
      <c r="U23" s="2"/>
      <c r="V23" s="132"/>
      <c r="W23" s="45"/>
      <c r="X23" s="46"/>
      <c r="Y23" s="42"/>
      <c r="Z23" s="66"/>
      <c r="AA23" s="67" t="s">
        <v>28</v>
      </c>
      <c r="AB23" s="64">
        <v>2.1</v>
      </c>
      <c r="AC23" s="68">
        <f>AB23*7</f>
        <v>14.700000000000001</v>
      </c>
      <c r="AD23" s="64">
        <f>AB23*5</f>
        <v>10.5</v>
      </c>
      <c r="AE23" s="64" t="s">
        <v>29</v>
      </c>
      <c r="AF23" s="69">
        <f>AC23*4+AD23*9</f>
        <v>153.30000000000001</v>
      </c>
      <c r="AG23" s="102"/>
    </row>
    <row r="24" spans="2:33" s="65" customFormat="1" ht="27.95" customHeight="1">
      <c r="B24" s="61"/>
      <c r="C24" s="130"/>
      <c r="D24" s="3"/>
      <c r="E24" s="3"/>
      <c r="F24" s="3"/>
      <c r="G24" s="2"/>
      <c r="H24" s="50"/>
      <c r="I24" s="2"/>
      <c r="J24" s="2"/>
      <c r="K24" s="2"/>
      <c r="L24" s="2"/>
      <c r="M24" s="2"/>
      <c r="N24" s="2"/>
      <c r="O24" s="2"/>
      <c r="P24" s="2"/>
      <c r="Q24" s="50"/>
      <c r="R24" s="2"/>
      <c r="S24" s="3"/>
      <c r="T24" s="2"/>
      <c r="U24" s="2"/>
      <c r="V24" s="132"/>
      <c r="W24" s="99"/>
      <c r="X24" s="46"/>
      <c r="Y24" s="42"/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3"/>
    </row>
    <row r="25" spans="2:33" s="65" customFormat="1" ht="27.95" customHeight="1">
      <c r="B25" s="135"/>
      <c r="C25" s="130"/>
      <c r="D25" s="3"/>
      <c r="E25" s="3"/>
      <c r="F25" s="3"/>
      <c r="G25" s="2"/>
      <c r="H25" s="50"/>
      <c r="I25" s="2"/>
      <c r="J25" s="2"/>
      <c r="K25" s="2"/>
      <c r="L25" s="2"/>
      <c r="M25" s="2"/>
      <c r="N25" s="50"/>
      <c r="O25" s="2"/>
      <c r="P25" s="2"/>
      <c r="Q25" s="50"/>
      <c r="R25" s="2"/>
      <c r="S25" s="2"/>
      <c r="T25" s="50"/>
      <c r="U25" s="2"/>
      <c r="V25" s="132"/>
      <c r="W25" s="45"/>
      <c r="X25" s="46"/>
      <c r="Y25" s="42"/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2"/>
    </row>
    <row r="26" spans="2:33" s="65" customFormat="1" ht="27.95" customHeight="1">
      <c r="B26" s="135"/>
      <c r="C26" s="130"/>
      <c r="D26" s="3"/>
      <c r="E26" s="3"/>
      <c r="F26" s="3"/>
      <c r="G26" s="71"/>
      <c r="H26" s="50"/>
      <c r="I26" s="2"/>
      <c r="J26" s="2"/>
      <c r="K26" s="50"/>
      <c r="L26" s="2"/>
      <c r="M26" s="2"/>
      <c r="N26" s="50"/>
      <c r="O26" s="2"/>
      <c r="P26" s="2"/>
      <c r="Q26" s="50"/>
      <c r="R26" s="2"/>
      <c r="S26" s="2"/>
      <c r="T26" s="97"/>
      <c r="U26" s="2"/>
      <c r="V26" s="132"/>
      <c r="W26" s="99"/>
      <c r="X26" s="94"/>
      <c r="Y26" s="51"/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3"/>
    </row>
    <row r="27" spans="2:33" s="65" customFormat="1" ht="27.95" customHeight="1">
      <c r="B27" s="72"/>
      <c r="C27" s="73"/>
      <c r="D27" s="3"/>
      <c r="E27" s="50"/>
      <c r="F27" s="3"/>
      <c r="G27" s="2"/>
      <c r="H27" s="50"/>
      <c r="I27" s="2"/>
      <c r="J27" s="2"/>
      <c r="K27" s="50"/>
      <c r="L27" s="2"/>
      <c r="M27" s="2"/>
      <c r="N27" s="50"/>
      <c r="O27" s="2"/>
      <c r="P27" s="2"/>
      <c r="Q27" s="50"/>
      <c r="R27" s="2"/>
      <c r="S27" s="2"/>
      <c r="T27" s="50"/>
      <c r="U27" s="2"/>
      <c r="V27" s="132"/>
      <c r="W27" s="45"/>
      <c r="X27" s="54"/>
      <c r="Y27" s="42"/>
      <c r="Z27" s="66"/>
      <c r="AA27" s="70"/>
      <c r="AB27" s="64"/>
      <c r="AC27" s="70">
        <f>SUM(AC22:AC26)</f>
        <v>28.700000000000003</v>
      </c>
      <c r="AD27" s="70">
        <f>SUM(AD22:AD26)</f>
        <v>23</v>
      </c>
      <c r="AE27" s="70">
        <f>SUM(AE22:AE26)</f>
        <v>101</v>
      </c>
      <c r="AF27" s="70">
        <f>AC27*4+AD27*9+AE27*4</f>
        <v>725.8</v>
      </c>
      <c r="AG27" s="102"/>
    </row>
    <row r="28" spans="2:33" s="65" customFormat="1" ht="27.95" customHeight="1" thickBot="1">
      <c r="B28" s="74"/>
      <c r="C28" s="75"/>
      <c r="D28" s="50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133"/>
      <c r="W28" s="100"/>
      <c r="X28" s="58"/>
      <c r="Y28" s="59"/>
      <c r="Z28" s="62"/>
      <c r="AA28" s="66"/>
      <c r="AB28" s="76"/>
      <c r="AC28" s="77">
        <f>AC27*4/AF27</f>
        <v>0.15817029484706532</v>
      </c>
      <c r="AD28" s="77">
        <f>AD27*9/AF27</f>
        <v>0.28520253513364563</v>
      </c>
      <c r="AE28" s="77">
        <f>AE27*4/AF27</f>
        <v>0.55662717001928907</v>
      </c>
      <c r="AF28" s="66"/>
      <c r="AG28" s="104"/>
    </row>
    <row r="29" spans="2:33" s="39" customFormat="1" ht="27.95" customHeight="1">
      <c r="B29" s="34"/>
      <c r="C29" s="130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131"/>
      <c r="W29" s="36"/>
      <c r="X29" s="37"/>
      <c r="Y29" s="38"/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</row>
    <row r="30" spans="2:33" ht="27.95" customHeight="1">
      <c r="B30" s="40"/>
      <c r="C30" s="130"/>
      <c r="D30" s="2"/>
      <c r="E30" s="2"/>
      <c r="F30" s="2"/>
      <c r="G30" s="2"/>
      <c r="H30" s="2"/>
      <c r="I30" s="2"/>
      <c r="J30" s="2"/>
      <c r="K30" s="2"/>
      <c r="L30" s="2"/>
      <c r="M30" s="2"/>
      <c r="N30" s="3"/>
      <c r="O30" s="2"/>
      <c r="P30" s="2"/>
      <c r="Q30" s="2"/>
      <c r="R30" s="2"/>
      <c r="S30" s="2"/>
      <c r="T30" s="2"/>
      <c r="U30" s="2"/>
      <c r="V30" s="132"/>
      <c r="W30" s="103"/>
      <c r="X30" s="41"/>
      <c r="Y30" s="42"/>
      <c r="Z30" s="17"/>
      <c r="AA30" s="43" t="s">
        <v>26</v>
      </c>
      <c r="AB30" s="19">
        <v>6</v>
      </c>
      <c r="AC30" s="19">
        <f>AB30*2</f>
        <v>12</v>
      </c>
      <c r="AD30" s="19"/>
      <c r="AE30" s="19">
        <f>AB30*15</f>
        <v>90</v>
      </c>
      <c r="AF30" s="19">
        <f>AC30*4+AE30*4</f>
        <v>408</v>
      </c>
    </row>
    <row r="31" spans="2:33" ht="27.95" customHeight="1">
      <c r="B31" s="40"/>
      <c r="C31" s="130"/>
      <c r="D31" s="2"/>
      <c r="E31" s="2"/>
      <c r="F31" s="2"/>
      <c r="G31" s="2"/>
      <c r="H31" s="2"/>
      <c r="I31" s="2"/>
      <c r="J31" s="2"/>
      <c r="K31" s="2"/>
      <c r="L31" s="2"/>
      <c r="M31" s="2"/>
      <c r="N31" s="3"/>
      <c r="O31" s="2"/>
      <c r="P31" s="2"/>
      <c r="Q31" s="2"/>
      <c r="R31" s="2"/>
      <c r="S31" s="2"/>
      <c r="T31" s="98"/>
      <c r="U31" s="2"/>
      <c r="V31" s="132"/>
      <c r="W31" s="45"/>
      <c r="X31" s="46"/>
      <c r="Y31" s="42"/>
      <c r="Z31" s="18"/>
      <c r="AA31" s="47" t="s">
        <v>28</v>
      </c>
      <c r="AB31" s="19">
        <v>2</v>
      </c>
      <c r="AC31" s="48">
        <f>AB31*7</f>
        <v>14</v>
      </c>
      <c r="AD31" s="19">
        <f>AB31*5</f>
        <v>10</v>
      </c>
      <c r="AE31" s="19" t="s">
        <v>29</v>
      </c>
      <c r="AF31" s="49">
        <f>AC31*4+AD31*9</f>
        <v>146</v>
      </c>
    </row>
    <row r="32" spans="2:33" ht="27.95" customHeight="1">
      <c r="B32" s="40"/>
      <c r="C32" s="130"/>
      <c r="D32" s="50"/>
      <c r="E32" s="50"/>
      <c r="F32" s="2"/>
      <c r="G32" s="2"/>
      <c r="H32" s="50"/>
      <c r="I32" s="2"/>
      <c r="J32" s="2"/>
      <c r="K32" s="50"/>
      <c r="L32" s="2"/>
      <c r="M32" s="2"/>
      <c r="N32" s="3"/>
      <c r="O32" s="2"/>
      <c r="P32" s="2"/>
      <c r="Q32" s="50"/>
      <c r="R32" s="2"/>
      <c r="S32" s="2"/>
      <c r="T32" s="50"/>
      <c r="U32" s="2"/>
      <c r="V32" s="132"/>
      <c r="W32" s="99"/>
      <c r="X32" s="46"/>
      <c r="Y32" s="42"/>
      <c r="Z32" s="17"/>
      <c r="AA32" s="18" t="s">
        <v>31</v>
      </c>
      <c r="AB32" s="19">
        <v>1.8</v>
      </c>
      <c r="AC32" s="19">
        <f>AB32*1</f>
        <v>1.8</v>
      </c>
      <c r="AD32" s="19" t="s">
        <v>29</v>
      </c>
      <c r="AE32" s="19">
        <f>AB32*5</f>
        <v>9</v>
      </c>
      <c r="AF32" s="19">
        <f>AC32*4+AE32*4</f>
        <v>43.2</v>
      </c>
    </row>
    <row r="33" spans="2:36" ht="27.95" customHeight="1">
      <c r="B33" s="134"/>
      <c r="C33" s="130"/>
      <c r="D33" s="50"/>
      <c r="E33" s="50"/>
      <c r="F33" s="2"/>
      <c r="G33" s="2"/>
      <c r="H33" s="50"/>
      <c r="I33" s="2"/>
      <c r="J33" s="2"/>
      <c r="K33" s="50"/>
      <c r="L33" s="2"/>
      <c r="M33" s="2"/>
      <c r="N33" s="3"/>
      <c r="O33" s="2"/>
      <c r="P33" s="2"/>
      <c r="Q33" s="50"/>
      <c r="R33" s="2"/>
      <c r="S33" s="2"/>
      <c r="T33" s="50"/>
      <c r="U33" s="2"/>
      <c r="V33" s="132"/>
      <c r="W33" s="45"/>
      <c r="X33" s="46"/>
      <c r="Y33" s="42"/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J33" s="18"/>
    </row>
    <row r="34" spans="2:36" ht="27.95" customHeight="1">
      <c r="B34" s="134"/>
      <c r="C34" s="130"/>
      <c r="D34" s="50"/>
      <c r="E34" s="50"/>
      <c r="F34" s="2"/>
      <c r="G34" s="2"/>
      <c r="H34" s="50"/>
      <c r="I34" s="2"/>
      <c r="J34" s="3"/>
      <c r="K34" s="50"/>
      <c r="L34" s="3"/>
      <c r="M34" s="3"/>
      <c r="N34" s="50"/>
      <c r="O34" s="2"/>
      <c r="P34" s="2"/>
      <c r="Q34" s="50"/>
      <c r="R34" s="2"/>
      <c r="S34" s="3"/>
      <c r="T34" s="50"/>
      <c r="U34" s="2"/>
      <c r="V34" s="132"/>
      <c r="W34" s="99"/>
      <c r="X34" s="94"/>
      <c r="Y34" s="51"/>
      <c r="Z34" s="17"/>
      <c r="AA34" s="18" t="s">
        <v>35</v>
      </c>
      <c r="AB34" s="19">
        <v>1</v>
      </c>
      <c r="AE34" s="18">
        <f>AB34*15</f>
        <v>15</v>
      </c>
    </row>
    <row r="35" spans="2:36" ht="27.95" customHeight="1">
      <c r="B35" s="52"/>
      <c r="C35" s="53"/>
      <c r="D35" s="50"/>
      <c r="E35" s="50"/>
      <c r="F35" s="2"/>
      <c r="G35" s="2"/>
      <c r="H35" s="50"/>
      <c r="I35" s="2"/>
      <c r="J35" s="2"/>
      <c r="K35" s="50"/>
      <c r="L35" s="2"/>
      <c r="M35" s="2"/>
      <c r="N35" s="50"/>
      <c r="O35" s="2"/>
      <c r="P35" s="2"/>
      <c r="Q35" s="50"/>
      <c r="R35" s="2"/>
      <c r="S35" s="2"/>
      <c r="T35" s="50"/>
      <c r="U35" s="2"/>
      <c r="V35" s="132"/>
      <c r="W35" s="45"/>
      <c r="X35" s="54"/>
      <c r="Y35" s="42"/>
      <c r="Z35" s="18"/>
      <c r="AC35" s="18">
        <f>SUM(AC30:AC34)</f>
        <v>27.8</v>
      </c>
      <c r="AD35" s="18">
        <f>SUM(AD30:AD34)</f>
        <v>22.5</v>
      </c>
      <c r="AE35" s="18">
        <f>SUM(AE30:AE34)</f>
        <v>114</v>
      </c>
      <c r="AF35" s="18">
        <f>AC35*4+AD35*9+AE35*4</f>
        <v>769.7</v>
      </c>
      <c r="AG35" s="102"/>
    </row>
    <row r="36" spans="2:36" ht="27.95" customHeight="1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133"/>
      <c r="W36" s="100"/>
      <c r="X36" s="58"/>
      <c r="Y36" s="59"/>
      <c r="Z36" s="17"/>
      <c r="AC36" s="57">
        <f>AC35*4/AF35</f>
        <v>0.14447187215798363</v>
      </c>
      <c r="AD36" s="57">
        <f>AD35*9/AF35</f>
        <v>0.26308951539560865</v>
      </c>
      <c r="AE36" s="57">
        <f>AE35*4/AF35</f>
        <v>0.59243861244640761</v>
      </c>
      <c r="AG36" s="104"/>
    </row>
    <row r="37" spans="2:36" s="39" customFormat="1" ht="27.95" customHeight="1">
      <c r="B37" s="34"/>
      <c r="C37" s="130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131"/>
      <c r="W37" s="36"/>
      <c r="X37" s="37"/>
      <c r="Y37" s="38"/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  <c r="AG37" s="102"/>
    </row>
    <row r="38" spans="2:36" ht="27.95" customHeight="1">
      <c r="B38" s="40"/>
      <c r="C38" s="130"/>
      <c r="D38" s="2"/>
      <c r="E38" s="3"/>
      <c r="F38" s="2"/>
      <c r="G38" s="2"/>
      <c r="H38" s="3"/>
      <c r="I38" s="2"/>
      <c r="J38" s="108"/>
      <c r="K38" s="108"/>
      <c r="L38" s="108"/>
      <c r="M38" s="65"/>
      <c r="N38" s="115"/>
      <c r="O38" s="117"/>
      <c r="P38" s="2"/>
      <c r="Q38" s="3"/>
      <c r="R38" s="2"/>
      <c r="S38" s="2"/>
      <c r="T38" s="2"/>
      <c r="U38" s="2"/>
      <c r="V38" s="132"/>
      <c r="W38" s="103"/>
      <c r="X38" s="41"/>
      <c r="Y38" s="42"/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  <c r="AG38" s="103"/>
    </row>
    <row r="39" spans="2:36" ht="27.95" customHeight="1">
      <c r="B39" s="40"/>
      <c r="C39" s="130"/>
      <c r="D39" s="2"/>
      <c r="E39" s="3"/>
      <c r="F39" s="2"/>
      <c r="G39" s="2"/>
      <c r="H39" s="3"/>
      <c r="I39" s="2"/>
      <c r="J39" s="108"/>
      <c r="K39" s="108"/>
      <c r="L39" s="108"/>
      <c r="M39" s="65"/>
      <c r="N39" s="124"/>
      <c r="O39" s="118"/>
      <c r="P39" s="2"/>
      <c r="Q39" s="3"/>
      <c r="R39" s="2"/>
      <c r="S39" s="2"/>
      <c r="T39" s="2"/>
      <c r="U39" s="2"/>
      <c r="V39" s="132"/>
      <c r="W39" s="45"/>
      <c r="X39" s="46"/>
      <c r="Y39" s="42"/>
      <c r="Z39" s="18"/>
      <c r="AA39" s="47" t="s">
        <v>28</v>
      </c>
      <c r="AB39" s="19">
        <v>2.2999999999999998</v>
      </c>
      <c r="AC39" s="48">
        <f>AB39*7</f>
        <v>16.099999999999998</v>
      </c>
      <c r="AD39" s="19">
        <f>AB39*5</f>
        <v>11.5</v>
      </c>
      <c r="AE39" s="19" t="s">
        <v>29</v>
      </c>
      <c r="AF39" s="49">
        <f>AC39*4+AD39*9</f>
        <v>167.89999999999998</v>
      </c>
      <c r="AG39" s="102"/>
    </row>
    <row r="40" spans="2:36" ht="27.95" customHeight="1">
      <c r="B40" s="40"/>
      <c r="C40" s="130"/>
      <c r="D40" s="3"/>
      <c r="E40" s="3"/>
      <c r="F40" s="3"/>
      <c r="G40" s="2"/>
      <c r="H40" s="3"/>
      <c r="I40" s="2"/>
      <c r="J40" s="2"/>
      <c r="K40" s="113"/>
      <c r="L40" s="108"/>
      <c r="M40" s="65"/>
      <c r="N40" s="119"/>
      <c r="O40" s="118"/>
      <c r="P40" s="2"/>
      <c r="Q40" s="3"/>
      <c r="R40" s="2"/>
      <c r="S40" s="2"/>
      <c r="T40" s="3"/>
      <c r="U40" s="2"/>
      <c r="V40" s="132"/>
      <c r="W40" s="99"/>
      <c r="X40" s="46"/>
      <c r="Y40" s="42"/>
      <c r="Z40" s="17"/>
      <c r="AA40" s="18" t="s">
        <v>31</v>
      </c>
      <c r="AB40" s="19">
        <v>1.6</v>
      </c>
      <c r="AC40" s="19">
        <f>AB40*1</f>
        <v>1.6</v>
      </c>
      <c r="AD40" s="19" t="s">
        <v>29</v>
      </c>
      <c r="AE40" s="19">
        <f>AB40*5</f>
        <v>8</v>
      </c>
      <c r="AF40" s="19">
        <f>AC40*4+AE40*4</f>
        <v>38.4</v>
      </c>
      <c r="AG40" s="103"/>
    </row>
    <row r="41" spans="2:36" ht="27.95" customHeight="1">
      <c r="B41" s="134"/>
      <c r="C41" s="130"/>
      <c r="D41" s="3"/>
      <c r="E41" s="3"/>
      <c r="F41" s="3"/>
      <c r="G41" s="2"/>
      <c r="H41" s="3"/>
      <c r="I41" s="2"/>
      <c r="J41" s="3"/>
      <c r="K41" s="50"/>
      <c r="L41" s="3"/>
      <c r="M41" s="2"/>
      <c r="N41" s="50"/>
      <c r="O41" s="2"/>
      <c r="P41" s="2"/>
      <c r="Q41" s="3"/>
      <c r="R41" s="2"/>
      <c r="S41" s="3"/>
      <c r="T41" s="3"/>
      <c r="U41" s="3"/>
      <c r="V41" s="132"/>
      <c r="W41" s="45"/>
      <c r="X41" s="46"/>
      <c r="Y41" s="42"/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2"/>
    </row>
    <row r="42" spans="2:36" ht="27.95" customHeight="1">
      <c r="B42" s="134"/>
      <c r="C42" s="130"/>
      <c r="D42" s="50"/>
      <c r="E42" s="50"/>
      <c r="F42" s="2"/>
      <c r="G42" s="2"/>
      <c r="H42" s="50"/>
      <c r="I42" s="2"/>
      <c r="J42" s="3"/>
      <c r="K42" s="2"/>
      <c r="L42" s="3"/>
      <c r="M42" s="2"/>
      <c r="N42" s="50"/>
      <c r="O42" s="2"/>
      <c r="P42" s="2"/>
      <c r="Q42" s="50"/>
      <c r="R42" s="2"/>
      <c r="S42" s="3"/>
      <c r="T42" s="50"/>
      <c r="U42" s="3"/>
      <c r="V42" s="132"/>
      <c r="W42" s="99"/>
      <c r="X42" s="94"/>
      <c r="Y42" s="51"/>
      <c r="Z42" s="17"/>
      <c r="AA42" s="18" t="s">
        <v>35</v>
      </c>
      <c r="AE42" s="18">
        <f>AB42*15</f>
        <v>0</v>
      </c>
      <c r="AG42" s="103"/>
    </row>
    <row r="43" spans="2:36" ht="27.95" customHeight="1">
      <c r="B43" s="52"/>
      <c r="C43" s="53"/>
      <c r="D43" s="50"/>
      <c r="E43" s="50"/>
      <c r="F43" s="2"/>
      <c r="G43" s="2"/>
      <c r="H43" s="50"/>
      <c r="I43" s="2"/>
      <c r="J43" s="3"/>
      <c r="K43" s="50"/>
      <c r="L43" s="3"/>
      <c r="M43" s="110"/>
      <c r="N43" s="116"/>
      <c r="O43" s="2"/>
      <c r="P43" s="2"/>
      <c r="Q43" s="50"/>
      <c r="R43" s="2"/>
      <c r="S43" s="3"/>
      <c r="T43" s="50"/>
      <c r="U43" s="3"/>
      <c r="V43" s="132"/>
      <c r="W43" s="45"/>
      <c r="X43" s="54"/>
      <c r="Y43" s="42"/>
      <c r="Z43" s="18"/>
      <c r="AC43" s="18">
        <f>SUM(AC38:AC42)</f>
        <v>29.7</v>
      </c>
      <c r="AD43" s="18">
        <f>SUM(AD38:AD42)</f>
        <v>24</v>
      </c>
      <c r="AE43" s="18">
        <f>SUM(AE38:AE42)</f>
        <v>98</v>
      </c>
      <c r="AF43" s="18">
        <f>AC43*4+AD43*9+AE43*4</f>
        <v>726.8</v>
      </c>
      <c r="AG43" s="102"/>
    </row>
    <row r="44" spans="2:36" ht="27.95" customHeight="1" thickBot="1">
      <c r="B44" s="79"/>
      <c r="C44" s="56"/>
      <c r="D44" s="80"/>
      <c r="E44" s="80"/>
      <c r="F44" s="81"/>
      <c r="G44" s="81"/>
      <c r="H44" s="80"/>
      <c r="I44" s="81"/>
      <c r="J44" s="81"/>
      <c r="K44" s="80"/>
      <c r="L44" s="81"/>
      <c r="M44" s="81"/>
      <c r="N44" s="80"/>
      <c r="O44" s="81"/>
      <c r="P44" s="81"/>
      <c r="Q44" s="80"/>
      <c r="R44" s="81"/>
      <c r="S44" s="81"/>
      <c r="T44" s="80"/>
      <c r="U44" s="81"/>
      <c r="V44" s="133"/>
      <c r="W44" s="100"/>
      <c r="X44" s="58"/>
      <c r="Y44" s="59"/>
      <c r="Z44" s="17"/>
      <c r="AC44" s="57">
        <f>AC43*4/AF43</f>
        <v>0.16345624656026417</v>
      </c>
      <c r="AD44" s="57">
        <f>AD43*9/AF43</f>
        <v>0.29719317556411667</v>
      </c>
      <c r="AE44" s="57">
        <f>AE43*4/AF43</f>
        <v>0.53935057787561924</v>
      </c>
      <c r="AG44" s="104"/>
    </row>
    <row r="45" spans="2:36" s="85" customFormat="1" ht="21.75" customHeight="1">
      <c r="B45" s="82"/>
      <c r="C45" s="18"/>
      <c r="D45" s="44"/>
      <c r="E45" s="83"/>
      <c r="F45" s="44"/>
      <c r="G45" s="44"/>
      <c r="H45" s="83"/>
      <c r="I45" s="44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84"/>
      <c r="AA45" s="70"/>
      <c r="AB45" s="64"/>
      <c r="AC45" s="70"/>
      <c r="AD45" s="70"/>
      <c r="AE45" s="70"/>
      <c r="AF45" s="70"/>
      <c r="AG45" s="70"/>
    </row>
    <row r="46" spans="2:36" ht="27.75">
      <c r="B46" s="64"/>
      <c r="C46" s="85"/>
      <c r="D46" s="128"/>
      <c r="E46" s="128"/>
      <c r="F46" s="139"/>
      <c r="G46" s="139"/>
      <c r="H46" s="86"/>
      <c r="I46" s="18"/>
      <c r="J46" s="18"/>
      <c r="K46" s="86"/>
      <c r="L46" s="18"/>
      <c r="M46" s="120"/>
      <c r="N46" s="121"/>
      <c r="O46" s="121"/>
      <c r="P46" s="18"/>
      <c r="Q46" s="86"/>
      <c r="R46" s="18"/>
      <c r="T46" s="86"/>
      <c r="U46" s="18"/>
      <c r="V46" s="87"/>
      <c r="Y46" s="90"/>
    </row>
    <row r="47" spans="2:36" ht="27.75">
      <c r="L47" s="18"/>
      <c r="M47" s="120"/>
      <c r="N47" s="121"/>
      <c r="O47" s="121"/>
      <c r="P47" s="18"/>
      <c r="Y47" s="90"/>
    </row>
    <row r="48" spans="2:36">
      <c r="Y48" s="90"/>
    </row>
    <row r="49" spans="25:25">
      <c r="Y49" s="90"/>
    </row>
    <row r="50" spans="25:25">
      <c r="Y50" s="90"/>
    </row>
    <row r="51" spans="25:25">
      <c r="Y51" s="90"/>
    </row>
    <row r="52" spans="25:25">
      <c r="Y52" s="90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109.1月菜單</vt:lpstr>
      <vt:lpstr>1月第一週明細</vt:lpstr>
      <vt:lpstr>1月第二週明細</vt:lpstr>
      <vt:lpstr>1月第三週明細</vt:lpstr>
      <vt:lpstr>1月第四週明細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2019-12-10T01:42:02Z</cp:lastPrinted>
  <dcterms:created xsi:type="dcterms:W3CDTF">2013-10-17T10:44:48Z</dcterms:created>
  <dcterms:modified xsi:type="dcterms:W3CDTF">2019-12-16T00:23:21Z</dcterms:modified>
</cp:coreProperties>
</file>