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5" windowWidth="19200" windowHeight="11640" activeTab="4"/>
  </bookViews>
  <sheets>
    <sheet name="月菜單" sheetId="1" r:id="rId1"/>
    <sheet name="第一週明細" sheetId="4" r:id="rId2"/>
    <sheet name="第二週明細" sheetId="5" r:id="rId3"/>
    <sheet name="第三週明細" sheetId="6" r:id="rId4"/>
    <sheet name="第四週明細" sheetId="7" r:id="rId5"/>
    <sheet name="第五週明細" sheetId="8" r:id="rId6"/>
  </sheets>
  <definedNames>
    <definedName name="_xlnm.Print_Area" localSheetId="0">月菜單!$A$2:$E$52</definedName>
    <definedName name="_xlnm.Print_Area" localSheetId="2">第二週明細!$B$1:$AK$44</definedName>
  </definedNames>
  <calcPr calcId="145621"/>
</workbook>
</file>

<file path=xl/calcChain.xml><?xml version="1.0" encoding="utf-8"?>
<calcChain xmlns="http://schemas.openxmlformats.org/spreadsheetml/2006/main">
  <c r="S5" i="6" l="1"/>
  <c r="P5" i="6"/>
  <c r="P6" i="6" s="1"/>
  <c r="M5" i="6"/>
  <c r="J5" i="6"/>
  <c r="G5" i="6"/>
  <c r="D5" i="6"/>
  <c r="J21" i="4" l="1"/>
  <c r="S37" i="5" l="1"/>
  <c r="P37" i="5"/>
  <c r="P38" i="5" s="1"/>
  <c r="M37" i="5"/>
  <c r="J37" i="5"/>
  <c r="G37" i="5"/>
  <c r="S29" i="5"/>
  <c r="P29" i="5"/>
  <c r="P30" i="5" s="1"/>
  <c r="M29" i="5"/>
  <c r="J29" i="5"/>
  <c r="G29" i="5"/>
  <c r="S21" i="5"/>
  <c r="P21" i="5"/>
  <c r="P22" i="5" s="1"/>
  <c r="M21" i="5"/>
  <c r="J21" i="5"/>
  <c r="G21" i="5"/>
  <c r="S13" i="5"/>
  <c r="P13" i="5"/>
  <c r="P14" i="5" s="1"/>
  <c r="M13" i="5"/>
  <c r="J13" i="5"/>
  <c r="G13" i="5"/>
  <c r="S5" i="5"/>
  <c r="P5" i="5"/>
  <c r="P6" i="5" s="1"/>
  <c r="M5" i="5"/>
  <c r="J5" i="5"/>
  <c r="G5" i="5"/>
  <c r="S37" i="6"/>
  <c r="P37" i="6"/>
  <c r="P38" i="6" s="1"/>
  <c r="M37" i="6"/>
  <c r="J37" i="6"/>
  <c r="G37" i="6"/>
  <c r="S29" i="6"/>
  <c r="P29" i="6"/>
  <c r="P30" i="6" s="1"/>
  <c r="M29" i="6"/>
  <c r="J29" i="6"/>
  <c r="G29" i="6"/>
  <c r="S21" i="6"/>
  <c r="P21" i="6"/>
  <c r="P22" i="6" s="1"/>
  <c r="M21" i="6"/>
  <c r="J21" i="6"/>
  <c r="S13" i="6"/>
  <c r="P13" i="6"/>
  <c r="P14" i="6" s="1"/>
  <c r="M13" i="6"/>
  <c r="J13" i="6"/>
  <c r="G13" i="6"/>
  <c r="G21" i="6"/>
  <c r="S37" i="7"/>
  <c r="P37" i="7"/>
  <c r="P38" i="7" s="1"/>
  <c r="M37" i="7"/>
  <c r="J37" i="7"/>
  <c r="G37" i="7"/>
  <c r="S29" i="7"/>
  <c r="P29" i="7"/>
  <c r="P30" i="7" s="1"/>
  <c r="M29" i="7"/>
  <c r="J29" i="7"/>
  <c r="G29" i="7"/>
  <c r="S21" i="7"/>
  <c r="P21" i="7"/>
  <c r="P22" i="7" s="1"/>
  <c r="M21" i="7"/>
  <c r="J21" i="7"/>
  <c r="G21" i="7"/>
  <c r="S13" i="7"/>
  <c r="P13" i="7"/>
  <c r="P14" i="7" s="1"/>
  <c r="M13" i="7"/>
  <c r="J13" i="7"/>
  <c r="G13" i="7"/>
  <c r="S5" i="7"/>
  <c r="P5" i="7"/>
  <c r="P6" i="7" s="1"/>
  <c r="M5" i="7"/>
  <c r="J5" i="7"/>
  <c r="G5" i="7"/>
  <c r="S13" i="8"/>
  <c r="P13" i="8"/>
  <c r="P14" i="8" s="1"/>
  <c r="M13" i="8"/>
  <c r="J13" i="8"/>
  <c r="G13" i="8"/>
  <c r="S5" i="8"/>
  <c r="P5" i="8"/>
  <c r="P6" i="8" s="1"/>
  <c r="M5" i="8"/>
  <c r="J5" i="8"/>
  <c r="G5" i="8"/>
  <c r="D13" i="8"/>
  <c r="D5" i="8"/>
  <c r="D37" i="7"/>
  <c r="D29" i="7"/>
  <c r="D21" i="7"/>
  <c r="D13" i="7"/>
  <c r="D5" i="7"/>
  <c r="D37" i="6"/>
  <c r="D29" i="6"/>
  <c r="D21" i="6"/>
  <c r="D13" i="6"/>
  <c r="D37" i="5"/>
  <c r="D29" i="5"/>
  <c r="D21" i="5"/>
  <c r="D13" i="5"/>
  <c r="D5" i="5"/>
  <c r="S21" i="4"/>
  <c r="P21" i="4"/>
  <c r="P22" i="4" s="1"/>
  <c r="M21" i="4"/>
  <c r="G21" i="4"/>
  <c r="S13" i="4"/>
  <c r="P13" i="4"/>
  <c r="P14" i="4" s="1"/>
  <c r="M13" i="4"/>
  <c r="J13" i="4"/>
  <c r="S29" i="4"/>
  <c r="P29" i="4"/>
  <c r="P30" i="4" s="1"/>
  <c r="M29" i="4"/>
  <c r="J29" i="4"/>
  <c r="G29" i="4"/>
  <c r="S37" i="4"/>
  <c r="P37" i="4"/>
  <c r="P38" i="4" s="1"/>
  <c r="M37" i="4"/>
  <c r="J37" i="4"/>
  <c r="G37" i="4"/>
  <c r="D37" i="4"/>
  <c r="D29" i="4"/>
  <c r="D21" i="4"/>
  <c r="G13" i="4"/>
  <c r="D13" i="4"/>
  <c r="S5" i="4"/>
  <c r="P5" i="4"/>
  <c r="P6" i="4" s="1"/>
  <c r="M5" i="4"/>
  <c r="J5" i="4"/>
  <c r="G5" i="4"/>
  <c r="D5" i="4"/>
  <c r="W42" i="4"/>
  <c r="W40" i="4"/>
  <c r="W38" i="4"/>
  <c r="W44" i="4" s="1"/>
  <c r="AE42" i="8" l="1"/>
  <c r="W42" i="8"/>
  <c r="AD41" i="8"/>
  <c r="AF41" i="8" s="1"/>
  <c r="AE40" i="8"/>
  <c r="AC40" i="8"/>
  <c r="AF40" i="8" s="1"/>
  <c r="W40" i="8"/>
  <c r="AD39" i="8"/>
  <c r="AD43" i="8" s="1"/>
  <c r="AC39" i="8"/>
  <c r="AF39" i="8" s="1"/>
  <c r="AE38" i="8"/>
  <c r="AE43" i="8" s="1"/>
  <c r="AC38" i="8"/>
  <c r="AC43" i="8" s="1"/>
  <c r="W38" i="8"/>
  <c r="W44" i="8" s="1"/>
  <c r="AE34" i="8"/>
  <c r="W34" i="8"/>
  <c r="AD33" i="8"/>
  <c r="AF33" i="8" s="1"/>
  <c r="AE32" i="8"/>
  <c r="AC32" i="8"/>
  <c r="W32" i="8"/>
  <c r="AD31" i="8"/>
  <c r="AD35" i="8" s="1"/>
  <c r="AC31" i="8"/>
  <c r="AF31" i="8" s="1"/>
  <c r="AE30" i="8"/>
  <c r="AE35" i="8" s="1"/>
  <c r="AC30" i="8"/>
  <c r="AC35" i="8" s="1"/>
  <c r="W30" i="8"/>
  <c r="AE26" i="8"/>
  <c r="W26" i="8"/>
  <c r="AD25" i="8"/>
  <c r="AF25" i="8" s="1"/>
  <c r="AE24" i="8"/>
  <c r="AC24" i="8"/>
  <c r="AF24" i="8" s="1"/>
  <c r="W24" i="8"/>
  <c r="AD23" i="8"/>
  <c r="AD27" i="8" s="1"/>
  <c r="AC23" i="8"/>
  <c r="AF23" i="8" s="1"/>
  <c r="AE22" i="8"/>
  <c r="AE27" i="8" s="1"/>
  <c r="AC22" i="8"/>
  <c r="AC27" i="8" s="1"/>
  <c r="W22" i="8"/>
  <c r="AE18" i="8"/>
  <c r="W18" i="8"/>
  <c r="AD17" i="8"/>
  <c r="AF17" i="8" s="1"/>
  <c r="AE16" i="8"/>
  <c r="AC16" i="8"/>
  <c r="AF16" i="8" s="1"/>
  <c r="W16" i="8"/>
  <c r="AD15" i="8"/>
  <c r="AD19" i="8" s="1"/>
  <c r="AC15" i="8"/>
  <c r="AF15" i="8" s="1"/>
  <c r="AE14" i="8"/>
  <c r="AE19" i="8" s="1"/>
  <c r="AC14" i="8"/>
  <c r="AC19" i="8" s="1"/>
  <c r="W14" i="8"/>
  <c r="AE10" i="8"/>
  <c r="W10" i="8"/>
  <c r="AD9" i="8"/>
  <c r="AF9" i="8" s="1"/>
  <c r="AE8" i="8"/>
  <c r="AC8" i="8"/>
  <c r="W8" i="8"/>
  <c r="AD7" i="8"/>
  <c r="AD11" i="8" s="1"/>
  <c r="AC7" i="8"/>
  <c r="AF7" i="8" s="1"/>
  <c r="AE6" i="8"/>
  <c r="AE11" i="8" s="1"/>
  <c r="AC6" i="8"/>
  <c r="AC11" i="8" s="1"/>
  <c r="W6" i="8"/>
  <c r="AE42" i="7"/>
  <c r="W42" i="7"/>
  <c r="AD41" i="7"/>
  <c r="AF41" i="7" s="1"/>
  <c r="AE40" i="7"/>
  <c r="AC40" i="7"/>
  <c r="AF40" i="7" s="1"/>
  <c r="W40" i="7"/>
  <c r="AD39" i="7"/>
  <c r="AD43" i="7" s="1"/>
  <c r="AC39" i="7"/>
  <c r="AE38" i="7"/>
  <c r="AE43" i="7" s="1"/>
  <c r="AC38" i="7"/>
  <c r="AC43" i="7" s="1"/>
  <c r="W38" i="7"/>
  <c r="AE34" i="7"/>
  <c r="W34" i="7"/>
  <c r="AD33" i="7"/>
  <c r="AF33" i="7" s="1"/>
  <c r="AE32" i="7"/>
  <c r="AC32" i="7"/>
  <c r="W32" i="7"/>
  <c r="AD31" i="7"/>
  <c r="AD35" i="7" s="1"/>
  <c r="AC31" i="7"/>
  <c r="AF31" i="7" s="1"/>
  <c r="AE30" i="7"/>
  <c r="AC30" i="7"/>
  <c r="AC35" i="7" s="1"/>
  <c r="W30" i="7"/>
  <c r="AE26" i="7"/>
  <c r="W26" i="7"/>
  <c r="AD25" i="7"/>
  <c r="AF25" i="7" s="1"/>
  <c r="AE24" i="7"/>
  <c r="AC24" i="7"/>
  <c r="AF24" i="7" s="1"/>
  <c r="W24" i="7"/>
  <c r="AD23" i="7"/>
  <c r="AD27" i="7" s="1"/>
  <c r="AC23" i="7"/>
  <c r="AE22" i="7"/>
  <c r="AE27" i="7" s="1"/>
  <c r="AC22" i="7"/>
  <c r="AC27" i="7" s="1"/>
  <c r="W22" i="7"/>
  <c r="AE18" i="7"/>
  <c r="W18" i="7"/>
  <c r="AD17" i="7"/>
  <c r="AF17" i="7" s="1"/>
  <c r="AE16" i="7"/>
  <c r="AC16" i="7"/>
  <c r="W16" i="7"/>
  <c r="AD15" i="7"/>
  <c r="AD19" i="7" s="1"/>
  <c r="AC15" i="7"/>
  <c r="AF15" i="7" s="1"/>
  <c r="AE14" i="7"/>
  <c r="AC14" i="7"/>
  <c r="AC19" i="7" s="1"/>
  <c r="W14" i="7"/>
  <c r="AE10" i="7"/>
  <c r="W10" i="7"/>
  <c r="AD9" i="7"/>
  <c r="AF9" i="7" s="1"/>
  <c r="AE8" i="7"/>
  <c r="AC8" i="7"/>
  <c r="AF8" i="7" s="1"/>
  <c r="W8" i="7"/>
  <c r="AD7" i="7"/>
  <c r="AD11" i="7" s="1"/>
  <c r="AC7" i="7"/>
  <c r="AE6" i="7"/>
  <c r="AE11" i="7" s="1"/>
  <c r="AC6" i="7"/>
  <c r="AC11" i="7" s="1"/>
  <c r="W6" i="7"/>
  <c r="AE42" i="6"/>
  <c r="W42" i="6"/>
  <c r="AD41" i="6"/>
  <c r="AF41" i="6" s="1"/>
  <c r="AE40" i="6"/>
  <c r="AC40" i="6"/>
  <c r="W40" i="6"/>
  <c r="AD39" i="6"/>
  <c r="AD43" i="6" s="1"/>
  <c r="AC39" i="6"/>
  <c r="AF39" i="6" s="1"/>
  <c r="AE38" i="6"/>
  <c r="AC38" i="6"/>
  <c r="AC43" i="6" s="1"/>
  <c r="W38" i="6"/>
  <c r="AE34" i="6"/>
  <c r="W34" i="6"/>
  <c r="AD33" i="6"/>
  <c r="AF33" i="6" s="1"/>
  <c r="AE32" i="6"/>
  <c r="AC32" i="6"/>
  <c r="AF32" i="6" s="1"/>
  <c r="W32" i="6"/>
  <c r="AD31" i="6"/>
  <c r="AD35" i="6" s="1"/>
  <c r="AC31" i="6"/>
  <c r="AE30" i="6"/>
  <c r="AE35" i="6" s="1"/>
  <c r="AC30" i="6"/>
  <c r="AC35" i="6" s="1"/>
  <c r="W30" i="6"/>
  <c r="AE26" i="6"/>
  <c r="W26" i="6"/>
  <c r="AD25" i="6"/>
  <c r="AF25" i="6" s="1"/>
  <c r="AE24" i="6"/>
  <c r="AC24" i="6"/>
  <c r="W24" i="6"/>
  <c r="AD23" i="6"/>
  <c r="AD27" i="6" s="1"/>
  <c r="AC23" i="6"/>
  <c r="AF23" i="6" s="1"/>
  <c r="AE22" i="6"/>
  <c r="AC22" i="6"/>
  <c r="AC27" i="6" s="1"/>
  <c r="W22" i="6"/>
  <c r="AE18" i="6"/>
  <c r="W18" i="6"/>
  <c r="AD17" i="6"/>
  <c r="AF17" i="6" s="1"/>
  <c r="AE16" i="6"/>
  <c r="AC16" i="6"/>
  <c r="AF16" i="6" s="1"/>
  <c r="W16" i="6"/>
  <c r="AD15" i="6"/>
  <c r="AD19" i="6" s="1"/>
  <c r="AC15" i="6"/>
  <c r="AE14" i="6"/>
  <c r="AE19" i="6" s="1"/>
  <c r="AC14" i="6"/>
  <c r="AC19" i="6" s="1"/>
  <c r="W14" i="6"/>
  <c r="AE10" i="6"/>
  <c r="W10" i="6"/>
  <c r="AD9" i="6"/>
  <c r="AF9" i="6" s="1"/>
  <c r="AE8" i="6"/>
  <c r="AC8" i="6"/>
  <c r="W8" i="6"/>
  <c r="AD7" i="6"/>
  <c r="AD11" i="6" s="1"/>
  <c r="AC7" i="6"/>
  <c r="AF7" i="6" s="1"/>
  <c r="AE6" i="6"/>
  <c r="AC6" i="6"/>
  <c r="AC11" i="6" s="1"/>
  <c r="W6" i="6"/>
  <c r="AE42" i="5"/>
  <c r="W42" i="5"/>
  <c r="AD41" i="5"/>
  <c r="AF41" i="5" s="1"/>
  <c r="AE40" i="5"/>
  <c r="AC40" i="5"/>
  <c r="AF40" i="5" s="1"/>
  <c r="W40" i="5"/>
  <c r="AD39" i="5"/>
  <c r="AD43" i="5" s="1"/>
  <c r="AC39" i="5"/>
  <c r="AE38" i="5"/>
  <c r="AE43" i="5" s="1"/>
  <c r="AC38" i="5"/>
  <c r="W38" i="5"/>
  <c r="W44" i="5" s="1"/>
  <c r="AE34" i="5"/>
  <c r="W34" i="5"/>
  <c r="AD33" i="5"/>
  <c r="AF33" i="5" s="1"/>
  <c r="AE32" i="5"/>
  <c r="AC32" i="5"/>
  <c r="W32" i="5"/>
  <c r="AD31" i="5"/>
  <c r="AD35" i="5" s="1"/>
  <c r="AC31" i="5"/>
  <c r="AF31" i="5" s="1"/>
  <c r="AE30" i="5"/>
  <c r="AC30" i="5"/>
  <c r="AC35" i="5" s="1"/>
  <c r="W30" i="5"/>
  <c r="AE26" i="5"/>
  <c r="W26" i="5"/>
  <c r="AD25" i="5"/>
  <c r="AF25" i="5" s="1"/>
  <c r="AE24" i="5"/>
  <c r="AC24" i="5"/>
  <c r="AF24" i="5" s="1"/>
  <c r="W24" i="5"/>
  <c r="AD23" i="5"/>
  <c r="AD27" i="5" s="1"/>
  <c r="AC23" i="5"/>
  <c r="AE22" i="5"/>
  <c r="AE27" i="5" s="1"/>
  <c r="AC22" i="5"/>
  <c r="W22" i="5"/>
  <c r="AE18" i="5"/>
  <c r="W18" i="5"/>
  <c r="AD17" i="5"/>
  <c r="AF17" i="5" s="1"/>
  <c r="AE16" i="5"/>
  <c r="AC16" i="5"/>
  <c r="W16" i="5"/>
  <c r="AD15" i="5"/>
  <c r="AD19" i="5" s="1"/>
  <c r="AC15" i="5"/>
  <c r="AF15" i="5" s="1"/>
  <c r="AE14" i="5"/>
  <c r="AC14" i="5"/>
  <c r="AC19" i="5" s="1"/>
  <c r="W14" i="5"/>
  <c r="AE10" i="5"/>
  <c r="W10" i="5"/>
  <c r="AD9" i="5"/>
  <c r="AF9" i="5" s="1"/>
  <c r="AE8" i="5"/>
  <c r="AC8" i="5"/>
  <c r="W8" i="5"/>
  <c r="AD7" i="5"/>
  <c r="AD11" i="5" s="1"/>
  <c r="AC7" i="5"/>
  <c r="AE6" i="5"/>
  <c r="AE11" i="5" s="1"/>
  <c r="AC6" i="5"/>
  <c r="W6" i="5"/>
  <c r="W12" i="5" s="1"/>
  <c r="AE42" i="4"/>
  <c r="AD41" i="4"/>
  <c r="AF41" i="4" s="1"/>
  <c r="AE40" i="4"/>
  <c r="AC40" i="4"/>
  <c r="AF40" i="4" s="1"/>
  <c r="AD39" i="4"/>
  <c r="AC39" i="4"/>
  <c r="AF39" i="4" s="1"/>
  <c r="AE38" i="4"/>
  <c r="AE43" i="4" s="1"/>
  <c r="AC38" i="4"/>
  <c r="AC43" i="4" s="1"/>
  <c r="AE34" i="4"/>
  <c r="W34" i="4"/>
  <c r="AD33" i="4"/>
  <c r="AF33" i="4" s="1"/>
  <c r="AE32" i="4"/>
  <c r="AC32" i="4"/>
  <c r="W32" i="4"/>
  <c r="AD31" i="4"/>
  <c r="AD35" i="4" s="1"/>
  <c r="AC31" i="4"/>
  <c r="AF31" i="4" s="1"/>
  <c r="AE30" i="4"/>
  <c r="AC30" i="4"/>
  <c r="W30" i="4"/>
  <c r="AE26" i="4"/>
  <c r="W26" i="4"/>
  <c r="AD25" i="4"/>
  <c r="AF25" i="4" s="1"/>
  <c r="AE24" i="4"/>
  <c r="AC24" i="4"/>
  <c r="AF24" i="4" s="1"/>
  <c r="W24" i="4"/>
  <c r="AD23" i="4"/>
  <c r="AD27" i="4" s="1"/>
  <c r="AC23" i="4"/>
  <c r="AE22" i="4"/>
  <c r="AE27" i="4" s="1"/>
  <c r="AC22" i="4"/>
  <c r="W22" i="4"/>
  <c r="AE18" i="4"/>
  <c r="W18" i="4"/>
  <c r="AD17" i="4"/>
  <c r="AF17" i="4" s="1"/>
  <c r="AE16" i="4"/>
  <c r="AC16" i="4"/>
  <c r="W16" i="4"/>
  <c r="AD15" i="4"/>
  <c r="AD19" i="4" s="1"/>
  <c r="AC15" i="4"/>
  <c r="AF15" i="4" s="1"/>
  <c r="AE14" i="4"/>
  <c r="AC14" i="4"/>
  <c r="AC19" i="4" s="1"/>
  <c r="W14" i="4"/>
  <c r="AE10" i="4"/>
  <c r="W10" i="4"/>
  <c r="AD9" i="4"/>
  <c r="AF9" i="4" s="1"/>
  <c r="AE8" i="4"/>
  <c r="AC8" i="4"/>
  <c r="AF8" i="4" s="1"/>
  <c r="W8" i="4"/>
  <c r="AD7" i="4"/>
  <c r="AD11" i="4" s="1"/>
  <c r="AC7" i="4"/>
  <c r="AE6" i="4"/>
  <c r="AE11" i="4" s="1"/>
  <c r="AC6" i="4"/>
  <c r="W6" i="4"/>
  <c r="W12" i="4" s="1"/>
  <c r="AC11" i="4" l="1"/>
  <c r="AE19" i="4"/>
  <c r="AF16" i="4"/>
  <c r="AF23" i="4"/>
  <c r="AE11" i="6"/>
  <c r="AF8" i="6"/>
  <c r="AF15" i="6"/>
  <c r="AE43" i="6"/>
  <c r="AF43" i="6" s="1"/>
  <c r="AF40" i="6"/>
  <c r="AF7" i="7"/>
  <c r="W20" i="7"/>
  <c r="AE35" i="7"/>
  <c r="AF35" i="7" s="1"/>
  <c r="AF32" i="7"/>
  <c r="AF39" i="7"/>
  <c r="AC35" i="4"/>
  <c r="AF7" i="4"/>
  <c r="AC27" i="4"/>
  <c r="AE35" i="4"/>
  <c r="AF32" i="4"/>
  <c r="AD43" i="4"/>
  <c r="AF43" i="4" s="1"/>
  <c r="AE27" i="6"/>
  <c r="AF24" i="6"/>
  <c r="AF31" i="6"/>
  <c r="AE19" i="7"/>
  <c r="AF16" i="7"/>
  <c r="AF23" i="7"/>
  <c r="AF8" i="8"/>
  <c r="AF32" i="8"/>
  <c r="AC11" i="5"/>
  <c r="AF7" i="5"/>
  <c r="AE19" i="5"/>
  <c r="AF19" i="5" s="1"/>
  <c r="AC27" i="5"/>
  <c r="AF27" i="5" s="1"/>
  <c r="AE28" i="5" s="1"/>
  <c r="AF23" i="5"/>
  <c r="AE35" i="5"/>
  <c r="AC43" i="5"/>
  <c r="AF39" i="5"/>
  <c r="W20" i="8"/>
  <c r="W12" i="8"/>
  <c r="W12" i="7"/>
  <c r="W28" i="7"/>
  <c r="W44" i="7"/>
  <c r="W36" i="7"/>
  <c r="W20" i="6"/>
  <c r="W36" i="6"/>
  <c r="W28" i="6"/>
  <c r="W44" i="6"/>
  <c r="W28" i="5"/>
  <c r="W20" i="5"/>
  <c r="W36" i="5"/>
  <c r="W20" i="4"/>
  <c r="W36" i="4"/>
  <c r="W28" i="4"/>
  <c r="W12" i="6"/>
  <c r="AF8" i="5"/>
  <c r="AF16" i="5"/>
  <c r="AF32" i="5"/>
  <c r="W36" i="8"/>
  <c r="W28" i="8"/>
  <c r="AF11" i="4"/>
  <c r="AC12" i="4" s="1"/>
  <c r="AF27" i="4"/>
  <c r="AC28" i="4" s="1"/>
  <c r="AF35" i="5"/>
  <c r="AC36" i="5" s="1"/>
  <c r="AF11" i="6"/>
  <c r="AC12" i="6" s="1"/>
  <c r="AF27" i="6"/>
  <c r="AC28" i="6" s="1"/>
  <c r="AF11" i="8"/>
  <c r="AC12" i="8" s="1"/>
  <c r="AF27" i="8"/>
  <c r="AC28" i="8" s="1"/>
  <c r="AF43" i="8"/>
  <c r="AC44" i="8" s="1"/>
  <c r="AE12" i="4"/>
  <c r="AC20" i="4"/>
  <c r="AF19" i="4"/>
  <c r="AE20" i="4" s="1"/>
  <c r="AF35" i="4"/>
  <c r="AE36" i="4" s="1"/>
  <c r="AF11" i="5"/>
  <c r="AE12" i="5" s="1"/>
  <c r="AF43" i="5"/>
  <c r="AE44" i="5" s="1"/>
  <c r="AF19" i="6"/>
  <c r="AE20" i="6" s="1"/>
  <c r="AC36" i="6"/>
  <c r="AF35" i="6"/>
  <c r="AE36" i="6" s="1"/>
  <c r="AF11" i="7"/>
  <c r="AE12" i="7" s="1"/>
  <c r="AC28" i="7"/>
  <c r="AF27" i="7"/>
  <c r="AE28" i="7" s="1"/>
  <c r="AF43" i="7"/>
  <c r="AE44" i="7" s="1"/>
  <c r="AC20" i="8"/>
  <c r="AF19" i="8"/>
  <c r="AE20" i="8" s="1"/>
  <c r="AF35" i="8"/>
  <c r="AE36" i="8" s="1"/>
  <c r="AD12" i="4"/>
  <c r="AE36" i="5"/>
  <c r="AE12" i="6"/>
  <c r="AD12" i="6"/>
  <c r="AE28" i="8"/>
  <c r="AD28" i="8"/>
  <c r="AE44" i="8"/>
  <c r="AD44" i="8"/>
  <c r="AF14" i="4"/>
  <c r="AF30" i="4"/>
  <c r="AF38" i="4"/>
  <c r="AF6" i="5"/>
  <c r="AF14" i="5"/>
  <c r="AF22" i="5"/>
  <c r="AF30" i="5"/>
  <c r="AF6" i="4"/>
  <c r="AF22" i="4"/>
  <c r="AF38" i="5"/>
  <c r="AF6" i="6"/>
  <c r="AF14" i="6"/>
  <c r="AF22" i="6"/>
  <c r="AF30" i="6"/>
  <c r="AF38" i="6"/>
  <c r="AF6" i="7"/>
  <c r="AF14" i="7"/>
  <c r="AF22" i="7"/>
  <c r="AF30" i="7"/>
  <c r="AF38" i="7"/>
  <c r="AF6" i="8"/>
  <c r="AF14" i="8"/>
  <c r="AF22" i="8"/>
  <c r="AF30" i="8"/>
  <c r="AF38" i="8"/>
  <c r="AC36" i="7" l="1"/>
  <c r="AD36" i="7"/>
  <c r="AC44" i="4"/>
  <c r="AE44" i="4"/>
  <c r="AC44" i="6"/>
  <c r="AD44" i="6"/>
  <c r="AE36" i="7"/>
  <c r="AE44" i="6"/>
  <c r="AD28" i="4"/>
  <c r="AC36" i="8"/>
  <c r="AC44" i="7"/>
  <c r="AC12" i="7"/>
  <c r="AC20" i="6"/>
  <c r="AD12" i="8"/>
  <c r="AD28" i="6"/>
  <c r="AE28" i="4"/>
  <c r="AC36" i="4"/>
  <c r="AF19" i="7"/>
  <c r="AE12" i="8"/>
  <c r="AE28" i="6"/>
  <c r="AD44" i="4"/>
  <c r="AC20" i="5"/>
  <c r="AD20" i="5"/>
  <c r="AE20" i="5"/>
  <c r="AD36" i="5"/>
  <c r="AC44" i="5"/>
  <c r="AC28" i="5"/>
  <c r="AC12" i="5"/>
  <c r="AD36" i="8"/>
  <c r="AD20" i="8"/>
  <c r="AD44" i="7"/>
  <c r="AD28" i="7"/>
  <c r="AD12" i="7"/>
  <c r="AD36" i="6"/>
  <c r="AD20" i="6"/>
  <c r="AD44" i="5"/>
  <c r="AD28" i="5"/>
  <c r="AD12" i="5"/>
  <c r="AD36" i="4"/>
  <c r="AD20" i="4"/>
  <c r="AC20" i="7" l="1"/>
  <c r="AD20" i="7"/>
  <c r="AE20" i="7"/>
</calcChain>
</file>

<file path=xl/sharedStrings.xml><?xml version="1.0" encoding="utf-8"?>
<sst xmlns="http://schemas.openxmlformats.org/spreadsheetml/2006/main" count="1531" uniqueCount="408">
  <si>
    <t>歡迎同學踴躍訂購</t>
    <phoneticPr fontId="4" type="noConversion"/>
  </si>
  <si>
    <t>營養師:江宗烺</t>
    <phoneticPr fontId="4" type="noConversion"/>
  </si>
  <si>
    <t>寶島白飯</t>
  </si>
  <si>
    <t>深色蔬菜</t>
  </si>
  <si>
    <t>地瓜飯</t>
  </si>
  <si>
    <t>淺色蔬菜</t>
  </si>
  <si>
    <t>若飯菜不足　請洽現場服務人員服務　歡迎踴躍訂購　豐成　04-8613339</t>
  </si>
  <si>
    <t>衛管人員:陳莎莉</t>
    <phoneticPr fontId="4" type="noConversion"/>
  </si>
  <si>
    <t>食材以可食量標示</t>
    <phoneticPr fontId="4" type="noConversion"/>
  </si>
  <si>
    <t>日期</t>
  </si>
  <si>
    <t>星期</t>
  </si>
  <si>
    <t>主食</t>
  </si>
  <si>
    <t>備註</t>
    <phoneticPr fontId="4" type="noConversion"/>
  </si>
  <si>
    <t>主菜</t>
  </si>
  <si>
    <t xml:space="preserve"> </t>
    <phoneticPr fontId="4" type="noConversion"/>
  </si>
  <si>
    <t>副菜</t>
  </si>
  <si>
    <t>湯</t>
  </si>
  <si>
    <t>水果/乳品</t>
    <phoneticPr fontId="4" type="noConversion"/>
  </si>
  <si>
    <t>營養分析</t>
  </si>
  <si>
    <t>食物類別</t>
    <phoneticPr fontId="4" type="noConversion"/>
  </si>
  <si>
    <t>份數</t>
    <phoneticPr fontId="4" type="noConversion"/>
  </si>
  <si>
    <t>個人量(克)</t>
    <phoneticPr fontId="4" type="noConversion"/>
  </si>
  <si>
    <t>醣類：</t>
  </si>
  <si>
    <t>主食類</t>
    <phoneticPr fontId="4" type="noConversion"/>
  </si>
  <si>
    <t>蛋白質</t>
    <phoneticPr fontId="4" type="noConversion"/>
  </si>
  <si>
    <t>脂肪</t>
    <phoneticPr fontId="4" type="noConversion"/>
  </si>
  <si>
    <t>醣類</t>
    <phoneticPr fontId="4" type="noConversion"/>
  </si>
  <si>
    <t>熱量</t>
    <phoneticPr fontId="4" type="noConversion"/>
  </si>
  <si>
    <t>月</t>
  </si>
  <si>
    <t>豆魚肉蛋類</t>
    <phoneticPr fontId="4" type="noConversion"/>
  </si>
  <si>
    <t>主食</t>
    <phoneticPr fontId="4" type="noConversion"/>
  </si>
  <si>
    <t>脂肪：</t>
  </si>
  <si>
    <t>蔬菜類</t>
    <phoneticPr fontId="4" type="noConversion"/>
  </si>
  <si>
    <t>肉</t>
    <phoneticPr fontId="4" type="noConversion"/>
  </si>
  <si>
    <t>日</t>
  </si>
  <si>
    <t>油脂類</t>
    <phoneticPr fontId="4" type="noConversion"/>
  </si>
  <si>
    <t>菜</t>
    <phoneticPr fontId="4" type="noConversion"/>
  </si>
  <si>
    <t>星期一</t>
    <phoneticPr fontId="4" type="noConversion"/>
  </si>
  <si>
    <t>蛋白質：</t>
  </si>
  <si>
    <t>水果類</t>
    <phoneticPr fontId="4" type="noConversion"/>
  </si>
  <si>
    <t>油</t>
    <phoneticPr fontId="4" type="noConversion"/>
  </si>
  <si>
    <t>奶類</t>
    <phoneticPr fontId="4" type="noConversion"/>
  </si>
  <si>
    <t>水果</t>
    <phoneticPr fontId="4" type="noConversion"/>
  </si>
  <si>
    <t>餐數</t>
    <phoneticPr fontId="4" type="noConversion"/>
  </si>
  <si>
    <t>熱量：</t>
    <phoneticPr fontId="4" type="noConversion"/>
  </si>
  <si>
    <t>日</t>
    <phoneticPr fontId="4" type="noConversion"/>
  </si>
  <si>
    <t>星期二</t>
    <phoneticPr fontId="4" type="noConversion"/>
  </si>
  <si>
    <t>星期三</t>
    <phoneticPr fontId="4" type="noConversion"/>
  </si>
  <si>
    <t>星期四</t>
    <phoneticPr fontId="4" type="noConversion"/>
  </si>
  <si>
    <t>蒸</t>
    <phoneticPr fontId="4" type="noConversion"/>
  </si>
  <si>
    <t>烤</t>
    <phoneticPr fontId="4" type="noConversion"/>
  </si>
  <si>
    <t>炒</t>
    <phoneticPr fontId="4" type="noConversion"/>
  </si>
  <si>
    <t>個人量(克)</t>
    <phoneticPr fontId="4" type="noConversion"/>
  </si>
  <si>
    <t>川燙</t>
    <phoneticPr fontId="4" type="noConversion"/>
  </si>
  <si>
    <t>煮</t>
    <phoneticPr fontId="4" type="noConversion"/>
  </si>
  <si>
    <t>蛋白質</t>
    <phoneticPr fontId="4" type="noConversion"/>
  </si>
  <si>
    <t>脂肪</t>
    <phoneticPr fontId="4" type="noConversion"/>
  </si>
  <si>
    <t>醣類</t>
    <phoneticPr fontId="4" type="noConversion"/>
  </si>
  <si>
    <t>熱量</t>
    <phoneticPr fontId="4" type="noConversion"/>
  </si>
  <si>
    <t>主食</t>
    <phoneticPr fontId="4" type="noConversion"/>
  </si>
  <si>
    <t>肉</t>
    <phoneticPr fontId="4" type="noConversion"/>
  </si>
  <si>
    <t xml:space="preserve"> </t>
    <phoneticPr fontId="4" type="noConversion"/>
  </si>
  <si>
    <t>菜</t>
    <phoneticPr fontId="4" type="noConversion"/>
  </si>
  <si>
    <t>星期五</t>
    <phoneticPr fontId="4" type="noConversion"/>
  </si>
  <si>
    <t>油</t>
    <phoneticPr fontId="4" type="noConversion"/>
  </si>
  <si>
    <t>水果</t>
    <phoneticPr fontId="4" type="noConversion"/>
  </si>
  <si>
    <t>餐數</t>
    <phoneticPr fontId="4" type="noConversion"/>
  </si>
  <si>
    <t>食材以可食量標示</t>
    <phoneticPr fontId="4" type="noConversion"/>
  </si>
  <si>
    <t>備註</t>
    <phoneticPr fontId="4" type="noConversion"/>
  </si>
  <si>
    <t>水果/乳品</t>
    <phoneticPr fontId="4" type="noConversion"/>
  </si>
  <si>
    <t>食物類別</t>
    <phoneticPr fontId="4" type="noConversion"/>
  </si>
  <si>
    <t>份數</t>
    <phoneticPr fontId="4" type="noConversion"/>
  </si>
  <si>
    <t>炸</t>
    <phoneticPr fontId="4" type="noConversion"/>
  </si>
  <si>
    <t>煮</t>
    <phoneticPr fontId="4" type="noConversion"/>
  </si>
  <si>
    <t>炒</t>
    <phoneticPr fontId="4" type="noConversion"/>
  </si>
  <si>
    <t>川燙</t>
    <phoneticPr fontId="4" type="noConversion"/>
  </si>
  <si>
    <t>木耳</t>
  </si>
  <si>
    <t>紅蘿蔔</t>
  </si>
  <si>
    <t>熱量：</t>
  </si>
  <si>
    <t>個人量(克)</t>
  </si>
  <si>
    <t>滷</t>
    <phoneticPr fontId="4" type="noConversion"/>
  </si>
  <si>
    <t>川燙</t>
  </si>
  <si>
    <t>煮</t>
  </si>
  <si>
    <t>白米</t>
  </si>
  <si>
    <t>星期五</t>
    <phoneticPr fontId="4" type="noConversion"/>
  </si>
  <si>
    <t>米血</t>
  </si>
  <si>
    <t>豆</t>
  </si>
  <si>
    <t>三色丁</t>
  </si>
  <si>
    <t>炒</t>
    <phoneticPr fontId="4" type="noConversion"/>
  </si>
  <si>
    <t>炒</t>
    <phoneticPr fontId="4" type="noConversion"/>
  </si>
  <si>
    <t>蛋白質26.6g 脂質21.5g 醣類99g 熱量695.9Kcal</t>
  </si>
  <si>
    <t>蛋白質27.7g 脂質24.5g 醣類103g 熱量743.3Kcal</t>
  </si>
  <si>
    <t>蛋白質26.8g 脂質20.5g 醣類101g 熱量695.7Kcal</t>
  </si>
  <si>
    <t>蛋白質26.2g 脂質22g 醣類95.5g 熱量684.8Kcal</t>
  </si>
  <si>
    <t>蛋白質25.4g 脂質21g 醣類101g 熱量694.6Kcal</t>
  </si>
  <si>
    <t>蛋白質27.2g 脂質22g 醣類98.5g 熱量700.8Kcal</t>
  </si>
  <si>
    <t>蛋白質26.3g 脂質22g 醣類97g 熱量691.2Kcal</t>
  </si>
  <si>
    <t>蛋白質27.1g 脂質22.5g 醣類97g 熱量698.9Kcal</t>
  </si>
  <si>
    <t>蛋白質26.6g 脂質21.5g 醣類101.5g 熱量705.9Kcal</t>
  </si>
  <si>
    <t>蛋白質27g 脂質21.5g 醣類102g 熱量709.5Kcal</t>
  </si>
  <si>
    <t>蛋白質26.4g 脂質21.5g 醣類98g 熱量691.1Kcal</t>
  </si>
  <si>
    <t>蛋白質25.3g 脂質21g 醣類94.5g 熱量668.2Kcal</t>
  </si>
  <si>
    <t>蛋白質27.4g 脂質21.5g 醣類100g 熱量703.1Kcal</t>
  </si>
  <si>
    <t>蛋白質26g 脂質20.5g 醣類99.5g 熱量686.5Kcal</t>
  </si>
  <si>
    <t>蛋白質25.3g 脂質21g 醣類97.5g 熱量680.2Kcal</t>
  </si>
  <si>
    <t>蛋白質27.4g 脂質22g 醣類101g 熱量711.6Kcal</t>
  </si>
  <si>
    <t>蛋白質26.6g 脂質21.5g 醣類99.5g 熱量697.9Kcal</t>
  </si>
  <si>
    <t>海帶絲</t>
  </si>
  <si>
    <t>高麗菜</t>
  </si>
  <si>
    <t>豆干絲</t>
  </si>
  <si>
    <t>芹菜</t>
  </si>
  <si>
    <t>新鮮豬肉</t>
  </si>
  <si>
    <t>炒</t>
    <phoneticPr fontId="4" type="noConversion"/>
  </si>
  <si>
    <t>滷</t>
    <phoneticPr fontId="4" type="noConversion"/>
  </si>
  <si>
    <t>主食類</t>
    <phoneticPr fontId="4" type="noConversion"/>
  </si>
  <si>
    <t>豆魚肉蛋類</t>
    <phoneticPr fontId="4" type="noConversion"/>
  </si>
  <si>
    <t>蔬菜類</t>
    <phoneticPr fontId="4" type="noConversion"/>
  </si>
  <si>
    <t>油脂類</t>
    <phoneticPr fontId="4" type="noConversion"/>
  </si>
  <si>
    <t>水果類</t>
    <phoneticPr fontId="4" type="noConversion"/>
  </si>
  <si>
    <t>奶類</t>
    <phoneticPr fontId="4" type="noConversion"/>
  </si>
  <si>
    <t>熱量：</t>
    <phoneticPr fontId="4" type="noConversion"/>
  </si>
  <si>
    <t>白米</t>
    <phoneticPr fontId="4" type="noConversion"/>
  </si>
  <si>
    <t>新鮮魚片</t>
    <phoneticPr fontId="4" type="noConversion"/>
  </si>
  <si>
    <t>木耳</t>
    <phoneticPr fontId="4" type="noConversion"/>
  </si>
  <si>
    <t>紅蘿蔔</t>
    <phoneticPr fontId="4" type="noConversion"/>
  </si>
  <si>
    <t>地瓜</t>
    <phoneticPr fontId="4" type="noConversion"/>
  </si>
  <si>
    <t>洋蔥</t>
    <phoneticPr fontId="4" type="noConversion"/>
  </si>
  <si>
    <t>新鮮豬肉</t>
    <phoneticPr fontId="4" type="noConversion"/>
  </si>
  <si>
    <t>高麗菜</t>
    <phoneticPr fontId="4" type="noConversion"/>
  </si>
  <si>
    <t>冬粉</t>
    <phoneticPr fontId="4" type="noConversion"/>
  </si>
  <si>
    <t>三色豆</t>
    <phoneticPr fontId="4" type="noConversion"/>
  </si>
  <si>
    <t>麵</t>
    <phoneticPr fontId="4" type="noConversion"/>
  </si>
  <si>
    <t>蒸</t>
    <phoneticPr fontId="4" type="noConversion"/>
  </si>
  <si>
    <t>蒸</t>
    <phoneticPr fontId="4" type="noConversion"/>
  </si>
  <si>
    <t>煮</t>
    <phoneticPr fontId="4" type="noConversion"/>
  </si>
  <si>
    <t>炒</t>
    <phoneticPr fontId="1" type="noConversion"/>
  </si>
  <si>
    <t>糙米飯</t>
    <phoneticPr fontId="4" type="noConversion"/>
  </si>
  <si>
    <t>12/2(一)</t>
    <phoneticPr fontId="4" type="noConversion"/>
  </si>
  <si>
    <t>12/3(二)</t>
    <phoneticPr fontId="4" type="noConversion"/>
  </si>
  <si>
    <t>12/4(三)</t>
    <phoneticPr fontId="4" type="noConversion"/>
  </si>
  <si>
    <t>12/5(四)</t>
    <phoneticPr fontId="4" type="noConversion"/>
  </si>
  <si>
    <t>12/6(五)</t>
    <phoneticPr fontId="4" type="noConversion"/>
  </si>
  <si>
    <t>12/9(一)</t>
    <phoneticPr fontId="4" type="noConversion"/>
  </si>
  <si>
    <t>12/10(二)</t>
    <phoneticPr fontId="4" type="noConversion"/>
  </si>
  <si>
    <t>12/11(三)</t>
    <phoneticPr fontId="4" type="noConversion"/>
  </si>
  <si>
    <t>12/12(四)</t>
    <phoneticPr fontId="4" type="noConversion"/>
  </si>
  <si>
    <t>12/13(五)</t>
    <phoneticPr fontId="4" type="noConversion"/>
  </si>
  <si>
    <t>12/16(一)</t>
    <phoneticPr fontId="4" type="noConversion"/>
  </si>
  <si>
    <t>12/17(二)</t>
    <phoneticPr fontId="4" type="noConversion"/>
  </si>
  <si>
    <t>12/18(三)</t>
    <phoneticPr fontId="4" type="noConversion"/>
  </si>
  <si>
    <t>12/19(四)</t>
    <phoneticPr fontId="4" type="noConversion"/>
  </si>
  <si>
    <t>12/20(五)</t>
    <phoneticPr fontId="4" type="noConversion"/>
  </si>
  <si>
    <t>12/23(一)</t>
    <phoneticPr fontId="4" type="noConversion"/>
  </si>
  <si>
    <t>12/24(二)</t>
    <phoneticPr fontId="4" type="noConversion"/>
  </si>
  <si>
    <t>12/25(三)</t>
    <phoneticPr fontId="4" type="noConversion"/>
  </si>
  <si>
    <t>12/26(四)</t>
    <phoneticPr fontId="4" type="noConversion"/>
  </si>
  <si>
    <t>12/27(五)</t>
    <phoneticPr fontId="4" type="noConversion"/>
  </si>
  <si>
    <t>12/30(一)</t>
    <phoneticPr fontId="4" type="noConversion"/>
  </si>
  <si>
    <t>12/31(二)</t>
    <phoneticPr fontId="4" type="noConversion"/>
  </si>
  <si>
    <t>咖哩肉絲炒飯</t>
    <phoneticPr fontId="4" type="noConversion"/>
  </si>
  <si>
    <t>台式滷味(豆)</t>
    <phoneticPr fontId="4" type="noConversion"/>
  </si>
  <si>
    <t>鮮菇燴蒲瓜(海)</t>
    <phoneticPr fontId="4" type="noConversion"/>
  </si>
  <si>
    <t>薑絲海芽湯</t>
    <phoneticPr fontId="4" type="noConversion"/>
  </si>
  <si>
    <t>蜜汁雞排</t>
    <phoneticPr fontId="4" type="noConversion"/>
  </si>
  <si>
    <t>黑胡椒豬柳</t>
    <phoneticPr fontId="4" type="noConversion"/>
  </si>
  <si>
    <t>燒烤翅小腿</t>
    <phoneticPr fontId="4" type="noConversion"/>
  </si>
  <si>
    <t>泰式打拋豬(醃)</t>
    <phoneticPr fontId="4" type="noConversion"/>
  </si>
  <si>
    <t>開陽大白菜(海)</t>
    <phoneticPr fontId="4" type="noConversion"/>
  </si>
  <si>
    <t>冬瓜湯</t>
    <phoneticPr fontId="4" type="noConversion"/>
  </si>
  <si>
    <t>法式風味豬排</t>
    <phoneticPr fontId="4" type="noConversion"/>
  </si>
  <si>
    <t>紹興燒雞丁</t>
    <phoneticPr fontId="4" type="noConversion"/>
  </si>
  <si>
    <t>紐澳良雞排</t>
    <phoneticPr fontId="4" type="noConversion"/>
  </si>
  <si>
    <t>日式豚骨湯</t>
    <phoneticPr fontId="4" type="noConversion"/>
  </si>
  <si>
    <t>番茄炒蛋(豆)</t>
    <phoneticPr fontId="4" type="noConversion"/>
  </si>
  <si>
    <t>蒜香地瓜葉</t>
    <phoneticPr fontId="4" type="noConversion"/>
  </si>
  <si>
    <t>刺瓜湯</t>
    <phoneticPr fontId="4" type="noConversion"/>
  </si>
  <si>
    <t>脆皮雞米花(炸)</t>
    <phoneticPr fontId="4" type="noConversion"/>
  </si>
  <si>
    <t>四寶肉燥(豆醃)</t>
    <phoneticPr fontId="4" type="noConversion"/>
  </si>
  <si>
    <t>螞蟻上樹</t>
    <phoneticPr fontId="4" type="noConversion"/>
  </si>
  <si>
    <t>竹筍湯</t>
    <phoneticPr fontId="4" type="noConversion"/>
  </si>
  <si>
    <t>日式照燒豬排</t>
    <phoneticPr fontId="4" type="noConversion"/>
  </si>
  <si>
    <t>印度咖哩雞</t>
    <phoneticPr fontId="4" type="noConversion"/>
  </si>
  <si>
    <t>小瓜炒菇</t>
    <phoneticPr fontId="4" type="noConversion"/>
  </si>
  <si>
    <t>柴魚豆腐湯(豆)</t>
    <phoneticPr fontId="4" type="noConversion"/>
  </si>
  <si>
    <t>板烤雞腿排</t>
    <phoneticPr fontId="4" type="noConversion"/>
  </si>
  <si>
    <t>手工蒸肉丸子</t>
    <phoneticPr fontId="4" type="noConversion"/>
  </si>
  <si>
    <t>墨西哥雞排</t>
    <phoneticPr fontId="4" type="noConversion"/>
  </si>
  <si>
    <t>麻婆豆腐(豆)</t>
    <phoneticPr fontId="4" type="noConversion"/>
  </si>
  <si>
    <t>塔香三杯雞</t>
    <phoneticPr fontId="4" type="noConversion"/>
  </si>
  <si>
    <t>三色干絲(豆)</t>
    <phoneticPr fontId="4" type="noConversion"/>
  </si>
  <si>
    <t>味噌海芽湯(海)</t>
    <phoneticPr fontId="4" type="noConversion"/>
  </si>
  <si>
    <t>碳烤翅小腿</t>
    <phoneticPr fontId="4" type="noConversion"/>
  </si>
  <si>
    <t>京醬肉絲</t>
    <phoneticPr fontId="4" type="noConversion"/>
  </si>
  <si>
    <t>鮮蔬炒蛋</t>
    <phoneticPr fontId="4" type="noConversion"/>
  </si>
  <si>
    <t>白玉上排湯</t>
    <phoneticPr fontId="4" type="noConversion"/>
  </si>
  <si>
    <t>海苔風味炒飯</t>
    <phoneticPr fontId="4" type="noConversion"/>
  </si>
  <si>
    <t>檸檬雞翅</t>
    <phoneticPr fontId="4" type="noConversion"/>
  </si>
  <si>
    <t>櫥窗滷味(豆醃)</t>
    <phoneticPr fontId="4" type="noConversion"/>
  </si>
  <si>
    <t>普羅旺斯雞腿</t>
    <phoneticPr fontId="4" type="noConversion"/>
  </si>
  <si>
    <t>玉米蛋花湯</t>
    <phoneticPr fontId="4" type="noConversion"/>
  </si>
  <si>
    <t>和風照燒豬排</t>
    <phoneticPr fontId="4" type="noConversion"/>
  </si>
  <si>
    <t>蒲瓜燴炒(海)</t>
    <phoneticPr fontId="4" type="noConversion"/>
  </si>
  <si>
    <t>香菇嫩雞</t>
    <phoneticPr fontId="4" type="noConversion"/>
  </si>
  <si>
    <t>絲瓜燴粉絲</t>
    <phoneticPr fontId="4" type="noConversion"/>
  </si>
  <si>
    <t>味噌豆腐湯(豆海)</t>
    <phoneticPr fontId="4" type="noConversion"/>
  </si>
  <si>
    <t>洋蔥鹹豬肉(醃)</t>
    <phoneticPr fontId="4" type="noConversion"/>
  </si>
  <si>
    <t>古味滷蛋</t>
    <phoneticPr fontId="4" type="noConversion"/>
  </si>
  <si>
    <t>沙茶鮮蔬湯</t>
    <phoneticPr fontId="4" type="noConversion"/>
  </si>
  <si>
    <t>黑胡椒雞丁</t>
    <phoneticPr fontId="4" type="noConversion"/>
  </si>
  <si>
    <t>日式味噌湯(豆)</t>
    <phoneticPr fontId="4" type="noConversion"/>
  </si>
  <si>
    <t>芝香雞翅</t>
    <phoneticPr fontId="4" type="noConversion"/>
  </si>
  <si>
    <t>薑絲冬瓜湯</t>
    <phoneticPr fontId="4" type="noConversion"/>
  </si>
  <si>
    <t>花生米血糕</t>
    <phoneticPr fontId="4" type="noConversion"/>
  </si>
  <si>
    <t>鳳梨豬柳條</t>
    <phoneticPr fontId="4" type="noConversion"/>
  </si>
  <si>
    <t>青菜蛋花湯</t>
    <phoneticPr fontId="4" type="noConversion"/>
  </si>
  <si>
    <t>沙茶肉絲炒麵</t>
    <phoneticPr fontId="4" type="noConversion"/>
  </si>
  <si>
    <t>蘑菇鐵板麵</t>
    <phoneticPr fontId="4" type="noConversion"/>
  </si>
  <si>
    <t>筍乾扣肉(醃)</t>
    <phoneticPr fontId="4" type="noConversion"/>
  </si>
  <si>
    <t>冬菜粉絲湯</t>
    <phoneticPr fontId="4" type="noConversion"/>
  </si>
  <si>
    <t>鐵板細腐(豆)</t>
    <phoneticPr fontId="4" type="noConversion"/>
  </si>
  <si>
    <t>黃金魚片(海炸)</t>
    <phoneticPr fontId="4" type="noConversion"/>
  </si>
  <si>
    <t>挪威海鮮排(海加炸)</t>
    <phoneticPr fontId="4" type="noConversion"/>
  </si>
  <si>
    <t>極品佛跳牆(加)</t>
    <phoneticPr fontId="4" type="noConversion"/>
  </si>
  <si>
    <t>青菜豆腐湯(豆)</t>
    <phoneticPr fontId="4" type="noConversion"/>
  </si>
  <si>
    <t>金菇肉絲湯</t>
    <phoneticPr fontId="4" type="noConversion"/>
  </si>
  <si>
    <t>糙米</t>
    <phoneticPr fontId="4" type="noConversion"/>
  </si>
  <si>
    <t>三色豆</t>
    <phoneticPr fontId="4" type="noConversion"/>
  </si>
  <si>
    <t>豬肉</t>
    <phoneticPr fontId="1" type="noConversion"/>
  </si>
  <si>
    <t>新鮮魚丁</t>
    <phoneticPr fontId="1" type="noConversion"/>
  </si>
  <si>
    <t>洋蔥</t>
    <phoneticPr fontId="1" type="noConversion"/>
  </si>
  <si>
    <t>甜椒</t>
    <phoneticPr fontId="1" type="noConversion"/>
  </si>
  <si>
    <t>炒</t>
    <phoneticPr fontId="1" type="noConversion"/>
  </si>
  <si>
    <t>海</t>
  </si>
  <si>
    <t>海</t>
    <phoneticPr fontId="1" type="noConversion"/>
  </si>
  <si>
    <t>糖醋魚丁(海)</t>
    <phoneticPr fontId="4" type="noConversion"/>
  </si>
  <si>
    <t>滷</t>
    <phoneticPr fontId="1" type="noConversion"/>
  </si>
  <si>
    <t>海</t>
    <phoneticPr fontId="1" type="noConversion"/>
  </si>
  <si>
    <t>豆角皮</t>
    <phoneticPr fontId="4" type="noConversion"/>
  </si>
  <si>
    <t>豆</t>
    <phoneticPr fontId="4" type="noConversion"/>
  </si>
  <si>
    <t>蒲瓜</t>
    <phoneticPr fontId="4" type="noConversion"/>
  </si>
  <si>
    <t>海帶芽</t>
    <phoneticPr fontId="4" type="noConversion"/>
  </si>
  <si>
    <t>新鮮豬肉</t>
    <phoneticPr fontId="4" type="noConversion"/>
  </si>
  <si>
    <t>菇類</t>
    <phoneticPr fontId="4" type="noConversion"/>
  </si>
  <si>
    <t>薑絲</t>
    <phoneticPr fontId="4" type="noConversion"/>
  </si>
  <si>
    <t>豬血</t>
    <phoneticPr fontId="4" type="noConversion"/>
  </si>
  <si>
    <t>蝦米</t>
    <phoneticPr fontId="4" type="noConversion"/>
  </si>
  <si>
    <t>海</t>
    <phoneticPr fontId="4" type="noConversion"/>
  </si>
  <si>
    <t>米血</t>
    <phoneticPr fontId="4" type="noConversion"/>
  </si>
  <si>
    <t>木耳</t>
    <phoneticPr fontId="4" type="noConversion"/>
  </si>
  <si>
    <t>新鮮筍片</t>
    <phoneticPr fontId="4" type="noConversion"/>
  </si>
  <si>
    <t>紅蘿蔔</t>
    <phoneticPr fontId="4" type="noConversion"/>
  </si>
  <si>
    <t>川燙</t>
    <phoneticPr fontId="1" type="noConversion"/>
  </si>
  <si>
    <t>煮</t>
    <phoneticPr fontId="1" type="noConversion"/>
  </si>
  <si>
    <t>新鮮雞排</t>
    <phoneticPr fontId="4" type="noConversion"/>
  </si>
  <si>
    <t>豆腐</t>
    <phoneticPr fontId="4" type="noConversion"/>
  </si>
  <si>
    <t>洋蔥</t>
    <phoneticPr fontId="4" type="noConversion"/>
  </si>
  <si>
    <t>洋芋</t>
    <phoneticPr fontId="4" type="noConversion"/>
  </si>
  <si>
    <t>烤</t>
    <phoneticPr fontId="1" type="noConversion"/>
  </si>
  <si>
    <t>金針菇</t>
  </si>
  <si>
    <t>新鮮筍絲</t>
  </si>
  <si>
    <t>新鮮翅小腿</t>
    <phoneticPr fontId="4" type="noConversion"/>
  </si>
  <si>
    <t>大白菜</t>
    <phoneticPr fontId="4" type="noConversion"/>
  </si>
  <si>
    <t>冬瓜</t>
    <phoneticPr fontId="4" type="noConversion"/>
  </si>
  <si>
    <t>脆瓜</t>
    <phoneticPr fontId="4" type="noConversion"/>
  </si>
  <si>
    <t>醃</t>
    <phoneticPr fontId="4" type="noConversion"/>
  </si>
  <si>
    <t>九層塔</t>
    <phoneticPr fontId="4" type="noConversion"/>
  </si>
  <si>
    <t>新鮮豬排</t>
    <phoneticPr fontId="4" type="noConversion"/>
  </si>
  <si>
    <t>新鮮雞肉</t>
    <phoneticPr fontId="4" type="noConversion"/>
  </si>
  <si>
    <t>新鮮雞蛋</t>
    <phoneticPr fontId="4" type="noConversion"/>
  </si>
  <si>
    <t>青菜</t>
    <phoneticPr fontId="4" type="noConversion"/>
  </si>
  <si>
    <t>蒸</t>
    <phoneticPr fontId="1" type="noConversion"/>
  </si>
  <si>
    <t>新鮮雞腿</t>
    <phoneticPr fontId="4" type="noConversion"/>
  </si>
  <si>
    <t>鵪鶉蛋</t>
    <phoneticPr fontId="4" type="noConversion"/>
  </si>
  <si>
    <t>加</t>
    <phoneticPr fontId="4" type="noConversion"/>
  </si>
  <si>
    <t>海帶結</t>
    <phoneticPr fontId="4" type="noConversion"/>
  </si>
  <si>
    <t>黑豆干</t>
    <phoneticPr fontId="4" type="noConversion"/>
  </si>
  <si>
    <t>甜椒</t>
    <phoneticPr fontId="4" type="noConversion"/>
  </si>
  <si>
    <t>胖胖果</t>
    <phoneticPr fontId="4" type="noConversion"/>
  </si>
  <si>
    <t>加炸</t>
    <phoneticPr fontId="4" type="noConversion"/>
  </si>
  <si>
    <t>白蘿蔔</t>
    <phoneticPr fontId="4" type="noConversion"/>
  </si>
  <si>
    <t>新鮮豬大骨</t>
    <phoneticPr fontId="4" type="noConversion"/>
  </si>
  <si>
    <t>新鮮筍絲</t>
    <phoneticPr fontId="4" type="noConversion"/>
  </si>
  <si>
    <t>玉米</t>
    <phoneticPr fontId="4" type="noConversion"/>
  </si>
  <si>
    <t>芋頭</t>
    <phoneticPr fontId="4" type="noConversion"/>
  </si>
  <si>
    <t>肉羹</t>
    <phoneticPr fontId="4" type="noConversion"/>
  </si>
  <si>
    <t>金針菇</t>
    <phoneticPr fontId="4" type="noConversion"/>
  </si>
  <si>
    <t>新鮮雞排</t>
    <phoneticPr fontId="4" type="noConversion"/>
  </si>
  <si>
    <t>米血糕</t>
    <phoneticPr fontId="1" type="noConversion"/>
  </si>
  <si>
    <t>花生粉</t>
    <phoneticPr fontId="1" type="noConversion"/>
  </si>
  <si>
    <t>蕃茄</t>
    <phoneticPr fontId="4" type="noConversion"/>
  </si>
  <si>
    <t>地瓜葉</t>
    <phoneticPr fontId="4" type="noConversion"/>
  </si>
  <si>
    <t>刺瓜</t>
    <phoneticPr fontId="4" type="noConversion"/>
  </si>
  <si>
    <t>鳳梨</t>
    <phoneticPr fontId="4" type="noConversion"/>
  </si>
  <si>
    <t>蒜頭</t>
    <phoneticPr fontId="4" type="noConversion"/>
  </si>
  <si>
    <t>炒</t>
    <phoneticPr fontId="4" type="noConversion"/>
  </si>
  <si>
    <t>烤</t>
    <phoneticPr fontId="4" type="noConversion"/>
  </si>
  <si>
    <t>新鮮竹筍</t>
  </si>
  <si>
    <t>新鮮豬大骨</t>
  </si>
  <si>
    <t>豆干</t>
    <phoneticPr fontId="4" type="noConversion"/>
  </si>
  <si>
    <t>冬粉</t>
  </si>
  <si>
    <t>米粉</t>
  </si>
  <si>
    <t>小黃瓜</t>
    <phoneticPr fontId="4" type="noConversion"/>
  </si>
  <si>
    <t>柴魚</t>
    <phoneticPr fontId="4" type="noConversion"/>
  </si>
  <si>
    <t>新鮮雞腿排</t>
    <phoneticPr fontId="4" type="noConversion"/>
  </si>
  <si>
    <t>青蔥</t>
    <phoneticPr fontId="4" type="noConversion"/>
  </si>
  <si>
    <t>醃</t>
  </si>
  <si>
    <t>豆腐</t>
  </si>
  <si>
    <t>三色豆</t>
    <phoneticPr fontId="4" type="noConversion"/>
  </si>
  <si>
    <t>冬菜</t>
    <phoneticPr fontId="4" type="noConversion"/>
  </si>
  <si>
    <t>味噌</t>
  </si>
  <si>
    <t>海帶芽</t>
  </si>
  <si>
    <t>薑片</t>
    <phoneticPr fontId="4" type="noConversion"/>
  </si>
  <si>
    <t>小魚干</t>
  </si>
  <si>
    <t>高麗菜</t>
    <phoneticPr fontId="4" type="noConversion"/>
  </si>
  <si>
    <t>新鮮豬排骨</t>
    <phoneticPr fontId="4" type="noConversion"/>
  </si>
  <si>
    <t>滷</t>
    <phoneticPr fontId="4" type="noConversion"/>
  </si>
  <si>
    <t>新鮮雞翅</t>
    <phoneticPr fontId="4" type="noConversion"/>
  </si>
  <si>
    <t>豆干</t>
  </si>
  <si>
    <t>海帶結</t>
  </si>
  <si>
    <t>酸菜</t>
  </si>
  <si>
    <t>海苔</t>
    <phoneticPr fontId="4" type="noConversion"/>
  </si>
  <si>
    <t>鵪鶉蛋</t>
  </si>
  <si>
    <t xml:space="preserve"> </t>
  </si>
  <si>
    <t>絲瓜</t>
    <phoneticPr fontId="4" type="noConversion"/>
  </si>
  <si>
    <t>味噌</t>
    <phoneticPr fontId="4" type="noConversion"/>
  </si>
  <si>
    <t>香菇</t>
    <phoneticPr fontId="4" type="noConversion"/>
  </si>
  <si>
    <t>麵線</t>
    <phoneticPr fontId="4" type="noConversion"/>
  </si>
  <si>
    <t>小魚干</t>
    <phoneticPr fontId="4" type="noConversion"/>
  </si>
  <si>
    <t>鹹豬肉</t>
    <phoneticPr fontId="4" type="noConversion"/>
  </si>
  <si>
    <t>白醬燴鮮蔬(海)</t>
    <phoneticPr fontId="4" type="noConversion"/>
  </si>
  <si>
    <t>筍干</t>
    <phoneticPr fontId="4" type="noConversion"/>
  </si>
  <si>
    <t>豆腐</t>
    <phoneticPr fontId="1" type="noConversion"/>
  </si>
  <si>
    <t>小黃瓜</t>
    <phoneticPr fontId="1" type="noConversion"/>
  </si>
  <si>
    <t>豆</t>
    <phoneticPr fontId="1" type="noConversion"/>
  </si>
  <si>
    <r>
      <rPr>
        <sz val="180"/>
        <color rgb="FF0000FF"/>
        <rFont val="文鼎中特廣告體"/>
        <family val="2"/>
        <charset val="136"/>
      </rPr>
      <t>永靖國小 108年12月菜單</t>
    </r>
    <r>
      <rPr>
        <sz val="180"/>
        <color theme="1"/>
        <rFont val="文鼎中特廣告體"/>
        <family val="2"/>
        <charset val="136"/>
      </rPr>
      <t xml:space="preserve">   </t>
    </r>
    <r>
      <rPr>
        <sz val="180"/>
        <color rgb="FFFF0000"/>
        <rFont val="文鼎中特廣告體"/>
        <family val="2"/>
        <charset val="136"/>
      </rPr>
      <t>豐成食品工廠</t>
    </r>
    <phoneticPr fontId="4" type="noConversion"/>
  </si>
  <si>
    <t>12月第一週菜單明細(永靖國小-豐成食品工廠)</t>
    <phoneticPr fontId="4" type="noConversion"/>
  </si>
  <si>
    <t>12月第二週菜單明細(永靖國小-豐成食品工廠)</t>
    <phoneticPr fontId="4" type="noConversion"/>
  </si>
  <si>
    <t>12月第三週菜單明細(永靖國小-豐成食品工廠)</t>
    <phoneticPr fontId="4" type="noConversion"/>
  </si>
  <si>
    <t>12月第四週菜單明細(永靖國小-豐成食品工廠)</t>
    <phoneticPr fontId="4" type="noConversion"/>
  </si>
  <si>
    <t>12月第五週菜單明細(永靖國小-豐成食品工廠)</t>
    <phoneticPr fontId="4" type="noConversion"/>
  </si>
  <si>
    <t>彩繪胖胖果(加炸)</t>
    <phoneticPr fontId="4" type="noConversion"/>
  </si>
  <si>
    <t>日式蒸蛋</t>
    <phoneticPr fontId="4" type="noConversion"/>
  </si>
  <si>
    <t>玉米濃湯(芡)</t>
    <phoneticPr fontId="4" type="noConversion"/>
  </si>
  <si>
    <t>香滷細腐(豆)</t>
    <phoneticPr fontId="4" type="noConversion"/>
  </si>
  <si>
    <t>豆腐</t>
    <phoneticPr fontId="1" type="noConversion"/>
  </si>
  <si>
    <t>豆</t>
    <phoneticPr fontId="1" type="noConversion"/>
  </si>
  <si>
    <t>小黃瓜</t>
    <phoneticPr fontId="1" type="noConversion"/>
  </si>
  <si>
    <t>招牌海鮮卷(海加)</t>
    <phoneticPr fontId="4" type="noConversion"/>
  </si>
  <si>
    <t>鐵路便當排骨</t>
    <phoneticPr fontId="4" type="noConversion"/>
  </si>
  <si>
    <t>冬瓜燒鴨</t>
    <phoneticPr fontId="4" type="noConversion"/>
  </si>
  <si>
    <t>彩繪螺旋麵</t>
    <phoneticPr fontId="4" type="noConversion"/>
  </si>
  <si>
    <t>酸辣湯(豆芡)</t>
    <phoneticPr fontId="4" type="noConversion"/>
  </si>
  <si>
    <t>香烤地瓜條</t>
    <phoneticPr fontId="4" type="noConversion"/>
  </si>
  <si>
    <t>海苔甜不辣(加炸)</t>
    <phoneticPr fontId="4" type="noConversion"/>
  </si>
  <si>
    <t>麻油鮮蔬豬肉鍋</t>
    <phoneticPr fontId="4" type="noConversion"/>
  </si>
  <si>
    <t>咔滋雙拼(加炸)</t>
    <phoneticPr fontId="4" type="noConversion"/>
  </si>
  <si>
    <t>糖醋豬柳條</t>
    <phoneticPr fontId="4" type="noConversion"/>
  </si>
  <si>
    <t>手工蒸餃(冷)</t>
    <phoneticPr fontId="4" type="noConversion"/>
  </si>
  <si>
    <t>日式蝦捲(海加)</t>
    <phoneticPr fontId="4" type="noConversion"/>
  </si>
  <si>
    <t>鴿蛋海結(豆)</t>
    <phoneticPr fontId="4" type="noConversion"/>
  </si>
  <si>
    <t>玉米</t>
    <phoneticPr fontId="1" type="noConversion"/>
  </si>
  <si>
    <t>新鮮雞蛋</t>
    <phoneticPr fontId="1" type="noConversion"/>
  </si>
  <si>
    <t>洋蔥</t>
    <phoneticPr fontId="1" type="noConversion"/>
  </si>
  <si>
    <t>洋芋</t>
    <phoneticPr fontId="1" type="noConversion"/>
  </si>
  <si>
    <t>三色豆</t>
    <phoneticPr fontId="1" type="noConversion"/>
  </si>
  <si>
    <t>海鮮卷</t>
    <phoneticPr fontId="1" type="noConversion"/>
  </si>
  <si>
    <t>海加</t>
    <phoneticPr fontId="1" type="noConversion"/>
  </si>
  <si>
    <t>烤</t>
    <phoneticPr fontId="1" type="noConversion"/>
  </si>
  <si>
    <t>蒸</t>
    <phoneticPr fontId="1" type="noConversion"/>
  </si>
  <si>
    <t>滷</t>
    <phoneticPr fontId="1" type="noConversion"/>
  </si>
  <si>
    <t>煮</t>
    <phoneticPr fontId="1" type="noConversion"/>
  </si>
  <si>
    <t>炒</t>
    <phoneticPr fontId="1" type="noConversion"/>
  </si>
  <si>
    <t>川燙</t>
    <phoneticPr fontId="1" type="noConversion"/>
  </si>
  <si>
    <t>白米</t>
    <phoneticPr fontId="4" type="noConversion"/>
  </si>
  <si>
    <t>新鮮豬排</t>
    <phoneticPr fontId="1" type="noConversion"/>
  </si>
  <si>
    <t>新鮮鴨肉</t>
    <phoneticPr fontId="1" type="noConversion"/>
  </si>
  <si>
    <t>螺旋麵</t>
    <phoneticPr fontId="1" type="noConversion"/>
  </si>
  <si>
    <t>新鮮筍絲</t>
    <phoneticPr fontId="1" type="noConversion"/>
  </si>
  <si>
    <t>冬瓜</t>
    <phoneticPr fontId="1" type="noConversion"/>
  </si>
  <si>
    <t>三色豆</t>
    <phoneticPr fontId="1" type="noConversion"/>
  </si>
  <si>
    <t>木耳</t>
    <phoneticPr fontId="1" type="noConversion"/>
  </si>
  <si>
    <t>薑絲</t>
    <phoneticPr fontId="1" type="noConversion"/>
  </si>
  <si>
    <t>紅蘿蔔</t>
    <phoneticPr fontId="1" type="noConversion"/>
  </si>
  <si>
    <t>米血</t>
    <phoneticPr fontId="1" type="noConversion"/>
  </si>
  <si>
    <t>豆腐</t>
    <phoneticPr fontId="1" type="noConversion"/>
  </si>
  <si>
    <t>豆</t>
    <phoneticPr fontId="1" type="noConversion"/>
  </si>
  <si>
    <t>豬血</t>
    <phoneticPr fontId="1" type="noConversion"/>
  </si>
  <si>
    <t>甜不辣</t>
    <phoneticPr fontId="1" type="noConversion"/>
  </si>
  <si>
    <t>加</t>
    <phoneticPr fontId="1" type="noConversion"/>
  </si>
  <si>
    <t>海苔粉</t>
    <phoneticPr fontId="1" type="noConversion"/>
  </si>
  <si>
    <t>地瓜條</t>
    <phoneticPr fontId="1" type="noConversion"/>
  </si>
  <si>
    <t>蒸餃</t>
    <phoneticPr fontId="1" type="noConversion"/>
  </si>
  <si>
    <t>冷</t>
    <phoneticPr fontId="1" type="noConversion"/>
  </si>
  <si>
    <t>海鮮排</t>
    <phoneticPr fontId="1" type="noConversion"/>
  </si>
  <si>
    <t>海加</t>
    <phoneticPr fontId="1" type="noConversion"/>
  </si>
  <si>
    <t>麻油</t>
    <phoneticPr fontId="1" type="noConversion"/>
  </si>
  <si>
    <t>滷</t>
    <phoneticPr fontId="4" type="noConversion"/>
  </si>
  <si>
    <t>蝦捲</t>
    <phoneticPr fontId="1" type="noConversion"/>
  </si>
  <si>
    <t>小黃瓜</t>
    <phoneticPr fontId="1" type="noConversion"/>
  </si>
  <si>
    <t>海加</t>
    <phoneticPr fontId="1" type="noConversion"/>
  </si>
  <si>
    <t>金菇肉絲湯</t>
    <phoneticPr fontId="4" type="noConversion"/>
  </si>
  <si>
    <t>新鮮豬肉</t>
    <phoneticPr fontId="4" type="noConversion"/>
  </si>
  <si>
    <t>洋蔥</t>
    <phoneticPr fontId="1" type="noConversion"/>
  </si>
  <si>
    <t>甜椒</t>
    <phoneticPr fontId="1" type="noConversion"/>
  </si>
  <si>
    <t>炒</t>
    <phoneticPr fontId="4" type="noConversion"/>
  </si>
  <si>
    <t>洋蔥圈</t>
    <phoneticPr fontId="1" type="noConversion"/>
  </si>
  <si>
    <t>脆薯</t>
    <phoneticPr fontId="1" type="noConversion"/>
  </si>
  <si>
    <t>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</si>
</sst>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&quot;g&quot;"/>
    <numFmt numFmtId="177" formatCode="0;_ "/>
    <numFmt numFmtId="178" formatCode="0;_쐀"/>
    <numFmt numFmtId="179" formatCode="0.0\K"/>
  </numFmts>
  <fonts count="5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64"/>
      <name val="華康新特圓體"/>
      <family val="3"/>
      <charset val="136"/>
    </font>
    <font>
      <sz val="28"/>
      <name val="標楷體"/>
      <family val="4"/>
      <charset val="136"/>
    </font>
    <font>
      <sz val="24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20"/>
      <color indexed="8"/>
      <name val="新細明體"/>
      <family val="1"/>
      <charset val="136"/>
    </font>
    <font>
      <sz val="24"/>
      <color rgb="FFFF0000"/>
      <name val="新細明體"/>
      <family val="1"/>
      <charset val="136"/>
    </font>
    <font>
      <sz val="12"/>
      <color rgb="FFFF0000"/>
      <name val="新細明體"/>
      <family val="1"/>
      <charset val="136"/>
    </font>
    <font>
      <b/>
      <sz val="18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6"/>
      <name val="新細明體"/>
      <family val="1"/>
      <charset val="136"/>
    </font>
    <font>
      <sz val="14"/>
      <name val="標楷體"/>
      <family val="4"/>
      <charset val="136"/>
    </font>
    <font>
      <sz val="15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20"/>
      <name val="新細明體"/>
      <family val="1"/>
      <charset val="136"/>
    </font>
    <font>
      <sz val="20"/>
      <color rgb="FFFF0000"/>
      <name val="新細明體"/>
      <family val="1"/>
      <charset val="136"/>
    </font>
    <font>
      <sz val="11"/>
      <color rgb="FF6B7788"/>
      <name val="Arial"/>
      <family val="2"/>
    </font>
    <font>
      <b/>
      <sz val="20"/>
      <color rgb="FFFF0000"/>
      <name val="新細明體"/>
      <family val="1"/>
      <charset val="136"/>
    </font>
    <font>
      <b/>
      <sz val="26"/>
      <color rgb="FFFF0000"/>
      <name val="新細明體"/>
      <family val="1"/>
      <charset val="136"/>
    </font>
    <font>
      <sz val="150"/>
      <color theme="1"/>
      <name val="文鼎中特廣告體"/>
      <family val="2"/>
      <charset val="136"/>
    </font>
    <font>
      <sz val="60"/>
      <name val="新細明體"/>
      <family val="1"/>
      <charset val="136"/>
      <scheme val="minor"/>
    </font>
    <font>
      <b/>
      <sz val="80"/>
      <name val="華康雅藝體W6"/>
      <family val="5"/>
      <charset val="136"/>
    </font>
    <font>
      <b/>
      <sz val="64"/>
      <color theme="1"/>
      <name val="華康雅藝體W6"/>
      <family val="5"/>
      <charset val="136"/>
    </font>
    <font>
      <sz val="180"/>
      <color rgb="FF0000FF"/>
      <name val="文鼎中特廣告體"/>
      <family val="2"/>
      <charset val="136"/>
    </font>
    <font>
      <sz val="180"/>
      <color theme="1"/>
      <name val="文鼎中特廣告體"/>
      <family val="2"/>
      <charset val="136"/>
    </font>
    <font>
      <sz val="180"/>
      <color rgb="FFFF0000"/>
      <name val="文鼎中特廣告體"/>
      <family val="2"/>
      <charset val="136"/>
    </font>
    <font>
      <b/>
      <sz val="50"/>
      <name val="新細明體"/>
      <family val="1"/>
      <charset val="136"/>
      <scheme val="minor"/>
    </font>
    <font>
      <b/>
      <sz val="120"/>
      <color rgb="FF0070C0"/>
      <name val="文鼎ＰＯＰ－４"/>
      <family val="3"/>
      <charset val="136"/>
    </font>
    <font>
      <b/>
      <sz val="120"/>
      <color theme="9" tint="-0.249977111117893"/>
      <name val="華康寶風體W4"/>
      <family val="4"/>
      <charset val="136"/>
    </font>
    <font>
      <b/>
      <sz val="120"/>
      <color rgb="FF006600"/>
      <name val="微軟正黑體"/>
      <family val="2"/>
      <charset val="136"/>
    </font>
    <font>
      <b/>
      <sz val="120"/>
      <name val="華康寶風體W4"/>
      <family val="4"/>
      <charset val="136"/>
    </font>
    <font>
      <b/>
      <sz val="120"/>
      <color theme="0"/>
      <name val="文鼎ＰＯＰ－４"/>
      <family val="3"/>
      <charset val="136"/>
    </font>
    <font>
      <b/>
      <sz val="120"/>
      <color rgb="FFCC00CC"/>
      <name val="華康寶風體W4"/>
      <family val="4"/>
      <charset val="136"/>
    </font>
    <font>
      <b/>
      <sz val="120"/>
      <color rgb="FFFF33CC"/>
      <name val="華康寶風體W4"/>
      <family val="4"/>
      <charset val="136"/>
    </font>
    <font>
      <b/>
      <sz val="120"/>
      <color rgb="FF7030A0"/>
      <name val="華康寶風體W4"/>
      <family val="4"/>
      <charset val="136"/>
    </font>
    <font>
      <b/>
      <sz val="120"/>
      <color theme="0"/>
      <name val="華康寶風體W4"/>
      <family val="4"/>
      <charset val="136"/>
    </font>
    <font>
      <b/>
      <sz val="120"/>
      <color theme="5" tint="-0.249977111117893"/>
      <name val="華康寶風體W4"/>
      <family val="4"/>
      <charset val="136"/>
    </font>
    <font>
      <b/>
      <sz val="120"/>
      <color rgb="FF00B0F0"/>
      <name val="華康寶風體W4"/>
      <family val="4"/>
      <charset val="136"/>
    </font>
    <font>
      <b/>
      <sz val="120"/>
      <color rgb="FFFF3399"/>
      <name val="華康寶風體W4"/>
      <family val="4"/>
      <charset val="136"/>
    </font>
    <font>
      <b/>
      <sz val="120"/>
      <color rgb="FF002060"/>
      <name val="華康寶風體W4"/>
      <family val="4"/>
      <charset val="136"/>
    </font>
    <font>
      <b/>
      <sz val="120"/>
      <color theme="1"/>
      <name val="微軟正黑體"/>
      <family val="2"/>
      <charset val="136"/>
    </font>
    <font>
      <b/>
      <sz val="120"/>
      <color theme="9" tint="-0.249977111117893"/>
      <name val="微軟正黑體"/>
      <family val="2"/>
      <charset val="136"/>
    </font>
    <font>
      <b/>
      <sz val="120"/>
      <color rgb="FF7030A0"/>
      <name val="微軟正黑體"/>
      <family val="2"/>
      <charset val="136"/>
    </font>
    <font>
      <b/>
      <sz val="120"/>
      <color rgb="FFFF0000"/>
      <name val="文鼎中特廣告體"/>
      <family val="2"/>
      <charset val="136"/>
    </font>
    <font>
      <b/>
      <sz val="80"/>
      <color rgb="FFFF0000"/>
      <name val="華康雅藝體W6"/>
      <family val="5"/>
      <charset val="136"/>
    </font>
    <font>
      <b/>
      <sz val="20"/>
      <name val="新細明體"/>
      <family val="1"/>
      <charset val="136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9CC"/>
        <bgColor indexed="29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59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medium">
        <color indexed="59"/>
      </right>
      <top style="thin">
        <color indexed="59"/>
      </top>
      <bottom/>
      <diagonal/>
    </border>
    <border>
      <left/>
      <right style="medium">
        <color indexed="59"/>
      </right>
      <top/>
      <bottom/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64"/>
      </right>
      <top/>
      <bottom/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/>
      <right/>
      <top style="medium">
        <color indexed="59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/>
      <top/>
      <bottom style="thin">
        <color indexed="64"/>
      </bottom>
      <diagonal/>
    </border>
    <border>
      <left style="medium">
        <color indexed="59"/>
      </left>
      <right style="thin">
        <color indexed="59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</cellStyleXfs>
  <cellXfs count="274">
    <xf numFmtId="0" fontId="0" fillId="0" borderId="0" xfId="0">
      <alignment vertical="center"/>
    </xf>
    <xf numFmtId="0" fontId="7" fillId="3" borderId="0" xfId="4" applyFont="1" applyFill="1" applyBorder="1" applyAlignment="1">
      <alignment horizontal="center" shrinkToFit="1"/>
    </xf>
    <xf numFmtId="0" fontId="8" fillId="3" borderId="0" xfId="4" applyFont="1" applyFill="1" applyBorder="1">
      <alignment vertical="center"/>
    </xf>
    <xf numFmtId="0" fontId="8" fillId="3" borderId="0" xfId="4" applyFont="1" applyFill="1" applyBorder="1" applyAlignment="1">
      <alignment horizontal="center" vertical="center"/>
    </xf>
    <xf numFmtId="0" fontId="10" fillId="3" borderId="0" xfId="4" applyFont="1" applyFill="1" applyBorder="1" applyAlignment="1">
      <alignment horizontal="left" shrinkToFit="1"/>
    </xf>
    <xf numFmtId="0" fontId="13" fillId="3" borderId="0" xfId="4" applyFont="1" applyFill="1" applyBorder="1" applyAlignment="1">
      <alignment horizontal="left"/>
    </xf>
    <xf numFmtId="0" fontId="8" fillId="3" borderId="0" xfId="4" applyFont="1" applyFill="1" applyBorder="1" applyAlignment="1">
      <alignment horizontal="left"/>
    </xf>
    <xf numFmtId="0" fontId="8" fillId="3" borderId="0" xfId="4" applyFont="1" applyFill="1" applyBorder="1" applyAlignment="1">
      <alignment horizontal="center" shrinkToFit="1"/>
    </xf>
    <xf numFmtId="0" fontId="8" fillId="3" borderId="0" xfId="4" applyFont="1" applyFill="1" applyBorder="1" applyAlignment="1">
      <alignment horizontal="right"/>
    </xf>
    <xf numFmtId="0" fontId="14" fillId="3" borderId="19" xfId="4" applyFont="1" applyFill="1" applyBorder="1" applyAlignment="1">
      <alignment horizontal="center" vertical="center" textRotation="255"/>
    </xf>
    <xf numFmtId="0" fontId="15" fillId="3" borderId="20" xfId="4" applyFont="1" applyFill="1" applyBorder="1" applyAlignment="1">
      <alignment vertical="center" textRotation="255"/>
    </xf>
    <xf numFmtId="0" fontId="15" fillId="3" borderId="21" xfId="4" applyFont="1" applyFill="1" applyBorder="1" applyAlignment="1">
      <alignment horizontal="center" vertical="center"/>
    </xf>
    <xf numFmtId="0" fontId="16" fillId="3" borderId="21" xfId="4" applyFont="1" applyFill="1" applyBorder="1" applyAlignment="1">
      <alignment horizontal="center" vertical="center" shrinkToFit="1"/>
    </xf>
    <xf numFmtId="0" fontId="15" fillId="3" borderId="21" xfId="4" applyFont="1" applyFill="1" applyBorder="1" applyAlignment="1">
      <alignment horizontal="center" vertical="center" wrapText="1"/>
    </xf>
    <xf numFmtId="0" fontId="15" fillId="3" borderId="20" xfId="4" applyFont="1" applyFill="1" applyBorder="1" applyAlignment="1">
      <alignment horizontal="center" vertical="center"/>
    </xf>
    <xf numFmtId="0" fontId="17" fillId="3" borderId="20" xfId="4" applyFont="1" applyFill="1" applyBorder="1" applyAlignment="1">
      <alignment horizontal="center" vertical="center" textRotation="255"/>
    </xf>
    <xf numFmtId="0" fontId="14" fillId="3" borderId="22" xfId="4" applyFont="1" applyFill="1" applyBorder="1" applyAlignment="1">
      <alignment horizontal="center" vertical="center"/>
    </xf>
    <xf numFmtId="0" fontId="18" fillId="3" borderId="21" xfId="4" applyFont="1" applyFill="1" applyBorder="1" applyAlignment="1">
      <alignment horizontal="center" vertical="center"/>
    </xf>
    <xf numFmtId="0" fontId="14" fillId="3" borderId="23" xfId="4" applyFont="1" applyFill="1" applyBorder="1" applyAlignment="1">
      <alignment horizontal="center" vertical="center"/>
    </xf>
    <xf numFmtId="0" fontId="19" fillId="3" borderId="0" xfId="4" applyFont="1" applyFill="1" applyBorder="1" applyAlignment="1">
      <alignment horizontal="center" vertical="center"/>
    </xf>
    <xf numFmtId="0" fontId="15" fillId="3" borderId="0" xfId="4" applyFont="1" applyFill="1">
      <alignment vertical="center"/>
    </xf>
    <xf numFmtId="0" fontId="14" fillId="3" borderId="24" xfId="4" applyFont="1" applyFill="1" applyBorder="1" applyAlignment="1">
      <alignment horizontal="center"/>
    </xf>
    <xf numFmtId="0" fontId="10" fillId="9" borderId="25" xfId="4" applyFont="1" applyFill="1" applyBorder="1" applyAlignment="1">
      <alignment horizontal="center" vertical="center" shrinkToFit="1"/>
    </xf>
    <xf numFmtId="0" fontId="16" fillId="9" borderId="25" xfId="4" applyFont="1" applyFill="1" applyBorder="1" applyAlignment="1">
      <alignment horizontal="center" vertical="center" wrapText="1" shrinkToFit="1"/>
    </xf>
    <xf numFmtId="14" fontId="20" fillId="9" borderId="25" xfId="4" applyNumberFormat="1" applyFont="1" applyFill="1" applyBorder="1" applyAlignment="1">
      <alignment horizontal="center" vertical="center" shrinkToFit="1"/>
    </xf>
    <xf numFmtId="14" fontId="10" fillId="9" borderId="26" xfId="4" applyNumberFormat="1" applyFont="1" applyFill="1" applyBorder="1" applyAlignment="1">
      <alignment horizontal="center" vertical="center" shrinkToFit="1"/>
    </xf>
    <xf numFmtId="0" fontId="10" fillId="9" borderId="26" xfId="4" applyFont="1" applyFill="1" applyBorder="1" applyAlignment="1">
      <alignment horizontal="center" vertical="center" shrinkToFit="1"/>
    </xf>
    <xf numFmtId="0" fontId="20" fillId="9" borderId="25" xfId="4" applyFont="1" applyFill="1" applyBorder="1" applyAlignment="1">
      <alignment horizontal="center" vertical="center" shrinkToFit="1"/>
    </xf>
    <xf numFmtId="0" fontId="14" fillId="3" borderId="28" xfId="4" applyFont="1" applyFill="1" applyBorder="1">
      <alignment vertical="center"/>
    </xf>
    <xf numFmtId="0" fontId="18" fillId="3" borderId="27" xfId="4" applyFont="1" applyFill="1" applyBorder="1" applyAlignment="1">
      <alignment horizontal="center" vertical="center"/>
    </xf>
    <xf numFmtId="0" fontId="18" fillId="3" borderId="29" xfId="4" applyFont="1" applyFill="1" applyBorder="1" applyAlignment="1">
      <alignment horizontal="center" vertical="center"/>
    </xf>
    <xf numFmtId="0" fontId="19" fillId="3" borderId="0" xfId="4" applyFont="1" applyFill="1">
      <alignment vertical="center"/>
    </xf>
    <xf numFmtId="0" fontId="14" fillId="3" borderId="30" xfId="4" applyFont="1" applyFill="1" applyBorder="1" applyAlignment="1">
      <alignment horizontal="center"/>
    </xf>
    <xf numFmtId="0" fontId="10" fillId="3" borderId="31" xfId="4" applyFont="1" applyFill="1" applyBorder="1" applyAlignment="1">
      <alignment horizontal="left" vertical="center" shrinkToFit="1"/>
    </xf>
    <xf numFmtId="0" fontId="20" fillId="3" borderId="31" xfId="4" applyFont="1" applyFill="1" applyBorder="1" applyAlignment="1">
      <alignment horizontal="left" vertical="center" shrinkToFit="1"/>
    </xf>
    <xf numFmtId="176" fontId="14" fillId="3" borderId="32" xfId="4" applyNumberFormat="1" applyFont="1" applyFill="1" applyBorder="1" applyAlignment="1">
      <alignment horizontal="right"/>
    </xf>
    <xf numFmtId="0" fontId="18" fillId="3" borderId="31" xfId="4" applyFont="1" applyFill="1" applyBorder="1" applyAlignment="1">
      <alignment horizontal="center" vertical="center" shrinkToFit="1"/>
    </xf>
    <xf numFmtId="0" fontId="18" fillId="3" borderId="33" xfId="4" applyFont="1" applyFill="1" applyBorder="1" applyAlignment="1">
      <alignment horizontal="center" vertical="center"/>
    </xf>
    <xf numFmtId="0" fontId="8" fillId="3" borderId="0" xfId="4" applyFont="1" applyFill="1">
      <alignment vertical="center"/>
    </xf>
    <xf numFmtId="0" fontId="20" fillId="3" borderId="31" xfId="4" applyFont="1" applyFill="1" applyBorder="1" applyAlignment="1">
      <alignment vertical="center" shrinkToFit="1"/>
    </xf>
    <xf numFmtId="0" fontId="14" fillId="3" borderId="32" xfId="4" applyFont="1" applyFill="1" applyBorder="1">
      <alignment vertical="center"/>
    </xf>
    <xf numFmtId="0" fontId="18" fillId="3" borderId="31" xfId="4" applyFont="1" applyFill="1" applyBorder="1" applyAlignment="1">
      <alignment horizontal="center" vertical="center"/>
    </xf>
    <xf numFmtId="0" fontId="8" fillId="3" borderId="0" xfId="4" applyFont="1" applyFill="1" applyBorder="1" applyAlignment="1">
      <alignment horizontal="left" vertical="center" wrapText="1"/>
    </xf>
    <xf numFmtId="177" fontId="8" fillId="3" borderId="0" xfId="4" applyNumberFormat="1" applyFont="1" applyFill="1" applyBorder="1" applyAlignment="1">
      <alignment horizontal="center" vertical="center"/>
    </xf>
    <xf numFmtId="178" fontId="8" fillId="3" borderId="0" xfId="4" applyNumberFormat="1" applyFont="1" applyFill="1" applyBorder="1" applyAlignment="1">
      <alignment horizontal="center" vertical="center"/>
    </xf>
    <xf numFmtId="0" fontId="10" fillId="3" borderId="31" xfId="4" applyFont="1" applyFill="1" applyBorder="1" applyAlignment="1">
      <alignment vertical="center" textRotation="180" shrinkToFit="1"/>
    </xf>
    <xf numFmtId="0" fontId="10" fillId="3" borderId="31" xfId="4" applyFont="1" applyFill="1" applyBorder="1" applyAlignment="1">
      <alignment horizontal="left" vertical="center" wrapText="1" shrinkToFit="1"/>
    </xf>
    <xf numFmtId="0" fontId="20" fillId="3" borderId="31" xfId="4" applyFont="1" applyFill="1" applyBorder="1" applyAlignment="1">
      <alignment vertical="center" textRotation="180" shrinkToFit="1"/>
    </xf>
    <xf numFmtId="0" fontId="10" fillId="3" borderId="31" xfId="4" applyFont="1" applyFill="1" applyBorder="1" applyAlignment="1">
      <alignment vertical="center" shrinkToFit="1"/>
    </xf>
    <xf numFmtId="0" fontId="21" fillId="3" borderId="31" xfId="4" applyFont="1" applyFill="1" applyBorder="1" applyAlignment="1">
      <alignment horizontal="left" vertical="center" shrinkToFit="1"/>
    </xf>
    <xf numFmtId="0" fontId="18" fillId="3" borderId="31" xfId="4" applyFont="1" applyFill="1" applyBorder="1" applyAlignment="1">
      <alignment horizontal="center"/>
    </xf>
    <xf numFmtId="0" fontId="3" fillId="3" borderId="24" xfId="4" applyFont="1" applyFill="1" applyBorder="1" applyAlignment="1">
      <alignment horizontal="center" vertical="center" shrinkToFit="1"/>
    </xf>
    <xf numFmtId="0" fontId="8" fillId="3" borderId="34" xfId="4" applyFont="1" applyFill="1" applyBorder="1">
      <alignment vertical="center"/>
    </xf>
    <xf numFmtId="0" fontId="18" fillId="3" borderId="31" xfId="4" applyFont="1" applyFill="1" applyBorder="1" applyAlignment="1">
      <alignment horizontal="left" vertical="center"/>
    </xf>
    <xf numFmtId="0" fontId="8" fillId="3" borderId="30" xfId="4" applyFont="1" applyFill="1" applyBorder="1" applyAlignment="1">
      <alignment horizontal="center" vertical="center" shrinkToFit="1"/>
    </xf>
    <xf numFmtId="0" fontId="8" fillId="3" borderId="35" xfId="4" applyFont="1" applyFill="1" applyBorder="1" applyAlignment="1">
      <alignment horizontal="right"/>
    </xf>
    <xf numFmtId="179" fontId="14" fillId="3" borderId="32" xfId="4" applyNumberFormat="1" applyFont="1" applyFill="1" applyBorder="1" applyAlignment="1">
      <alignment horizontal="right"/>
    </xf>
    <xf numFmtId="0" fontId="18" fillId="3" borderId="36" xfId="4" applyFont="1" applyFill="1" applyBorder="1" applyAlignment="1">
      <alignment horizontal="left"/>
    </xf>
    <xf numFmtId="9" fontId="8" fillId="3" borderId="0" xfId="4" applyNumberFormat="1" applyFont="1" applyFill="1" applyBorder="1">
      <alignment vertical="center"/>
    </xf>
    <xf numFmtId="14" fontId="10" fillId="9" borderId="25" xfId="4" applyNumberFormat="1" applyFont="1" applyFill="1" applyBorder="1" applyAlignment="1">
      <alignment horizontal="center" vertical="center" shrinkToFit="1"/>
    </xf>
    <xf numFmtId="0" fontId="18" fillId="3" borderId="37" xfId="4" applyFont="1" applyFill="1" applyBorder="1" applyAlignment="1">
      <alignment horizontal="center" vertical="center"/>
    </xf>
    <xf numFmtId="0" fontId="20" fillId="3" borderId="0" xfId="4" applyFont="1" applyFill="1" applyBorder="1" applyAlignment="1">
      <alignment horizontal="left" vertical="center" shrinkToFit="1"/>
    </xf>
    <xf numFmtId="0" fontId="18" fillId="3" borderId="38" xfId="4" applyFont="1" applyFill="1" applyBorder="1" applyAlignment="1">
      <alignment horizontal="center" vertical="center"/>
    </xf>
    <xf numFmtId="0" fontId="20" fillId="3" borderId="0" xfId="4" applyFont="1" applyFill="1" applyBorder="1" applyAlignment="1">
      <alignment vertical="center" textRotation="180" shrinkToFit="1"/>
    </xf>
    <xf numFmtId="0" fontId="22" fillId="3" borderId="0" xfId="4" applyFont="1" applyFill="1">
      <alignment vertical="center"/>
    </xf>
    <xf numFmtId="0" fontId="14" fillId="3" borderId="33" xfId="4" applyFont="1" applyFill="1" applyBorder="1" applyAlignment="1">
      <alignment horizontal="center" vertical="center"/>
    </xf>
    <xf numFmtId="0" fontId="18" fillId="3" borderId="31" xfId="4" applyFont="1" applyFill="1" applyBorder="1" applyAlignment="1">
      <alignment horizontal="left"/>
    </xf>
    <xf numFmtId="0" fontId="14" fillId="3" borderId="33" xfId="4" applyFont="1" applyFill="1" applyBorder="1" applyAlignment="1">
      <alignment horizontal="center"/>
    </xf>
    <xf numFmtId="0" fontId="10" fillId="3" borderId="0" xfId="4" applyFont="1" applyFill="1" applyBorder="1" applyAlignment="1">
      <alignment horizontal="right"/>
    </xf>
    <xf numFmtId="0" fontId="10" fillId="3" borderId="0" xfId="4" applyFont="1" applyFill="1">
      <alignment vertical="center"/>
    </xf>
    <xf numFmtId="0" fontId="10" fillId="3" borderId="0" xfId="4" applyFont="1" applyFill="1" applyBorder="1">
      <alignment vertical="center"/>
    </xf>
    <xf numFmtId="0" fontId="10" fillId="3" borderId="34" xfId="4" applyFont="1" applyFill="1" applyBorder="1">
      <alignment vertical="center"/>
    </xf>
    <xf numFmtId="0" fontId="8" fillId="3" borderId="39" xfId="4" applyFont="1" applyFill="1" applyBorder="1" applyAlignment="1">
      <alignment horizontal="center" vertical="center" shrinkToFit="1"/>
    </xf>
    <xf numFmtId="0" fontId="10" fillId="3" borderId="40" xfId="4" applyFont="1" applyFill="1" applyBorder="1">
      <alignment vertical="center"/>
    </xf>
    <xf numFmtId="0" fontId="10" fillId="3" borderId="0" xfId="4" applyFont="1" applyFill="1" applyBorder="1" applyAlignment="1">
      <alignment horizontal="center" vertical="center"/>
    </xf>
    <xf numFmtId="0" fontId="14" fillId="3" borderId="29" xfId="4" applyFont="1" applyFill="1" applyBorder="1" applyAlignment="1">
      <alignment horizontal="center" vertical="center"/>
    </xf>
    <xf numFmtId="0" fontId="20" fillId="3" borderId="41" xfId="4" applyFont="1" applyFill="1" applyBorder="1">
      <alignment vertical="center"/>
    </xf>
    <xf numFmtId="0" fontId="20" fillId="3" borderId="0" xfId="4" applyFont="1" applyFill="1">
      <alignment vertical="center"/>
    </xf>
    <xf numFmtId="0" fontId="20" fillId="3" borderId="5" xfId="4" applyFont="1" applyFill="1" applyBorder="1" applyAlignment="1">
      <alignment horizontal="left" vertical="center"/>
    </xf>
    <xf numFmtId="0" fontId="23" fillId="3" borderId="31" xfId="4" applyFont="1" applyFill="1" applyBorder="1" applyAlignment="1">
      <alignment horizontal="left" vertical="center" shrinkToFit="1"/>
    </xf>
    <xf numFmtId="0" fontId="14" fillId="3" borderId="38" xfId="4" applyFont="1" applyFill="1" applyBorder="1" applyAlignment="1">
      <alignment horizontal="center" vertical="center"/>
    </xf>
    <xf numFmtId="0" fontId="8" fillId="3" borderId="42" xfId="4" applyFont="1" applyFill="1" applyBorder="1" applyAlignment="1">
      <alignment horizontal="center" vertical="center" shrinkToFit="1"/>
    </xf>
    <xf numFmtId="0" fontId="10" fillId="3" borderId="43" xfId="4" applyFont="1" applyFill="1" applyBorder="1" applyAlignment="1">
      <alignment vertical="center" textRotation="180" shrinkToFit="1"/>
    </xf>
    <xf numFmtId="0" fontId="10" fillId="3" borderId="43" xfId="4" applyFont="1" applyFill="1" applyBorder="1" applyAlignment="1">
      <alignment horizontal="left" vertical="center" shrinkToFit="1"/>
    </xf>
    <xf numFmtId="0" fontId="18" fillId="3" borderId="43" xfId="4" applyFont="1" applyFill="1" applyBorder="1" applyAlignment="1">
      <alignment horizontal="left" vertical="center"/>
    </xf>
    <xf numFmtId="0" fontId="14" fillId="3" borderId="44" xfId="4" applyFont="1" applyFill="1" applyBorder="1" applyAlignment="1">
      <alignment horizontal="center" vertical="center"/>
    </xf>
    <xf numFmtId="0" fontId="8" fillId="3" borderId="0" xfId="4" applyFont="1" applyFill="1" applyAlignment="1">
      <alignment horizontal="center" vertical="center"/>
    </xf>
    <xf numFmtId="0" fontId="8" fillId="3" borderId="0" xfId="4" applyFont="1" applyFill="1" applyBorder="1" applyAlignment="1">
      <alignment horizontal="right" vertical="top"/>
    </xf>
    <xf numFmtId="0" fontId="8" fillId="3" borderId="0" xfId="4" applyFont="1" applyFill="1" applyBorder="1" applyAlignment="1">
      <alignment horizontal="left" vertical="center" shrinkToFit="1"/>
    </xf>
    <xf numFmtId="0" fontId="14" fillId="3" borderId="0" xfId="4" applyFont="1" applyFill="1">
      <alignment vertical="center"/>
    </xf>
    <xf numFmtId="0" fontId="18" fillId="3" borderId="0" xfId="4" applyFont="1" applyFill="1" applyAlignment="1">
      <alignment horizontal="left" vertical="center"/>
    </xf>
    <xf numFmtId="0" fontId="14" fillId="3" borderId="0" xfId="4" applyFont="1" applyFill="1" applyBorder="1" applyAlignment="1">
      <alignment horizontal="center" vertical="center"/>
    </xf>
    <xf numFmtId="0" fontId="8" fillId="3" borderId="0" xfId="4" applyFont="1" applyFill="1" applyAlignment="1">
      <alignment vertical="center" shrinkToFit="1"/>
    </xf>
    <xf numFmtId="0" fontId="14" fillId="3" borderId="0" xfId="4" applyFont="1" applyFill="1" applyAlignment="1">
      <alignment horizontal="center" vertical="center"/>
    </xf>
    <xf numFmtId="0" fontId="18" fillId="3" borderId="24" xfId="4" applyFont="1" applyFill="1" applyBorder="1" applyAlignment="1">
      <alignment horizontal="center"/>
    </xf>
    <xf numFmtId="0" fontId="18" fillId="3" borderId="30" xfId="4" applyFont="1" applyFill="1" applyBorder="1" applyAlignment="1">
      <alignment horizontal="center"/>
    </xf>
    <xf numFmtId="0" fontId="26" fillId="0" borderId="8" xfId="0" applyFont="1" applyFill="1" applyBorder="1" applyAlignment="1">
      <alignment vertical="center" wrapText="1"/>
    </xf>
    <xf numFmtId="57" fontId="27" fillId="5" borderId="11" xfId="2" applyNumberFormat="1" applyFont="1" applyFill="1" applyBorder="1" applyAlignment="1">
      <alignment horizontal="center" vertical="center" shrinkToFit="1"/>
    </xf>
    <xf numFmtId="57" fontId="27" fillId="5" borderId="3" xfId="2" applyNumberFormat="1" applyFont="1" applyFill="1" applyBorder="1" applyAlignment="1">
      <alignment horizontal="center" vertical="center" shrinkToFit="1"/>
    </xf>
    <xf numFmtId="57" fontId="27" fillId="5" borderId="12" xfId="2" applyNumberFormat="1" applyFont="1" applyFill="1" applyBorder="1" applyAlignment="1">
      <alignment horizontal="center" vertical="center" shrinkToFit="1"/>
    </xf>
    <xf numFmtId="57" fontId="27" fillId="7" borderId="3" xfId="2" applyNumberFormat="1" applyFont="1" applyFill="1" applyBorder="1" applyAlignment="1">
      <alignment horizontal="center" vertical="center" shrinkToFit="1"/>
    </xf>
    <xf numFmtId="57" fontId="27" fillId="7" borderId="12" xfId="2" applyNumberFormat="1" applyFont="1" applyFill="1" applyBorder="1" applyAlignment="1">
      <alignment horizontal="center" vertical="center" shrinkToFit="1"/>
    </xf>
    <xf numFmtId="57" fontId="27" fillId="8" borderId="11" xfId="1" applyNumberFormat="1" applyFont="1" applyFill="1" applyBorder="1" applyAlignment="1">
      <alignment horizontal="center" vertical="center" shrinkToFit="1"/>
    </xf>
    <xf numFmtId="57" fontId="27" fillId="8" borderId="3" xfId="2" applyNumberFormat="1" applyFont="1" applyFill="1" applyBorder="1" applyAlignment="1">
      <alignment horizontal="center" vertical="center" shrinkToFit="1"/>
    </xf>
    <xf numFmtId="57" fontId="27" fillId="8" borderId="12" xfId="2" applyNumberFormat="1" applyFont="1" applyFill="1" applyBorder="1" applyAlignment="1">
      <alignment horizontal="center" vertical="center" shrinkToFit="1"/>
    </xf>
    <xf numFmtId="0" fontId="10" fillId="3" borderId="31" xfId="0" applyFont="1" applyFill="1" applyBorder="1" applyAlignment="1">
      <alignment horizontal="left" vertical="center" shrinkToFit="1"/>
    </xf>
    <xf numFmtId="0" fontId="10" fillId="3" borderId="27" xfId="0" applyFont="1" applyFill="1" applyBorder="1" applyAlignment="1">
      <alignment horizontal="center" vertical="center" shrinkToFit="1"/>
    </xf>
    <xf numFmtId="0" fontId="20" fillId="3" borderId="31" xfId="0" applyFont="1" applyFill="1" applyBorder="1" applyAlignment="1">
      <alignment horizontal="left" vertical="center" shrinkToFit="1"/>
    </xf>
    <xf numFmtId="0" fontId="10" fillId="3" borderId="31" xfId="0" applyFont="1" applyFill="1" applyBorder="1" applyAlignment="1">
      <alignment vertical="center" shrinkToFit="1"/>
    </xf>
    <xf numFmtId="0" fontId="32" fillId="0" borderId="16" xfId="2" applyFont="1" applyFill="1" applyBorder="1" applyAlignment="1">
      <alignment horizontal="center" vertical="center"/>
    </xf>
    <xf numFmtId="0" fontId="32" fillId="0" borderId="6" xfId="2" applyFont="1" applyFill="1" applyBorder="1" applyAlignment="1">
      <alignment horizontal="center" vertical="center"/>
    </xf>
    <xf numFmtId="0" fontId="32" fillId="0" borderId="15" xfId="2" applyFont="1" applyFill="1" applyBorder="1" applyAlignment="1">
      <alignment horizontal="center" vertical="center"/>
    </xf>
    <xf numFmtId="0" fontId="32" fillId="3" borderId="6" xfId="2" applyFont="1" applyFill="1" applyBorder="1" applyAlignment="1">
      <alignment horizontal="center" vertical="center"/>
    </xf>
    <xf numFmtId="0" fontId="32" fillId="3" borderId="46" xfId="2" applyFont="1" applyFill="1" applyBorder="1" applyAlignment="1">
      <alignment horizontal="center" vertical="center"/>
    </xf>
    <xf numFmtId="0" fontId="32" fillId="0" borderId="48" xfId="2" applyFont="1" applyFill="1" applyBorder="1" applyAlignment="1">
      <alignment horizontal="center" vertical="center"/>
    </xf>
    <xf numFmtId="0" fontId="32" fillId="0" borderId="47" xfId="2" applyFont="1" applyFill="1" applyBorder="1" applyAlignment="1">
      <alignment horizontal="center" vertical="center"/>
    </xf>
    <xf numFmtId="0" fontId="14" fillId="3" borderId="28" xfId="0" applyFont="1" applyFill="1" applyBorder="1">
      <alignment vertical="center"/>
    </xf>
    <xf numFmtId="0" fontId="18" fillId="3" borderId="27" xfId="0" applyFont="1" applyFill="1" applyBorder="1" applyAlignment="1">
      <alignment horizontal="center" vertical="center"/>
    </xf>
    <xf numFmtId="0" fontId="18" fillId="3" borderId="29" xfId="0" applyFont="1" applyFill="1" applyBorder="1" applyAlignment="1">
      <alignment horizontal="center" vertical="center"/>
    </xf>
    <xf numFmtId="176" fontId="14" fillId="3" borderId="32" xfId="0" applyNumberFormat="1" applyFont="1" applyFill="1" applyBorder="1" applyAlignment="1">
      <alignment horizontal="right"/>
    </xf>
    <xf numFmtId="0" fontId="18" fillId="3" borderId="31" xfId="0" applyFont="1" applyFill="1" applyBorder="1" applyAlignment="1">
      <alignment horizontal="center" vertical="center" shrinkToFit="1"/>
    </xf>
    <xf numFmtId="0" fontId="18" fillId="3" borderId="33" xfId="0" applyFont="1" applyFill="1" applyBorder="1" applyAlignment="1">
      <alignment horizontal="center" vertical="center"/>
    </xf>
    <xf numFmtId="0" fontId="14" fillId="3" borderId="32" xfId="0" applyFont="1" applyFill="1" applyBorder="1">
      <alignment vertical="center"/>
    </xf>
    <xf numFmtId="0" fontId="18" fillId="3" borderId="31" xfId="0" applyFont="1" applyFill="1" applyBorder="1" applyAlignment="1">
      <alignment horizontal="center" vertical="center"/>
    </xf>
    <xf numFmtId="0" fontId="18" fillId="3" borderId="31" xfId="0" applyFont="1" applyFill="1" applyBorder="1" applyAlignment="1">
      <alignment horizontal="center"/>
    </xf>
    <xf numFmtId="0" fontId="18" fillId="3" borderId="31" xfId="0" applyFont="1" applyFill="1" applyBorder="1" applyAlignment="1">
      <alignment horizontal="left" vertical="center"/>
    </xf>
    <xf numFmtId="0" fontId="14" fillId="3" borderId="38" xfId="0" applyFont="1" applyFill="1" applyBorder="1" applyAlignment="1">
      <alignment horizontal="center" vertical="center"/>
    </xf>
    <xf numFmtId="179" fontId="14" fillId="3" borderId="32" xfId="0" applyNumberFormat="1" applyFont="1" applyFill="1" applyBorder="1" applyAlignment="1">
      <alignment horizontal="right"/>
    </xf>
    <xf numFmtId="0" fontId="18" fillId="3" borderId="43" xfId="0" applyFont="1" applyFill="1" applyBorder="1" applyAlignment="1">
      <alignment horizontal="left" vertical="center"/>
    </xf>
    <xf numFmtId="0" fontId="14" fillId="3" borderId="44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vertical="center" shrinkToFit="1"/>
    </xf>
    <xf numFmtId="0" fontId="10" fillId="3" borderId="31" xfId="0" applyFont="1" applyFill="1" applyBorder="1" applyAlignment="1">
      <alignment vertical="center" textRotation="180" shrinkToFit="1"/>
    </xf>
    <xf numFmtId="0" fontId="20" fillId="3" borderId="31" xfId="0" applyFont="1" applyFill="1" applyBorder="1" applyAlignment="1">
      <alignment vertical="center" textRotation="180" shrinkToFit="1"/>
    </xf>
    <xf numFmtId="0" fontId="21" fillId="3" borderId="31" xfId="0" applyFont="1" applyFill="1" applyBorder="1" applyAlignment="1">
      <alignment horizontal="left" vertical="center" shrinkToFit="1"/>
    </xf>
    <xf numFmtId="0" fontId="23" fillId="3" borderId="31" xfId="0" applyFont="1" applyFill="1" applyBorder="1" applyAlignment="1">
      <alignment horizontal="left" vertical="center" shrinkToFit="1"/>
    </xf>
    <xf numFmtId="0" fontId="20" fillId="0" borderId="31" xfId="0" applyFont="1" applyFill="1" applyBorder="1" applyAlignment="1">
      <alignment horizontal="left" vertical="center" shrinkToFit="1"/>
    </xf>
    <xf numFmtId="0" fontId="10" fillId="3" borderId="31" xfId="0" applyFont="1" applyFill="1" applyBorder="1" applyAlignment="1">
      <alignment horizontal="left" vertical="center" wrapText="1" shrinkToFit="1"/>
    </xf>
    <xf numFmtId="0" fontId="22" fillId="3" borderId="0" xfId="0" applyFont="1" applyFill="1">
      <alignment vertical="center"/>
    </xf>
    <xf numFmtId="0" fontId="10" fillId="3" borderId="31" xfId="0" applyFont="1" applyFill="1" applyBorder="1" applyAlignment="1">
      <alignment horizontal="center" vertical="center" shrinkToFit="1"/>
    </xf>
    <xf numFmtId="0" fontId="20" fillId="3" borderId="41" xfId="0" applyFont="1" applyFill="1" applyBorder="1">
      <alignment vertical="center"/>
    </xf>
    <xf numFmtId="0" fontId="20" fillId="3" borderId="0" xfId="0" applyFont="1" applyFill="1">
      <alignment vertical="center"/>
    </xf>
    <xf numFmtId="0" fontId="20" fillId="3" borderId="5" xfId="0" applyFont="1" applyFill="1" applyBorder="1" applyAlignment="1">
      <alignment horizontal="left" vertical="center"/>
    </xf>
    <xf numFmtId="0" fontId="20" fillId="3" borderId="27" xfId="0" applyFont="1" applyFill="1" applyBorder="1" applyAlignment="1">
      <alignment horizontal="left" vertical="center" shrinkToFit="1"/>
    </xf>
    <xf numFmtId="0" fontId="20" fillId="3" borderId="32" xfId="0" applyFont="1" applyFill="1" applyBorder="1" applyAlignment="1">
      <alignment horizontal="left" vertical="center" shrinkToFit="1"/>
    </xf>
    <xf numFmtId="0" fontId="20" fillId="3" borderId="5" xfId="0" applyFont="1" applyFill="1" applyBorder="1" applyAlignment="1">
      <alignment vertical="center" textRotation="180" shrinkToFit="1"/>
    </xf>
    <xf numFmtId="0" fontId="20" fillId="3" borderId="35" xfId="0" applyFont="1" applyFill="1" applyBorder="1" applyAlignment="1">
      <alignment horizontal="left" vertical="center" shrinkToFit="1"/>
    </xf>
    <xf numFmtId="0" fontId="10" fillId="3" borderId="43" xfId="0" applyFont="1" applyFill="1" applyBorder="1" applyAlignment="1">
      <alignment vertical="center" textRotation="180" shrinkToFit="1"/>
    </xf>
    <xf numFmtId="0" fontId="10" fillId="3" borderId="43" xfId="0" applyFont="1" applyFill="1" applyBorder="1" applyAlignment="1">
      <alignment horizontal="left" vertical="center" shrinkToFit="1"/>
    </xf>
    <xf numFmtId="0" fontId="10" fillId="0" borderId="31" xfId="0" applyFont="1" applyFill="1" applyBorder="1" applyAlignment="1">
      <alignment horizontal="left" vertical="center" shrinkToFit="1"/>
    </xf>
    <xf numFmtId="0" fontId="10" fillId="0" borderId="31" xfId="0" applyFont="1" applyBorder="1" applyAlignment="1">
      <alignment horizontal="left" vertical="center" shrinkToFit="1"/>
    </xf>
    <xf numFmtId="0" fontId="10" fillId="0" borderId="31" xfId="0" applyFont="1" applyFill="1" applyBorder="1" applyAlignment="1">
      <alignment vertical="center" textRotation="180" shrinkToFit="1"/>
    </xf>
    <xf numFmtId="0" fontId="10" fillId="0" borderId="31" xfId="0" applyFont="1" applyFill="1" applyBorder="1" applyAlignment="1">
      <alignment horizontal="left" vertical="center" wrapText="1" shrinkToFit="1"/>
    </xf>
    <xf numFmtId="0" fontId="10" fillId="3" borderId="31" xfId="0" applyFont="1" applyFill="1" applyBorder="1" applyAlignment="1">
      <alignment vertical="center" textRotation="255" shrinkToFit="1"/>
    </xf>
    <xf numFmtId="0" fontId="10" fillId="0" borderId="31" xfId="0" applyFont="1" applyFill="1" applyBorder="1" applyAlignment="1">
      <alignment vertical="center" shrinkToFit="1"/>
    </xf>
    <xf numFmtId="0" fontId="21" fillId="3" borderId="31" xfId="0" applyFont="1" applyFill="1" applyBorder="1" applyAlignment="1">
      <alignment vertical="center" textRotation="180" shrinkToFit="1"/>
    </xf>
    <xf numFmtId="0" fontId="3" fillId="3" borderId="0" xfId="0" applyFont="1" applyFill="1" applyAlignment="1">
      <alignment vertical="center" shrinkToFit="1"/>
    </xf>
    <xf numFmtId="14" fontId="33" fillId="3" borderId="13" xfId="4" applyNumberFormat="1" applyFont="1" applyFill="1" applyBorder="1" applyAlignment="1">
      <alignment horizontal="center" vertical="center" shrinkToFit="1"/>
    </xf>
    <xf numFmtId="0" fontId="35" fillId="3" borderId="13" xfId="2" applyFont="1" applyFill="1" applyBorder="1" applyAlignment="1">
      <alignment horizontal="center" vertical="center"/>
    </xf>
    <xf numFmtId="0" fontId="36" fillId="3" borderId="15" xfId="2" applyFont="1" applyFill="1" applyBorder="1" applyAlignment="1">
      <alignment horizontal="center" vertical="center"/>
    </xf>
    <xf numFmtId="14" fontId="33" fillId="3" borderId="14" xfId="4" applyNumberFormat="1" applyFont="1" applyFill="1" applyBorder="1" applyAlignment="1">
      <alignment horizontal="center" vertical="center" shrinkToFit="1"/>
    </xf>
    <xf numFmtId="14" fontId="33" fillId="3" borderId="5" xfId="4" applyNumberFormat="1" applyFont="1" applyFill="1" applyBorder="1" applyAlignment="1">
      <alignment horizontal="center" vertical="center" shrinkToFit="1"/>
    </xf>
    <xf numFmtId="14" fontId="33" fillId="3" borderId="4" xfId="4" applyNumberFormat="1" applyFont="1" applyFill="1" applyBorder="1" applyAlignment="1">
      <alignment horizontal="center" vertical="center" shrinkToFit="1"/>
    </xf>
    <xf numFmtId="0" fontId="34" fillId="3" borderId="14" xfId="2" applyFont="1" applyFill="1" applyBorder="1" applyAlignment="1">
      <alignment horizontal="center" vertical="center"/>
    </xf>
    <xf numFmtId="14" fontId="34" fillId="3" borderId="5" xfId="4" applyNumberFormat="1" applyFont="1" applyFill="1" applyBorder="1" applyAlignment="1">
      <alignment horizontal="center" vertical="center" shrinkToFit="1"/>
    </xf>
    <xf numFmtId="0" fontId="34" fillId="3" borderId="5" xfId="2" applyFont="1" applyFill="1" applyBorder="1" applyAlignment="1">
      <alignment horizontal="center" vertical="center"/>
    </xf>
    <xf numFmtId="14" fontId="34" fillId="3" borderId="4" xfId="4" applyNumberFormat="1" applyFont="1" applyFill="1" applyBorder="1" applyAlignment="1">
      <alignment horizontal="center" vertical="center" shrinkToFit="1"/>
    </xf>
    <xf numFmtId="0" fontId="34" fillId="3" borderId="13" xfId="2" applyFont="1" applyFill="1" applyBorder="1" applyAlignment="1">
      <alignment horizontal="center" vertical="center"/>
    </xf>
    <xf numFmtId="0" fontId="38" fillId="3" borderId="17" xfId="0" applyFont="1" applyFill="1" applyBorder="1" applyAlignment="1">
      <alignment horizontal="center" vertical="center"/>
    </xf>
    <xf numFmtId="14" fontId="38" fillId="3" borderId="5" xfId="4" applyNumberFormat="1" applyFont="1" applyFill="1" applyBorder="1" applyAlignment="1">
      <alignment horizontal="center" vertical="center" shrinkToFit="1"/>
    </xf>
    <xf numFmtId="0" fontId="38" fillId="3" borderId="4" xfId="0" applyFont="1" applyFill="1" applyBorder="1" applyAlignment="1">
      <alignment horizontal="center" vertical="center"/>
    </xf>
    <xf numFmtId="14" fontId="38" fillId="3" borderId="13" xfId="4" applyNumberFormat="1" applyFont="1" applyFill="1" applyBorder="1" applyAlignment="1">
      <alignment horizontal="center" vertical="center" shrinkToFit="1"/>
    </xf>
    <xf numFmtId="0" fontId="35" fillId="3" borderId="14" xfId="2" applyFont="1" applyFill="1" applyBorder="1" applyAlignment="1">
      <alignment horizontal="center" vertical="center"/>
    </xf>
    <xf numFmtId="0" fontId="35" fillId="3" borderId="5" xfId="2" applyFont="1" applyFill="1" applyBorder="1" applyAlignment="1">
      <alignment horizontal="center" vertical="center"/>
    </xf>
    <xf numFmtId="0" fontId="36" fillId="0" borderId="9" xfId="2" applyFont="1" applyFill="1" applyBorder="1" applyAlignment="1">
      <alignment horizontal="center" vertical="center"/>
    </xf>
    <xf numFmtId="0" fontId="36" fillId="0" borderId="6" xfId="2" applyFont="1" applyFill="1" applyBorder="1" applyAlignment="1">
      <alignment horizontal="center" vertical="center"/>
    </xf>
    <xf numFmtId="14" fontId="33" fillId="3" borderId="17" xfId="4" applyNumberFormat="1" applyFont="1" applyFill="1" applyBorder="1" applyAlignment="1">
      <alignment horizontal="center" vertical="center" shrinkToFit="1"/>
    </xf>
    <xf numFmtId="14" fontId="37" fillId="4" borderId="5" xfId="4" applyNumberFormat="1" applyFont="1" applyFill="1" applyBorder="1" applyAlignment="1">
      <alignment horizontal="center" vertical="center" shrinkToFit="1"/>
    </xf>
    <xf numFmtId="0" fontId="39" fillId="3" borderId="5" xfId="2" applyFont="1" applyFill="1" applyBorder="1" applyAlignment="1">
      <alignment horizontal="center" vertical="center"/>
    </xf>
    <xf numFmtId="14" fontId="39" fillId="3" borderId="4" xfId="4" applyNumberFormat="1" applyFont="1" applyFill="1" applyBorder="1" applyAlignment="1">
      <alignment horizontal="center" vertical="center" shrinkToFit="1"/>
    </xf>
    <xf numFmtId="0" fontId="39" fillId="3" borderId="13" xfId="2" applyFont="1" applyFill="1" applyBorder="1" applyAlignment="1">
      <alignment horizontal="center" vertical="center"/>
    </xf>
    <xf numFmtId="0" fontId="40" fillId="3" borderId="4" xfId="2" applyFont="1" applyFill="1" applyBorder="1" applyAlignment="1">
      <alignment horizontal="center" vertical="center"/>
    </xf>
    <xf numFmtId="0" fontId="40" fillId="3" borderId="5" xfId="2" applyFont="1" applyFill="1" applyBorder="1" applyAlignment="1">
      <alignment horizontal="center" vertical="center"/>
    </xf>
    <xf numFmtId="0" fontId="40" fillId="3" borderId="4" xfId="0" applyFont="1" applyFill="1" applyBorder="1" applyAlignment="1">
      <alignment horizontal="center" vertical="center"/>
    </xf>
    <xf numFmtId="0" fontId="36" fillId="3" borderId="6" xfId="2" applyFont="1" applyFill="1" applyBorder="1" applyAlignment="1">
      <alignment horizontal="center" vertical="center"/>
    </xf>
    <xf numFmtId="14" fontId="42" fillId="3" borderId="14" xfId="4" applyNumberFormat="1" applyFont="1" applyFill="1" applyBorder="1" applyAlignment="1">
      <alignment horizontal="center" vertical="center" shrinkToFit="1"/>
    </xf>
    <xf numFmtId="0" fontId="42" fillId="3" borderId="4" xfId="2" applyFont="1" applyFill="1" applyBorder="1" applyAlignment="1">
      <alignment horizontal="center" vertical="center"/>
    </xf>
    <xf numFmtId="14" fontId="42" fillId="3" borderId="5" xfId="4" applyNumberFormat="1" applyFont="1" applyFill="1" applyBorder="1" applyAlignment="1">
      <alignment horizontal="center" vertical="center" shrinkToFit="1"/>
    </xf>
    <xf numFmtId="14" fontId="42" fillId="3" borderId="13" xfId="4" applyNumberFormat="1" applyFont="1" applyFill="1" applyBorder="1" applyAlignment="1">
      <alignment horizontal="center" vertical="center" shrinkToFit="1"/>
    </xf>
    <xf numFmtId="0" fontId="43" fillId="3" borderId="17" xfId="0" applyFont="1" applyFill="1" applyBorder="1" applyAlignment="1">
      <alignment horizontal="center" vertical="center"/>
    </xf>
    <xf numFmtId="0" fontId="43" fillId="3" borderId="4" xfId="2" applyFont="1" applyFill="1" applyBorder="1" applyAlignment="1">
      <alignment horizontal="center" vertical="center"/>
    </xf>
    <xf numFmtId="0" fontId="43" fillId="3" borderId="4" xfId="0" applyFont="1" applyFill="1" applyBorder="1" applyAlignment="1">
      <alignment horizontal="center" vertical="center"/>
    </xf>
    <xf numFmtId="14" fontId="43" fillId="3" borderId="4" xfId="4" applyNumberFormat="1" applyFont="1" applyFill="1" applyBorder="1" applyAlignment="1">
      <alignment horizontal="center" vertical="center" shrinkToFit="1"/>
    </xf>
    <xf numFmtId="0" fontId="36" fillId="0" borderId="16" xfId="2" applyFont="1" applyFill="1" applyBorder="1" applyAlignment="1">
      <alignment horizontal="center" vertical="center"/>
    </xf>
    <xf numFmtId="0" fontId="44" fillId="3" borderId="17" xfId="2" applyFont="1" applyFill="1" applyBorder="1" applyAlignment="1">
      <alignment horizontal="center" vertical="center"/>
    </xf>
    <xf numFmtId="14" fontId="44" fillId="3" borderId="4" xfId="4" applyNumberFormat="1" applyFont="1" applyFill="1" applyBorder="1" applyAlignment="1">
      <alignment horizontal="center" vertical="center" shrinkToFit="1"/>
    </xf>
    <xf numFmtId="0" fontId="44" fillId="3" borderId="4" xfId="2" applyFont="1" applyFill="1" applyBorder="1" applyAlignment="1">
      <alignment horizontal="center" vertical="center"/>
    </xf>
    <xf numFmtId="14" fontId="44" fillId="3" borderId="13" xfId="4" applyNumberFormat="1" applyFont="1" applyFill="1" applyBorder="1" applyAlignment="1">
      <alignment horizontal="center" vertical="center" shrinkToFit="1"/>
    </xf>
    <xf numFmtId="14" fontId="45" fillId="3" borderId="14" xfId="4" applyNumberFormat="1" applyFont="1" applyFill="1" applyBorder="1" applyAlignment="1">
      <alignment horizontal="center" vertical="center" shrinkToFit="1"/>
    </xf>
    <xf numFmtId="0" fontId="45" fillId="3" borderId="4" xfId="2" applyFont="1" applyFill="1" applyBorder="1" applyAlignment="1">
      <alignment horizontal="center" vertical="center"/>
    </xf>
    <xf numFmtId="0" fontId="46" fillId="3" borderId="17" xfId="3" applyFont="1" applyFill="1" applyBorder="1" applyAlignment="1">
      <alignment horizontal="center" vertical="center" wrapText="1"/>
    </xf>
    <xf numFmtId="0" fontId="47" fillId="3" borderId="48" xfId="3" applyFont="1" applyFill="1" applyBorder="1" applyAlignment="1">
      <alignment horizontal="center" vertical="center" wrapText="1"/>
    </xf>
    <xf numFmtId="0" fontId="46" fillId="3" borderId="0" xfId="3" applyFont="1" applyFill="1" applyBorder="1" applyAlignment="1">
      <alignment horizontal="center" vertical="center" wrapText="1"/>
    </xf>
    <xf numFmtId="0" fontId="48" fillId="3" borderId="4" xfId="3" applyFont="1" applyFill="1" applyBorder="1" applyAlignment="1">
      <alignment horizontal="center" vertical="center" wrapText="1"/>
    </xf>
    <xf numFmtId="0" fontId="49" fillId="6" borderId="13" xfId="3" applyFont="1" applyFill="1" applyBorder="1" applyAlignment="1">
      <alignment horizontal="center" vertical="center" wrapText="1"/>
    </xf>
    <xf numFmtId="0" fontId="36" fillId="3" borderId="16" xfId="2" applyFont="1" applyFill="1" applyBorder="1" applyAlignment="1">
      <alignment horizontal="center" vertical="center"/>
    </xf>
    <xf numFmtId="57" fontId="50" fillId="8" borderId="12" xfId="2" applyNumberFormat="1" applyFont="1" applyFill="1" applyBorder="1" applyAlignment="1">
      <alignment horizontal="center" vertical="center" shrinkToFit="1"/>
    </xf>
    <xf numFmtId="0" fontId="48" fillId="3" borderId="48" xfId="3" applyFont="1" applyFill="1" applyBorder="1" applyAlignment="1">
      <alignment horizontal="center" vertical="center" wrapText="1"/>
    </xf>
    <xf numFmtId="0" fontId="32" fillId="0" borderId="51" xfId="2" applyFont="1" applyFill="1" applyBorder="1" applyAlignment="1">
      <alignment horizontal="center" vertical="center"/>
    </xf>
    <xf numFmtId="0" fontId="46" fillId="3" borderId="46" xfId="3" applyFont="1" applyFill="1" applyBorder="1" applyAlignment="1">
      <alignment horizontal="center" vertical="center" wrapText="1"/>
    </xf>
    <xf numFmtId="0" fontId="32" fillId="0" borderId="11" xfId="2" applyFont="1" applyFill="1" applyBorder="1" applyAlignment="1">
      <alignment horizontal="center" vertical="center"/>
    </xf>
    <xf numFmtId="0" fontId="32" fillId="0" borderId="3" xfId="2" applyFont="1" applyFill="1" applyBorder="1" applyAlignment="1">
      <alignment horizontal="center" vertical="center"/>
    </xf>
    <xf numFmtId="14" fontId="37" fillId="4" borderId="4" xfId="4" applyNumberFormat="1" applyFont="1" applyFill="1" applyBorder="1" applyAlignment="1">
      <alignment horizontal="center" vertical="center" shrinkToFit="1"/>
    </xf>
    <xf numFmtId="14" fontId="40" fillId="3" borderId="13" xfId="4" applyNumberFormat="1" applyFont="1" applyFill="1" applyBorder="1" applyAlignment="1">
      <alignment horizontal="center" vertical="center" shrinkToFit="1"/>
    </xf>
    <xf numFmtId="14" fontId="37" fillId="4" borderId="13" xfId="4" applyNumberFormat="1" applyFont="1" applyFill="1" applyBorder="1" applyAlignment="1">
      <alignment horizontal="center" vertical="center" shrinkToFit="1"/>
    </xf>
    <xf numFmtId="0" fontId="8" fillId="3" borderId="53" xfId="4" applyFont="1" applyFill="1" applyBorder="1" applyAlignment="1">
      <alignment horizontal="right"/>
    </xf>
    <xf numFmtId="0" fontId="10" fillId="3" borderId="54" xfId="0" applyFont="1" applyFill="1" applyBorder="1" applyAlignment="1">
      <alignment vertical="center" textRotation="180" shrinkToFit="1"/>
    </xf>
    <xf numFmtId="0" fontId="10" fillId="3" borderId="54" xfId="0" applyFont="1" applyFill="1" applyBorder="1" applyAlignment="1">
      <alignment horizontal="left" vertical="center" shrinkToFit="1"/>
    </xf>
    <xf numFmtId="0" fontId="20" fillId="3" borderId="54" xfId="0" applyFont="1" applyFill="1" applyBorder="1" applyAlignment="1">
      <alignment vertical="center" shrinkToFit="1"/>
    </xf>
    <xf numFmtId="0" fontId="20" fillId="3" borderId="54" xfId="0" applyFont="1" applyFill="1" applyBorder="1" applyAlignment="1">
      <alignment horizontal="left" vertical="center" shrinkToFit="1"/>
    </xf>
    <xf numFmtId="179" fontId="14" fillId="3" borderId="55" xfId="4" applyNumberFormat="1" applyFont="1" applyFill="1" applyBorder="1" applyAlignment="1">
      <alignment horizontal="right"/>
    </xf>
    <xf numFmtId="0" fontId="18" fillId="3" borderId="54" xfId="4" applyFont="1" applyFill="1" applyBorder="1" applyAlignment="1">
      <alignment horizontal="left" vertical="center"/>
    </xf>
    <xf numFmtId="57" fontId="10" fillId="9" borderId="25" xfId="4" applyNumberFormat="1" applyFont="1" applyFill="1" applyBorder="1" applyAlignment="1">
      <alignment horizontal="center" vertical="center" shrinkToFit="1"/>
    </xf>
    <xf numFmtId="57" fontId="20" fillId="9" borderId="25" xfId="4" applyNumberFormat="1" applyFont="1" applyFill="1" applyBorder="1" applyAlignment="1">
      <alignment horizontal="center" vertical="center" shrinkToFit="1"/>
    </xf>
    <xf numFmtId="0" fontId="18" fillId="3" borderId="37" xfId="0" applyFont="1" applyFill="1" applyBorder="1" applyAlignment="1">
      <alignment horizontal="center" vertical="center"/>
    </xf>
    <xf numFmtId="0" fontId="18" fillId="3" borderId="38" xfId="0" applyFont="1" applyFill="1" applyBorder="1" applyAlignment="1">
      <alignment horizontal="center" vertical="center"/>
    </xf>
    <xf numFmtId="0" fontId="14" fillId="3" borderId="33" xfId="0" applyFont="1" applyFill="1" applyBorder="1" applyAlignment="1">
      <alignment horizontal="center" vertical="center"/>
    </xf>
    <xf numFmtId="0" fontId="14" fillId="3" borderId="33" xfId="0" applyFont="1" applyFill="1" applyBorder="1" applyAlignment="1">
      <alignment horizontal="center"/>
    </xf>
    <xf numFmtId="0" fontId="14" fillId="3" borderId="29" xfId="0" applyFont="1" applyFill="1" applyBorder="1" applyAlignment="1">
      <alignment horizontal="center" vertical="center"/>
    </xf>
    <xf numFmtId="0" fontId="23" fillId="3" borderId="31" xfId="0" applyFont="1" applyFill="1" applyBorder="1" applyAlignment="1">
      <alignment vertical="center" shrinkToFit="1"/>
    </xf>
    <xf numFmtId="0" fontId="51" fillId="3" borderId="31" xfId="0" applyFont="1" applyFill="1" applyBorder="1" applyAlignment="1">
      <alignment horizontal="left" vertical="center" shrinkToFit="1"/>
    </xf>
    <xf numFmtId="0" fontId="20" fillId="3" borderId="31" xfId="0" applyFont="1" applyFill="1" applyBorder="1" applyAlignment="1">
      <alignment horizontal="left" vertical="center" wrapText="1" shrinkToFit="1"/>
    </xf>
    <xf numFmtId="0" fontId="26" fillId="0" borderId="46" xfId="0" applyFont="1" applyFill="1" applyBorder="1" applyAlignment="1">
      <alignment vertical="center" wrapText="1"/>
    </xf>
    <xf numFmtId="14" fontId="34" fillId="3" borderId="13" xfId="4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41" fillId="4" borderId="13" xfId="0" applyFont="1" applyFill="1" applyBorder="1" applyAlignment="1">
      <alignment horizontal="center" vertical="center"/>
    </xf>
    <xf numFmtId="0" fontId="43" fillId="3" borderId="13" xfId="2" applyFont="1" applyFill="1" applyBorder="1" applyAlignment="1">
      <alignment horizontal="center" vertical="center"/>
    </xf>
    <xf numFmtId="0" fontId="41" fillId="4" borderId="4" xfId="2" applyFont="1" applyFill="1" applyBorder="1" applyAlignment="1">
      <alignment horizontal="center" vertical="center"/>
    </xf>
    <xf numFmtId="14" fontId="41" fillId="4" borderId="14" xfId="4" applyNumberFormat="1" applyFont="1" applyFill="1" applyBorder="1" applyAlignment="1">
      <alignment horizontal="center" vertical="center" shrinkToFit="1"/>
    </xf>
    <xf numFmtId="14" fontId="37" fillId="3" borderId="13" xfId="4" applyNumberFormat="1" applyFont="1" applyFill="1" applyBorder="1" applyAlignment="1">
      <alignment horizontal="center" vertical="center" shrinkToFit="1"/>
    </xf>
    <xf numFmtId="57" fontId="27" fillId="7" borderId="11" xfId="2" applyNumberFormat="1" applyFont="1" applyFill="1" applyBorder="1" applyAlignment="1">
      <alignment horizontal="center" vertical="center" shrinkToFit="1"/>
    </xf>
    <xf numFmtId="0" fontId="8" fillId="3" borderId="56" xfId="4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0" fillId="3" borderId="7" xfId="2" applyFont="1" applyFill="1" applyBorder="1" applyAlignment="1">
      <alignment horizontal="left" vertical="center"/>
    </xf>
    <xf numFmtId="0" fontId="25" fillId="3" borderId="1" xfId="2" applyFont="1" applyFill="1" applyBorder="1" applyAlignment="1">
      <alignment horizontal="left" vertical="center"/>
    </xf>
    <xf numFmtId="0" fontId="25" fillId="3" borderId="17" xfId="2" applyFont="1" applyFill="1" applyBorder="1" applyAlignment="1">
      <alignment horizontal="left" vertical="center" wrapText="1"/>
    </xf>
    <xf numFmtId="0" fontId="25" fillId="3" borderId="0" xfId="2" applyFont="1" applyFill="1" applyBorder="1" applyAlignment="1">
      <alignment horizontal="left" vertical="center" wrapText="1"/>
    </xf>
    <xf numFmtId="0" fontId="5" fillId="5" borderId="49" xfId="0" applyFont="1" applyFill="1" applyBorder="1" applyAlignment="1">
      <alignment horizontal="center" vertical="center" wrapText="1"/>
    </xf>
    <xf numFmtId="0" fontId="5" fillId="5" borderId="50" xfId="0" applyFont="1" applyFill="1" applyBorder="1" applyAlignment="1">
      <alignment horizontal="center" vertical="center" wrapText="1"/>
    </xf>
    <xf numFmtId="0" fontId="5" fillId="5" borderId="52" xfId="0" applyFont="1" applyFill="1" applyBorder="1" applyAlignment="1">
      <alignment horizontal="center" vertical="center" wrapText="1"/>
    </xf>
    <xf numFmtId="57" fontId="28" fillId="3" borderId="17" xfId="2" applyNumberFormat="1" applyFont="1" applyFill="1" applyBorder="1" applyAlignment="1">
      <alignment horizontal="center" vertical="center" shrinkToFit="1"/>
    </xf>
    <xf numFmtId="57" fontId="28" fillId="3" borderId="0" xfId="2" applyNumberFormat="1" applyFont="1" applyFill="1" applyBorder="1" applyAlignment="1">
      <alignment horizontal="center" vertical="center" shrinkToFit="1"/>
    </xf>
    <xf numFmtId="57" fontId="28" fillId="3" borderId="46" xfId="2" applyNumberFormat="1" applyFont="1" applyFill="1" applyBorder="1" applyAlignment="1">
      <alignment horizontal="center" vertical="center" shrinkToFit="1"/>
    </xf>
    <xf numFmtId="57" fontId="28" fillId="3" borderId="9" xfId="2" applyNumberFormat="1" applyFont="1" applyFill="1" applyBorder="1" applyAlignment="1">
      <alignment horizontal="center" vertical="center" shrinkToFit="1"/>
    </xf>
    <xf numFmtId="57" fontId="28" fillId="3" borderId="2" xfId="2" applyNumberFormat="1" applyFont="1" applyFill="1" applyBorder="1" applyAlignment="1">
      <alignment horizontal="center" vertical="center" shrinkToFit="1"/>
    </xf>
    <xf numFmtId="57" fontId="28" fillId="3" borderId="10" xfId="2" applyNumberFormat="1" applyFont="1" applyFill="1" applyBorder="1" applyAlignment="1">
      <alignment horizontal="center" vertical="center" shrinkToFit="1"/>
    </xf>
    <xf numFmtId="0" fontId="6" fillId="3" borderId="0" xfId="4" applyFont="1" applyFill="1" applyBorder="1" applyAlignment="1">
      <alignment horizontal="center" shrinkToFit="1"/>
    </xf>
    <xf numFmtId="0" fontId="9" fillId="3" borderId="0" xfId="4" applyFont="1" applyFill="1" applyBorder="1" applyAlignment="1">
      <alignment horizontal="left" shrinkToFit="1"/>
    </xf>
    <xf numFmtId="0" fontId="10" fillId="3" borderId="0" xfId="4" applyFont="1" applyFill="1" applyBorder="1" applyAlignment="1">
      <alignment horizontal="left" shrinkToFit="1"/>
    </xf>
    <xf numFmtId="0" fontId="11" fillId="3" borderId="0" xfId="4" applyFont="1" applyFill="1" applyBorder="1" applyAlignment="1">
      <alignment horizontal="center" shrinkToFit="1"/>
    </xf>
    <xf numFmtId="0" fontId="12" fillId="3" borderId="0" xfId="4" applyFont="1" applyFill="1" applyAlignment="1">
      <alignment vertical="center"/>
    </xf>
    <xf numFmtId="0" fontId="12" fillId="3" borderId="18" xfId="4" applyFont="1" applyFill="1" applyBorder="1" applyAlignment="1">
      <alignment vertical="center"/>
    </xf>
    <xf numFmtId="0" fontId="15" fillId="3" borderId="25" xfId="4" applyFont="1" applyFill="1" applyBorder="1" applyAlignment="1">
      <alignment horizontal="center" vertical="center" textRotation="180" shrinkToFit="1"/>
    </xf>
    <xf numFmtId="0" fontId="10" fillId="3" borderId="27" xfId="4" applyFont="1" applyFill="1" applyBorder="1" applyAlignment="1">
      <alignment horizontal="center" vertical="center" wrapText="1" shrinkToFit="1"/>
    </xf>
    <xf numFmtId="0" fontId="10" fillId="3" borderId="31" xfId="4" applyFont="1" applyFill="1" applyBorder="1" applyAlignment="1">
      <alignment horizontal="center" vertical="center" wrapText="1" shrinkToFit="1"/>
    </xf>
    <xf numFmtId="0" fontId="10" fillId="3" borderId="36" xfId="4" applyFont="1" applyFill="1" applyBorder="1" applyAlignment="1">
      <alignment horizontal="center" vertical="center" wrapText="1" shrinkToFit="1"/>
    </xf>
    <xf numFmtId="0" fontId="14" fillId="3" borderId="30" xfId="4" applyFont="1" applyFill="1" applyBorder="1" applyAlignment="1">
      <alignment horizontal="center" vertical="center" textRotation="255" shrinkToFit="1"/>
    </xf>
    <xf numFmtId="0" fontId="24" fillId="3" borderId="45" xfId="4" applyFont="1" applyFill="1" applyBorder="1" applyAlignment="1">
      <alignment horizontal="center" vertical="center"/>
    </xf>
    <xf numFmtId="0" fontId="14" fillId="3" borderId="0" xfId="4" applyFont="1" applyFill="1" applyBorder="1" applyAlignment="1">
      <alignment horizontal="left" vertical="center"/>
    </xf>
    <xf numFmtId="0" fontId="8" fillId="3" borderId="0" xfId="4" applyFont="1" applyFill="1" applyBorder="1" applyAlignment="1">
      <alignment horizontal="left" vertical="center"/>
    </xf>
    <xf numFmtId="0" fontId="20" fillId="3" borderId="27" xfId="4" applyFont="1" applyFill="1" applyBorder="1" applyAlignment="1">
      <alignment horizontal="center" vertical="center" wrapText="1" shrinkToFit="1"/>
    </xf>
    <xf numFmtId="0" fontId="20" fillId="3" borderId="31" xfId="4" applyFont="1" applyFill="1" applyBorder="1" applyAlignment="1">
      <alignment horizontal="center" vertical="center" wrapText="1" shrinkToFit="1"/>
    </xf>
    <xf numFmtId="0" fontId="20" fillId="3" borderId="36" xfId="4" applyFont="1" applyFill="1" applyBorder="1" applyAlignment="1">
      <alignment horizontal="center" vertical="center" wrapText="1" shrinkToFit="1"/>
    </xf>
    <xf numFmtId="0" fontId="10" fillId="3" borderId="54" xfId="4" applyFont="1" applyFill="1" applyBorder="1" applyAlignment="1">
      <alignment horizontal="center" vertical="center" wrapText="1" shrinkToFit="1"/>
    </xf>
    <xf numFmtId="0" fontId="18" fillId="3" borderId="30" xfId="4" applyFont="1" applyFill="1" applyBorder="1" applyAlignment="1">
      <alignment horizontal="center" vertical="center" textRotation="255" shrinkToFit="1"/>
    </xf>
  </cellXfs>
  <cellStyles count="6">
    <cellStyle name="一般" xfId="0" builtinId="0"/>
    <cellStyle name="一般 2" xfId="4"/>
    <cellStyle name="一般 3" xfId="5"/>
    <cellStyle name="一般_93.2menu" xfId="3"/>
    <cellStyle name="一般_Sheet1" xfId="2"/>
    <cellStyle name="中等" xfId="1" builtinId="28"/>
  </cellStyles>
  <dxfs count="0"/>
  <tableStyles count="0" defaultTableStyle="TableStyleMedium9" defaultPivotStyle="PivotStyleLight16"/>
  <colors>
    <mruColors>
      <color rgb="FFFF33CC"/>
      <color rgb="FFFF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5948724</xdr:colOff>
      <xdr:row>1</xdr:row>
      <xdr:rowOff>486963</xdr:rowOff>
    </xdr:from>
    <xdr:to>
      <xdr:col>4</xdr:col>
      <xdr:colOff>10469312</xdr:colOff>
      <xdr:row>1</xdr:row>
      <xdr:rowOff>2431524</xdr:rowOff>
    </xdr:to>
    <xdr:pic>
      <xdr:nvPicPr>
        <xdr:cNvPr id="4" name="圖片 3" descr="20190523_164912_00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8043">
          <a:off x="90244974" y="2201463"/>
          <a:ext cx="4520588" cy="1944561"/>
        </a:xfrm>
        <a:prstGeom prst="rect">
          <a:avLst/>
        </a:prstGeom>
      </xdr:spPr>
    </xdr:pic>
    <xdr:clientData/>
  </xdr:twoCellAnchor>
  <xdr:twoCellAnchor editAs="oneCell">
    <xdr:from>
      <xdr:col>4</xdr:col>
      <xdr:colOff>6112810</xdr:colOff>
      <xdr:row>1</xdr:row>
      <xdr:rowOff>2974116</xdr:rowOff>
    </xdr:from>
    <xdr:to>
      <xdr:col>4</xdr:col>
      <xdr:colOff>10299007</xdr:colOff>
      <xdr:row>2</xdr:row>
      <xdr:rowOff>1697692</xdr:rowOff>
    </xdr:to>
    <xdr:pic>
      <xdr:nvPicPr>
        <xdr:cNvPr id="5" name="圖片 59" descr="MX-2310U_20151110_130506_001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53889" t="15594" r="29807" b="80339"/>
        <a:stretch>
          <a:fillRect/>
        </a:stretch>
      </xdr:blipFill>
      <xdr:spPr bwMode="auto">
        <a:xfrm>
          <a:off x="90409060" y="4688616"/>
          <a:ext cx="4186197" cy="17715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2200275</xdr:colOff>
      <xdr:row>3</xdr:row>
      <xdr:rowOff>0</xdr:rowOff>
    </xdr:from>
    <xdr:to>
      <xdr:col>3</xdr:col>
      <xdr:colOff>2733675</xdr:colOff>
      <xdr:row>3</xdr:row>
      <xdr:rowOff>874712</xdr:rowOff>
    </xdr:to>
    <xdr:sp macro="" textlink="">
      <xdr:nvSpPr>
        <xdr:cNvPr id="27901" name="矩形 26"/>
        <xdr:cNvSpPr>
          <a:spLocks noChangeArrowheads="1"/>
        </xdr:cNvSpPr>
      </xdr:nvSpPr>
      <xdr:spPr bwMode="auto">
        <a:xfrm rot="-157762">
          <a:off x="47548800" y="9182100"/>
          <a:ext cx="533400" cy="8747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304800</xdr:rowOff>
    </xdr:to>
    <xdr:sp macro="" textlink="">
      <xdr:nvSpPr>
        <xdr:cNvPr id="27902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9182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2457450</xdr:colOff>
      <xdr:row>3</xdr:row>
      <xdr:rowOff>114300</xdr:rowOff>
    </xdr:from>
    <xdr:to>
      <xdr:col>1</xdr:col>
      <xdr:colOff>4507336</xdr:colOff>
      <xdr:row>3</xdr:row>
      <xdr:rowOff>638175</xdr:rowOff>
    </xdr:to>
    <xdr:sp macro="" textlink="">
      <xdr:nvSpPr>
        <xdr:cNvPr id="27903" name="矩形 26"/>
        <xdr:cNvSpPr>
          <a:spLocks noChangeArrowheads="1"/>
        </xdr:cNvSpPr>
      </xdr:nvSpPr>
      <xdr:spPr bwMode="auto">
        <a:xfrm rot="-157762">
          <a:off x="17573625" y="9296400"/>
          <a:ext cx="2049886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2152650</xdr:colOff>
      <xdr:row>3</xdr:row>
      <xdr:rowOff>0</xdr:rowOff>
    </xdr:from>
    <xdr:to>
      <xdr:col>3</xdr:col>
      <xdr:colOff>4107286</xdr:colOff>
      <xdr:row>3</xdr:row>
      <xdr:rowOff>523875</xdr:rowOff>
    </xdr:to>
    <xdr:sp macro="" textlink="">
      <xdr:nvSpPr>
        <xdr:cNvPr id="27904" name="矩形 26"/>
        <xdr:cNvSpPr>
          <a:spLocks noChangeArrowheads="1"/>
        </xdr:cNvSpPr>
      </xdr:nvSpPr>
      <xdr:spPr bwMode="auto">
        <a:xfrm rot="-157762">
          <a:off x="47501175" y="9182100"/>
          <a:ext cx="1954636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2152650</xdr:colOff>
      <xdr:row>3</xdr:row>
      <xdr:rowOff>0</xdr:rowOff>
    </xdr:from>
    <xdr:to>
      <xdr:col>3</xdr:col>
      <xdr:colOff>4107286</xdr:colOff>
      <xdr:row>3</xdr:row>
      <xdr:rowOff>523874</xdr:rowOff>
    </xdr:to>
    <xdr:sp macro="" textlink="">
      <xdr:nvSpPr>
        <xdr:cNvPr id="27905" name="矩形 26"/>
        <xdr:cNvSpPr>
          <a:spLocks noChangeArrowheads="1"/>
        </xdr:cNvSpPr>
      </xdr:nvSpPr>
      <xdr:spPr bwMode="auto">
        <a:xfrm rot="-157762">
          <a:off x="47501175" y="9182100"/>
          <a:ext cx="1954636" cy="52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2085975</xdr:colOff>
      <xdr:row>9</xdr:row>
      <xdr:rowOff>9525</xdr:rowOff>
    </xdr:to>
    <xdr:sp macro="" textlink="">
      <xdr:nvSpPr>
        <xdr:cNvPr id="27906" name="WordArt 75"/>
        <xdr:cNvSpPr>
          <a:spLocks noChangeArrowheads="1" noChangeShapeType="1" noTextEdit="1"/>
        </xdr:cNvSpPr>
      </xdr:nvSpPr>
      <xdr:spPr bwMode="auto">
        <a:xfrm>
          <a:off x="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7907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3595687</xdr:colOff>
      <xdr:row>7</xdr:row>
      <xdr:rowOff>1071563</xdr:rowOff>
    </xdr:from>
    <xdr:to>
      <xdr:col>3</xdr:col>
      <xdr:colOff>4281487</xdr:colOff>
      <xdr:row>8</xdr:row>
      <xdr:rowOff>1081088</xdr:rowOff>
    </xdr:to>
    <xdr:sp macro="" textlink="">
      <xdr:nvSpPr>
        <xdr:cNvPr id="27908" name="WordArt 75"/>
        <xdr:cNvSpPr>
          <a:spLocks noChangeArrowheads="1" noChangeShapeType="1" noTextEdit="1"/>
        </xdr:cNvSpPr>
      </xdr:nvSpPr>
      <xdr:spPr bwMode="auto">
        <a:xfrm>
          <a:off x="48944212" y="19854863"/>
          <a:ext cx="685800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304800</xdr:colOff>
      <xdr:row>3</xdr:row>
      <xdr:rowOff>304800</xdr:rowOff>
    </xdr:to>
    <xdr:sp macro="" textlink="">
      <xdr:nvSpPr>
        <xdr:cNvPr id="27909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15116175" y="9182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3</xdr:row>
      <xdr:rowOff>304800</xdr:rowOff>
    </xdr:to>
    <xdr:sp macro="" textlink="">
      <xdr:nvSpPr>
        <xdr:cNvPr id="27910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30232350" y="9182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3</xdr:row>
      <xdr:rowOff>304800</xdr:rowOff>
    </xdr:to>
    <xdr:sp macro="" textlink="">
      <xdr:nvSpPr>
        <xdr:cNvPr id="27911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45348525" y="9182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2085975</xdr:colOff>
      <xdr:row>9</xdr:row>
      <xdr:rowOff>9525</xdr:rowOff>
    </xdr:to>
    <xdr:sp macro="" textlink="">
      <xdr:nvSpPr>
        <xdr:cNvPr id="27912" name="WordArt 75"/>
        <xdr:cNvSpPr>
          <a:spLocks noChangeArrowheads="1" noChangeShapeType="1" noTextEdit="1"/>
        </xdr:cNvSpPr>
      </xdr:nvSpPr>
      <xdr:spPr bwMode="auto">
        <a:xfrm>
          <a:off x="1511617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2085975</xdr:colOff>
      <xdr:row>9</xdr:row>
      <xdr:rowOff>9525</xdr:rowOff>
    </xdr:to>
    <xdr:sp macro="" textlink="">
      <xdr:nvSpPr>
        <xdr:cNvPr id="27913" name="WordArt 75"/>
        <xdr:cNvSpPr>
          <a:spLocks noChangeArrowheads="1" noChangeShapeType="1" noTextEdit="1"/>
        </xdr:cNvSpPr>
      </xdr:nvSpPr>
      <xdr:spPr bwMode="auto">
        <a:xfrm>
          <a:off x="1511617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7914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7915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7916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7917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304800</xdr:rowOff>
    </xdr:to>
    <xdr:sp macro="" textlink="">
      <xdr:nvSpPr>
        <xdr:cNvPr id="27918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9182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304800</xdr:colOff>
      <xdr:row>3</xdr:row>
      <xdr:rowOff>304800</xdr:rowOff>
    </xdr:to>
    <xdr:sp macro="" textlink="">
      <xdr:nvSpPr>
        <xdr:cNvPr id="27919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15116175" y="9182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3</xdr:row>
      <xdr:rowOff>304800</xdr:rowOff>
    </xdr:to>
    <xdr:sp macro="" textlink="">
      <xdr:nvSpPr>
        <xdr:cNvPr id="27920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30232350" y="9182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3</xdr:row>
      <xdr:rowOff>304800</xdr:rowOff>
    </xdr:to>
    <xdr:sp macro="" textlink="">
      <xdr:nvSpPr>
        <xdr:cNvPr id="27921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45348525" y="9182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22" name="矩形 9641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23" name="矩形 9642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24" name="矩形 9643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25" name="矩形 9644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26" name="矩形 9645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27" name="矩形 9646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28" name="矩形 9647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29" name="矩形 9648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30" name="矩形 9649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31" name="矩形 9650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32" name="矩形 9651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33" name="矩形 9652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34" name="矩形 9653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35" name="矩形 9654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36" name="矩形 9655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37" name="矩形 9656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38" name="矩形 9657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39" name="矩形 9658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40" name="矩形 9659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41" name="矩形 9660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42" name="矩形 9661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43" name="矩形 9662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44" name="矩形 9663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45" name="矩形 9664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46" name="矩形 9665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47" name="矩形 9668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48" name="矩形 9670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49" name="矩形 9671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50" name="矩形 9672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51" name="矩形 9673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52" name="矩形 9676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53" name="矩形 9681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54" name="矩形 9682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55" name="矩形 9685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56" name="矩形 9687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57" name="矩形 9690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58" name="矩形 9698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59" name="矩形 9704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60" name="矩形 9707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61" name="矩形 9710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62" name="矩形 9712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63" name="矩形 9713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64" name="矩形 9714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65" name="矩形 9715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66" name="矩形 9718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67" name="矩形 9723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68" name="矩形 9724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69" name="矩形 9727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70" name="矩形 9729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71" name="矩形 9732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72" name="矩形 9740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73" name="矩形 9746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74" name="矩形 9805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75" name="矩形 9806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76" name="矩形 9807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77" name="矩形 9808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78" name="矩形 9809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79" name="矩形 9810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80" name="矩形 9811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81" name="矩形 9812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82" name="矩形 9813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83" name="矩形 9814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84" name="矩形 9815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85" name="矩形 9816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86" name="矩形 9817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87" name="矩形 9820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88" name="矩形 9822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89" name="矩形 9823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90" name="矩形 9824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91" name="矩形 9825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92" name="矩形 9828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93" name="矩形 9833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94" name="矩形 9834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95" name="矩形 9837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96" name="矩形 9839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97" name="矩形 9842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98" name="矩形 9850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99" name="矩形 9856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00" name="矩形 9859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01" name="矩形 9862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02" name="矩形 9864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03" name="矩形 9865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04" name="矩形 9866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05" name="矩形 9867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06" name="矩形 9870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07" name="矩形 9875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08" name="矩形 9876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09" name="矩形 9879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10" name="矩形 9881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11" name="矩形 9884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12" name="矩形 9892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2571750</xdr:colOff>
      <xdr:row>9</xdr:row>
      <xdr:rowOff>666750</xdr:rowOff>
    </xdr:from>
    <xdr:to>
      <xdr:col>2</xdr:col>
      <xdr:colOff>7982815</xdr:colOff>
      <xdr:row>11</xdr:row>
      <xdr:rowOff>1216025</xdr:rowOff>
    </xdr:to>
    <xdr:sp macro="" textlink="">
      <xdr:nvSpPr>
        <xdr:cNvPr id="28013" name="矩形 9898"/>
        <xdr:cNvSpPr>
          <a:spLocks noChangeArrowheads="1"/>
        </xdr:cNvSpPr>
      </xdr:nvSpPr>
      <xdr:spPr bwMode="auto">
        <a:xfrm rot="-157762">
          <a:off x="32804100" y="24250650"/>
          <a:ext cx="5411065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14" name="矩形 9901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2114550</xdr:colOff>
      <xdr:row>9</xdr:row>
      <xdr:rowOff>476250</xdr:rowOff>
    </xdr:from>
    <xdr:to>
      <xdr:col>1</xdr:col>
      <xdr:colOff>7639916</xdr:colOff>
      <xdr:row>11</xdr:row>
      <xdr:rowOff>1120775</xdr:rowOff>
    </xdr:to>
    <xdr:sp macro="" textlink="">
      <xdr:nvSpPr>
        <xdr:cNvPr id="28015" name="矩形 9902"/>
        <xdr:cNvSpPr>
          <a:spLocks noChangeArrowheads="1"/>
        </xdr:cNvSpPr>
      </xdr:nvSpPr>
      <xdr:spPr bwMode="auto">
        <a:xfrm rot="-157762">
          <a:off x="17230725" y="24060150"/>
          <a:ext cx="5525366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16" name="矩形 9903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2114550</xdr:colOff>
      <xdr:row>9</xdr:row>
      <xdr:rowOff>476250</xdr:rowOff>
    </xdr:from>
    <xdr:to>
      <xdr:col>1</xdr:col>
      <xdr:colOff>7639916</xdr:colOff>
      <xdr:row>11</xdr:row>
      <xdr:rowOff>1120775</xdr:rowOff>
    </xdr:to>
    <xdr:sp macro="" textlink="">
      <xdr:nvSpPr>
        <xdr:cNvPr id="28017" name="矩形 9904"/>
        <xdr:cNvSpPr>
          <a:spLocks noChangeArrowheads="1"/>
        </xdr:cNvSpPr>
      </xdr:nvSpPr>
      <xdr:spPr bwMode="auto">
        <a:xfrm rot="-157762">
          <a:off x="17230725" y="24060150"/>
          <a:ext cx="5525366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18" name="矩形 9905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2114550</xdr:colOff>
      <xdr:row>9</xdr:row>
      <xdr:rowOff>476250</xdr:rowOff>
    </xdr:from>
    <xdr:to>
      <xdr:col>1</xdr:col>
      <xdr:colOff>7639916</xdr:colOff>
      <xdr:row>11</xdr:row>
      <xdr:rowOff>1120775</xdr:rowOff>
    </xdr:to>
    <xdr:sp macro="" textlink="">
      <xdr:nvSpPr>
        <xdr:cNvPr id="28019" name="矩形 9906"/>
        <xdr:cNvSpPr>
          <a:spLocks noChangeArrowheads="1"/>
        </xdr:cNvSpPr>
      </xdr:nvSpPr>
      <xdr:spPr bwMode="auto">
        <a:xfrm rot="-157762">
          <a:off x="17230725" y="24060150"/>
          <a:ext cx="5525366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20" name="矩形 9907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2114550</xdr:colOff>
      <xdr:row>9</xdr:row>
      <xdr:rowOff>476250</xdr:rowOff>
    </xdr:from>
    <xdr:to>
      <xdr:col>1</xdr:col>
      <xdr:colOff>7639916</xdr:colOff>
      <xdr:row>11</xdr:row>
      <xdr:rowOff>1120775</xdr:rowOff>
    </xdr:to>
    <xdr:sp macro="" textlink="">
      <xdr:nvSpPr>
        <xdr:cNvPr id="28021" name="矩形 9908"/>
        <xdr:cNvSpPr>
          <a:spLocks noChangeArrowheads="1"/>
        </xdr:cNvSpPr>
      </xdr:nvSpPr>
      <xdr:spPr bwMode="auto">
        <a:xfrm rot="-157762">
          <a:off x="17230725" y="24060150"/>
          <a:ext cx="5525366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22" name="矩形 9909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2114550</xdr:colOff>
      <xdr:row>9</xdr:row>
      <xdr:rowOff>476250</xdr:rowOff>
    </xdr:from>
    <xdr:to>
      <xdr:col>1</xdr:col>
      <xdr:colOff>7639916</xdr:colOff>
      <xdr:row>11</xdr:row>
      <xdr:rowOff>1120775</xdr:rowOff>
    </xdr:to>
    <xdr:sp macro="" textlink="">
      <xdr:nvSpPr>
        <xdr:cNvPr id="28023" name="矩形 9910"/>
        <xdr:cNvSpPr>
          <a:spLocks noChangeArrowheads="1"/>
        </xdr:cNvSpPr>
      </xdr:nvSpPr>
      <xdr:spPr bwMode="auto">
        <a:xfrm rot="-157762">
          <a:off x="17230725" y="24060150"/>
          <a:ext cx="5525366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24" name="矩形 9911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2114550</xdr:colOff>
      <xdr:row>9</xdr:row>
      <xdr:rowOff>476250</xdr:rowOff>
    </xdr:from>
    <xdr:to>
      <xdr:col>1</xdr:col>
      <xdr:colOff>7639916</xdr:colOff>
      <xdr:row>11</xdr:row>
      <xdr:rowOff>1120775</xdr:rowOff>
    </xdr:to>
    <xdr:sp macro="" textlink="">
      <xdr:nvSpPr>
        <xdr:cNvPr id="28025" name="矩形 9912"/>
        <xdr:cNvSpPr>
          <a:spLocks noChangeArrowheads="1"/>
        </xdr:cNvSpPr>
      </xdr:nvSpPr>
      <xdr:spPr bwMode="auto">
        <a:xfrm rot="-157762">
          <a:off x="17230725" y="24060150"/>
          <a:ext cx="5525366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26" name="矩形 9913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2114550</xdr:colOff>
      <xdr:row>9</xdr:row>
      <xdr:rowOff>476250</xdr:rowOff>
    </xdr:from>
    <xdr:to>
      <xdr:col>1</xdr:col>
      <xdr:colOff>7639916</xdr:colOff>
      <xdr:row>11</xdr:row>
      <xdr:rowOff>1120775</xdr:rowOff>
    </xdr:to>
    <xdr:sp macro="" textlink="">
      <xdr:nvSpPr>
        <xdr:cNvPr id="28027" name="矩形 9914"/>
        <xdr:cNvSpPr>
          <a:spLocks noChangeArrowheads="1"/>
        </xdr:cNvSpPr>
      </xdr:nvSpPr>
      <xdr:spPr bwMode="auto">
        <a:xfrm rot="-157762">
          <a:off x="17230725" y="24060150"/>
          <a:ext cx="5525366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28" name="矩形 9915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2114550</xdr:colOff>
      <xdr:row>9</xdr:row>
      <xdr:rowOff>476250</xdr:rowOff>
    </xdr:from>
    <xdr:to>
      <xdr:col>1</xdr:col>
      <xdr:colOff>7639916</xdr:colOff>
      <xdr:row>11</xdr:row>
      <xdr:rowOff>1120775</xdr:rowOff>
    </xdr:to>
    <xdr:sp macro="" textlink="">
      <xdr:nvSpPr>
        <xdr:cNvPr id="28029" name="矩形 9916"/>
        <xdr:cNvSpPr>
          <a:spLocks noChangeArrowheads="1"/>
        </xdr:cNvSpPr>
      </xdr:nvSpPr>
      <xdr:spPr bwMode="auto">
        <a:xfrm rot="-157762">
          <a:off x="17230725" y="24060150"/>
          <a:ext cx="5525366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30" name="矩形 9917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31" name="矩形 9918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2114550</xdr:colOff>
      <xdr:row>9</xdr:row>
      <xdr:rowOff>476250</xdr:rowOff>
    </xdr:from>
    <xdr:to>
      <xdr:col>1</xdr:col>
      <xdr:colOff>7639916</xdr:colOff>
      <xdr:row>11</xdr:row>
      <xdr:rowOff>1120775</xdr:rowOff>
    </xdr:to>
    <xdr:sp macro="" textlink="">
      <xdr:nvSpPr>
        <xdr:cNvPr id="28032" name="矩形 9919"/>
        <xdr:cNvSpPr>
          <a:spLocks noChangeArrowheads="1"/>
        </xdr:cNvSpPr>
      </xdr:nvSpPr>
      <xdr:spPr bwMode="auto">
        <a:xfrm rot="-157762">
          <a:off x="17230725" y="24060150"/>
          <a:ext cx="5525366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33" name="矩形 9920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34" name="矩形 9921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2114550</xdr:colOff>
      <xdr:row>9</xdr:row>
      <xdr:rowOff>476250</xdr:rowOff>
    </xdr:from>
    <xdr:to>
      <xdr:col>1</xdr:col>
      <xdr:colOff>7639916</xdr:colOff>
      <xdr:row>11</xdr:row>
      <xdr:rowOff>1120775</xdr:rowOff>
    </xdr:to>
    <xdr:sp macro="" textlink="">
      <xdr:nvSpPr>
        <xdr:cNvPr id="28035" name="矩形 9922"/>
        <xdr:cNvSpPr>
          <a:spLocks noChangeArrowheads="1"/>
        </xdr:cNvSpPr>
      </xdr:nvSpPr>
      <xdr:spPr bwMode="auto">
        <a:xfrm rot="-157762">
          <a:off x="17230725" y="24060150"/>
          <a:ext cx="5525366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36" name="矩形 9923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2114550</xdr:colOff>
      <xdr:row>9</xdr:row>
      <xdr:rowOff>476250</xdr:rowOff>
    </xdr:from>
    <xdr:to>
      <xdr:col>1</xdr:col>
      <xdr:colOff>7639916</xdr:colOff>
      <xdr:row>11</xdr:row>
      <xdr:rowOff>1120775</xdr:rowOff>
    </xdr:to>
    <xdr:sp macro="" textlink="">
      <xdr:nvSpPr>
        <xdr:cNvPr id="28037" name="矩形 9924"/>
        <xdr:cNvSpPr>
          <a:spLocks noChangeArrowheads="1"/>
        </xdr:cNvSpPr>
      </xdr:nvSpPr>
      <xdr:spPr bwMode="auto">
        <a:xfrm rot="-157762">
          <a:off x="17230725" y="24060150"/>
          <a:ext cx="5525366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38" name="矩形 9925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39" name="矩形 9926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40" name="矩形 9927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2114550</xdr:colOff>
      <xdr:row>9</xdr:row>
      <xdr:rowOff>476250</xdr:rowOff>
    </xdr:from>
    <xdr:to>
      <xdr:col>1</xdr:col>
      <xdr:colOff>7639916</xdr:colOff>
      <xdr:row>11</xdr:row>
      <xdr:rowOff>1120775</xdr:rowOff>
    </xdr:to>
    <xdr:sp macro="" textlink="">
      <xdr:nvSpPr>
        <xdr:cNvPr id="28041" name="矩形 9928"/>
        <xdr:cNvSpPr>
          <a:spLocks noChangeArrowheads="1"/>
        </xdr:cNvSpPr>
      </xdr:nvSpPr>
      <xdr:spPr bwMode="auto">
        <a:xfrm rot="-157762">
          <a:off x="17230725" y="24060150"/>
          <a:ext cx="5525366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42" name="矩形 9929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2114550</xdr:colOff>
      <xdr:row>9</xdr:row>
      <xdr:rowOff>476250</xdr:rowOff>
    </xdr:from>
    <xdr:to>
      <xdr:col>1</xdr:col>
      <xdr:colOff>7639916</xdr:colOff>
      <xdr:row>11</xdr:row>
      <xdr:rowOff>1120775</xdr:rowOff>
    </xdr:to>
    <xdr:sp macro="" textlink="">
      <xdr:nvSpPr>
        <xdr:cNvPr id="28043" name="矩形 9930"/>
        <xdr:cNvSpPr>
          <a:spLocks noChangeArrowheads="1"/>
        </xdr:cNvSpPr>
      </xdr:nvSpPr>
      <xdr:spPr bwMode="auto">
        <a:xfrm rot="-157762">
          <a:off x="17230725" y="24060150"/>
          <a:ext cx="5525366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44" name="矩形 9931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45" name="矩形 9932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2114550</xdr:colOff>
      <xdr:row>9</xdr:row>
      <xdr:rowOff>476250</xdr:rowOff>
    </xdr:from>
    <xdr:to>
      <xdr:col>1</xdr:col>
      <xdr:colOff>7639916</xdr:colOff>
      <xdr:row>11</xdr:row>
      <xdr:rowOff>1120775</xdr:rowOff>
    </xdr:to>
    <xdr:sp macro="" textlink="">
      <xdr:nvSpPr>
        <xdr:cNvPr id="28046" name="矩形 9933"/>
        <xdr:cNvSpPr>
          <a:spLocks noChangeArrowheads="1"/>
        </xdr:cNvSpPr>
      </xdr:nvSpPr>
      <xdr:spPr bwMode="auto">
        <a:xfrm rot="-157762">
          <a:off x="17230725" y="24060150"/>
          <a:ext cx="5525366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47" name="矩形 9934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48" name="矩形 9935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2114550</xdr:colOff>
      <xdr:row>9</xdr:row>
      <xdr:rowOff>476250</xdr:rowOff>
    </xdr:from>
    <xdr:to>
      <xdr:col>1</xdr:col>
      <xdr:colOff>7639916</xdr:colOff>
      <xdr:row>11</xdr:row>
      <xdr:rowOff>1120775</xdr:rowOff>
    </xdr:to>
    <xdr:sp macro="" textlink="">
      <xdr:nvSpPr>
        <xdr:cNvPr id="28049" name="矩形 9936"/>
        <xdr:cNvSpPr>
          <a:spLocks noChangeArrowheads="1"/>
        </xdr:cNvSpPr>
      </xdr:nvSpPr>
      <xdr:spPr bwMode="auto">
        <a:xfrm rot="-157762">
          <a:off x="17230725" y="24060150"/>
          <a:ext cx="5525366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50" name="矩形 9937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52" name="矩形 9939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53" name="矩形 9940"/>
        <xdr:cNvSpPr>
          <a:spLocks noChangeArrowheads="1"/>
        </xdr:cNvSpPr>
      </xdr:nvSpPr>
      <xdr:spPr bwMode="auto">
        <a:xfrm rot="1799021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54" name="矩形 9941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55" name="矩形 9942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56" name="矩形 9943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57" name="矩形 9944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58" name="矩形 9945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59" name="矩形 9946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60" name="矩形 9947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61" name="矩形 9948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62" name="矩形 9949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63" name="矩形 9950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64" name="矩形 9951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65" name="矩形 9952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66" name="矩形 9953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67" name="矩形 9956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68" name="矩形 9958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69" name="矩形 9959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70" name="矩形 9960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71" name="矩形 9961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72" name="矩形 9964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73" name="矩形 9969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74" name="矩形 9970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75" name="矩形 9973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76" name="矩形 9975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77" name="矩形 9978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78" name="矩形 9986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79" name="矩形 9992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80" name="矩形 9995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81" name="矩形 9998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82" name="矩形 10000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83" name="矩形 10001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84" name="矩形 10002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85" name="矩形 10003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86" name="矩形 10006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87" name="矩形 10011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88" name="矩形 10012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89" name="矩形 10015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90" name="矩形 10017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91" name="矩形 10020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3128755</xdr:colOff>
      <xdr:row>4</xdr:row>
      <xdr:rowOff>717688</xdr:rowOff>
    </xdr:from>
    <xdr:to>
      <xdr:col>1</xdr:col>
      <xdr:colOff>11705227</xdr:colOff>
      <xdr:row>11</xdr:row>
      <xdr:rowOff>1263236</xdr:rowOff>
    </xdr:to>
    <xdr:sp macro="" textlink="">
      <xdr:nvSpPr>
        <xdr:cNvPr id="28092" name="矩形 10033"/>
        <xdr:cNvSpPr>
          <a:spLocks noChangeArrowheads="1"/>
        </xdr:cNvSpPr>
      </xdr:nvSpPr>
      <xdr:spPr bwMode="auto">
        <a:xfrm rot="-157762">
          <a:off x="18244930" y="12300088"/>
          <a:ext cx="8576472" cy="20442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304800</xdr:rowOff>
    </xdr:to>
    <xdr:sp macro="" textlink="">
      <xdr:nvSpPr>
        <xdr:cNvPr id="28094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9182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2152650</xdr:colOff>
      <xdr:row>3</xdr:row>
      <xdr:rowOff>0</xdr:rowOff>
    </xdr:from>
    <xdr:to>
      <xdr:col>3</xdr:col>
      <xdr:colOff>4107286</xdr:colOff>
      <xdr:row>3</xdr:row>
      <xdr:rowOff>523875</xdr:rowOff>
    </xdr:to>
    <xdr:sp macro="" textlink="">
      <xdr:nvSpPr>
        <xdr:cNvPr id="28095" name="矩形 26"/>
        <xdr:cNvSpPr>
          <a:spLocks noChangeArrowheads="1"/>
        </xdr:cNvSpPr>
      </xdr:nvSpPr>
      <xdr:spPr bwMode="auto">
        <a:xfrm rot="-157762">
          <a:off x="47501175" y="9182100"/>
          <a:ext cx="1954636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685800</xdr:colOff>
      <xdr:row>9</xdr:row>
      <xdr:rowOff>9525</xdr:rowOff>
    </xdr:to>
    <xdr:sp macro="" textlink="">
      <xdr:nvSpPr>
        <xdr:cNvPr id="28097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685800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685800</xdr:colOff>
      <xdr:row>9</xdr:row>
      <xdr:rowOff>9525</xdr:rowOff>
    </xdr:to>
    <xdr:sp macro="" textlink="">
      <xdr:nvSpPr>
        <xdr:cNvPr id="28098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685800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685800</xdr:colOff>
      <xdr:row>9</xdr:row>
      <xdr:rowOff>9525</xdr:rowOff>
    </xdr:to>
    <xdr:sp macro="" textlink="">
      <xdr:nvSpPr>
        <xdr:cNvPr id="28099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685800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28100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63830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2200275</xdr:colOff>
      <xdr:row>5</xdr:row>
      <xdr:rowOff>409575</xdr:rowOff>
    </xdr:from>
    <xdr:to>
      <xdr:col>0</xdr:col>
      <xdr:colOff>2321859</xdr:colOff>
      <xdr:row>11</xdr:row>
      <xdr:rowOff>947738</xdr:rowOff>
    </xdr:to>
    <xdr:sp macro="" textlink="">
      <xdr:nvSpPr>
        <xdr:cNvPr id="28101" name="矩形 26"/>
        <xdr:cNvSpPr>
          <a:spLocks noChangeArrowheads="1"/>
        </xdr:cNvSpPr>
      </xdr:nvSpPr>
      <xdr:spPr bwMode="auto">
        <a:xfrm rot="-157762">
          <a:off x="2200275" y="14392275"/>
          <a:ext cx="121584" cy="9477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2200275</xdr:colOff>
      <xdr:row>5</xdr:row>
      <xdr:rowOff>409575</xdr:rowOff>
    </xdr:from>
    <xdr:to>
      <xdr:col>0</xdr:col>
      <xdr:colOff>2625436</xdr:colOff>
      <xdr:row>11</xdr:row>
      <xdr:rowOff>909638</xdr:rowOff>
    </xdr:to>
    <xdr:sp macro="" textlink="">
      <xdr:nvSpPr>
        <xdr:cNvPr id="28102" name="矩形 26"/>
        <xdr:cNvSpPr>
          <a:spLocks noChangeArrowheads="1"/>
        </xdr:cNvSpPr>
      </xdr:nvSpPr>
      <xdr:spPr bwMode="auto">
        <a:xfrm rot="-157762">
          <a:off x="2200275" y="14392275"/>
          <a:ext cx="425161" cy="909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2200275</xdr:colOff>
      <xdr:row>5</xdr:row>
      <xdr:rowOff>409575</xdr:rowOff>
    </xdr:from>
    <xdr:to>
      <xdr:col>0</xdr:col>
      <xdr:colOff>2505075</xdr:colOff>
      <xdr:row>11</xdr:row>
      <xdr:rowOff>909638</xdr:rowOff>
    </xdr:to>
    <xdr:sp macro="" textlink="">
      <xdr:nvSpPr>
        <xdr:cNvPr id="28103" name="矩形 26"/>
        <xdr:cNvSpPr>
          <a:spLocks noChangeArrowheads="1"/>
        </xdr:cNvSpPr>
      </xdr:nvSpPr>
      <xdr:spPr bwMode="auto">
        <a:xfrm rot="-157762">
          <a:off x="2200275" y="14392275"/>
          <a:ext cx="304800" cy="909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685800</xdr:colOff>
      <xdr:row>9</xdr:row>
      <xdr:rowOff>9525</xdr:rowOff>
    </xdr:to>
    <xdr:sp macro="" textlink="">
      <xdr:nvSpPr>
        <xdr:cNvPr id="28104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685800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2085975</xdr:colOff>
      <xdr:row>9</xdr:row>
      <xdr:rowOff>9525</xdr:rowOff>
    </xdr:to>
    <xdr:sp macro="" textlink="">
      <xdr:nvSpPr>
        <xdr:cNvPr id="28105" name="WordArt 75"/>
        <xdr:cNvSpPr>
          <a:spLocks noChangeArrowheads="1" noChangeShapeType="1" noTextEdit="1"/>
        </xdr:cNvSpPr>
      </xdr:nvSpPr>
      <xdr:spPr bwMode="auto">
        <a:xfrm>
          <a:off x="1511617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06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304800</xdr:colOff>
      <xdr:row>3</xdr:row>
      <xdr:rowOff>304800</xdr:rowOff>
    </xdr:to>
    <xdr:sp macro="" textlink="">
      <xdr:nvSpPr>
        <xdr:cNvPr id="28107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15116175" y="9182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3</xdr:row>
      <xdr:rowOff>304800</xdr:rowOff>
    </xdr:to>
    <xdr:sp macro="" textlink="">
      <xdr:nvSpPr>
        <xdr:cNvPr id="28108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30232350" y="9182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3</xdr:row>
      <xdr:rowOff>304800</xdr:rowOff>
    </xdr:to>
    <xdr:sp macro="" textlink="">
      <xdr:nvSpPr>
        <xdr:cNvPr id="28109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45348525" y="9182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10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4413250</xdr:colOff>
      <xdr:row>8</xdr:row>
      <xdr:rowOff>381000</xdr:rowOff>
    </xdr:from>
    <xdr:to>
      <xdr:col>2</xdr:col>
      <xdr:colOff>5099050</xdr:colOff>
      <xdr:row>9</xdr:row>
      <xdr:rowOff>390525</xdr:rowOff>
    </xdr:to>
    <xdr:sp macro="" textlink="">
      <xdr:nvSpPr>
        <xdr:cNvPr id="28111" name="WordArt 75"/>
        <xdr:cNvSpPr>
          <a:spLocks noChangeArrowheads="1" noChangeShapeType="1" noTextEdit="1"/>
        </xdr:cNvSpPr>
      </xdr:nvSpPr>
      <xdr:spPr bwMode="auto">
        <a:xfrm>
          <a:off x="34645600" y="21564600"/>
          <a:ext cx="685800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12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13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14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15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16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17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18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4413250</xdr:colOff>
      <xdr:row>8</xdr:row>
      <xdr:rowOff>381000</xdr:rowOff>
    </xdr:from>
    <xdr:to>
      <xdr:col>3</xdr:col>
      <xdr:colOff>5099050</xdr:colOff>
      <xdr:row>9</xdr:row>
      <xdr:rowOff>390525</xdr:rowOff>
    </xdr:to>
    <xdr:sp macro="" textlink="">
      <xdr:nvSpPr>
        <xdr:cNvPr id="28119" name="WordArt 75"/>
        <xdr:cNvSpPr>
          <a:spLocks noChangeArrowheads="1" noChangeShapeType="1" noTextEdit="1"/>
        </xdr:cNvSpPr>
      </xdr:nvSpPr>
      <xdr:spPr bwMode="auto">
        <a:xfrm>
          <a:off x="49761775" y="21564600"/>
          <a:ext cx="685800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20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2085975</xdr:colOff>
      <xdr:row>4</xdr:row>
      <xdr:rowOff>9525</xdr:rowOff>
    </xdr:to>
    <xdr:sp macro="" textlink="">
      <xdr:nvSpPr>
        <xdr:cNvPr id="28121" name="WordArt 75"/>
        <xdr:cNvSpPr>
          <a:spLocks noChangeArrowheads="1" noChangeShapeType="1" noTextEdit="1"/>
        </xdr:cNvSpPr>
      </xdr:nvSpPr>
      <xdr:spPr bwMode="auto">
        <a:xfrm>
          <a:off x="30232350" y="91821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685800</xdr:colOff>
      <xdr:row>4</xdr:row>
      <xdr:rowOff>9525</xdr:rowOff>
    </xdr:to>
    <xdr:sp macro="" textlink="">
      <xdr:nvSpPr>
        <xdr:cNvPr id="28122" name="WordArt 75"/>
        <xdr:cNvSpPr>
          <a:spLocks noChangeArrowheads="1" noChangeShapeType="1" noTextEdit="1"/>
        </xdr:cNvSpPr>
      </xdr:nvSpPr>
      <xdr:spPr bwMode="auto">
        <a:xfrm>
          <a:off x="30232350" y="9182100"/>
          <a:ext cx="685800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2085975</xdr:colOff>
      <xdr:row>4</xdr:row>
      <xdr:rowOff>9525</xdr:rowOff>
    </xdr:to>
    <xdr:sp macro="" textlink="">
      <xdr:nvSpPr>
        <xdr:cNvPr id="28123" name="WordArt 75"/>
        <xdr:cNvSpPr>
          <a:spLocks noChangeArrowheads="1" noChangeShapeType="1" noTextEdit="1"/>
        </xdr:cNvSpPr>
      </xdr:nvSpPr>
      <xdr:spPr bwMode="auto">
        <a:xfrm>
          <a:off x="30232350" y="91821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4413250</xdr:colOff>
      <xdr:row>3</xdr:row>
      <xdr:rowOff>381000</xdr:rowOff>
    </xdr:from>
    <xdr:to>
      <xdr:col>2</xdr:col>
      <xdr:colOff>5099050</xdr:colOff>
      <xdr:row>4</xdr:row>
      <xdr:rowOff>390525</xdr:rowOff>
    </xdr:to>
    <xdr:sp macro="" textlink="">
      <xdr:nvSpPr>
        <xdr:cNvPr id="28124" name="WordArt 75"/>
        <xdr:cNvSpPr>
          <a:spLocks noChangeArrowheads="1" noChangeShapeType="1" noTextEdit="1"/>
        </xdr:cNvSpPr>
      </xdr:nvSpPr>
      <xdr:spPr bwMode="auto">
        <a:xfrm>
          <a:off x="34645600" y="9563100"/>
          <a:ext cx="685800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2085975</xdr:colOff>
      <xdr:row>4</xdr:row>
      <xdr:rowOff>9525</xdr:rowOff>
    </xdr:to>
    <xdr:sp macro="" textlink="">
      <xdr:nvSpPr>
        <xdr:cNvPr id="28125" name="WordArt 75"/>
        <xdr:cNvSpPr>
          <a:spLocks noChangeArrowheads="1" noChangeShapeType="1" noTextEdit="1"/>
        </xdr:cNvSpPr>
      </xdr:nvSpPr>
      <xdr:spPr bwMode="auto">
        <a:xfrm>
          <a:off x="30232350" y="91821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2085975</xdr:colOff>
      <xdr:row>4</xdr:row>
      <xdr:rowOff>9525</xdr:rowOff>
    </xdr:to>
    <xdr:sp macro="" textlink="">
      <xdr:nvSpPr>
        <xdr:cNvPr id="28126" name="WordArt 75"/>
        <xdr:cNvSpPr>
          <a:spLocks noChangeArrowheads="1" noChangeShapeType="1" noTextEdit="1"/>
        </xdr:cNvSpPr>
      </xdr:nvSpPr>
      <xdr:spPr bwMode="auto">
        <a:xfrm>
          <a:off x="45348525" y="91821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685800</xdr:colOff>
      <xdr:row>4</xdr:row>
      <xdr:rowOff>9525</xdr:rowOff>
    </xdr:to>
    <xdr:sp macro="" textlink="">
      <xdr:nvSpPr>
        <xdr:cNvPr id="28127" name="WordArt 75"/>
        <xdr:cNvSpPr>
          <a:spLocks noChangeArrowheads="1" noChangeShapeType="1" noTextEdit="1"/>
        </xdr:cNvSpPr>
      </xdr:nvSpPr>
      <xdr:spPr bwMode="auto">
        <a:xfrm>
          <a:off x="45348525" y="9182100"/>
          <a:ext cx="685800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2085975</xdr:colOff>
      <xdr:row>4</xdr:row>
      <xdr:rowOff>9525</xdr:rowOff>
    </xdr:to>
    <xdr:sp macro="" textlink="">
      <xdr:nvSpPr>
        <xdr:cNvPr id="28128" name="WordArt 75"/>
        <xdr:cNvSpPr>
          <a:spLocks noChangeArrowheads="1" noChangeShapeType="1" noTextEdit="1"/>
        </xdr:cNvSpPr>
      </xdr:nvSpPr>
      <xdr:spPr bwMode="auto">
        <a:xfrm>
          <a:off x="45348525" y="91821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4413250</xdr:colOff>
      <xdr:row>3</xdr:row>
      <xdr:rowOff>381000</xdr:rowOff>
    </xdr:from>
    <xdr:to>
      <xdr:col>3</xdr:col>
      <xdr:colOff>5099050</xdr:colOff>
      <xdr:row>4</xdr:row>
      <xdr:rowOff>390525</xdr:rowOff>
    </xdr:to>
    <xdr:sp macro="" textlink="">
      <xdr:nvSpPr>
        <xdr:cNvPr id="28129" name="WordArt 75"/>
        <xdr:cNvSpPr>
          <a:spLocks noChangeArrowheads="1" noChangeShapeType="1" noTextEdit="1"/>
        </xdr:cNvSpPr>
      </xdr:nvSpPr>
      <xdr:spPr bwMode="auto">
        <a:xfrm>
          <a:off x="49761775" y="9563100"/>
          <a:ext cx="685800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2085975</xdr:colOff>
      <xdr:row>4</xdr:row>
      <xdr:rowOff>9525</xdr:rowOff>
    </xdr:to>
    <xdr:sp macro="" textlink="">
      <xdr:nvSpPr>
        <xdr:cNvPr id="28130" name="WordArt 75"/>
        <xdr:cNvSpPr>
          <a:spLocks noChangeArrowheads="1" noChangeShapeType="1" noTextEdit="1"/>
        </xdr:cNvSpPr>
      </xdr:nvSpPr>
      <xdr:spPr bwMode="auto">
        <a:xfrm>
          <a:off x="45348525" y="91821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 editAs="oneCell">
    <xdr:from>
      <xdr:col>1</xdr:col>
      <xdr:colOff>768163</xdr:colOff>
      <xdr:row>4</xdr:row>
      <xdr:rowOff>317500</xdr:rowOff>
    </xdr:from>
    <xdr:to>
      <xdr:col>1</xdr:col>
      <xdr:colOff>3289300</xdr:colOff>
      <xdr:row>11</xdr:row>
      <xdr:rowOff>504774</xdr:rowOff>
    </xdr:to>
    <xdr:sp macro="" textlink="">
      <xdr:nvSpPr>
        <xdr:cNvPr id="28131" name="矩形 33"/>
        <xdr:cNvSpPr>
          <a:spLocks noChangeArrowheads="1"/>
        </xdr:cNvSpPr>
      </xdr:nvSpPr>
      <xdr:spPr bwMode="auto">
        <a:xfrm rot="-157762">
          <a:off x="15884338" y="11899900"/>
          <a:ext cx="2521137" cy="504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2085975</xdr:colOff>
      <xdr:row>4</xdr:row>
      <xdr:rowOff>9525</xdr:rowOff>
    </xdr:to>
    <xdr:sp macro="" textlink="">
      <xdr:nvSpPr>
        <xdr:cNvPr id="28132" name="WordArt 75"/>
        <xdr:cNvSpPr>
          <a:spLocks noChangeArrowheads="1" noChangeShapeType="1" noTextEdit="1"/>
        </xdr:cNvSpPr>
      </xdr:nvSpPr>
      <xdr:spPr bwMode="auto">
        <a:xfrm>
          <a:off x="45348525" y="91821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2085975</xdr:colOff>
      <xdr:row>4</xdr:row>
      <xdr:rowOff>9525</xdr:rowOff>
    </xdr:to>
    <xdr:sp macro="" textlink="">
      <xdr:nvSpPr>
        <xdr:cNvPr id="28133" name="WordArt 75"/>
        <xdr:cNvSpPr>
          <a:spLocks noChangeArrowheads="1" noChangeShapeType="1" noTextEdit="1"/>
        </xdr:cNvSpPr>
      </xdr:nvSpPr>
      <xdr:spPr bwMode="auto">
        <a:xfrm>
          <a:off x="45348525" y="91821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4413250</xdr:colOff>
      <xdr:row>3</xdr:row>
      <xdr:rowOff>381000</xdr:rowOff>
    </xdr:from>
    <xdr:to>
      <xdr:col>3</xdr:col>
      <xdr:colOff>5099050</xdr:colOff>
      <xdr:row>4</xdr:row>
      <xdr:rowOff>390525</xdr:rowOff>
    </xdr:to>
    <xdr:sp macro="" textlink="">
      <xdr:nvSpPr>
        <xdr:cNvPr id="28134" name="WordArt 75"/>
        <xdr:cNvSpPr>
          <a:spLocks noChangeArrowheads="1" noChangeShapeType="1" noTextEdit="1"/>
        </xdr:cNvSpPr>
      </xdr:nvSpPr>
      <xdr:spPr bwMode="auto">
        <a:xfrm>
          <a:off x="49761775" y="9563100"/>
          <a:ext cx="685800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2085975</xdr:colOff>
      <xdr:row>4</xdr:row>
      <xdr:rowOff>9525</xdr:rowOff>
    </xdr:to>
    <xdr:sp macro="" textlink="">
      <xdr:nvSpPr>
        <xdr:cNvPr id="28135" name="WordArt 75"/>
        <xdr:cNvSpPr>
          <a:spLocks noChangeArrowheads="1" noChangeShapeType="1" noTextEdit="1"/>
        </xdr:cNvSpPr>
      </xdr:nvSpPr>
      <xdr:spPr bwMode="auto">
        <a:xfrm>
          <a:off x="45348525" y="91821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36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37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38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39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40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41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42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43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44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45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46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47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4413250</xdr:colOff>
      <xdr:row>8</xdr:row>
      <xdr:rowOff>381000</xdr:rowOff>
    </xdr:from>
    <xdr:to>
      <xdr:col>3</xdr:col>
      <xdr:colOff>5099050</xdr:colOff>
      <xdr:row>9</xdr:row>
      <xdr:rowOff>390525</xdr:rowOff>
    </xdr:to>
    <xdr:sp macro="" textlink="">
      <xdr:nvSpPr>
        <xdr:cNvPr id="28148" name="WordArt 75"/>
        <xdr:cNvSpPr>
          <a:spLocks noChangeArrowheads="1" noChangeShapeType="1" noTextEdit="1"/>
        </xdr:cNvSpPr>
      </xdr:nvSpPr>
      <xdr:spPr bwMode="auto">
        <a:xfrm>
          <a:off x="49761775" y="21564600"/>
          <a:ext cx="685800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49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50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51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52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53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54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55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56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57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4413250</xdr:colOff>
      <xdr:row>8</xdr:row>
      <xdr:rowOff>381000</xdr:rowOff>
    </xdr:from>
    <xdr:to>
      <xdr:col>2</xdr:col>
      <xdr:colOff>5099050</xdr:colOff>
      <xdr:row>9</xdr:row>
      <xdr:rowOff>390525</xdr:rowOff>
    </xdr:to>
    <xdr:sp macro="" textlink="">
      <xdr:nvSpPr>
        <xdr:cNvPr id="28158" name="WordArt 75"/>
        <xdr:cNvSpPr>
          <a:spLocks noChangeArrowheads="1" noChangeShapeType="1" noTextEdit="1"/>
        </xdr:cNvSpPr>
      </xdr:nvSpPr>
      <xdr:spPr bwMode="auto">
        <a:xfrm>
          <a:off x="34645600" y="21564600"/>
          <a:ext cx="685800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59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60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61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62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63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64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65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66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67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68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69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70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71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4413250</xdr:colOff>
      <xdr:row>8</xdr:row>
      <xdr:rowOff>381000</xdr:rowOff>
    </xdr:from>
    <xdr:to>
      <xdr:col>2</xdr:col>
      <xdr:colOff>5099050</xdr:colOff>
      <xdr:row>9</xdr:row>
      <xdr:rowOff>390525</xdr:rowOff>
    </xdr:to>
    <xdr:sp macro="" textlink="">
      <xdr:nvSpPr>
        <xdr:cNvPr id="28172" name="WordArt 75"/>
        <xdr:cNvSpPr>
          <a:spLocks noChangeArrowheads="1" noChangeShapeType="1" noTextEdit="1"/>
        </xdr:cNvSpPr>
      </xdr:nvSpPr>
      <xdr:spPr bwMode="auto">
        <a:xfrm>
          <a:off x="34645600" y="21564600"/>
          <a:ext cx="685800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73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 editAs="oneCell">
    <xdr:from>
      <xdr:col>3</xdr:col>
      <xdr:colOff>1854199</xdr:colOff>
      <xdr:row>9</xdr:row>
      <xdr:rowOff>1158875</xdr:rowOff>
    </xdr:from>
    <xdr:to>
      <xdr:col>3</xdr:col>
      <xdr:colOff>3808835</xdr:colOff>
      <xdr:row>11</xdr:row>
      <xdr:rowOff>438149</xdr:rowOff>
    </xdr:to>
    <xdr:sp macro="" textlink="">
      <xdr:nvSpPr>
        <xdr:cNvPr id="28174" name="矩形 26"/>
        <xdr:cNvSpPr>
          <a:spLocks noChangeArrowheads="1"/>
        </xdr:cNvSpPr>
      </xdr:nvSpPr>
      <xdr:spPr bwMode="auto">
        <a:xfrm rot="-157762">
          <a:off x="47202724" y="24742775"/>
          <a:ext cx="1954636" cy="933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zh-TW" altLang="en-US"/>
        </a:p>
      </xdr:txBody>
    </xdr:sp>
    <xdr:clientData/>
  </xdr:two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75" name="矩形 2817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76" name="矩形 2817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77" name="矩形 2817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78" name="矩形 2817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79" name="矩形 2817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80" name="矩形 2817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81" name="矩形 2818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82" name="矩形 2818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83" name="矩形 2818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84" name="矩形 2818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85" name="矩形 2818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86" name="矩形 2818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87" name="矩形 2818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88" name="矩形 2818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89" name="矩形 2818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90" name="矩形 2818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91" name="矩形 2819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92" name="矩形 2819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93" name="矩形 2819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94" name="矩形 2819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95" name="矩形 2819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96" name="矩形 2819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97" name="矩形 2819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98" name="矩形 2819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99" name="矩形 2819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00" name="矩形 2819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01" name="矩形 2820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02" name="矩形 2820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03" name="矩形 2820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04" name="矩形 2820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05" name="矩形 2820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06" name="矩形 2820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07" name="矩形 2820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08" name="矩形 2820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09" name="矩形 2820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10" name="矩形 2820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11" name="矩形 2821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12" name="矩形 2821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13" name="矩形 2821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14" name="矩形 2821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15" name="矩形 2821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16" name="矩形 2821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17" name="矩形 2821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18" name="矩形 2821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19" name="矩形 2821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20" name="矩形 2821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21" name="矩形 2822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22" name="矩形 2822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23" name="矩形 2822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24" name="矩形 2822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25" name="矩形 2822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26" name="矩形 2822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27" name="矩形 2822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28" name="矩形 2822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29" name="矩形 2822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30" name="矩形 2822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31" name="矩形 2823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32" name="矩形 2823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33" name="矩形 2823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34" name="矩形 2823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35" name="矩形 2823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36" name="矩形 2823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37" name="矩形 2823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38" name="矩形 2823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39" name="矩形 2823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40" name="矩形 2823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41" name="矩形 2824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42" name="矩形 2824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43" name="矩形 2824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44" name="矩形 2824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45" name="矩形 2824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46" name="矩形 2824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47" name="矩形 2824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48" name="矩形 2824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49" name="矩形 2824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50" name="矩形 2824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51" name="矩形 2825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52" name="矩形 2825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53" name="矩形 2825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54" name="矩形 2825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55" name="矩形 2825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56" name="矩形 2825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57" name="矩形 2825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58" name="矩形 2825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59" name="矩形 2825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60" name="矩形 2825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61" name="矩形 2826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62" name="矩形 2826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63" name="矩形 2826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64" name="矩形 2826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65" name="矩形 2826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66" name="矩形 2826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67" name="矩形 2826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68" name="矩形 2826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69" name="矩形 2826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70" name="矩形 2826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71" name="矩形 2827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72" name="矩形 2827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73" name="矩形 2827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74" name="矩形 2827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75" name="矩形 2827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76" name="矩形 2827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77" name="矩形 2827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78" name="矩形 2827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79" name="矩形 2827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80" name="矩形 2827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81" name="矩形 2828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82" name="矩形 2828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83" name="矩形 2828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84" name="矩形 2828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85" name="矩形 2828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86" name="矩形 2828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87" name="矩形 2828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88" name="矩形 2828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89" name="矩形 2828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90" name="矩形 2828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91" name="矩形 2829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92" name="矩形 2829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93" name="矩形 2829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94" name="矩形 2829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95" name="矩形 2829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96" name="矩形 2829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97" name="矩形 2829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98" name="矩形 2829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99" name="矩形 2829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00" name="矩形 2829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01" name="矩形 2830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02" name="矩形 2830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03" name="矩形 2830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04" name="矩形 2830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05" name="矩形 2830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06" name="矩形 2830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07" name="矩形 2830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08" name="矩形 2830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09" name="矩形 2830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10" name="矩形 2830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11" name="矩形 2831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12" name="矩形 2831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13" name="矩形 2831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14" name="矩形 2831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15" name="矩形 2831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16" name="矩形 2831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17" name="矩形 2831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18" name="矩形 2831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19" name="矩形 2831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20" name="矩形 2831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21" name="矩形 2832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22" name="矩形 2832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23" name="矩形 2832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24" name="矩形 2832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25" name="矩形 2832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26" name="矩形 2832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27" name="矩形 2832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28" name="矩形 2832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29" name="矩形 2832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30" name="矩形 2832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31" name="矩形 2833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32" name="矩形 2833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33" name="矩形 2833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34" name="矩形 2833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35" name="矩形 2833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36" name="矩形 2833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37" name="矩形 2833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38" name="矩形 2833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39" name="矩形 2833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40" name="矩形 2833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41" name="矩形 2834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42" name="矩形 2834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43" name="矩形 2834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44" name="矩形 2834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45" name="矩形 2834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46" name="矩形 2834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47" name="矩形 2834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48" name="矩形 2834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49" name="矩形 2834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50" name="矩形 2834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51" name="矩形 2835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52" name="矩形 2835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53" name="矩形 2835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54" name="矩形 2835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355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356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28357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39827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28358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39827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28359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39827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28360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39827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28361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39827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2200275</xdr:colOff>
      <xdr:row>4</xdr:row>
      <xdr:rowOff>409575</xdr:rowOff>
    </xdr:from>
    <xdr:to>
      <xdr:col>0</xdr:col>
      <xdr:colOff>2321859</xdr:colOff>
      <xdr:row>11</xdr:row>
      <xdr:rowOff>1192213</xdr:rowOff>
    </xdr:to>
    <xdr:sp macro="" textlink="">
      <xdr:nvSpPr>
        <xdr:cNvPr id="28362" name="矩形 26"/>
        <xdr:cNvSpPr>
          <a:spLocks noChangeArrowheads="1"/>
        </xdr:cNvSpPr>
      </xdr:nvSpPr>
      <xdr:spPr bwMode="auto">
        <a:xfrm rot="-157762">
          <a:off x="2200275" y="11991975"/>
          <a:ext cx="121584" cy="17160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2200275</xdr:colOff>
      <xdr:row>4</xdr:row>
      <xdr:rowOff>409575</xdr:rowOff>
    </xdr:from>
    <xdr:to>
      <xdr:col>0</xdr:col>
      <xdr:colOff>2625436</xdr:colOff>
      <xdr:row>11</xdr:row>
      <xdr:rowOff>1192213</xdr:rowOff>
    </xdr:to>
    <xdr:sp macro="" textlink="">
      <xdr:nvSpPr>
        <xdr:cNvPr id="28363" name="矩形 26"/>
        <xdr:cNvSpPr>
          <a:spLocks noChangeArrowheads="1"/>
        </xdr:cNvSpPr>
      </xdr:nvSpPr>
      <xdr:spPr bwMode="auto">
        <a:xfrm rot="-157762">
          <a:off x="2200275" y="11991975"/>
          <a:ext cx="425161" cy="16779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2200275</xdr:colOff>
      <xdr:row>4</xdr:row>
      <xdr:rowOff>409575</xdr:rowOff>
    </xdr:from>
    <xdr:to>
      <xdr:col>0</xdr:col>
      <xdr:colOff>2505075</xdr:colOff>
      <xdr:row>11</xdr:row>
      <xdr:rowOff>1192213</xdr:rowOff>
    </xdr:to>
    <xdr:sp macro="" textlink="">
      <xdr:nvSpPr>
        <xdr:cNvPr id="28364" name="矩形 26"/>
        <xdr:cNvSpPr>
          <a:spLocks noChangeArrowheads="1"/>
        </xdr:cNvSpPr>
      </xdr:nvSpPr>
      <xdr:spPr bwMode="auto">
        <a:xfrm rot="-157762">
          <a:off x="2200275" y="11991975"/>
          <a:ext cx="304800" cy="16779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28365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63830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28366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63830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28367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63830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28368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63830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28369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63830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2200275</xdr:colOff>
      <xdr:row>5</xdr:row>
      <xdr:rowOff>409575</xdr:rowOff>
    </xdr:from>
    <xdr:to>
      <xdr:col>0</xdr:col>
      <xdr:colOff>2321859</xdr:colOff>
      <xdr:row>11</xdr:row>
      <xdr:rowOff>1192214</xdr:rowOff>
    </xdr:to>
    <xdr:sp macro="" textlink="">
      <xdr:nvSpPr>
        <xdr:cNvPr id="28370" name="矩形 26"/>
        <xdr:cNvSpPr>
          <a:spLocks noChangeArrowheads="1"/>
        </xdr:cNvSpPr>
      </xdr:nvSpPr>
      <xdr:spPr bwMode="auto">
        <a:xfrm rot="-157762">
          <a:off x="2200275" y="14392275"/>
          <a:ext cx="121584" cy="1716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2200275</xdr:colOff>
      <xdr:row>5</xdr:row>
      <xdr:rowOff>409575</xdr:rowOff>
    </xdr:from>
    <xdr:to>
      <xdr:col>0</xdr:col>
      <xdr:colOff>2625436</xdr:colOff>
      <xdr:row>11</xdr:row>
      <xdr:rowOff>1192214</xdr:rowOff>
    </xdr:to>
    <xdr:sp macro="" textlink="">
      <xdr:nvSpPr>
        <xdr:cNvPr id="28371" name="矩形 26"/>
        <xdr:cNvSpPr>
          <a:spLocks noChangeArrowheads="1"/>
        </xdr:cNvSpPr>
      </xdr:nvSpPr>
      <xdr:spPr bwMode="auto">
        <a:xfrm rot="-157762">
          <a:off x="2200275" y="14392275"/>
          <a:ext cx="425161" cy="16779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2200275</xdr:colOff>
      <xdr:row>5</xdr:row>
      <xdr:rowOff>409575</xdr:rowOff>
    </xdr:from>
    <xdr:to>
      <xdr:col>0</xdr:col>
      <xdr:colOff>2505075</xdr:colOff>
      <xdr:row>11</xdr:row>
      <xdr:rowOff>1192214</xdr:rowOff>
    </xdr:to>
    <xdr:sp macro="" textlink="">
      <xdr:nvSpPr>
        <xdr:cNvPr id="28372" name="矩形 26"/>
        <xdr:cNvSpPr>
          <a:spLocks noChangeArrowheads="1"/>
        </xdr:cNvSpPr>
      </xdr:nvSpPr>
      <xdr:spPr bwMode="auto">
        <a:xfrm rot="-157762">
          <a:off x="2200275" y="14392275"/>
          <a:ext cx="304800" cy="16779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2667015</xdr:colOff>
      <xdr:row>9</xdr:row>
      <xdr:rowOff>571481</xdr:rowOff>
    </xdr:from>
    <xdr:ext cx="2574458" cy="796757"/>
    <xdr:sp macro="" textlink="">
      <xdr:nvSpPr>
        <xdr:cNvPr id="28373" name="矩形 28372"/>
        <xdr:cNvSpPr/>
      </xdr:nvSpPr>
      <xdr:spPr>
        <a:xfrm rot="21442238">
          <a:off x="2667015" y="24155381"/>
          <a:ext cx="2574458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zh-TW" altLang="en-US" sz="4500" b="1" cap="none" spc="0">
            <a:ln w="19050">
              <a:solidFill>
                <a:schemeClr val="tx2">
                  <a:tint val="1000"/>
                </a:schemeClr>
              </a:solidFill>
              <a:prstDash val="solid"/>
            </a:ln>
            <a:solidFill>
              <a:srgbClr val="7030A0"/>
            </a:solidFill>
            <a:effectLst>
              <a:outerShdw blurRad="50000" dist="50800" dir="7500000" algn="tl">
                <a:srgbClr val="000000">
                  <a:shade val="5000"/>
                  <a:alpha val="35000"/>
                </a:srgbClr>
              </a:outerShdw>
            </a:effectLst>
            <a:ea typeface="和平海報體" pitchFamily="1" charset="-120"/>
          </a:endParaRPr>
        </a:p>
      </xdr:txBody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28374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63830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28375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63830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28376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63830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2200275</xdr:colOff>
      <xdr:row>5</xdr:row>
      <xdr:rowOff>409575</xdr:rowOff>
    </xdr:from>
    <xdr:to>
      <xdr:col>0</xdr:col>
      <xdr:colOff>2321859</xdr:colOff>
      <xdr:row>11</xdr:row>
      <xdr:rowOff>1192214</xdr:rowOff>
    </xdr:to>
    <xdr:sp macro="" textlink="">
      <xdr:nvSpPr>
        <xdr:cNvPr id="28377" name="矩形 26"/>
        <xdr:cNvSpPr>
          <a:spLocks noChangeArrowheads="1"/>
        </xdr:cNvSpPr>
      </xdr:nvSpPr>
      <xdr:spPr bwMode="auto">
        <a:xfrm rot="-157762">
          <a:off x="2200275" y="14392275"/>
          <a:ext cx="121584" cy="18684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768163</xdr:colOff>
      <xdr:row>4</xdr:row>
      <xdr:rowOff>317500</xdr:rowOff>
    </xdr:from>
    <xdr:to>
      <xdr:col>3</xdr:col>
      <xdr:colOff>3289300</xdr:colOff>
      <xdr:row>11</xdr:row>
      <xdr:rowOff>504774</xdr:rowOff>
    </xdr:to>
    <xdr:sp macro="" textlink="">
      <xdr:nvSpPr>
        <xdr:cNvPr id="28378" name="矩形 33"/>
        <xdr:cNvSpPr>
          <a:spLocks noChangeArrowheads="1"/>
        </xdr:cNvSpPr>
      </xdr:nvSpPr>
      <xdr:spPr bwMode="auto">
        <a:xfrm rot="-157762">
          <a:off x="46116688" y="11899900"/>
          <a:ext cx="2521137" cy="504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379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380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381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1</xdr:col>
      <xdr:colOff>9652000</xdr:colOff>
      <xdr:row>1</xdr:row>
      <xdr:rowOff>1714500</xdr:rowOff>
    </xdr:from>
    <xdr:to>
      <xdr:col>4</xdr:col>
      <xdr:colOff>3077883</xdr:colOff>
      <xdr:row>11</xdr:row>
      <xdr:rowOff>889000</xdr:rowOff>
    </xdr:to>
    <xdr:sp macro="" textlink="">
      <xdr:nvSpPr>
        <xdr:cNvPr id="28388" name="文字方塊 28387"/>
        <xdr:cNvSpPr txBox="1"/>
      </xdr:nvSpPr>
      <xdr:spPr>
        <a:xfrm>
          <a:off x="26479500" y="3429000"/>
          <a:ext cx="43908383" cy="565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zh-TW" altLang="en-US" sz="200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華康新特黑體(P)" pitchFamily="34" charset="-120"/>
              <a:ea typeface="華康新特黑體(P)" pitchFamily="34" charset="-120"/>
            </a:rPr>
            <a:t>每週五特餐日</a:t>
          </a:r>
          <a:r>
            <a:rPr lang="en-US" altLang="zh-TW" sz="180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華康新特黑體(P)" pitchFamily="34" charset="-120"/>
              <a:ea typeface="華康新特黑體(P)" pitchFamily="34" charset="-120"/>
            </a:rPr>
            <a:t>!</a:t>
          </a:r>
          <a:endParaRPr lang="zh-TW" altLang="en-US" sz="180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華康新特黑體(P)" pitchFamily="34" charset="-120"/>
            <a:ea typeface="華康新特黑體(P)" pitchFamily="34" charset="-12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2"/>
  <sheetViews>
    <sheetView topLeftCell="A21" zoomScale="15" zoomScaleNormal="15" workbookViewId="0">
      <selection activeCell="D14" sqref="D14"/>
    </sheetView>
  </sheetViews>
  <sheetFormatPr defaultColWidth="221.125" defaultRowHeight="133.5" customHeight="1"/>
  <cols>
    <col min="1" max="1" width="221.125" style="233"/>
    <col min="5" max="5" width="221.125" customWidth="1"/>
  </cols>
  <sheetData>
    <row r="1" spans="1:5" ht="133.5" customHeight="1" thickBot="1">
      <c r="A1" s="241"/>
      <c r="B1" s="241"/>
      <c r="C1" s="241"/>
      <c r="D1" s="241"/>
      <c r="E1" s="241"/>
    </row>
    <row r="2" spans="1:5" ht="238.5" customHeight="1">
      <c r="A2" s="242" t="s">
        <v>334</v>
      </c>
      <c r="B2" s="243"/>
      <c r="C2" s="243"/>
      <c r="D2" s="243"/>
      <c r="E2" s="96" t="s">
        <v>1</v>
      </c>
    </row>
    <row r="3" spans="1:5" ht="171" customHeight="1">
      <c r="A3" s="244" t="s">
        <v>0</v>
      </c>
      <c r="B3" s="245"/>
      <c r="C3" s="245"/>
      <c r="D3" s="245"/>
      <c r="E3" s="231" t="s">
        <v>7</v>
      </c>
    </row>
    <row r="4" spans="1:5" ht="98.25" customHeight="1">
      <c r="A4" s="249"/>
      <c r="B4" s="250"/>
      <c r="C4" s="250"/>
      <c r="D4" s="250"/>
      <c r="E4" s="251"/>
    </row>
    <row r="5" spans="1:5" ht="133.5" hidden="1" customHeight="1">
      <c r="A5" s="249"/>
      <c r="B5" s="250"/>
      <c r="C5" s="250"/>
      <c r="D5" s="250"/>
      <c r="E5" s="251"/>
    </row>
    <row r="6" spans="1:5" ht="91.5" hidden="1" customHeight="1">
      <c r="A6" s="249"/>
      <c r="B6" s="250"/>
      <c r="C6" s="250"/>
      <c r="D6" s="250"/>
      <c r="E6" s="251"/>
    </row>
    <row r="7" spans="1:5" ht="57.75" hidden="1" customHeight="1">
      <c r="A7" s="249"/>
      <c r="B7" s="250"/>
      <c r="C7" s="250"/>
      <c r="D7" s="250"/>
      <c r="E7" s="251"/>
    </row>
    <row r="8" spans="1:5" ht="69" hidden="1" customHeight="1">
      <c r="A8" s="249"/>
      <c r="B8" s="250"/>
      <c r="C8" s="250"/>
      <c r="D8" s="250"/>
      <c r="E8" s="251"/>
    </row>
    <row r="9" spans="1:5" ht="133.5" hidden="1" customHeight="1">
      <c r="A9" s="249"/>
      <c r="B9" s="250"/>
      <c r="C9" s="250"/>
      <c r="D9" s="250"/>
      <c r="E9" s="251"/>
    </row>
    <row r="10" spans="1:5" ht="133.5" hidden="1" customHeight="1">
      <c r="A10" s="249"/>
      <c r="B10" s="250"/>
      <c r="C10" s="250"/>
      <c r="D10" s="250"/>
      <c r="E10" s="251"/>
    </row>
    <row r="11" spans="1:5" ht="133.5" hidden="1" customHeight="1">
      <c r="A11" s="252"/>
      <c r="B11" s="253"/>
      <c r="C11" s="253"/>
      <c r="D11" s="253"/>
      <c r="E11" s="254"/>
    </row>
    <row r="12" spans="1:5" ht="133.5" customHeight="1">
      <c r="A12" s="97" t="s">
        <v>137</v>
      </c>
      <c r="B12" s="98" t="s">
        <v>138</v>
      </c>
      <c r="C12" s="98" t="s">
        <v>139</v>
      </c>
      <c r="D12" s="98" t="s">
        <v>140</v>
      </c>
      <c r="E12" s="99" t="s">
        <v>141</v>
      </c>
    </row>
    <row r="13" spans="1:5" ht="133.5" customHeight="1">
      <c r="A13" s="199" t="s">
        <v>2</v>
      </c>
      <c r="B13" s="200" t="s">
        <v>4</v>
      </c>
      <c r="C13" s="201" t="s">
        <v>2</v>
      </c>
      <c r="D13" s="202" t="s">
        <v>136</v>
      </c>
      <c r="E13" s="203" t="s">
        <v>159</v>
      </c>
    </row>
    <row r="14" spans="1:5" ht="133.5" customHeight="1">
      <c r="A14" s="175" t="s">
        <v>234</v>
      </c>
      <c r="B14" s="161" t="s">
        <v>163</v>
      </c>
      <c r="C14" s="161" t="s">
        <v>165</v>
      </c>
      <c r="D14" s="161" t="s">
        <v>169</v>
      </c>
      <c r="E14" s="156" t="s">
        <v>198</v>
      </c>
    </row>
    <row r="15" spans="1:5" ht="133.5" customHeight="1">
      <c r="A15" s="193" t="s">
        <v>160</v>
      </c>
      <c r="B15" s="194" t="s">
        <v>164</v>
      </c>
      <c r="C15" s="194" t="s">
        <v>166</v>
      </c>
      <c r="D15" s="195" t="s">
        <v>170</v>
      </c>
      <c r="E15" s="196" t="s">
        <v>359</v>
      </c>
    </row>
    <row r="16" spans="1:5" ht="133.5" customHeight="1">
      <c r="A16" s="197" t="s">
        <v>161</v>
      </c>
      <c r="B16" s="198" t="s">
        <v>343</v>
      </c>
      <c r="C16" s="198" t="s">
        <v>167</v>
      </c>
      <c r="D16" s="198" t="s">
        <v>341</v>
      </c>
      <c r="E16" s="234" t="s">
        <v>340</v>
      </c>
    </row>
    <row r="17" spans="1:5" ht="133.5" customHeight="1">
      <c r="A17" s="171" t="s">
        <v>3</v>
      </c>
      <c r="B17" s="172" t="s">
        <v>5</v>
      </c>
      <c r="C17" s="172" t="s">
        <v>3</v>
      </c>
      <c r="D17" s="172" t="s">
        <v>5</v>
      </c>
      <c r="E17" s="157" t="s">
        <v>3</v>
      </c>
    </row>
    <row r="18" spans="1:5" ht="133.5" customHeight="1">
      <c r="A18" s="204" t="s">
        <v>162</v>
      </c>
      <c r="B18" s="183" t="s">
        <v>224</v>
      </c>
      <c r="C18" s="183" t="s">
        <v>168</v>
      </c>
      <c r="D18" s="183" t="s">
        <v>223</v>
      </c>
      <c r="E18" s="183" t="s">
        <v>342</v>
      </c>
    </row>
    <row r="19" spans="1:5" ht="133.5" customHeight="1">
      <c r="A19" s="109" t="s">
        <v>90</v>
      </c>
      <c r="B19" s="110" t="s">
        <v>91</v>
      </c>
      <c r="C19" s="110" t="s">
        <v>92</v>
      </c>
      <c r="D19" s="110" t="s">
        <v>92</v>
      </c>
      <c r="E19" s="111" t="s">
        <v>93</v>
      </c>
    </row>
    <row r="20" spans="1:5" ht="133.5" customHeight="1">
      <c r="A20" s="239" t="s">
        <v>142</v>
      </c>
      <c r="B20" s="100" t="s">
        <v>143</v>
      </c>
      <c r="C20" s="100" t="s">
        <v>144</v>
      </c>
      <c r="D20" s="100" t="s">
        <v>145</v>
      </c>
      <c r="E20" s="101" t="s">
        <v>146</v>
      </c>
    </row>
    <row r="21" spans="1:5" ht="133.5" customHeight="1">
      <c r="A21" s="199" t="s">
        <v>2</v>
      </c>
      <c r="B21" s="200" t="s">
        <v>4</v>
      </c>
      <c r="C21" s="201" t="s">
        <v>2</v>
      </c>
      <c r="D21" s="202" t="s">
        <v>136</v>
      </c>
      <c r="E21" s="203" t="s">
        <v>215</v>
      </c>
    </row>
    <row r="22" spans="1:5" ht="133.5" customHeight="1">
      <c r="A22" s="175" t="s">
        <v>171</v>
      </c>
      <c r="B22" s="160" t="s">
        <v>213</v>
      </c>
      <c r="C22" s="211" t="s">
        <v>176</v>
      </c>
      <c r="D22" s="161" t="s">
        <v>180</v>
      </c>
      <c r="E22" s="156" t="s">
        <v>184</v>
      </c>
    </row>
    <row r="23" spans="1:5" ht="133.5" customHeight="1">
      <c r="A23" s="184" t="s">
        <v>212</v>
      </c>
      <c r="B23" s="185" t="s">
        <v>173</v>
      </c>
      <c r="C23" s="186" t="s">
        <v>177</v>
      </c>
      <c r="D23" s="185" t="s">
        <v>181</v>
      </c>
      <c r="E23" s="187" t="s">
        <v>185</v>
      </c>
    </row>
    <row r="24" spans="1:5" ht="133.5" customHeight="1">
      <c r="A24" s="188" t="s">
        <v>222</v>
      </c>
      <c r="B24" s="189" t="s">
        <v>174</v>
      </c>
      <c r="C24" s="190" t="s">
        <v>178</v>
      </c>
      <c r="D24" s="191" t="s">
        <v>182</v>
      </c>
      <c r="E24" s="235" t="s">
        <v>347</v>
      </c>
    </row>
    <row r="25" spans="1:5" ht="133.5" customHeight="1">
      <c r="A25" s="171" t="s">
        <v>3</v>
      </c>
      <c r="B25" s="172" t="s">
        <v>5</v>
      </c>
      <c r="C25" s="172" t="s">
        <v>3</v>
      </c>
      <c r="D25" s="172" t="s">
        <v>5</v>
      </c>
      <c r="E25" s="157" t="s">
        <v>3</v>
      </c>
    </row>
    <row r="26" spans="1:5" ht="133.5" customHeight="1">
      <c r="A26" s="192" t="s">
        <v>172</v>
      </c>
      <c r="B26" s="174" t="s">
        <v>175</v>
      </c>
      <c r="C26" s="174" t="s">
        <v>179</v>
      </c>
      <c r="D26" s="174" t="s">
        <v>183</v>
      </c>
      <c r="E26" s="158" t="s">
        <v>214</v>
      </c>
    </row>
    <row r="27" spans="1:5" ht="133.5" customHeight="1">
      <c r="A27" s="109" t="s">
        <v>94</v>
      </c>
      <c r="B27" s="110" t="s">
        <v>95</v>
      </c>
      <c r="C27" s="110" t="s">
        <v>96</v>
      </c>
      <c r="D27" s="110" t="s">
        <v>97</v>
      </c>
      <c r="E27" s="111" t="s">
        <v>98</v>
      </c>
    </row>
    <row r="28" spans="1:5" ht="133.5" customHeight="1">
      <c r="A28" s="102" t="s">
        <v>147</v>
      </c>
      <c r="B28" s="103" t="s">
        <v>148</v>
      </c>
      <c r="C28" s="103" t="s">
        <v>149</v>
      </c>
      <c r="D28" s="103" t="s">
        <v>150</v>
      </c>
      <c r="E28" s="104" t="s">
        <v>151</v>
      </c>
    </row>
    <row r="29" spans="1:5" ht="133.5" customHeight="1">
      <c r="A29" s="199" t="s">
        <v>2</v>
      </c>
      <c r="B29" s="200" t="s">
        <v>4</v>
      </c>
      <c r="C29" s="201" t="s">
        <v>2</v>
      </c>
      <c r="D29" s="202" t="s">
        <v>136</v>
      </c>
      <c r="E29" s="203" t="s">
        <v>195</v>
      </c>
    </row>
    <row r="30" spans="1:5" ht="133.5" customHeight="1">
      <c r="A30" s="160" t="s">
        <v>348</v>
      </c>
      <c r="B30" s="160" t="s">
        <v>186</v>
      </c>
      <c r="C30" s="176" t="s">
        <v>220</v>
      </c>
      <c r="D30" s="161" t="s">
        <v>191</v>
      </c>
      <c r="E30" s="156" t="s">
        <v>196</v>
      </c>
    </row>
    <row r="31" spans="1:5" ht="133.5" customHeight="1">
      <c r="A31" s="177" t="s">
        <v>349</v>
      </c>
      <c r="B31" s="177" t="s">
        <v>187</v>
      </c>
      <c r="C31" s="177" t="s">
        <v>188</v>
      </c>
      <c r="D31" s="178" t="s">
        <v>192</v>
      </c>
      <c r="E31" s="179" t="s">
        <v>197</v>
      </c>
    </row>
    <row r="32" spans="1:5" ht="133.5" customHeight="1">
      <c r="A32" s="180" t="s">
        <v>350</v>
      </c>
      <c r="B32" s="236" t="s">
        <v>353</v>
      </c>
      <c r="C32" s="181" t="s">
        <v>189</v>
      </c>
      <c r="D32" s="182" t="s">
        <v>193</v>
      </c>
      <c r="E32" s="212" t="s">
        <v>352</v>
      </c>
    </row>
    <row r="33" spans="1:5" ht="133.5" customHeight="1">
      <c r="A33" s="172" t="s">
        <v>3</v>
      </c>
      <c r="B33" s="172" t="s">
        <v>5</v>
      </c>
      <c r="C33" s="172" t="s">
        <v>3</v>
      </c>
      <c r="D33" s="172" t="s">
        <v>5</v>
      </c>
      <c r="E33" s="157" t="s">
        <v>3</v>
      </c>
    </row>
    <row r="34" spans="1:5" ht="133.5" customHeight="1">
      <c r="A34" s="174" t="s">
        <v>351</v>
      </c>
      <c r="B34" s="174" t="s">
        <v>218</v>
      </c>
      <c r="C34" s="183" t="s">
        <v>190</v>
      </c>
      <c r="D34" s="174" t="s">
        <v>194</v>
      </c>
      <c r="E34" s="158" t="s">
        <v>400</v>
      </c>
    </row>
    <row r="35" spans="1:5" ht="133.5" customHeight="1">
      <c r="A35" s="110" t="s">
        <v>99</v>
      </c>
      <c r="B35" s="110" t="s">
        <v>99</v>
      </c>
      <c r="C35" s="112" t="s">
        <v>100</v>
      </c>
      <c r="D35" s="110" t="s">
        <v>101</v>
      </c>
      <c r="E35" s="111" t="s">
        <v>102</v>
      </c>
    </row>
    <row r="36" spans="1:5" ht="133.5" customHeight="1">
      <c r="A36" s="102" t="s">
        <v>152</v>
      </c>
      <c r="B36" s="103" t="s">
        <v>153</v>
      </c>
      <c r="C36" s="103" t="s">
        <v>154</v>
      </c>
      <c r="D36" s="103" t="s">
        <v>155</v>
      </c>
      <c r="E36" s="104" t="s">
        <v>156</v>
      </c>
    </row>
    <row r="37" spans="1:5" ht="133.5" customHeight="1">
      <c r="A37" s="199" t="s">
        <v>2</v>
      </c>
      <c r="B37" s="200" t="s">
        <v>4</v>
      </c>
      <c r="C37" s="201" t="s">
        <v>2</v>
      </c>
      <c r="D37" s="202" t="s">
        <v>136</v>
      </c>
      <c r="E37" s="203" t="s">
        <v>216</v>
      </c>
    </row>
    <row r="38" spans="1:5" ht="133.5" customHeight="1">
      <c r="A38" s="159" t="s">
        <v>198</v>
      </c>
      <c r="B38" s="160" t="s">
        <v>200</v>
      </c>
      <c r="C38" s="160" t="s">
        <v>356</v>
      </c>
      <c r="D38" s="161" t="s">
        <v>171</v>
      </c>
      <c r="E38" s="213" t="s">
        <v>221</v>
      </c>
    </row>
    <row r="39" spans="1:5" ht="133.5" customHeight="1">
      <c r="A39" s="162" t="s">
        <v>354</v>
      </c>
      <c r="B39" s="163" t="s">
        <v>160</v>
      </c>
      <c r="C39" s="164" t="s">
        <v>202</v>
      </c>
      <c r="D39" s="165" t="s">
        <v>205</v>
      </c>
      <c r="E39" s="166" t="s">
        <v>206</v>
      </c>
    </row>
    <row r="40" spans="1:5" ht="133.5" customHeight="1">
      <c r="A40" s="237" t="s">
        <v>355</v>
      </c>
      <c r="B40" s="168" t="s">
        <v>201</v>
      </c>
      <c r="C40" s="169" t="s">
        <v>203</v>
      </c>
      <c r="D40" s="168" t="s">
        <v>219</v>
      </c>
      <c r="E40" s="170" t="s">
        <v>357</v>
      </c>
    </row>
    <row r="41" spans="1:5" ht="133.5" customHeight="1">
      <c r="A41" s="171" t="s">
        <v>3</v>
      </c>
      <c r="B41" s="172" t="s">
        <v>5</v>
      </c>
      <c r="C41" s="172" t="s">
        <v>3</v>
      </c>
      <c r="D41" s="172" t="s">
        <v>5</v>
      </c>
      <c r="E41" s="157" t="s">
        <v>3</v>
      </c>
    </row>
    <row r="42" spans="1:5" ht="133.5" customHeight="1">
      <c r="A42" s="173" t="s">
        <v>199</v>
      </c>
      <c r="B42" s="174" t="s">
        <v>172</v>
      </c>
      <c r="C42" s="174" t="s">
        <v>204</v>
      </c>
      <c r="D42" s="174" t="s">
        <v>175</v>
      </c>
      <c r="E42" s="158" t="s">
        <v>207</v>
      </c>
    </row>
    <row r="43" spans="1:5" ht="133.5" customHeight="1">
      <c r="A43" s="207" t="s">
        <v>103</v>
      </c>
      <c r="B43" s="114" t="s">
        <v>104</v>
      </c>
      <c r="C43" s="114" t="s">
        <v>105</v>
      </c>
      <c r="D43" s="115" t="s">
        <v>106</v>
      </c>
      <c r="E43" s="113" t="s">
        <v>102</v>
      </c>
    </row>
    <row r="44" spans="1:5" ht="133.5" customHeight="1">
      <c r="A44" s="102" t="s">
        <v>157</v>
      </c>
      <c r="B44" s="103" t="s">
        <v>158</v>
      </c>
      <c r="C44" s="103"/>
      <c r="D44" s="103"/>
      <c r="E44" s="205"/>
    </row>
    <row r="45" spans="1:5" ht="133.5" customHeight="1">
      <c r="A45" s="199" t="s">
        <v>2</v>
      </c>
      <c r="B45" s="200" t="s">
        <v>4</v>
      </c>
      <c r="C45" s="201"/>
      <c r="D45" s="206"/>
      <c r="E45" s="208"/>
    </row>
    <row r="46" spans="1:5" ht="133.5" customHeight="1">
      <c r="A46" s="159" t="s">
        <v>180</v>
      </c>
      <c r="B46" s="160" t="s">
        <v>210</v>
      </c>
      <c r="C46" s="160"/>
      <c r="D46" s="161"/>
      <c r="E46" s="238"/>
    </row>
    <row r="47" spans="1:5" ht="133.5" customHeight="1">
      <c r="A47" s="162" t="s">
        <v>208</v>
      </c>
      <c r="B47" s="163" t="s">
        <v>217</v>
      </c>
      <c r="C47" s="164"/>
      <c r="D47" s="165"/>
      <c r="E47" s="232"/>
    </row>
    <row r="48" spans="1:5" ht="133.5" customHeight="1">
      <c r="A48" s="167" t="s">
        <v>329</v>
      </c>
      <c r="B48" s="168" t="s">
        <v>358</v>
      </c>
      <c r="C48" s="169"/>
      <c r="D48" s="168"/>
      <c r="E48" s="170"/>
    </row>
    <row r="49" spans="1:5" ht="133.5" customHeight="1">
      <c r="A49" s="171" t="s">
        <v>3</v>
      </c>
      <c r="B49" s="172" t="s">
        <v>5</v>
      </c>
      <c r="C49" s="172"/>
      <c r="D49" s="172"/>
      <c r="E49" s="157"/>
    </row>
    <row r="50" spans="1:5" ht="133.5" customHeight="1">
      <c r="A50" s="173" t="s">
        <v>209</v>
      </c>
      <c r="B50" s="174" t="s">
        <v>211</v>
      </c>
      <c r="C50" s="174"/>
      <c r="D50" s="174"/>
      <c r="E50" s="158"/>
    </row>
    <row r="51" spans="1:5" ht="133.5" customHeight="1">
      <c r="A51" s="209" t="s">
        <v>103</v>
      </c>
      <c r="B51" s="210" t="s">
        <v>104</v>
      </c>
      <c r="C51" s="210"/>
      <c r="D51" s="115"/>
      <c r="E51" s="210"/>
    </row>
    <row r="52" spans="1:5" ht="133.5" customHeight="1" thickBot="1">
      <c r="A52" s="246" t="s">
        <v>6</v>
      </c>
      <c r="B52" s="247"/>
      <c r="C52" s="247"/>
      <c r="D52" s="247"/>
      <c r="E52" s="248"/>
    </row>
  </sheetData>
  <mergeCells count="5">
    <mergeCell ref="A1:E1"/>
    <mergeCell ref="A2:D2"/>
    <mergeCell ref="A3:D3"/>
    <mergeCell ref="A52:E52"/>
    <mergeCell ref="A4:E11"/>
  </mergeCells>
  <phoneticPr fontId="4" type="noConversion"/>
  <printOptions horizontalCentered="1"/>
  <pageMargins left="0" right="0.23622047244094491" top="0" bottom="0" header="0.31496062992125984" footer="0.31496062992125984"/>
  <pageSetup paperSize="9" scale="10" orientation="landscape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52"/>
  <sheetViews>
    <sheetView zoomScale="55" zoomScaleNormal="55" workbookViewId="0">
      <selection activeCell="O18" sqref="O18"/>
    </sheetView>
  </sheetViews>
  <sheetFormatPr defaultColWidth="9" defaultRowHeight="20.25"/>
  <cols>
    <col min="1" max="1" width="1.875" style="38" customWidth="1"/>
    <col min="2" max="2" width="4.875" style="86" customWidth="1"/>
    <col min="3" max="3" width="0" style="38" hidden="1" customWidth="1"/>
    <col min="4" max="4" width="18.625" style="38" customWidth="1"/>
    <col min="5" max="5" width="5.625" style="92" customWidth="1"/>
    <col min="6" max="6" width="9.625" style="38" customWidth="1"/>
    <col min="7" max="7" width="18.625" style="38" customWidth="1"/>
    <col min="8" max="8" width="5.625" style="92" customWidth="1"/>
    <col min="9" max="9" width="9.625" style="38" customWidth="1"/>
    <col min="10" max="10" width="18.625" style="38" customWidth="1"/>
    <col min="11" max="11" width="5.625" style="92" customWidth="1"/>
    <col min="12" max="12" width="11.875" style="92" customWidth="1"/>
    <col min="13" max="13" width="18.625" style="92" customWidth="1"/>
    <col min="14" max="14" width="5.625" style="92" customWidth="1"/>
    <col min="15" max="15" width="9.625" style="38" customWidth="1"/>
    <col min="16" max="16" width="18.625" style="38" customWidth="1"/>
    <col min="17" max="17" width="5.625" style="92" customWidth="1"/>
    <col min="18" max="18" width="9.625" style="38" customWidth="1"/>
    <col min="19" max="19" width="18.625" style="38" customWidth="1"/>
    <col min="20" max="20" width="5.625" style="92" customWidth="1"/>
    <col min="21" max="21" width="9.625" style="38" customWidth="1"/>
    <col min="22" max="22" width="5.25" style="38" customWidth="1"/>
    <col min="23" max="23" width="11.75" style="89" customWidth="1"/>
    <col min="24" max="24" width="11.25" style="90" customWidth="1"/>
    <col min="25" max="25" width="6.625" style="93" customWidth="1"/>
    <col min="26" max="26" width="6.625" style="38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8"/>
  </cols>
  <sheetData>
    <row r="1" spans="2:35" s="2" customFormat="1" ht="38.25">
      <c r="B1" s="255" t="s">
        <v>335</v>
      </c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1"/>
      <c r="AB1" s="3"/>
    </row>
    <row r="2" spans="2:35" s="2" customFormat="1" ht="16.5" customHeight="1">
      <c r="B2" s="256"/>
      <c r="C2" s="257"/>
      <c r="D2" s="257"/>
      <c r="E2" s="257"/>
      <c r="F2" s="257"/>
      <c r="G2" s="257"/>
      <c r="H2" s="4"/>
      <c r="I2" s="1"/>
      <c r="J2" s="1"/>
      <c r="K2" s="4"/>
      <c r="L2" s="4"/>
      <c r="M2" s="4"/>
      <c r="N2" s="4"/>
      <c r="O2" s="1"/>
      <c r="P2" s="1"/>
      <c r="Q2" s="4"/>
      <c r="R2" s="1"/>
      <c r="S2" s="258"/>
      <c r="T2" s="259"/>
      <c r="U2" s="259"/>
      <c r="V2" s="259"/>
      <c r="W2" s="259"/>
      <c r="X2" s="259"/>
      <c r="Y2" s="259"/>
      <c r="Z2" s="1"/>
      <c r="AB2" s="3"/>
    </row>
    <row r="3" spans="2:35" s="2" customFormat="1" ht="31.5" customHeight="1" thickBot="1">
      <c r="B3" s="5" t="s">
        <v>8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260"/>
      <c r="T3" s="260"/>
      <c r="U3" s="260"/>
      <c r="V3" s="260"/>
      <c r="W3" s="260"/>
      <c r="X3" s="260"/>
      <c r="Y3" s="260"/>
      <c r="Z3" s="8"/>
      <c r="AB3" s="3"/>
    </row>
    <row r="4" spans="2:35" s="20" customFormat="1" ht="99">
      <c r="B4" s="9" t="s">
        <v>9</v>
      </c>
      <c r="C4" s="10" t="s">
        <v>10</v>
      </c>
      <c r="D4" s="11" t="s">
        <v>11</v>
      </c>
      <c r="E4" s="12" t="s">
        <v>12</v>
      </c>
      <c r="F4" s="11"/>
      <c r="G4" s="11" t="s">
        <v>13</v>
      </c>
      <c r="H4" s="12" t="s">
        <v>12</v>
      </c>
      <c r="I4" s="11"/>
      <c r="J4" s="11" t="s">
        <v>14</v>
      </c>
      <c r="K4" s="12" t="s">
        <v>12</v>
      </c>
      <c r="L4" s="11"/>
      <c r="M4" s="11" t="s">
        <v>15</v>
      </c>
      <c r="N4" s="12" t="s">
        <v>12</v>
      </c>
      <c r="O4" s="13"/>
      <c r="P4" s="11" t="s">
        <v>15</v>
      </c>
      <c r="Q4" s="12" t="s">
        <v>12</v>
      </c>
      <c r="R4" s="11"/>
      <c r="S4" s="14" t="s">
        <v>16</v>
      </c>
      <c r="T4" s="12" t="s">
        <v>12</v>
      </c>
      <c r="U4" s="11"/>
      <c r="V4" s="15" t="s">
        <v>17</v>
      </c>
      <c r="W4" s="16" t="s">
        <v>18</v>
      </c>
      <c r="X4" s="17" t="s">
        <v>19</v>
      </c>
      <c r="Y4" s="18" t="s">
        <v>20</v>
      </c>
      <c r="Z4" s="19"/>
      <c r="AA4" s="3"/>
      <c r="AB4" s="3"/>
      <c r="AC4" s="2"/>
      <c r="AD4" s="2"/>
      <c r="AE4" s="2"/>
      <c r="AF4" s="2"/>
    </row>
    <row r="5" spans="2:35" s="31" customFormat="1" ht="42">
      <c r="B5" s="21">
        <v>12</v>
      </c>
      <c r="C5" s="261"/>
      <c r="D5" s="22" t="str">
        <f>月菜單!A13</f>
        <v>寶島白飯</v>
      </c>
      <c r="E5" s="22" t="s">
        <v>270</v>
      </c>
      <c r="F5" s="23" t="s">
        <v>21</v>
      </c>
      <c r="G5" s="24" t="str">
        <f>月菜單!A14</f>
        <v>糖醋魚丁(海)</v>
      </c>
      <c r="H5" s="22" t="s">
        <v>231</v>
      </c>
      <c r="I5" s="23" t="s">
        <v>21</v>
      </c>
      <c r="J5" s="25" t="str">
        <f>月菜單!A15</f>
        <v>台式滷味(豆)</v>
      </c>
      <c r="K5" s="26" t="s">
        <v>235</v>
      </c>
      <c r="L5" s="23" t="s">
        <v>21</v>
      </c>
      <c r="M5" s="24" t="str">
        <f>月菜單!A16</f>
        <v>鮮菇燴蒲瓜(海)</v>
      </c>
      <c r="N5" s="22" t="s">
        <v>231</v>
      </c>
      <c r="O5" s="23" t="s">
        <v>21</v>
      </c>
      <c r="P5" s="22" t="str">
        <f>月菜單!A17</f>
        <v>深色蔬菜</v>
      </c>
      <c r="Q5" s="22" t="s">
        <v>251</v>
      </c>
      <c r="R5" s="23" t="s">
        <v>21</v>
      </c>
      <c r="S5" s="22" t="str">
        <f>月菜單!A18</f>
        <v>薑絲海芽湯</v>
      </c>
      <c r="T5" s="27" t="s">
        <v>252</v>
      </c>
      <c r="U5" s="23" t="s">
        <v>21</v>
      </c>
      <c r="V5" s="262"/>
      <c r="W5" s="28" t="s">
        <v>22</v>
      </c>
      <c r="X5" s="29" t="s">
        <v>23</v>
      </c>
      <c r="Y5" s="118">
        <v>5.8</v>
      </c>
      <c r="Z5" s="2"/>
      <c r="AA5" s="2"/>
      <c r="AB5" s="3"/>
      <c r="AC5" s="2" t="s">
        <v>24</v>
      </c>
      <c r="AD5" s="2" t="s">
        <v>25</v>
      </c>
      <c r="AE5" s="2" t="s">
        <v>26</v>
      </c>
      <c r="AF5" s="2" t="s">
        <v>27</v>
      </c>
    </row>
    <row r="6" spans="2:35" ht="27.95" customHeight="1">
      <c r="B6" s="32" t="s">
        <v>28</v>
      </c>
      <c r="C6" s="261"/>
      <c r="D6" s="107" t="s">
        <v>121</v>
      </c>
      <c r="E6" s="107"/>
      <c r="F6" s="107">
        <v>110</v>
      </c>
      <c r="G6" s="33" t="s">
        <v>228</v>
      </c>
      <c r="H6" s="33" t="s">
        <v>233</v>
      </c>
      <c r="I6" s="33">
        <v>40</v>
      </c>
      <c r="J6" s="105" t="s">
        <v>237</v>
      </c>
      <c r="K6" s="105" t="s">
        <v>238</v>
      </c>
      <c r="L6" s="105">
        <v>10</v>
      </c>
      <c r="M6" s="142" t="s">
        <v>239</v>
      </c>
      <c r="N6" s="142"/>
      <c r="O6" s="142">
        <v>40</v>
      </c>
      <c r="P6" s="105" t="str">
        <f>P5</f>
        <v>深色蔬菜</v>
      </c>
      <c r="Q6" s="105"/>
      <c r="R6" s="107">
        <v>120</v>
      </c>
      <c r="S6" s="107" t="s">
        <v>240</v>
      </c>
      <c r="T6" s="107"/>
      <c r="U6" s="107">
        <v>10</v>
      </c>
      <c r="V6" s="263"/>
      <c r="W6" s="35">
        <f>Y5*15+Y7*5+Y9*15+Y10*12</f>
        <v>98</v>
      </c>
      <c r="X6" s="36" t="s">
        <v>29</v>
      </c>
      <c r="Y6" s="121">
        <v>2</v>
      </c>
      <c r="Z6" s="8"/>
      <c r="AA6" s="3" t="s">
        <v>30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5" ht="27.95" customHeight="1">
      <c r="B7" s="32">
        <v>2</v>
      </c>
      <c r="C7" s="261"/>
      <c r="D7" s="33"/>
      <c r="E7" s="33"/>
      <c r="F7" s="33"/>
      <c r="G7" s="34" t="s">
        <v>229</v>
      </c>
      <c r="H7" s="34"/>
      <c r="I7" s="34">
        <v>20</v>
      </c>
      <c r="J7" s="105" t="s">
        <v>241</v>
      </c>
      <c r="K7" s="105"/>
      <c r="L7" s="105">
        <v>25</v>
      </c>
      <c r="M7" s="107" t="s">
        <v>242</v>
      </c>
      <c r="N7" s="130"/>
      <c r="O7" s="107">
        <v>20</v>
      </c>
      <c r="P7" s="105"/>
      <c r="Q7" s="105"/>
      <c r="R7" s="105"/>
      <c r="S7" s="107" t="s">
        <v>243</v>
      </c>
      <c r="T7" s="107"/>
      <c r="U7" s="107">
        <v>5</v>
      </c>
      <c r="V7" s="263"/>
      <c r="W7" s="40" t="s">
        <v>31</v>
      </c>
      <c r="X7" s="41" t="s">
        <v>32</v>
      </c>
      <c r="Y7" s="121">
        <v>2.2000000000000002</v>
      </c>
      <c r="Z7" s="2"/>
      <c r="AA7" s="42" t="s">
        <v>33</v>
      </c>
      <c r="AB7" s="3">
        <v>2</v>
      </c>
      <c r="AC7" s="43">
        <f>AB7*7</f>
        <v>14</v>
      </c>
      <c r="AD7" s="3">
        <f>AB7*5</f>
        <v>10</v>
      </c>
      <c r="AE7" s="3" t="s">
        <v>14</v>
      </c>
      <c r="AF7" s="44">
        <f>AC7*4+AD7*9</f>
        <v>146</v>
      </c>
    </row>
    <row r="8" spans="2:35" ht="27.95" customHeight="1">
      <c r="B8" s="32" t="s">
        <v>34</v>
      </c>
      <c r="C8" s="261"/>
      <c r="D8" s="33"/>
      <c r="E8" s="33"/>
      <c r="F8" s="33"/>
      <c r="G8" s="34" t="s">
        <v>230</v>
      </c>
      <c r="H8" s="34"/>
      <c r="I8" s="34">
        <v>10</v>
      </c>
      <c r="J8" s="105" t="s">
        <v>244</v>
      </c>
      <c r="K8" s="131"/>
      <c r="L8" s="136">
        <v>10</v>
      </c>
      <c r="M8" s="107" t="s">
        <v>245</v>
      </c>
      <c r="N8" s="130" t="s">
        <v>246</v>
      </c>
      <c r="O8" s="107">
        <v>5</v>
      </c>
      <c r="P8" s="105"/>
      <c r="Q8" s="131"/>
      <c r="R8" s="105"/>
      <c r="S8" s="107"/>
      <c r="T8" s="107"/>
      <c r="U8" s="107"/>
      <c r="V8" s="263"/>
      <c r="W8" s="35">
        <f>Y6*5+Y8*5+Y10*8</f>
        <v>22</v>
      </c>
      <c r="X8" s="41" t="s">
        <v>35</v>
      </c>
      <c r="Y8" s="121">
        <v>2.4</v>
      </c>
      <c r="Z8" s="8"/>
      <c r="AA8" s="2" t="s">
        <v>36</v>
      </c>
      <c r="AB8" s="3">
        <v>1.5</v>
      </c>
      <c r="AC8" s="3">
        <f>AB8*1</f>
        <v>1.5</v>
      </c>
      <c r="AD8" s="3" t="s">
        <v>14</v>
      </c>
      <c r="AE8" s="3">
        <f>AB8*5</f>
        <v>7.5</v>
      </c>
      <c r="AF8" s="3">
        <f>AC8*4+AE8*4</f>
        <v>36</v>
      </c>
    </row>
    <row r="9" spans="2:35" ht="27.95" customHeight="1">
      <c r="B9" s="265" t="s">
        <v>37</v>
      </c>
      <c r="C9" s="261"/>
      <c r="D9" s="33"/>
      <c r="E9" s="33"/>
      <c r="F9" s="33"/>
      <c r="G9" s="33"/>
      <c r="H9" s="45"/>
      <c r="I9" s="33"/>
      <c r="J9" s="105" t="s">
        <v>247</v>
      </c>
      <c r="K9" s="108"/>
      <c r="L9" s="105">
        <v>10</v>
      </c>
      <c r="M9" s="107" t="s">
        <v>248</v>
      </c>
      <c r="N9" s="107"/>
      <c r="O9" s="107">
        <v>10</v>
      </c>
      <c r="P9" s="105"/>
      <c r="Q9" s="131"/>
      <c r="R9" s="105"/>
      <c r="S9" s="107"/>
      <c r="T9" s="132"/>
      <c r="U9" s="107"/>
      <c r="V9" s="263"/>
      <c r="W9" s="40" t="s">
        <v>38</v>
      </c>
      <c r="X9" s="41" t="s">
        <v>39</v>
      </c>
      <c r="Y9" s="121">
        <v>0</v>
      </c>
      <c r="Z9" s="2"/>
      <c r="AA9" s="2" t="s">
        <v>40</v>
      </c>
      <c r="AB9" s="3">
        <v>2.5</v>
      </c>
      <c r="AC9" s="3"/>
      <c r="AD9" s="3">
        <f>AB9*5</f>
        <v>12.5</v>
      </c>
      <c r="AE9" s="3" t="s">
        <v>14</v>
      </c>
      <c r="AF9" s="3">
        <f>AD9*9</f>
        <v>112.5</v>
      </c>
    </row>
    <row r="10" spans="2:35" ht="27.95" customHeight="1">
      <c r="B10" s="265"/>
      <c r="C10" s="261"/>
      <c r="D10" s="33"/>
      <c r="E10" s="33"/>
      <c r="F10" s="33"/>
      <c r="G10" s="49"/>
      <c r="H10" s="45"/>
      <c r="I10" s="33"/>
      <c r="J10" s="105" t="s">
        <v>249</v>
      </c>
      <c r="K10" s="131"/>
      <c r="L10" s="105">
        <v>10</v>
      </c>
      <c r="M10" s="108" t="s">
        <v>250</v>
      </c>
      <c r="N10" s="131"/>
      <c r="O10" s="105">
        <v>10</v>
      </c>
      <c r="P10" s="105"/>
      <c r="Q10" s="131"/>
      <c r="R10" s="105"/>
      <c r="S10" s="107"/>
      <c r="T10" s="132"/>
      <c r="U10" s="107"/>
      <c r="V10" s="263"/>
      <c r="W10" s="35">
        <f>Y5*2+Y6*7+Y7*1+Y10*8</f>
        <v>27.8</v>
      </c>
      <c r="X10" s="50" t="s">
        <v>41</v>
      </c>
      <c r="Y10" s="121">
        <v>0</v>
      </c>
      <c r="Z10" s="8"/>
      <c r="AA10" s="2" t="s">
        <v>42</v>
      </c>
      <c r="AE10" s="2">
        <f>AB10*15</f>
        <v>0</v>
      </c>
    </row>
    <row r="11" spans="2:35" ht="27.95" customHeight="1">
      <c r="B11" s="51" t="s">
        <v>43</v>
      </c>
      <c r="C11" s="52"/>
      <c r="D11" s="33"/>
      <c r="E11" s="45"/>
      <c r="F11" s="33"/>
      <c r="G11" s="33"/>
      <c r="H11" s="45"/>
      <c r="I11" s="33"/>
      <c r="J11" s="105"/>
      <c r="K11" s="131"/>
      <c r="L11" s="131"/>
      <c r="M11" s="131"/>
      <c r="N11" s="131"/>
      <c r="O11" s="105"/>
      <c r="P11" s="105"/>
      <c r="Q11" s="131"/>
      <c r="R11" s="105"/>
      <c r="S11" s="105"/>
      <c r="T11" s="105"/>
      <c r="U11" s="105"/>
      <c r="V11" s="263"/>
      <c r="W11" s="40" t="s">
        <v>44</v>
      </c>
      <c r="X11" s="53"/>
      <c r="Y11" s="121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5" ht="27.95" customHeight="1">
      <c r="B12" s="54"/>
      <c r="C12" s="55"/>
      <c r="D12" s="45"/>
      <c r="E12" s="45"/>
      <c r="F12" s="33"/>
      <c r="G12" s="33"/>
      <c r="H12" s="45"/>
      <c r="I12" s="33"/>
      <c r="J12" s="33"/>
      <c r="K12" s="45"/>
      <c r="L12" s="45"/>
      <c r="M12" s="45"/>
      <c r="N12" s="45"/>
      <c r="O12" s="33"/>
      <c r="P12" s="33"/>
      <c r="Q12" s="45"/>
      <c r="R12" s="33"/>
      <c r="S12" s="33"/>
      <c r="T12" s="45"/>
      <c r="U12" s="33"/>
      <c r="V12" s="264"/>
      <c r="W12" s="56">
        <f>W6*4+W8*9+W10*4</f>
        <v>701.2</v>
      </c>
      <c r="X12" s="57"/>
      <c r="Y12" s="121"/>
      <c r="Z12" s="8"/>
      <c r="AC12" s="58">
        <f>AC11*4/AF11</f>
        <v>0.15658362989323843</v>
      </c>
      <c r="AD12" s="58">
        <f>AD11*9/AF11</f>
        <v>0.28825622775800713</v>
      </c>
      <c r="AE12" s="58">
        <f>AE11*4/AF11</f>
        <v>0.55516014234875444</v>
      </c>
    </row>
    <row r="13" spans="2:35" s="31" customFormat="1" ht="42">
      <c r="B13" s="21">
        <v>12</v>
      </c>
      <c r="C13" s="261"/>
      <c r="D13" s="22" t="str">
        <f>月菜單!B13</f>
        <v>地瓜飯</v>
      </c>
      <c r="E13" s="22" t="s">
        <v>270</v>
      </c>
      <c r="F13" s="23" t="s">
        <v>21</v>
      </c>
      <c r="G13" s="59" t="str">
        <f>月菜單!B14</f>
        <v>蜜汁雞排</v>
      </c>
      <c r="H13" s="22" t="s">
        <v>257</v>
      </c>
      <c r="I13" s="23" t="s">
        <v>21</v>
      </c>
      <c r="J13" s="59" t="str">
        <f>月菜單!B15</f>
        <v>黑胡椒豬柳</v>
      </c>
      <c r="K13" s="22" t="s">
        <v>231</v>
      </c>
      <c r="L13" s="23" t="s">
        <v>21</v>
      </c>
      <c r="M13" s="59" t="str">
        <f>月菜單!B16</f>
        <v>香滷細腐(豆)</v>
      </c>
      <c r="N13" s="22" t="s">
        <v>235</v>
      </c>
      <c r="O13" s="23" t="s">
        <v>21</v>
      </c>
      <c r="P13" s="27" t="str">
        <f>月菜單!B17</f>
        <v>淺色蔬菜</v>
      </c>
      <c r="Q13" s="22" t="s">
        <v>251</v>
      </c>
      <c r="R13" s="23" t="s">
        <v>21</v>
      </c>
      <c r="S13" s="22" t="str">
        <f>月菜單!B18</f>
        <v>金菇肉絲湯</v>
      </c>
      <c r="T13" s="27" t="s">
        <v>252</v>
      </c>
      <c r="U13" s="23" t="s">
        <v>21</v>
      </c>
      <c r="V13" s="262"/>
      <c r="W13" s="28" t="s">
        <v>22</v>
      </c>
      <c r="X13" s="29" t="s">
        <v>23</v>
      </c>
      <c r="Y13" s="223">
        <v>6.1</v>
      </c>
      <c r="Z13" s="2"/>
      <c r="AA13" s="2"/>
      <c r="AB13" s="3"/>
      <c r="AC13" s="2" t="s">
        <v>24</v>
      </c>
      <c r="AD13" s="2" t="s">
        <v>25</v>
      </c>
      <c r="AE13" s="2" t="s">
        <v>26</v>
      </c>
      <c r="AF13" s="2" t="s">
        <v>27</v>
      </c>
      <c r="AG13" s="61"/>
      <c r="AH13" s="61"/>
      <c r="AI13" s="61"/>
    </row>
    <row r="14" spans="2:35" ht="27.95" customHeight="1">
      <c r="B14" s="32" t="s">
        <v>28</v>
      </c>
      <c r="C14" s="261"/>
      <c r="D14" s="107" t="s">
        <v>121</v>
      </c>
      <c r="E14" s="107"/>
      <c r="F14" s="107">
        <v>90</v>
      </c>
      <c r="G14" s="105" t="s">
        <v>253</v>
      </c>
      <c r="H14" s="105"/>
      <c r="I14" s="105">
        <v>40</v>
      </c>
      <c r="J14" s="107" t="s">
        <v>241</v>
      </c>
      <c r="K14" s="107"/>
      <c r="L14" s="107">
        <v>25</v>
      </c>
      <c r="M14" s="105" t="s">
        <v>344</v>
      </c>
      <c r="N14" s="105" t="s">
        <v>345</v>
      </c>
      <c r="O14" s="105">
        <v>40</v>
      </c>
      <c r="P14" s="105" t="str">
        <f>P13</f>
        <v>淺色蔬菜</v>
      </c>
      <c r="Q14" s="105"/>
      <c r="R14" s="107">
        <v>120</v>
      </c>
      <c r="S14" s="105" t="s">
        <v>76</v>
      </c>
      <c r="T14" s="105"/>
      <c r="U14" s="105">
        <v>5</v>
      </c>
      <c r="V14" s="263"/>
      <c r="W14" s="35">
        <f>Y13*15+Y15*5+Y17*15+Y18*12</f>
        <v>100.5</v>
      </c>
      <c r="X14" s="36" t="s">
        <v>29</v>
      </c>
      <c r="Y14" s="224">
        <v>1.9</v>
      </c>
      <c r="Z14" s="8"/>
      <c r="AA14" s="3" t="s">
        <v>30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  <c r="AG14" s="61"/>
      <c r="AH14" s="61"/>
      <c r="AI14" s="61"/>
    </row>
    <row r="15" spans="2:35" ht="27.95" customHeight="1">
      <c r="B15" s="32">
        <v>3</v>
      </c>
      <c r="C15" s="261"/>
      <c r="D15" s="107" t="s">
        <v>125</v>
      </c>
      <c r="E15" s="107"/>
      <c r="F15" s="107">
        <v>40</v>
      </c>
      <c r="G15" s="105"/>
      <c r="H15" s="105"/>
      <c r="I15" s="105"/>
      <c r="J15" s="107" t="s">
        <v>255</v>
      </c>
      <c r="K15" s="107"/>
      <c r="L15" s="107">
        <v>30</v>
      </c>
      <c r="M15" s="107" t="s">
        <v>346</v>
      </c>
      <c r="N15" s="105"/>
      <c r="O15" s="105">
        <v>20</v>
      </c>
      <c r="P15" s="105"/>
      <c r="Q15" s="105"/>
      <c r="R15" s="105"/>
      <c r="S15" s="105" t="s">
        <v>258</v>
      </c>
      <c r="T15" s="105"/>
      <c r="U15" s="105">
        <v>15</v>
      </c>
      <c r="V15" s="263"/>
      <c r="W15" s="40" t="s">
        <v>31</v>
      </c>
      <c r="X15" s="41" t="s">
        <v>32</v>
      </c>
      <c r="Y15" s="224">
        <v>1.8</v>
      </c>
      <c r="Z15" s="2"/>
      <c r="AA15" s="42" t="s">
        <v>33</v>
      </c>
      <c r="AB15" s="3">
        <v>2.2000000000000002</v>
      </c>
      <c r="AC15" s="43">
        <f>AB15*7</f>
        <v>15.400000000000002</v>
      </c>
      <c r="AD15" s="3">
        <f>AB15*5</f>
        <v>11</v>
      </c>
      <c r="AE15" s="3" t="s">
        <v>14</v>
      </c>
      <c r="AF15" s="44">
        <f>AC15*4+AD15*9</f>
        <v>160.60000000000002</v>
      </c>
      <c r="AG15" s="61"/>
      <c r="AH15" s="61"/>
      <c r="AI15" s="61"/>
    </row>
    <row r="16" spans="2:35" ht="27.95" customHeight="1">
      <c r="B16" s="32" t="s">
        <v>45</v>
      </c>
      <c r="C16" s="261"/>
      <c r="D16" s="34"/>
      <c r="E16" s="34"/>
      <c r="F16" s="34"/>
      <c r="G16" s="105"/>
      <c r="H16" s="131"/>
      <c r="I16" s="105"/>
      <c r="J16" s="105" t="s">
        <v>250</v>
      </c>
      <c r="K16" s="108"/>
      <c r="L16" s="105">
        <v>20</v>
      </c>
      <c r="M16" s="105"/>
      <c r="N16" s="131"/>
      <c r="O16" s="105"/>
      <c r="P16" s="105"/>
      <c r="Q16" s="131"/>
      <c r="R16" s="105"/>
      <c r="S16" s="105" t="s">
        <v>259</v>
      </c>
      <c r="T16" s="152"/>
      <c r="U16" s="105">
        <v>15</v>
      </c>
      <c r="V16" s="263"/>
      <c r="W16" s="35">
        <f>Y14*5+Y16*5+Y18*8</f>
        <v>22</v>
      </c>
      <c r="X16" s="41" t="s">
        <v>35</v>
      </c>
      <c r="Y16" s="224">
        <v>2.5</v>
      </c>
      <c r="Z16" s="8"/>
      <c r="AA16" s="2" t="s">
        <v>36</v>
      </c>
      <c r="AB16" s="3">
        <v>1.6</v>
      </c>
      <c r="AC16" s="3">
        <f>AB16*1</f>
        <v>1.6</v>
      </c>
      <c r="AD16" s="3" t="s">
        <v>14</v>
      </c>
      <c r="AE16" s="3">
        <f>AB16*5</f>
        <v>8</v>
      </c>
      <c r="AF16" s="3">
        <f>AC16*4+AE16*4</f>
        <v>38.4</v>
      </c>
      <c r="AG16" s="61"/>
      <c r="AH16" s="61"/>
      <c r="AI16" s="61"/>
    </row>
    <row r="17" spans="2:35" ht="27.95" customHeight="1">
      <c r="B17" s="265" t="s">
        <v>46</v>
      </c>
      <c r="C17" s="261"/>
      <c r="D17" s="45"/>
      <c r="E17" s="45"/>
      <c r="F17" s="33"/>
      <c r="G17" s="105"/>
      <c r="H17" s="131"/>
      <c r="I17" s="105"/>
      <c r="J17" s="105" t="s">
        <v>256</v>
      </c>
      <c r="K17" s="131"/>
      <c r="L17" s="105">
        <v>20</v>
      </c>
      <c r="M17" s="105"/>
      <c r="N17" s="131"/>
      <c r="O17" s="105"/>
      <c r="P17" s="105"/>
      <c r="Q17" s="131"/>
      <c r="R17" s="105"/>
      <c r="S17" s="105" t="s">
        <v>77</v>
      </c>
      <c r="T17" s="131"/>
      <c r="U17" s="105">
        <v>5</v>
      </c>
      <c r="V17" s="263"/>
      <c r="W17" s="40" t="s">
        <v>38</v>
      </c>
      <c r="X17" s="41" t="s">
        <v>39</v>
      </c>
      <c r="Y17" s="224">
        <v>0</v>
      </c>
      <c r="Z17" s="2"/>
      <c r="AA17" s="2" t="s">
        <v>40</v>
      </c>
      <c r="AB17" s="3">
        <v>2.5</v>
      </c>
      <c r="AC17" s="3"/>
      <c r="AD17" s="3">
        <f>AB17*5</f>
        <v>12.5</v>
      </c>
      <c r="AE17" s="3" t="s">
        <v>14</v>
      </c>
      <c r="AF17" s="3">
        <f>AD17*9</f>
        <v>112.5</v>
      </c>
      <c r="AG17" s="61"/>
      <c r="AH17" s="63"/>
      <c r="AI17" s="61"/>
    </row>
    <row r="18" spans="2:35" ht="27.95" customHeight="1">
      <c r="B18" s="265"/>
      <c r="C18" s="261"/>
      <c r="D18" s="45"/>
      <c r="E18" s="45"/>
      <c r="F18" s="33"/>
      <c r="G18" s="136"/>
      <c r="H18" s="131"/>
      <c r="I18" s="105"/>
      <c r="J18" s="105"/>
      <c r="K18" s="131"/>
      <c r="L18" s="105"/>
      <c r="M18" s="105"/>
      <c r="N18" s="131"/>
      <c r="O18" s="105"/>
      <c r="P18" s="105"/>
      <c r="Q18" s="131"/>
      <c r="R18" s="105"/>
      <c r="S18" s="105" t="s">
        <v>111</v>
      </c>
      <c r="T18" s="131"/>
      <c r="U18" s="105">
        <v>5</v>
      </c>
      <c r="V18" s="263"/>
      <c r="W18" s="35">
        <f>Y13*2+Y14*7+Y15*1+Y18*8</f>
        <v>27.3</v>
      </c>
      <c r="X18" s="50" t="s">
        <v>41</v>
      </c>
      <c r="Y18" s="224">
        <v>0</v>
      </c>
      <c r="Z18" s="8"/>
      <c r="AA18" s="2" t="s">
        <v>42</v>
      </c>
      <c r="AB18" s="3">
        <v>1</v>
      </c>
      <c r="AE18" s="2">
        <f>AB18*15</f>
        <v>15</v>
      </c>
      <c r="AG18" s="61"/>
      <c r="AH18" s="63"/>
      <c r="AI18" s="61"/>
    </row>
    <row r="19" spans="2:35" ht="27.95" customHeight="1">
      <c r="B19" s="51" t="s">
        <v>43</v>
      </c>
      <c r="C19" s="52"/>
      <c r="D19" s="45"/>
      <c r="E19" s="45"/>
      <c r="F19" s="33"/>
      <c r="G19" s="33"/>
      <c r="H19" s="45"/>
      <c r="I19" s="33"/>
      <c r="J19" s="33"/>
      <c r="K19" s="45"/>
      <c r="L19" s="45"/>
      <c r="M19" s="33"/>
      <c r="N19" s="45"/>
      <c r="O19" s="33"/>
      <c r="P19" s="64"/>
      <c r="Q19" s="45"/>
      <c r="R19" s="33"/>
      <c r="S19" s="34"/>
      <c r="T19" s="47"/>
      <c r="U19" s="34"/>
      <c r="V19" s="263"/>
      <c r="W19" s="40" t="s">
        <v>44</v>
      </c>
      <c r="X19" s="53"/>
      <c r="Y19" s="225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2:35" ht="27.95" customHeight="1">
      <c r="B20" s="54"/>
      <c r="C20" s="55"/>
      <c r="D20" s="45"/>
      <c r="E20" s="45"/>
      <c r="F20" s="33"/>
      <c r="G20" s="33"/>
      <c r="H20" s="45"/>
      <c r="I20" s="33"/>
      <c r="J20" s="33"/>
      <c r="K20" s="45"/>
      <c r="L20" s="45"/>
      <c r="M20" s="45"/>
      <c r="N20" s="45"/>
      <c r="O20" s="33"/>
      <c r="P20" s="45"/>
      <c r="Q20" s="45"/>
      <c r="R20" s="33"/>
      <c r="S20" s="49"/>
      <c r="T20" s="45"/>
      <c r="U20" s="33"/>
      <c r="V20" s="264"/>
      <c r="W20" s="56">
        <f>W14*4+W16*9+W18*4</f>
        <v>709.2</v>
      </c>
      <c r="X20" s="66"/>
      <c r="Y20" s="226"/>
      <c r="Z20" s="8"/>
      <c r="AC20" s="58">
        <f>AC19*4/AF19</f>
        <v>0.14881334188582426</v>
      </c>
      <c r="AD20" s="58">
        <f>AD19*9/AF19</f>
        <v>0.27132777421423987</v>
      </c>
      <c r="AE20" s="58">
        <f>AE19*4/AF19</f>
        <v>0.5798588838999359</v>
      </c>
    </row>
    <row r="21" spans="2:35" s="31" customFormat="1" ht="42">
      <c r="B21" s="21">
        <v>12</v>
      </c>
      <c r="C21" s="261"/>
      <c r="D21" s="59" t="str">
        <f>月菜單!C13</f>
        <v>寶島白飯</v>
      </c>
      <c r="E21" s="22" t="s">
        <v>270</v>
      </c>
      <c r="F21" s="23" t="s">
        <v>21</v>
      </c>
      <c r="G21" s="59" t="str">
        <f>月菜單!C14</f>
        <v>燒烤翅小腿</v>
      </c>
      <c r="H21" s="22" t="s">
        <v>257</v>
      </c>
      <c r="I21" s="23" t="s">
        <v>21</v>
      </c>
      <c r="J21" s="59" t="str">
        <f>月菜單!C15</f>
        <v>泰式打拋豬(醃)</v>
      </c>
      <c r="K21" s="22" t="s">
        <v>252</v>
      </c>
      <c r="L21" s="23" t="s">
        <v>21</v>
      </c>
      <c r="M21" s="27" t="str">
        <f>月菜單!C16</f>
        <v>開陽大白菜(海)</v>
      </c>
      <c r="N21" s="27" t="s">
        <v>231</v>
      </c>
      <c r="O21" s="23" t="s">
        <v>21</v>
      </c>
      <c r="P21" s="22" t="str">
        <f>月菜單!C17</f>
        <v>深色蔬菜</v>
      </c>
      <c r="Q21" s="22" t="s">
        <v>251</v>
      </c>
      <c r="R21" s="23" t="s">
        <v>21</v>
      </c>
      <c r="S21" s="22" t="str">
        <f>月菜單!C18</f>
        <v>冬瓜湯</v>
      </c>
      <c r="T21" s="27" t="s">
        <v>252</v>
      </c>
      <c r="U21" s="23" t="s">
        <v>21</v>
      </c>
      <c r="V21" s="262"/>
      <c r="W21" s="28" t="s">
        <v>22</v>
      </c>
      <c r="X21" s="29" t="s">
        <v>23</v>
      </c>
      <c r="Y21" s="223">
        <v>5.7</v>
      </c>
      <c r="Z21" s="2"/>
      <c r="AA21" s="2"/>
      <c r="AB21" s="3"/>
      <c r="AC21" s="2" t="s">
        <v>24</v>
      </c>
      <c r="AD21" s="2" t="s">
        <v>25</v>
      </c>
      <c r="AE21" s="2" t="s">
        <v>26</v>
      </c>
      <c r="AF21" s="2" t="s">
        <v>27</v>
      </c>
    </row>
    <row r="22" spans="2:35" s="69" customFormat="1" ht="27.75" customHeight="1">
      <c r="B22" s="32" t="s">
        <v>28</v>
      </c>
      <c r="C22" s="261"/>
      <c r="D22" s="107" t="s">
        <v>121</v>
      </c>
      <c r="E22" s="107"/>
      <c r="F22" s="107">
        <v>110</v>
      </c>
      <c r="G22" s="107" t="s">
        <v>260</v>
      </c>
      <c r="H22" s="105"/>
      <c r="I22" s="107">
        <v>40</v>
      </c>
      <c r="J22" s="105" t="s">
        <v>241</v>
      </c>
      <c r="K22" s="105"/>
      <c r="L22" s="105">
        <v>25</v>
      </c>
      <c r="M22" s="107" t="s">
        <v>261</v>
      </c>
      <c r="N22" s="107"/>
      <c r="O22" s="105">
        <v>40</v>
      </c>
      <c r="P22" s="105" t="str">
        <f>P21</f>
        <v>深色蔬菜</v>
      </c>
      <c r="Q22" s="105"/>
      <c r="R22" s="107">
        <v>120</v>
      </c>
      <c r="S22" s="107" t="s">
        <v>262</v>
      </c>
      <c r="T22" s="107"/>
      <c r="U22" s="107">
        <v>30</v>
      </c>
      <c r="V22" s="263"/>
      <c r="W22" s="35">
        <f>Y21*15+Y23*5+Y25*15+Y26*12</f>
        <v>98</v>
      </c>
      <c r="X22" s="36" t="s">
        <v>29</v>
      </c>
      <c r="Y22" s="224">
        <v>1.8</v>
      </c>
      <c r="Z22" s="68"/>
      <c r="AA22" s="3" t="s">
        <v>30</v>
      </c>
      <c r="AB22" s="3">
        <v>6</v>
      </c>
      <c r="AC22" s="3">
        <f>AB22*2</f>
        <v>12</v>
      </c>
      <c r="AD22" s="3"/>
      <c r="AE22" s="3">
        <f>AB22*15</f>
        <v>90</v>
      </c>
      <c r="AF22" s="3">
        <f>AC22*4+AE22*4</f>
        <v>408</v>
      </c>
    </row>
    <row r="23" spans="2:35" s="69" customFormat="1" ht="27.95" customHeight="1">
      <c r="B23" s="32">
        <v>4</v>
      </c>
      <c r="C23" s="261"/>
      <c r="D23" s="33"/>
      <c r="E23" s="33"/>
      <c r="F23" s="33"/>
      <c r="G23" s="107"/>
      <c r="H23" s="107"/>
      <c r="I23" s="107"/>
      <c r="J23" s="105" t="s">
        <v>263</v>
      </c>
      <c r="K23" s="105" t="s">
        <v>264</v>
      </c>
      <c r="L23" s="105">
        <v>10</v>
      </c>
      <c r="M23" s="105" t="s">
        <v>248</v>
      </c>
      <c r="N23" s="105"/>
      <c r="O23" s="105">
        <v>10</v>
      </c>
      <c r="P23" s="105"/>
      <c r="Q23" s="105"/>
      <c r="R23" s="105"/>
      <c r="S23" s="107" t="s">
        <v>243</v>
      </c>
      <c r="T23" s="107"/>
      <c r="U23" s="107">
        <v>5</v>
      </c>
      <c r="V23" s="263"/>
      <c r="W23" s="40" t="s">
        <v>31</v>
      </c>
      <c r="X23" s="41" t="s">
        <v>32</v>
      </c>
      <c r="Y23" s="224">
        <v>2.5</v>
      </c>
      <c r="Z23" s="70"/>
      <c r="AA23" s="42" t="s">
        <v>33</v>
      </c>
      <c r="AB23" s="3">
        <v>2</v>
      </c>
      <c r="AC23" s="43">
        <f>AB23*7</f>
        <v>14</v>
      </c>
      <c r="AD23" s="3">
        <f>AB23*5</f>
        <v>10</v>
      </c>
      <c r="AE23" s="3" t="s">
        <v>14</v>
      </c>
      <c r="AF23" s="44">
        <f>AC23*4+AD23*9</f>
        <v>146</v>
      </c>
    </row>
    <row r="24" spans="2:35" s="69" customFormat="1" ht="27.95" customHeight="1">
      <c r="B24" s="32" t="s">
        <v>45</v>
      </c>
      <c r="C24" s="261"/>
      <c r="D24" s="33"/>
      <c r="E24" s="33"/>
      <c r="F24" s="33"/>
      <c r="G24" s="107"/>
      <c r="H24" s="132"/>
      <c r="I24" s="107"/>
      <c r="J24" s="107" t="s">
        <v>255</v>
      </c>
      <c r="K24" s="107"/>
      <c r="L24" s="105">
        <v>30</v>
      </c>
      <c r="M24" s="105" t="s">
        <v>250</v>
      </c>
      <c r="N24" s="105"/>
      <c r="O24" s="105">
        <v>10</v>
      </c>
      <c r="P24" s="105"/>
      <c r="Q24" s="105"/>
      <c r="R24" s="105"/>
      <c r="S24" s="105"/>
      <c r="T24" s="105"/>
      <c r="U24" s="105"/>
      <c r="V24" s="263"/>
      <c r="W24" s="35">
        <f>Y22*5+Y24*5+Y26*8</f>
        <v>20.5</v>
      </c>
      <c r="X24" s="41" t="s">
        <v>35</v>
      </c>
      <c r="Y24" s="224">
        <v>2.2999999999999998</v>
      </c>
      <c r="Z24" s="68"/>
      <c r="AA24" s="2" t="s">
        <v>36</v>
      </c>
      <c r="AB24" s="3">
        <v>1.5</v>
      </c>
      <c r="AC24" s="3">
        <f>AB24*1</f>
        <v>1.5</v>
      </c>
      <c r="AD24" s="3" t="s">
        <v>14</v>
      </c>
      <c r="AE24" s="3">
        <f>AB24*5</f>
        <v>7.5</v>
      </c>
      <c r="AF24" s="3">
        <f>AC24*4+AE24*4</f>
        <v>36</v>
      </c>
    </row>
    <row r="25" spans="2:35" s="69" customFormat="1" ht="27.95" customHeight="1">
      <c r="B25" s="265" t="s">
        <v>47</v>
      </c>
      <c r="C25" s="261"/>
      <c r="D25" s="33"/>
      <c r="E25" s="33"/>
      <c r="F25" s="33"/>
      <c r="G25" s="107"/>
      <c r="H25" s="132"/>
      <c r="I25" s="107"/>
      <c r="J25" s="107" t="s">
        <v>265</v>
      </c>
      <c r="K25" s="107"/>
      <c r="L25" s="107">
        <v>10</v>
      </c>
      <c r="M25" s="105" t="s">
        <v>245</v>
      </c>
      <c r="N25" s="130" t="s">
        <v>246</v>
      </c>
      <c r="O25" s="105">
        <v>5</v>
      </c>
      <c r="P25" s="105"/>
      <c r="Q25" s="105"/>
      <c r="R25" s="105"/>
      <c r="S25" s="105"/>
      <c r="T25" s="131"/>
      <c r="U25" s="105"/>
      <c r="V25" s="263"/>
      <c r="W25" s="40" t="s">
        <v>38</v>
      </c>
      <c r="X25" s="41" t="s">
        <v>39</v>
      </c>
      <c r="Y25" s="224">
        <v>0</v>
      </c>
      <c r="Z25" s="70"/>
      <c r="AA25" s="2" t="s">
        <v>40</v>
      </c>
      <c r="AB25" s="3">
        <v>2.5</v>
      </c>
      <c r="AC25" s="3"/>
      <c r="AD25" s="3">
        <f>AB25*5</f>
        <v>12.5</v>
      </c>
      <c r="AE25" s="3" t="s">
        <v>14</v>
      </c>
      <c r="AF25" s="3">
        <f>AD25*9</f>
        <v>112.5</v>
      </c>
    </row>
    <row r="26" spans="2:35" s="69" customFormat="1" ht="27.95" customHeight="1">
      <c r="B26" s="265"/>
      <c r="C26" s="261"/>
      <c r="D26" s="33"/>
      <c r="E26" s="33"/>
      <c r="F26" s="33"/>
      <c r="G26" s="46"/>
      <c r="H26" s="45"/>
      <c r="I26" s="33"/>
      <c r="J26" s="39"/>
      <c r="K26" s="39"/>
      <c r="L26" s="34"/>
      <c r="M26" s="34"/>
      <c r="N26" s="39"/>
      <c r="O26" s="34"/>
      <c r="P26" s="34"/>
      <c r="Q26" s="34"/>
      <c r="R26" s="33"/>
      <c r="S26" s="33"/>
      <c r="T26" s="45"/>
      <c r="U26" s="33"/>
      <c r="V26" s="263"/>
      <c r="W26" s="35">
        <f>Y21*2+Y22*7+Y23*1+Y26*8</f>
        <v>26.5</v>
      </c>
      <c r="X26" s="50" t="s">
        <v>41</v>
      </c>
      <c r="Y26" s="224">
        <v>0</v>
      </c>
      <c r="Z26" s="68"/>
      <c r="AA26" s="2" t="s">
        <v>42</v>
      </c>
      <c r="AB26" s="3"/>
      <c r="AC26" s="2"/>
      <c r="AD26" s="2"/>
      <c r="AE26" s="2">
        <f>AB26*15</f>
        <v>0</v>
      </c>
      <c r="AF26" s="2"/>
    </row>
    <row r="27" spans="2:35" s="69" customFormat="1" ht="27.95" customHeight="1">
      <c r="B27" s="51" t="s">
        <v>43</v>
      </c>
      <c r="C27" s="71"/>
      <c r="D27" s="33"/>
      <c r="E27" s="45"/>
      <c r="F27" s="33"/>
      <c r="G27" s="33"/>
      <c r="H27" s="45"/>
      <c r="I27" s="33"/>
      <c r="J27" s="39"/>
      <c r="K27" s="39"/>
      <c r="L27" s="34"/>
      <c r="M27" s="34"/>
      <c r="N27" s="47"/>
      <c r="O27" s="34"/>
      <c r="P27" s="48"/>
      <c r="Q27" s="45"/>
      <c r="R27" s="33"/>
      <c r="S27" s="33"/>
      <c r="T27" s="45"/>
      <c r="U27" s="33"/>
      <c r="V27" s="263"/>
      <c r="W27" s="40" t="s">
        <v>44</v>
      </c>
      <c r="X27" s="53"/>
      <c r="Y27" s="225"/>
      <c r="Z27" s="70"/>
      <c r="AA27" s="2"/>
      <c r="AB27" s="3"/>
      <c r="AC27" s="2">
        <f>SUM(AC22:AC26)</f>
        <v>27.5</v>
      </c>
      <c r="AD27" s="2">
        <f>SUM(AD22:AD26)</f>
        <v>22.5</v>
      </c>
      <c r="AE27" s="2">
        <f>SUM(AE22:AE26)</f>
        <v>97.5</v>
      </c>
      <c r="AF27" s="2">
        <f>AC27*4+AD27*9+AE27*4</f>
        <v>702.5</v>
      </c>
    </row>
    <row r="28" spans="2:35" s="69" customFormat="1" ht="27.95" customHeight="1" thickBot="1">
      <c r="B28" s="72"/>
      <c r="C28" s="73"/>
      <c r="D28" s="45"/>
      <c r="E28" s="45"/>
      <c r="F28" s="33"/>
      <c r="G28" s="33"/>
      <c r="H28" s="45"/>
      <c r="I28" s="33"/>
      <c r="J28" s="39"/>
      <c r="K28" s="47"/>
      <c r="L28" s="34"/>
      <c r="M28" s="33"/>
      <c r="N28" s="45"/>
      <c r="O28" s="33"/>
      <c r="P28" s="33"/>
      <c r="Q28" s="45"/>
      <c r="R28" s="33"/>
      <c r="S28" s="33"/>
      <c r="T28" s="45"/>
      <c r="U28" s="33"/>
      <c r="V28" s="264"/>
      <c r="W28" s="56">
        <f>W22*4+W24*9+W26*4</f>
        <v>682.5</v>
      </c>
      <c r="X28" s="57"/>
      <c r="Y28" s="226"/>
      <c r="Z28" s="68"/>
      <c r="AA28" s="70"/>
      <c r="AB28" s="74"/>
      <c r="AC28" s="58">
        <f>AC27*4/AF27</f>
        <v>0.15658362989323843</v>
      </c>
      <c r="AD28" s="58">
        <f>AD27*9/AF27</f>
        <v>0.28825622775800713</v>
      </c>
      <c r="AE28" s="58">
        <f>AE27*4/AF27</f>
        <v>0.55516014234875444</v>
      </c>
      <c r="AF28" s="70"/>
    </row>
    <row r="29" spans="2:35" s="31" customFormat="1" ht="42">
      <c r="B29" s="21">
        <v>12</v>
      </c>
      <c r="C29" s="261"/>
      <c r="D29" s="22" t="str">
        <f>月菜單!D13</f>
        <v>糙米飯</v>
      </c>
      <c r="E29" s="22" t="s">
        <v>270</v>
      </c>
      <c r="F29" s="23" t="s">
        <v>21</v>
      </c>
      <c r="G29" s="24" t="str">
        <f>月菜單!D14</f>
        <v>法式風味豬排</v>
      </c>
      <c r="H29" s="22" t="s">
        <v>235</v>
      </c>
      <c r="I29" s="23" t="s">
        <v>21</v>
      </c>
      <c r="J29" s="25" t="str">
        <f>月菜單!D15</f>
        <v>紹興燒雞丁</v>
      </c>
      <c r="K29" s="26" t="s">
        <v>252</v>
      </c>
      <c r="L29" s="23" t="s">
        <v>21</v>
      </c>
      <c r="M29" s="24" t="str">
        <f>月菜單!D16</f>
        <v>日式蒸蛋</v>
      </c>
      <c r="N29" s="22" t="s">
        <v>270</v>
      </c>
      <c r="O29" s="23" t="s">
        <v>21</v>
      </c>
      <c r="P29" s="22" t="str">
        <f>月菜單!D17</f>
        <v>淺色蔬菜</v>
      </c>
      <c r="Q29" s="22" t="s">
        <v>251</v>
      </c>
      <c r="R29" s="23" t="s">
        <v>21</v>
      </c>
      <c r="S29" s="22" t="str">
        <f>月菜單!D18</f>
        <v>青菜豆腐湯(豆)</v>
      </c>
      <c r="T29" s="27" t="s">
        <v>252</v>
      </c>
      <c r="U29" s="23" t="s">
        <v>21</v>
      </c>
      <c r="V29" s="269"/>
      <c r="W29" s="28" t="s">
        <v>22</v>
      </c>
      <c r="X29" s="29" t="s">
        <v>23</v>
      </c>
      <c r="Y29" s="227">
        <v>5.6</v>
      </c>
      <c r="Z29" s="2"/>
      <c r="AA29" s="2"/>
      <c r="AB29" s="3"/>
      <c r="AC29" s="2" t="s">
        <v>24</v>
      </c>
      <c r="AD29" s="2" t="s">
        <v>25</v>
      </c>
      <c r="AE29" s="2" t="s">
        <v>26</v>
      </c>
      <c r="AF29" s="2" t="s">
        <v>27</v>
      </c>
    </row>
    <row r="30" spans="2:35" ht="27.95" customHeight="1">
      <c r="B30" s="32" t="s">
        <v>28</v>
      </c>
      <c r="C30" s="261"/>
      <c r="D30" s="107" t="s">
        <v>121</v>
      </c>
      <c r="E30" s="107"/>
      <c r="F30" s="107">
        <v>70</v>
      </c>
      <c r="G30" s="107" t="s">
        <v>266</v>
      </c>
      <c r="H30" s="107"/>
      <c r="I30" s="107">
        <v>35</v>
      </c>
      <c r="J30" s="107" t="s">
        <v>267</v>
      </c>
      <c r="K30" s="107"/>
      <c r="L30" s="107">
        <v>30</v>
      </c>
      <c r="M30" s="107" t="s">
        <v>268</v>
      </c>
      <c r="N30" s="107"/>
      <c r="O30" s="107">
        <v>30</v>
      </c>
      <c r="P30" s="105" t="str">
        <f>P29</f>
        <v>淺色蔬菜</v>
      </c>
      <c r="Q30" s="105"/>
      <c r="R30" s="107">
        <v>120</v>
      </c>
      <c r="S30" s="107" t="s">
        <v>269</v>
      </c>
      <c r="T30" s="107"/>
      <c r="U30" s="107">
        <v>20</v>
      </c>
      <c r="V30" s="270"/>
      <c r="W30" s="35">
        <f>Y29*15+Y31*5+Y33*15+Y34*12</f>
        <v>93</v>
      </c>
      <c r="X30" s="36" t="s">
        <v>29</v>
      </c>
      <c r="Y30" s="225">
        <v>2.1</v>
      </c>
      <c r="Z30" s="8"/>
      <c r="AA30" s="3" t="s">
        <v>30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5" ht="27.95" customHeight="1">
      <c r="B31" s="32">
        <v>5</v>
      </c>
      <c r="C31" s="261"/>
      <c r="D31" s="107" t="s">
        <v>225</v>
      </c>
      <c r="E31" s="107"/>
      <c r="F31" s="107">
        <v>30</v>
      </c>
      <c r="G31" s="107"/>
      <c r="H31" s="105"/>
      <c r="I31" s="105"/>
      <c r="J31" s="107" t="s">
        <v>250</v>
      </c>
      <c r="K31" s="107"/>
      <c r="L31" s="107">
        <v>20</v>
      </c>
      <c r="M31" s="105"/>
      <c r="N31" s="105"/>
      <c r="O31" s="105"/>
      <c r="P31" s="107"/>
      <c r="Q31" s="107"/>
      <c r="R31" s="107"/>
      <c r="S31" s="107" t="s">
        <v>254</v>
      </c>
      <c r="T31" s="107" t="s">
        <v>238</v>
      </c>
      <c r="U31" s="107">
        <v>10</v>
      </c>
      <c r="V31" s="270"/>
      <c r="W31" s="40" t="s">
        <v>31</v>
      </c>
      <c r="X31" s="41" t="s">
        <v>32</v>
      </c>
      <c r="Y31" s="225">
        <v>1.8</v>
      </c>
      <c r="Z31" s="2"/>
      <c r="AA31" s="42" t="s">
        <v>33</v>
      </c>
      <c r="AB31" s="3">
        <v>2.2999999999999998</v>
      </c>
      <c r="AC31" s="43">
        <f>AB31*7</f>
        <v>16.099999999999998</v>
      </c>
      <c r="AD31" s="3">
        <f>AB31*5</f>
        <v>11.5</v>
      </c>
      <c r="AE31" s="3" t="s">
        <v>14</v>
      </c>
      <c r="AF31" s="44">
        <f>AC31*4+AD31*9</f>
        <v>167.89999999999998</v>
      </c>
    </row>
    <row r="32" spans="2:35" ht="27.95" customHeight="1">
      <c r="B32" s="32" t="s">
        <v>34</v>
      </c>
      <c r="C32" s="261"/>
      <c r="D32" s="34"/>
      <c r="E32" s="34"/>
      <c r="F32" s="34"/>
      <c r="G32" s="107"/>
      <c r="H32" s="107"/>
      <c r="I32" s="107"/>
      <c r="J32" s="107" t="s">
        <v>242</v>
      </c>
      <c r="K32" s="107"/>
      <c r="L32" s="107">
        <v>20</v>
      </c>
      <c r="M32" s="107"/>
      <c r="N32" s="107"/>
      <c r="O32" s="105"/>
      <c r="P32" s="107"/>
      <c r="Q32" s="107"/>
      <c r="R32" s="107"/>
      <c r="S32" s="107"/>
      <c r="T32" s="132"/>
      <c r="U32" s="107"/>
      <c r="V32" s="270"/>
      <c r="W32" s="35">
        <f>Y30*5+Y32*5+Y34*8</f>
        <v>22.5</v>
      </c>
      <c r="X32" s="41" t="s">
        <v>35</v>
      </c>
      <c r="Y32" s="225">
        <v>2.4</v>
      </c>
      <c r="Z32" s="8"/>
      <c r="AA32" s="2" t="s">
        <v>36</v>
      </c>
      <c r="AB32" s="3">
        <v>1.5</v>
      </c>
      <c r="AC32" s="3">
        <f>AB32*1</f>
        <v>1.5</v>
      </c>
      <c r="AD32" s="3" t="s">
        <v>14</v>
      </c>
      <c r="AE32" s="3">
        <f>AB32*5</f>
        <v>7.5</v>
      </c>
      <c r="AF32" s="3">
        <f>AC32*4+AE32*4</f>
        <v>36</v>
      </c>
    </row>
    <row r="33" spans="2:32" ht="27.95" customHeight="1">
      <c r="B33" s="265" t="s">
        <v>48</v>
      </c>
      <c r="C33" s="261"/>
      <c r="D33" s="48"/>
      <c r="E33" s="45"/>
      <c r="F33" s="33"/>
      <c r="G33" s="76"/>
      <c r="H33" s="77"/>
      <c r="I33" s="78"/>
      <c r="J33" s="34"/>
      <c r="K33" s="34"/>
      <c r="L33" s="34"/>
      <c r="M33" s="33"/>
      <c r="N33" s="39"/>
      <c r="O33" s="33"/>
      <c r="P33" s="34"/>
      <c r="Q33" s="34"/>
      <c r="R33" s="34"/>
      <c r="S33" s="34"/>
      <c r="T33" s="39"/>
      <c r="U33" s="34"/>
      <c r="V33" s="270"/>
      <c r="W33" s="40" t="s">
        <v>38</v>
      </c>
      <c r="X33" s="41" t="s">
        <v>39</v>
      </c>
      <c r="Y33" s="225">
        <v>0</v>
      </c>
      <c r="Z33" s="2"/>
      <c r="AA33" s="2" t="s">
        <v>40</v>
      </c>
      <c r="AB33" s="3">
        <v>2.5</v>
      </c>
      <c r="AC33" s="3"/>
      <c r="AD33" s="3">
        <f>AB33*5</f>
        <v>12.5</v>
      </c>
      <c r="AE33" s="3" t="s">
        <v>14</v>
      </c>
      <c r="AF33" s="3">
        <f>AD33*9</f>
        <v>112.5</v>
      </c>
    </row>
    <row r="34" spans="2:32" ht="27.95" customHeight="1">
      <c r="B34" s="265"/>
      <c r="C34" s="261"/>
      <c r="D34" s="48"/>
      <c r="E34" s="48"/>
      <c r="F34" s="33"/>
      <c r="G34" s="34"/>
      <c r="H34" s="47"/>
      <c r="I34" s="34"/>
      <c r="J34" s="34"/>
      <c r="K34" s="34"/>
      <c r="L34" s="34"/>
      <c r="M34" s="33"/>
      <c r="N34" s="39"/>
      <c r="O34" s="33"/>
      <c r="P34" s="34"/>
      <c r="Q34" s="47"/>
      <c r="R34" s="34"/>
      <c r="S34" s="34"/>
      <c r="T34" s="47"/>
      <c r="U34" s="34"/>
      <c r="V34" s="270"/>
      <c r="W34" s="35">
        <f>Y29*2+Y30*7+Y31*1+Y34*8</f>
        <v>27.7</v>
      </c>
      <c r="X34" s="50" t="s">
        <v>41</v>
      </c>
      <c r="Y34" s="226">
        <v>0</v>
      </c>
      <c r="Z34" s="8"/>
      <c r="AA34" s="2" t="s">
        <v>42</v>
      </c>
      <c r="AB34" s="3">
        <v>1</v>
      </c>
      <c r="AE34" s="2">
        <f>AB34*15</f>
        <v>15</v>
      </c>
    </row>
    <row r="35" spans="2:32" ht="27.95" customHeight="1">
      <c r="B35" s="51" t="s">
        <v>43</v>
      </c>
      <c r="C35" s="52"/>
      <c r="D35" s="47"/>
      <c r="E35" s="47"/>
      <c r="F35" s="34"/>
      <c r="G35" s="34"/>
      <c r="H35" s="39"/>
      <c r="I35" s="34"/>
      <c r="J35" s="33"/>
      <c r="K35" s="45"/>
      <c r="L35" s="33"/>
      <c r="M35" s="33"/>
      <c r="N35" s="45"/>
      <c r="O35" s="33"/>
      <c r="P35" s="34"/>
      <c r="Q35" s="47"/>
      <c r="R35" s="34"/>
      <c r="S35" s="49"/>
      <c r="T35" s="45"/>
      <c r="U35" s="33"/>
      <c r="V35" s="270"/>
      <c r="W35" s="40" t="s">
        <v>44</v>
      </c>
      <c r="X35" s="53"/>
      <c r="Y35" s="225"/>
      <c r="Z35" s="2"/>
      <c r="AC35" s="2">
        <f>SUM(AC30:AC34)</f>
        <v>29.599999999999998</v>
      </c>
      <c r="AD35" s="2">
        <f>SUM(AD30:AD34)</f>
        <v>24</v>
      </c>
      <c r="AE35" s="2">
        <f>SUM(AE30:AE34)</f>
        <v>112.5</v>
      </c>
      <c r="AF35" s="2">
        <f>AC35*4+AD35*9+AE35*4</f>
        <v>784.4</v>
      </c>
    </row>
    <row r="36" spans="2:32" ht="27.95" customHeight="1">
      <c r="B36" s="54"/>
      <c r="C36" s="55"/>
      <c r="D36" s="47"/>
      <c r="E36" s="47"/>
      <c r="F36" s="34"/>
      <c r="G36" s="48"/>
      <c r="H36" s="48"/>
      <c r="I36" s="33"/>
      <c r="J36" s="33"/>
      <c r="K36" s="45"/>
      <c r="L36" s="45"/>
      <c r="M36" s="33"/>
      <c r="N36" s="45"/>
      <c r="O36" s="33"/>
      <c r="P36" s="34"/>
      <c r="Q36" s="47"/>
      <c r="R36" s="34"/>
      <c r="S36" s="33"/>
      <c r="T36" s="45"/>
      <c r="U36" s="33"/>
      <c r="V36" s="271"/>
      <c r="W36" s="56">
        <f>W30*4+W32*9+W34*4</f>
        <v>685.3</v>
      </c>
      <c r="X36" s="66"/>
      <c r="Y36" s="225"/>
      <c r="Z36" s="8"/>
      <c r="AC36" s="58">
        <f>AC35*4/AF35</f>
        <v>0.15094339622641509</v>
      </c>
      <c r="AD36" s="58">
        <f>AD35*9/AF35</f>
        <v>0.27536970933197347</v>
      </c>
      <c r="AE36" s="58">
        <f>AE35*4/AF35</f>
        <v>0.57368689444161147</v>
      </c>
    </row>
    <row r="37" spans="2:32" s="31" customFormat="1" ht="42">
      <c r="B37" s="21">
        <v>12</v>
      </c>
      <c r="C37" s="261"/>
      <c r="D37" s="27" t="str">
        <f>月菜單!E13</f>
        <v>咖哩肉絲炒飯</v>
      </c>
      <c r="E37" s="22" t="s">
        <v>112</v>
      </c>
      <c r="F37" s="23" t="s">
        <v>21</v>
      </c>
      <c r="G37" s="24" t="str">
        <f>月菜單!E14</f>
        <v>普羅旺斯雞腿</v>
      </c>
      <c r="H37" s="22" t="s">
        <v>50</v>
      </c>
      <c r="I37" s="23" t="s">
        <v>21</v>
      </c>
      <c r="J37" s="25" t="str">
        <f>月菜單!E15</f>
        <v>鴿蛋海結(豆)</v>
      </c>
      <c r="K37" s="26" t="s">
        <v>113</v>
      </c>
      <c r="L37" s="23" t="s">
        <v>52</v>
      </c>
      <c r="M37" s="24" t="str">
        <f>月菜單!E16</f>
        <v>彩繪胖胖果(加炸)</v>
      </c>
      <c r="N37" s="22" t="s">
        <v>278</v>
      </c>
      <c r="O37" s="23" t="s">
        <v>52</v>
      </c>
      <c r="P37" s="22" t="str">
        <f>月菜單!E17</f>
        <v>深色蔬菜</v>
      </c>
      <c r="Q37" s="22" t="s">
        <v>53</v>
      </c>
      <c r="R37" s="23" t="s">
        <v>52</v>
      </c>
      <c r="S37" s="22" t="str">
        <f>月菜單!E18</f>
        <v>玉米濃湯(芡)</v>
      </c>
      <c r="T37" s="27" t="s">
        <v>54</v>
      </c>
      <c r="U37" s="23" t="s">
        <v>52</v>
      </c>
      <c r="V37" s="262"/>
      <c r="W37" s="116" t="s">
        <v>22</v>
      </c>
      <c r="X37" s="117" t="s">
        <v>114</v>
      </c>
      <c r="Y37" s="118">
        <v>6</v>
      </c>
      <c r="Z37" s="2"/>
      <c r="AA37" s="2"/>
      <c r="AB37" s="3"/>
      <c r="AC37" s="2" t="s">
        <v>55</v>
      </c>
      <c r="AD37" s="2" t="s">
        <v>56</v>
      </c>
      <c r="AE37" s="2" t="s">
        <v>57</v>
      </c>
      <c r="AF37" s="2" t="s">
        <v>58</v>
      </c>
    </row>
    <row r="38" spans="2:32" ht="27.95" customHeight="1">
      <c r="B38" s="32" t="s">
        <v>28</v>
      </c>
      <c r="C38" s="261"/>
      <c r="D38" s="107" t="s">
        <v>83</v>
      </c>
      <c r="E38" s="107"/>
      <c r="F38" s="107">
        <v>110</v>
      </c>
      <c r="G38" s="105" t="s">
        <v>271</v>
      </c>
      <c r="H38" s="105"/>
      <c r="I38" s="105">
        <v>40</v>
      </c>
      <c r="J38" s="105" t="s">
        <v>272</v>
      </c>
      <c r="K38" s="105"/>
      <c r="L38" s="105">
        <v>40</v>
      </c>
      <c r="M38" s="107" t="s">
        <v>277</v>
      </c>
      <c r="N38" s="107" t="s">
        <v>273</v>
      </c>
      <c r="O38" s="107">
        <v>30</v>
      </c>
      <c r="P38" s="105" t="str">
        <f>P37</f>
        <v>深色蔬菜</v>
      </c>
      <c r="Q38" s="107"/>
      <c r="R38" s="107">
        <v>120</v>
      </c>
      <c r="S38" s="107" t="s">
        <v>360</v>
      </c>
      <c r="T38" s="107"/>
      <c r="U38" s="107">
        <v>5</v>
      </c>
      <c r="V38" s="263"/>
      <c r="W38" s="119">
        <f>Y37*15+Y39*5+Y41*15+Y42*12</f>
        <v>100</v>
      </c>
      <c r="X38" s="120" t="s">
        <v>115</v>
      </c>
      <c r="Y38" s="121">
        <v>1.7</v>
      </c>
      <c r="Z38" s="8"/>
      <c r="AA38" s="3" t="s">
        <v>59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95" customHeight="1">
      <c r="B39" s="32">
        <v>6</v>
      </c>
      <c r="C39" s="261"/>
      <c r="D39" s="107" t="s">
        <v>128</v>
      </c>
      <c r="E39" s="107"/>
      <c r="F39" s="107">
        <v>25</v>
      </c>
      <c r="G39" s="107"/>
      <c r="H39" s="105"/>
      <c r="I39" s="105"/>
      <c r="J39" s="105" t="s">
        <v>274</v>
      </c>
      <c r="K39" s="105"/>
      <c r="L39" s="105">
        <v>10</v>
      </c>
      <c r="M39" s="105" t="s">
        <v>255</v>
      </c>
      <c r="N39" s="105"/>
      <c r="O39" s="105">
        <v>15</v>
      </c>
      <c r="P39" s="105"/>
      <c r="Q39" s="105"/>
      <c r="R39" s="105"/>
      <c r="S39" s="107" t="s">
        <v>361</v>
      </c>
      <c r="T39" s="107"/>
      <c r="U39" s="107">
        <v>10</v>
      </c>
      <c r="V39" s="263"/>
      <c r="W39" s="122" t="s">
        <v>31</v>
      </c>
      <c r="X39" s="123" t="s">
        <v>116</v>
      </c>
      <c r="Y39" s="121">
        <v>2</v>
      </c>
      <c r="Z39" s="2"/>
      <c r="AA39" s="42" t="s">
        <v>60</v>
      </c>
      <c r="AB39" s="3">
        <v>2.2999999999999998</v>
      </c>
      <c r="AC39" s="43">
        <f>AB39*7</f>
        <v>16.099999999999998</v>
      </c>
      <c r="AD39" s="3">
        <f>AB39*5</f>
        <v>11.5</v>
      </c>
      <c r="AE39" s="3" t="s">
        <v>61</v>
      </c>
      <c r="AF39" s="44">
        <f>AC39*4+AD39*9</f>
        <v>167.89999999999998</v>
      </c>
    </row>
    <row r="40" spans="2:32" ht="27.95" customHeight="1">
      <c r="B40" s="32" t="s">
        <v>34</v>
      </c>
      <c r="C40" s="261"/>
      <c r="D40" s="105" t="s">
        <v>130</v>
      </c>
      <c r="E40" s="131"/>
      <c r="F40" s="105">
        <v>20</v>
      </c>
      <c r="G40" s="105"/>
      <c r="H40" s="105"/>
      <c r="I40" s="105"/>
      <c r="J40" s="107" t="s">
        <v>275</v>
      </c>
      <c r="K40" s="108" t="s">
        <v>238</v>
      </c>
      <c r="L40" s="107">
        <v>20</v>
      </c>
      <c r="M40" s="107" t="s">
        <v>276</v>
      </c>
      <c r="N40" s="107"/>
      <c r="O40" s="105">
        <v>15</v>
      </c>
      <c r="P40" s="105"/>
      <c r="Q40" s="105"/>
      <c r="R40" s="105"/>
      <c r="S40" s="107" t="s">
        <v>362</v>
      </c>
      <c r="T40" s="132"/>
      <c r="U40" s="107">
        <v>10</v>
      </c>
      <c r="V40" s="263"/>
      <c r="W40" s="119">
        <f>Y38*5+Y40*5+Y42*8</f>
        <v>21.5</v>
      </c>
      <c r="X40" s="123" t="s">
        <v>117</v>
      </c>
      <c r="Y40" s="121">
        <v>2.6</v>
      </c>
      <c r="Z40" s="8"/>
      <c r="AA40" s="2" t="s">
        <v>62</v>
      </c>
      <c r="AB40" s="3">
        <v>1.6</v>
      </c>
      <c r="AC40" s="3">
        <f>AB40*1</f>
        <v>1.6</v>
      </c>
      <c r="AD40" s="3" t="s">
        <v>61</v>
      </c>
      <c r="AE40" s="3">
        <f>AB40*5</f>
        <v>8</v>
      </c>
      <c r="AF40" s="3">
        <f>AC40*4+AE40*4</f>
        <v>38.4</v>
      </c>
    </row>
    <row r="41" spans="2:32" ht="27.95" customHeight="1">
      <c r="B41" s="265" t="s">
        <v>63</v>
      </c>
      <c r="C41" s="261"/>
      <c r="D41" s="105" t="s">
        <v>127</v>
      </c>
      <c r="E41" s="131"/>
      <c r="F41" s="105">
        <v>10</v>
      </c>
      <c r="G41" s="105"/>
      <c r="H41" s="105"/>
      <c r="I41" s="105"/>
      <c r="J41" s="105"/>
      <c r="K41" s="105"/>
      <c r="L41" s="105"/>
      <c r="M41" s="107"/>
      <c r="N41" s="130"/>
      <c r="O41" s="107"/>
      <c r="P41" s="105"/>
      <c r="Q41" s="105"/>
      <c r="R41" s="105"/>
      <c r="S41" s="107" t="s">
        <v>363</v>
      </c>
      <c r="T41" s="132"/>
      <c r="U41" s="107">
        <v>10</v>
      </c>
      <c r="V41" s="263"/>
      <c r="W41" s="122" t="s">
        <v>38</v>
      </c>
      <c r="X41" s="123" t="s">
        <v>118</v>
      </c>
      <c r="Y41" s="121">
        <v>0</v>
      </c>
      <c r="Z41" s="2"/>
      <c r="AA41" s="2" t="s">
        <v>64</v>
      </c>
      <c r="AB41" s="3">
        <v>2.5</v>
      </c>
      <c r="AC41" s="3"/>
      <c r="AD41" s="3">
        <f>AB41*5</f>
        <v>12.5</v>
      </c>
      <c r="AE41" s="3" t="s">
        <v>61</v>
      </c>
      <c r="AF41" s="3">
        <f>AD41*9</f>
        <v>112.5</v>
      </c>
    </row>
    <row r="42" spans="2:32" ht="27.95" customHeight="1">
      <c r="B42" s="265"/>
      <c r="C42" s="261"/>
      <c r="D42" s="34"/>
      <c r="E42" s="34"/>
      <c r="F42" s="34"/>
      <c r="G42" s="105"/>
      <c r="H42" s="131"/>
      <c r="I42" s="105"/>
      <c r="J42" s="105"/>
      <c r="K42" s="131"/>
      <c r="L42" s="107"/>
      <c r="M42" s="134"/>
      <c r="N42" s="132"/>
      <c r="O42" s="107"/>
      <c r="P42" s="105"/>
      <c r="Q42" s="131"/>
      <c r="R42" s="105"/>
      <c r="S42" s="107" t="s">
        <v>364</v>
      </c>
      <c r="T42" s="132"/>
      <c r="U42" s="107">
        <v>5</v>
      </c>
      <c r="V42" s="263"/>
      <c r="W42" s="119">
        <f>Y37*2+Y38*7+Y39*1+Y42*8</f>
        <v>25.9</v>
      </c>
      <c r="X42" s="124" t="s">
        <v>119</v>
      </c>
      <c r="Y42" s="121">
        <v>0</v>
      </c>
      <c r="Z42" s="8"/>
      <c r="AA42" s="2" t="s">
        <v>65</v>
      </c>
      <c r="AE42" s="2">
        <f>AB42*15</f>
        <v>0</v>
      </c>
    </row>
    <row r="43" spans="2:32" ht="27.95" customHeight="1">
      <c r="B43" s="51" t="s">
        <v>66</v>
      </c>
      <c r="C43" s="52"/>
      <c r="D43" s="34"/>
      <c r="E43" s="47"/>
      <c r="F43" s="34"/>
      <c r="G43" s="33"/>
      <c r="H43" s="45"/>
      <c r="I43" s="33"/>
      <c r="J43" s="33"/>
      <c r="K43" s="39"/>
      <c r="L43" s="34"/>
      <c r="M43" s="79"/>
      <c r="N43" s="47"/>
      <c r="O43" s="34"/>
      <c r="P43" s="33"/>
      <c r="Q43" s="45"/>
      <c r="R43" s="33"/>
      <c r="S43" s="33"/>
      <c r="T43" s="45"/>
      <c r="U43" s="33"/>
      <c r="V43" s="263"/>
      <c r="W43" s="122" t="s">
        <v>120</v>
      </c>
      <c r="X43" s="125"/>
      <c r="Y43" s="126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7.95" customHeight="1" thickBot="1">
      <c r="B44" s="81"/>
      <c r="C44" s="55"/>
      <c r="D44" s="82"/>
      <c r="E44" s="82"/>
      <c r="F44" s="83"/>
      <c r="G44" s="83"/>
      <c r="H44" s="82"/>
      <c r="I44" s="83"/>
      <c r="J44" s="83"/>
      <c r="K44" s="39"/>
      <c r="L44" s="34"/>
      <c r="M44" s="82"/>
      <c r="N44" s="82"/>
      <c r="O44" s="83"/>
      <c r="P44" s="83"/>
      <c r="Q44" s="82"/>
      <c r="R44" s="83"/>
      <c r="S44" s="83"/>
      <c r="T44" s="82"/>
      <c r="U44" s="83"/>
      <c r="V44" s="264"/>
      <c r="W44" s="127">
        <f>W38*4+W40*9+W42*4</f>
        <v>697.1</v>
      </c>
      <c r="X44" s="128"/>
      <c r="Y44" s="129"/>
      <c r="Z44" s="8"/>
      <c r="AC44" s="58">
        <f>AC43*4/AF43</f>
        <v>0.16345624656026417</v>
      </c>
      <c r="AD44" s="58">
        <f>AD43*9/AF43</f>
        <v>0.29719317556411667</v>
      </c>
      <c r="AE44" s="58">
        <f>AE43*4/AF43</f>
        <v>0.53935057787561924</v>
      </c>
    </row>
    <row r="45" spans="2:32" ht="66.95" customHeight="1">
      <c r="C45" s="2"/>
      <c r="D45" s="266"/>
      <c r="E45" s="266"/>
      <c r="F45" s="266"/>
      <c r="G45" s="266"/>
      <c r="H45" s="266"/>
      <c r="I45" s="266"/>
      <c r="J45" s="266"/>
      <c r="K45" s="266"/>
      <c r="L45" s="266"/>
      <c r="M45" s="266"/>
      <c r="N45" s="266"/>
      <c r="O45" s="266"/>
      <c r="P45" s="266"/>
      <c r="Q45" s="266"/>
      <c r="R45" s="266"/>
      <c r="S45" s="266"/>
      <c r="T45" s="266"/>
      <c r="U45" s="266"/>
      <c r="V45" s="266"/>
      <c r="W45" s="266"/>
      <c r="X45" s="266"/>
      <c r="Y45" s="266"/>
      <c r="Z45" s="87"/>
    </row>
    <row r="46" spans="2:32">
      <c r="B46" s="3"/>
      <c r="D46" s="267"/>
      <c r="E46" s="267"/>
      <c r="F46" s="268"/>
      <c r="G46" s="268"/>
      <c r="H46" s="88"/>
      <c r="I46" s="2"/>
      <c r="J46" s="2"/>
      <c r="K46" s="88"/>
      <c r="L46" s="88"/>
      <c r="M46" s="88"/>
      <c r="N46" s="88"/>
      <c r="O46" s="2"/>
      <c r="Q46" s="88"/>
      <c r="R46" s="2"/>
      <c r="T46" s="88"/>
      <c r="U46" s="2"/>
      <c r="V46" s="2"/>
      <c r="Y46" s="91"/>
    </row>
    <row r="47" spans="2:32">
      <c r="Y47" s="91"/>
    </row>
    <row r="48" spans="2:32">
      <c r="Y48" s="91"/>
    </row>
    <row r="49" spans="25:25">
      <c r="Y49" s="91"/>
    </row>
    <row r="50" spans="25:25">
      <c r="Y50" s="91"/>
    </row>
    <row r="51" spans="25:25">
      <c r="Y51" s="91"/>
    </row>
    <row r="52" spans="25:25">
      <c r="Y52" s="91"/>
    </row>
  </sheetData>
  <mergeCells count="20">
    <mergeCell ref="D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V21:V28"/>
    <mergeCell ref="B25:B26"/>
    <mergeCell ref="B1:Y1"/>
    <mergeCell ref="B2:G2"/>
    <mergeCell ref="S2:Y3"/>
    <mergeCell ref="C5:C10"/>
    <mergeCell ref="V5:V12"/>
    <mergeCell ref="B9:B10"/>
  </mergeCells>
  <phoneticPr fontId="1" type="noConversion"/>
  <pageMargins left="0.39370078740157483" right="0.39370078740157483" top="0.74803149606299213" bottom="0.74803149606299213" header="0.31496062992125984" footer="0.31496062992125984"/>
  <pageSetup paperSize="9" scale="3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52"/>
  <sheetViews>
    <sheetView topLeftCell="A22" zoomScale="55" zoomScaleNormal="55" workbookViewId="0">
      <selection activeCell="J7" sqref="J7"/>
    </sheetView>
  </sheetViews>
  <sheetFormatPr defaultColWidth="9" defaultRowHeight="20.25"/>
  <cols>
    <col min="1" max="1" width="1.875" style="38" customWidth="1"/>
    <col min="2" max="2" width="4.875" style="86" customWidth="1"/>
    <col min="3" max="3" width="0" style="38" hidden="1" customWidth="1"/>
    <col min="4" max="4" width="18.625" style="38" customWidth="1"/>
    <col min="5" max="5" width="5.625" style="92" customWidth="1"/>
    <col min="6" max="6" width="9.625" style="38" customWidth="1"/>
    <col min="7" max="7" width="18.625" style="38" customWidth="1"/>
    <col min="8" max="8" width="5.625" style="92" customWidth="1"/>
    <col min="9" max="9" width="9.625" style="38" customWidth="1"/>
    <col min="10" max="10" width="18.625" style="38" customWidth="1"/>
    <col min="11" max="11" width="5.625" style="92" customWidth="1"/>
    <col min="12" max="12" width="11.875" style="92" customWidth="1"/>
    <col min="13" max="13" width="18.625" style="92" customWidth="1"/>
    <col min="14" max="14" width="5.625" style="92" customWidth="1"/>
    <col min="15" max="15" width="9.625" style="38" customWidth="1"/>
    <col min="16" max="16" width="18.625" style="38" customWidth="1"/>
    <col min="17" max="17" width="5.625" style="92" customWidth="1"/>
    <col min="18" max="18" width="9.625" style="38" customWidth="1"/>
    <col min="19" max="19" width="18.625" style="38" customWidth="1"/>
    <col min="20" max="20" width="5.625" style="92" customWidth="1"/>
    <col min="21" max="21" width="9.625" style="38" customWidth="1"/>
    <col min="22" max="22" width="5.25" style="38" customWidth="1"/>
    <col min="23" max="23" width="11.75" style="89" customWidth="1"/>
    <col min="24" max="24" width="11.25" style="90" customWidth="1"/>
    <col min="25" max="25" width="6.625" style="93" customWidth="1"/>
    <col min="26" max="26" width="6.625" style="38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8"/>
  </cols>
  <sheetData>
    <row r="1" spans="2:35" s="2" customFormat="1" ht="38.25">
      <c r="B1" s="255" t="s">
        <v>336</v>
      </c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1"/>
      <c r="AB1" s="3"/>
    </row>
    <row r="2" spans="2:35" s="2" customFormat="1" ht="16.5" customHeight="1">
      <c r="B2" s="256"/>
      <c r="C2" s="257"/>
      <c r="D2" s="257"/>
      <c r="E2" s="257"/>
      <c r="F2" s="257"/>
      <c r="G2" s="257"/>
      <c r="H2" s="4"/>
      <c r="I2" s="1"/>
      <c r="J2" s="1"/>
      <c r="K2" s="4"/>
      <c r="L2" s="4"/>
      <c r="M2" s="4"/>
      <c r="N2" s="4"/>
      <c r="O2" s="1"/>
      <c r="P2" s="1"/>
      <c r="Q2" s="4"/>
      <c r="R2" s="1"/>
      <c r="S2" s="258"/>
      <c r="T2" s="259"/>
      <c r="U2" s="259"/>
      <c r="V2" s="259"/>
      <c r="W2" s="259"/>
      <c r="X2" s="259"/>
      <c r="Y2" s="259"/>
      <c r="Z2" s="1"/>
      <c r="AB2" s="3"/>
    </row>
    <row r="3" spans="2:35" s="2" customFormat="1" ht="31.5" customHeight="1" thickBot="1">
      <c r="B3" s="5" t="s">
        <v>67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260"/>
      <c r="T3" s="260"/>
      <c r="U3" s="260"/>
      <c r="V3" s="260"/>
      <c r="W3" s="260"/>
      <c r="X3" s="260"/>
      <c r="Y3" s="260"/>
      <c r="Z3" s="8"/>
      <c r="AB3" s="3"/>
    </row>
    <row r="4" spans="2:35" s="20" customFormat="1" ht="99">
      <c r="B4" s="9" t="s">
        <v>9</v>
      </c>
      <c r="C4" s="10" t="s">
        <v>10</v>
      </c>
      <c r="D4" s="11" t="s">
        <v>11</v>
      </c>
      <c r="E4" s="12" t="s">
        <v>68</v>
      </c>
      <c r="F4" s="11"/>
      <c r="G4" s="11" t="s">
        <v>13</v>
      </c>
      <c r="H4" s="12" t="s">
        <v>68</v>
      </c>
      <c r="I4" s="11"/>
      <c r="J4" s="11" t="s">
        <v>61</v>
      </c>
      <c r="K4" s="12" t="s">
        <v>68</v>
      </c>
      <c r="L4" s="11"/>
      <c r="M4" s="11" t="s">
        <v>15</v>
      </c>
      <c r="N4" s="12" t="s">
        <v>68</v>
      </c>
      <c r="O4" s="13"/>
      <c r="P4" s="11" t="s">
        <v>15</v>
      </c>
      <c r="Q4" s="12" t="s">
        <v>68</v>
      </c>
      <c r="R4" s="11"/>
      <c r="S4" s="14" t="s">
        <v>16</v>
      </c>
      <c r="T4" s="12" t="s">
        <v>68</v>
      </c>
      <c r="U4" s="11"/>
      <c r="V4" s="15" t="s">
        <v>69</v>
      </c>
      <c r="W4" s="16" t="s">
        <v>18</v>
      </c>
      <c r="X4" s="17" t="s">
        <v>70</v>
      </c>
      <c r="Y4" s="18" t="s">
        <v>71</v>
      </c>
      <c r="Z4" s="19"/>
      <c r="AA4" s="3"/>
      <c r="AB4" s="3"/>
      <c r="AC4" s="2"/>
      <c r="AD4" s="2"/>
      <c r="AE4" s="2"/>
      <c r="AF4" s="2"/>
    </row>
    <row r="5" spans="2:35" s="31" customFormat="1" ht="42">
      <c r="B5" s="21">
        <v>12</v>
      </c>
      <c r="C5" s="261"/>
      <c r="D5" s="22" t="str">
        <f>月菜單!A21</f>
        <v>寶島白飯</v>
      </c>
      <c r="E5" s="22" t="s">
        <v>49</v>
      </c>
      <c r="F5" s="23" t="s">
        <v>21</v>
      </c>
      <c r="G5" s="59" t="str">
        <f>月菜單!A22</f>
        <v>紐澳良雞排</v>
      </c>
      <c r="H5" s="22" t="s">
        <v>295</v>
      </c>
      <c r="I5" s="23" t="s">
        <v>21</v>
      </c>
      <c r="J5" s="59" t="str">
        <f>月菜單!A23</f>
        <v>花生米血糕</v>
      </c>
      <c r="K5" s="22" t="s">
        <v>49</v>
      </c>
      <c r="L5" s="23" t="s">
        <v>21</v>
      </c>
      <c r="M5" s="59" t="str">
        <f>月菜單!A24</f>
        <v>極品佛跳牆(加)</v>
      </c>
      <c r="N5" s="22" t="s">
        <v>74</v>
      </c>
      <c r="O5" s="23" t="s">
        <v>21</v>
      </c>
      <c r="P5" s="22" t="str">
        <f>月菜單!A25</f>
        <v>深色蔬菜</v>
      </c>
      <c r="Q5" s="22" t="s">
        <v>75</v>
      </c>
      <c r="R5" s="23" t="s">
        <v>21</v>
      </c>
      <c r="S5" s="22" t="str">
        <f>月菜單!A26</f>
        <v>日式豚骨湯</v>
      </c>
      <c r="T5" s="27" t="s">
        <v>73</v>
      </c>
      <c r="U5" s="23" t="s">
        <v>21</v>
      </c>
      <c r="V5" s="262"/>
      <c r="W5" s="28" t="s">
        <v>22</v>
      </c>
      <c r="X5" s="29" t="s">
        <v>23</v>
      </c>
      <c r="Y5" s="118">
        <v>5.8</v>
      </c>
      <c r="Z5" s="2"/>
      <c r="AA5" s="2"/>
      <c r="AB5" s="3"/>
      <c r="AC5" s="2" t="s">
        <v>24</v>
      </c>
      <c r="AD5" s="2" t="s">
        <v>25</v>
      </c>
      <c r="AE5" s="2" t="s">
        <v>26</v>
      </c>
      <c r="AF5" s="2" t="s">
        <v>27</v>
      </c>
    </row>
    <row r="6" spans="2:35" ht="27.95" customHeight="1">
      <c r="B6" s="32" t="s">
        <v>28</v>
      </c>
      <c r="C6" s="261"/>
      <c r="D6" s="107" t="s">
        <v>121</v>
      </c>
      <c r="E6" s="107"/>
      <c r="F6" s="107">
        <v>110</v>
      </c>
      <c r="G6" s="105" t="s">
        <v>286</v>
      </c>
      <c r="H6" s="105"/>
      <c r="I6" s="105">
        <v>40</v>
      </c>
      <c r="J6" s="105" t="s">
        <v>287</v>
      </c>
      <c r="K6" s="105"/>
      <c r="L6" s="105">
        <v>40</v>
      </c>
      <c r="M6" s="105" t="s">
        <v>261</v>
      </c>
      <c r="N6" s="105"/>
      <c r="O6" s="105">
        <v>40</v>
      </c>
      <c r="P6" s="105" t="str">
        <f>P5</f>
        <v>深色蔬菜</v>
      </c>
      <c r="Q6" s="105"/>
      <c r="R6" s="107">
        <v>120</v>
      </c>
      <c r="S6" s="105" t="s">
        <v>279</v>
      </c>
      <c r="T6" s="105"/>
      <c r="U6" s="105">
        <v>30</v>
      </c>
      <c r="V6" s="263"/>
      <c r="W6" s="35">
        <f>Y5*15+Y7*5+Y9*15+Y10*12</f>
        <v>99</v>
      </c>
      <c r="X6" s="36" t="s">
        <v>29</v>
      </c>
      <c r="Y6" s="121">
        <v>1.8</v>
      </c>
      <c r="Z6" s="8"/>
      <c r="AA6" s="3" t="s">
        <v>30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5" ht="27.95" customHeight="1">
      <c r="B7" s="32">
        <v>9</v>
      </c>
      <c r="C7" s="261"/>
      <c r="D7" s="105"/>
      <c r="E7" s="105"/>
      <c r="F7" s="105"/>
      <c r="G7" s="107"/>
      <c r="H7" s="107"/>
      <c r="I7" s="107"/>
      <c r="J7" s="107" t="s">
        <v>288</v>
      </c>
      <c r="K7" s="107"/>
      <c r="L7" s="105">
        <v>10</v>
      </c>
      <c r="M7" s="107" t="s">
        <v>248</v>
      </c>
      <c r="N7" s="107"/>
      <c r="O7" s="105">
        <v>10</v>
      </c>
      <c r="P7" s="105"/>
      <c r="Q7" s="105"/>
      <c r="R7" s="105"/>
      <c r="S7" s="105" t="s">
        <v>280</v>
      </c>
      <c r="T7" s="105"/>
      <c r="U7" s="105">
        <v>10</v>
      </c>
      <c r="V7" s="263"/>
      <c r="W7" s="40" t="s">
        <v>31</v>
      </c>
      <c r="X7" s="41" t="s">
        <v>32</v>
      </c>
      <c r="Y7" s="121">
        <v>2.4</v>
      </c>
      <c r="Z7" s="2"/>
      <c r="AA7" s="42" t="s">
        <v>33</v>
      </c>
      <c r="AB7" s="3">
        <v>2</v>
      </c>
      <c r="AC7" s="43">
        <f>AB7*7</f>
        <v>14</v>
      </c>
      <c r="AD7" s="3">
        <f>AB7*5</f>
        <v>10</v>
      </c>
      <c r="AE7" s="3" t="s">
        <v>14</v>
      </c>
      <c r="AF7" s="44">
        <f>AC7*4+AD7*9</f>
        <v>146</v>
      </c>
    </row>
    <row r="8" spans="2:35" ht="27.95" customHeight="1">
      <c r="B8" s="32" t="s">
        <v>34</v>
      </c>
      <c r="C8" s="261"/>
      <c r="D8" s="105"/>
      <c r="E8" s="105"/>
      <c r="F8" s="105"/>
      <c r="G8" s="107"/>
      <c r="H8" s="107"/>
      <c r="I8" s="107"/>
      <c r="J8" s="107"/>
      <c r="K8" s="130"/>
      <c r="L8" s="107"/>
      <c r="M8" s="107" t="s">
        <v>281</v>
      </c>
      <c r="N8" s="130"/>
      <c r="O8" s="107">
        <v>10</v>
      </c>
      <c r="P8" s="105"/>
      <c r="Q8" s="131"/>
      <c r="R8" s="105"/>
      <c r="S8" s="107" t="s">
        <v>282</v>
      </c>
      <c r="T8" s="107"/>
      <c r="U8" s="107">
        <v>10</v>
      </c>
      <c r="V8" s="263"/>
      <c r="W8" s="35">
        <f>Y6*5+Y8*5+Y10*8</f>
        <v>21.5</v>
      </c>
      <c r="X8" s="41" t="s">
        <v>35</v>
      </c>
      <c r="Y8" s="121">
        <v>2.5</v>
      </c>
      <c r="Z8" s="8"/>
      <c r="AA8" s="2" t="s">
        <v>36</v>
      </c>
      <c r="AB8" s="3">
        <v>1.5</v>
      </c>
      <c r="AC8" s="3">
        <f>AB8*1</f>
        <v>1.5</v>
      </c>
      <c r="AD8" s="3" t="s">
        <v>14</v>
      </c>
      <c r="AE8" s="3">
        <f>AB8*5</f>
        <v>7.5</v>
      </c>
      <c r="AF8" s="3">
        <f>AC8*4+AE8*4</f>
        <v>36</v>
      </c>
    </row>
    <row r="9" spans="2:35" ht="27.95" customHeight="1">
      <c r="B9" s="265" t="s">
        <v>37</v>
      </c>
      <c r="C9" s="261"/>
      <c r="D9" s="105"/>
      <c r="E9" s="105"/>
      <c r="F9" s="105"/>
      <c r="G9" s="105"/>
      <c r="H9" s="131"/>
      <c r="I9" s="105"/>
      <c r="J9" s="107"/>
      <c r="K9" s="130"/>
      <c r="L9" s="107"/>
      <c r="M9" s="107" t="s">
        <v>283</v>
      </c>
      <c r="N9" s="130"/>
      <c r="O9" s="107">
        <v>10</v>
      </c>
      <c r="P9" s="105"/>
      <c r="Q9" s="131"/>
      <c r="R9" s="105"/>
      <c r="S9" s="107"/>
      <c r="T9" s="132"/>
      <c r="U9" s="107"/>
      <c r="V9" s="263"/>
      <c r="W9" s="40" t="s">
        <v>38</v>
      </c>
      <c r="X9" s="41" t="s">
        <v>39</v>
      </c>
      <c r="Y9" s="121">
        <v>0</v>
      </c>
      <c r="Z9" s="2"/>
      <c r="AA9" s="2" t="s">
        <v>40</v>
      </c>
      <c r="AB9" s="3">
        <v>2.5</v>
      </c>
      <c r="AC9" s="3"/>
      <c r="AD9" s="3">
        <f>AB9*5</f>
        <v>12.5</v>
      </c>
      <c r="AE9" s="3" t="s">
        <v>14</v>
      </c>
      <c r="AF9" s="3">
        <f>AD9*9</f>
        <v>112.5</v>
      </c>
    </row>
    <row r="10" spans="2:35" ht="27.95" customHeight="1">
      <c r="B10" s="265"/>
      <c r="C10" s="261"/>
      <c r="D10" s="105"/>
      <c r="E10" s="105"/>
      <c r="F10" s="105"/>
      <c r="G10" s="133"/>
      <c r="H10" s="131"/>
      <c r="I10" s="105"/>
      <c r="J10" s="107"/>
      <c r="K10" s="108"/>
      <c r="L10" s="105"/>
      <c r="M10" s="107" t="s">
        <v>284</v>
      </c>
      <c r="N10" s="108" t="s">
        <v>273</v>
      </c>
      <c r="O10" s="105">
        <v>20</v>
      </c>
      <c r="P10" s="105"/>
      <c r="Q10" s="131"/>
      <c r="R10" s="105"/>
      <c r="S10" s="107"/>
      <c r="T10" s="130"/>
      <c r="U10" s="107"/>
      <c r="V10" s="263"/>
      <c r="W10" s="35">
        <f>Y5*2+Y6*7+Y7*1+Y10*8</f>
        <v>26.599999999999998</v>
      </c>
      <c r="X10" s="50" t="s">
        <v>41</v>
      </c>
      <c r="Y10" s="121">
        <v>0</v>
      </c>
      <c r="Z10" s="8"/>
      <c r="AA10" s="2" t="s">
        <v>42</v>
      </c>
      <c r="AE10" s="2">
        <f>AB10*15</f>
        <v>0</v>
      </c>
    </row>
    <row r="11" spans="2:35" ht="27.95" customHeight="1">
      <c r="B11" s="51" t="s">
        <v>43</v>
      </c>
      <c r="C11" s="52"/>
      <c r="D11" s="105"/>
      <c r="E11" s="131"/>
      <c r="F11" s="105"/>
      <c r="G11" s="105"/>
      <c r="H11" s="131"/>
      <c r="I11" s="105"/>
      <c r="J11" s="107"/>
      <c r="K11" s="131"/>
      <c r="L11" s="105"/>
      <c r="M11" s="107" t="s">
        <v>285</v>
      </c>
      <c r="N11" s="131"/>
      <c r="O11" s="105">
        <v>10</v>
      </c>
      <c r="P11" s="105"/>
      <c r="Q11" s="131"/>
      <c r="R11" s="105"/>
      <c r="S11" s="105"/>
      <c r="T11" s="105"/>
      <c r="U11" s="105"/>
      <c r="V11" s="263"/>
      <c r="W11" s="40" t="s">
        <v>44</v>
      </c>
      <c r="X11" s="53"/>
      <c r="Y11" s="121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5" ht="27.95" customHeight="1">
      <c r="B12" s="54"/>
      <c r="C12" s="55"/>
      <c r="D12" s="131"/>
      <c r="E12" s="131"/>
      <c r="F12" s="105"/>
      <c r="G12" s="105"/>
      <c r="H12" s="131"/>
      <c r="I12" s="105"/>
      <c r="J12" s="134"/>
      <c r="K12" s="131"/>
      <c r="L12" s="131"/>
      <c r="M12" s="131"/>
      <c r="N12" s="131"/>
      <c r="O12" s="105"/>
      <c r="P12" s="105"/>
      <c r="Q12" s="131"/>
      <c r="R12" s="105"/>
      <c r="S12" s="105"/>
      <c r="T12" s="131"/>
      <c r="U12" s="105"/>
      <c r="V12" s="264"/>
      <c r="W12" s="56">
        <f>W6*4+W8*9+W10*4</f>
        <v>695.9</v>
      </c>
      <c r="X12" s="57"/>
      <c r="Y12" s="121"/>
      <c r="Z12" s="8"/>
      <c r="AC12" s="58">
        <f>AC11*4/AF11</f>
        <v>0.15658362989323843</v>
      </c>
      <c r="AD12" s="58">
        <f>AD11*9/AF11</f>
        <v>0.28825622775800713</v>
      </c>
      <c r="AE12" s="58">
        <f>AE11*4/AF11</f>
        <v>0.55516014234875444</v>
      </c>
    </row>
    <row r="13" spans="2:35" s="31" customFormat="1" ht="42">
      <c r="B13" s="21">
        <v>12</v>
      </c>
      <c r="C13" s="261"/>
      <c r="D13" s="22" t="str">
        <f>月菜單!B21</f>
        <v>地瓜飯</v>
      </c>
      <c r="E13" s="22" t="s">
        <v>49</v>
      </c>
      <c r="F13" s="23" t="s">
        <v>21</v>
      </c>
      <c r="G13" s="59" t="str">
        <f>月菜單!B22</f>
        <v>鳳梨豬柳條</v>
      </c>
      <c r="H13" s="22" t="s">
        <v>294</v>
      </c>
      <c r="I13" s="23" t="s">
        <v>21</v>
      </c>
      <c r="J13" s="59" t="str">
        <f>月菜單!B23</f>
        <v>番茄炒蛋(豆)</v>
      </c>
      <c r="K13" s="22" t="s">
        <v>73</v>
      </c>
      <c r="L13" s="23" t="s">
        <v>21</v>
      </c>
      <c r="M13" s="59" t="str">
        <f>月菜單!B24</f>
        <v>蒜香地瓜葉</v>
      </c>
      <c r="N13" s="22" t="s">
        <v>74</v>
      </c>
      <c r="O13" s="23" t="s">
        <v>21</v>
      </c>
      <c r="P13" s="27" t="str">
        <f>月菜單!B25</f>
        <v>淺色蔬菜</v>
      </c>
      <c r="Q13" s="22" t="s">
        <v>75</v>
      </c>
      <c r="R13" s="23" t="s">
        <v>21</v>
      </c>
      <c r="S13" s="22" t="str">
        <f>月菜單!B26</f>
        <v>刺瓜湯</v>
      </c>
      <c r="T13" s="27" t="s">
        <v>73</v>
      </c>
      <c r="U13" s="23" t="s">
        <v>21</v>
      </c>
      <c r="V13" s="262"/>
      <c r="W13" s="28" t="s">
        <v>22</v>
      </c>
      <c r="X13" s="29" t="s">
        <v>23</v>
      </c>
      <c r="Y13" s="223">
        <v>6.2</v>
      </c>
      <c r="Z13" s="2"/>
      <c r="AA13" s="2"/>
      <c r="AB13" s="3"/>
      <c r="AC13" s="2" t="s">
        <v>24</v>
      </c>
      <c r="AD13" s="2" t="s">
        <v>25</v>
      </c>
      <c r="AE13" s="2" t="s">
        <v>26</v>
      </c>
      <c r="AF13" s="2" t="s">
        <v>27</v>
      </c>
      <c r="AG13" s="61"/>
      <c r="AH13" s="61"/>
      <c r="AI13" s="61"/>
    </row>
    <row r="14" spans="2:35" ht="27.95" customHeight="1">
      <c r="B14" s="32" t="s">
        <v>28</v>
      </c>
      <c r="C14" s="261"/>
      <c r="D14" s="107" t="s">
        <v>121</v>
      </c>
      <c r="E14" s="107"/>
      <c r="F14" s="107">
        <v>90</v>
      </c>
      <c r="G14" s="107" t="s">
        <v>241</v>
      </c>
      <c r="H14" s="107"/>
      <c r="I14" s="107">
        <v>40</v>
      </c>
      <c r="J14" s="107" t="s">
        <v>289</v>
      </c>
      <c r="K14" s="107"/>
      <c r="L14" s="107">
        <v>30</v>
      </c>
      <c r="M14" s="105" t="s">
        <v>290</v>
      </c>
      <c r="N14" s="105"/>
      <c r="O14" s="105">
        <v>60</v>
      </c>
      <c r="P14" s="105" t="str">
        <f>P13</f>
        <v>淺色蔬菜</v>
      </c>
      <c r="Q14" s="105"/>
      <c r="R14" s="107">
        <v>120</v>
      </c>
      <c r="S14" s="105" t="s">
        <v>291</v>
      </c>
      <c r="T14" s="105"/>
      <c r="U14" s="105">
        <v>30</v>
      </c>
      <c r="V14" s="263"/>
      <c r="W14" s="35">
        <f>Y13*15+Y15*5+Y17*15+Y18*12</f>
        <v>103</v>
      </c>
      <c r="X14" s="36" t="s">
        <v>29</v>
      </c>
      <c r="Y14" s="224">
        <v>1.9</v>
      </c>
      <c r="Z14" s="8"/>
      <c r="AA14" s="3" t="s">
        <v>30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  <c r="AG14" s="61"/>
      <c r="AH14" s="61"/>
      <c r="AI14" s="61"/>
    </row>
    <row r="15" spans="2:35" ht="27.95" customHeight="1">
      <c r="B15" s="32">
        <v>10</v>
      </c>
      <c r="C15" s="261"/>
      <c r="D15" s="107" t="s">
        <v>125</v>
      </c>
      <c r="E15" s="107"/>
      <c r="F15" s="107">
        <v>40</v>
      </c>
      <c r="G15" s="107" t="s">
        <v>292</v>
      </c>
      <c r="H15" s="107"/>
      <c r="I15" s="107">
        <v>10</v>
      </c>
      <c r="J15" s="107" t="s">
        <v>268</v>
      </c>
      <c r="K15" s="107"/>
      <c r="L15" s="107">
        <v>30</v>
      </c>
      <c r="M15" s="107" t="s">
        <v>293</v>
      </c>
      <c r="N15" s="107"/>
      <c r="O15" s="107">
        <v>5</v>
      </c>
      <c r="P15" s="105"/>
      <c r="Q15" s="105"/>
      <c r="R15" s="105"/>
      <c r="S15" s="105" t="s">
        <v>280</v>
      </c>
      <c r="T15" s="105"/>
      <c r="U15" s="105">
        <v>10</v>
      </c>
      <c r="V15" s="263"/>
      <c r="W15" s="40" t="s">
        <v>31</v>
      </c>
      <c r="X15" s="41" t="s">
        <v>32</v>
      </c>
      <c r="Y15" s="224">
        <v>2</v>
      </c>
      <c r="Z15" s="2"/>
      <c r="AA15" s="42" t="s">
        <v>33</v>
      </c>
      <c r="AB15" s="3">
        <v>2.2000000000000002</v>
      </c>
      <c r="AC15" s="43">
        <f>AB15*7</f>
        <v>15.400000000000002</v>
      </c>
      <c r="AD15" s="3">
        <f>AB15*5</f>
        <v>11</v>
      </c>
      <c r="AE15" s="3" t="s">
        <v>14</v>
      </c>
      <c r="AF15" s="44">
        <f>AC15*4+AD15*9</f>
        <v>160.60000000000002</v>
      </c>
      <c r="AG15" s="61"/>
      <c r="AH15" s="61"/>
      <c r="AI15" s="61"/>
    </row>
    <row r="16" spans="2:35" ht="27.95" customHeight="1">
      <c r="B16" s="32" t="s">
        <v>45</v>
      </c>
      <c r="C16" s="261"/>
      <c r="D16" s="107"/>
      <c r="E16" s="107"/>
      <c r="F16" s="107"/>
      <c r="G16" s="107" t="s">
        <v>255</v>
      </c>
      <c r="H16" s="132"/>
      <c r="I16" s="107">
        <v>15</v>
      </c>
      <c r="J16" s="105" t="s">
        <v>254</v>
      </c>
      <c r="K16" s="108" t="s">
        <v>238</v>
      </c>
      <c r="L16" s="105">
        <v>20</v>
      </c>
      <c r="M16" s="107"/>
      <c r="N16" s="130"/>
      <c r="O16" s="107"/>
      <c r="P16" s="105"/>
      <c r="Q16" s="131"/>
      <c r="R16" s="105"/>
      <c r="S16" s="105"/>
      <c r="T16" s="152"/>
      <c r="U16" s="105"/>
      <c r="V16" s="263"/>
      <c r="W16" s="35">
        <f>Y14*5+Y16*5+Y18*8</f>
        <v>24.5</v>
      </c>
      <c r="X16" s="41" t="s">
        <v>35</v>
      </c>
      <c r="Y16" s="224">
        <v>3</v>
      </c>
      <c r="Z16" s="8"/>
      <c r="AA16" s="2" t="s">
        <v>36</v>
      </c>
      <c r="AB16" s="3">
        <v>1.6</v>
      </c>
      <c r="AC16" s="3">
        <f>AB16*1</f>
        <v>1.6</v>
      </c>
      <c r="AD16" s="3" t="s">
        <v>14</v>
      </c>
      <c r="AE16" s="3">
        <f>AB16*5</f>
        <v>8</v>
      </c>
      <c r="AF16" s="3">
        <f>AC16*4+AE16*4</f>
        <v>38.4</v>
      </c>
      <c r="AG16" s="61"/>
      <c r="AH16" s="61"/>
      <c r="AI16" s="61"/>
    </row>
    <row r="17" spans="2:35" ht="27.95" customHeight="1">
      <c r="B17" s="265" t="s">
        <v>46</v>
      </c>
      <c r="C17" s="261"/>
      <c r="D17" s="131"/>
      <c r="E17" s="131"/>
      <c r="F17" s="105"/>
      <c r="G17" s="105" t="s">
        <v>276</v>
      </c>
      <c r="H17" s="131"/>
      <c r="I17" s="105">
        <v>15</v>
      </c>
      <c r="J17" s="105"/>
      <c r="K17" s="131"/>
      <c r="L17" s="105"/>
      <c r="M17" s="107"/>
      <c r="N17" s="132"/>
      <c r="O17" s="107"/>
      <c r="P17" s="105"/>
      <c r="Q17" s="131"/>
      <c r="R17" s="105"/>
      <c r="S17" s="105"/>
      <c r="T17" s="131"/>
      <c r="U17" s="105"/>
      <c r="V17" s="263"/>
      <c r="W17" s="40" t="s">
        <v>38</v>
      </c>
      <c r="X17" s="41" t="s">
        <v>39</v>
      </c>
      <c r="Y17" s="224">
        <v>0</v>
      </c>
      <c r="Z17" s="2"/>
      <c r="AA17" s="2" t="s">
        <v>40</v>
      </c>
      <c r="AB17" s="3">
        <v>2.5</v>
      </c>
      <c r="AC17" s="3"/>
      <c r="AD17" s="3">
        <f>AB17*5</f>
        <v>12.5</v>
      </c>
      <c r="AE17" s="3" t="s">
        <v>14</v>
      </c>
      <c r="AF17" s="3">
        <f>AD17*9</f>
        <v>112.5</v>
      </c>
      <c r="AG17" s="61"/>
      <c r="AH17" s="63"/>
      <c r="AI17" s="61"/>
    </row>
    <row r="18" spans="2:35" ht="27.95" customHeight="1">
      <c r="B18" s="265"/>
      <c r="C18" s="261"/>
      <c r="D18" s="131"/>
      <c r="E18" s="131"/>
      <c r="F18" s="105"/>
      <c r="G18" s="136"/>
      <c r="H18" s="131"/>
      <c r="I18" s="105"/>
      <c r="J18" s="105"/>
      <c r="K18" s="131"/>
      <c r="L18" s="105"/>
      <c r="M18" s="107"/>
      <c r="N18" s="132"/>
      <c r="O18" s="107"/>
      <c r="P18" s="105"/>
      <c r="Q18" s="131"/>
      <c r="R18" s="105"/>
      <c r="S18" s="133"/>
      <c r="T18" s="131"/>
      <c r="U18" s="105"/>
      <c r="V18" s="263"/>
      <c r="W18" s="35">
        <f>Y13*2+Y14*7+Y15*1+Y18*8</f>
        <v>27.7</v>
      </c>
      <c r="X18" s="50" t="s">
        <v>41</v>
      </c>
      <c r="Y18" s="224">
        <v>0</v>
      </c>
      <c r="Z18" s="8"/>
      <c r="AA18" s="2" t="s">
        <v>42</v>
      </c>
      <c r="AB18" s="3">
        <v>1</v>
      </c>
      <c r="AE18" s="2">
        <f>AB18*15</f>
        <v>15</v>
      </c>
      <c r="AG18" s="61"/>
      <c r="AH18" s="63"/>
      <c r="AI18" s="61"/>
    </row>
    <row r="19" spans="2:35" ht="27.95" customHeight="1">
      <c r="B19" s="51" t="s">
        <v>43</v>
      </c>
      <c r="C19" s="52"/>
      <c r="D19" s="131"/>
      <c r="E19" s="131"/>
      <c r="F19" s="105"/>
      <c r="G19" s="105"/>
      <c r="H19" s="131"/>
      <c r="I19" s="105"/>
      <c r="J19" s="105"/>
      <c r="K19" s="131"/>
      <c r="L19" s="131"/>
      <c r="M19" s="105"/>
      <c r="N19" s="131"/>
      <c r="O19" s="105"/>
      <c r="P19" s="137"/>
      <c r="Q19" s="131"/>
      <c r="R19" s="105"/>
      <c r="S19" s="107"/>
      <c r="T19" s="132"/>
      <c r="U19" s="107"/>
      <c r="V19" s="263"/>
      <c r="W19" s="40" t="s">
        <v>44</v>
      </c>
      <c r="X19" s="53"/>
      <c r="Y19" s="225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2:35" ht="27.95" customHeight="1">
      <c r="B20" s="54"/>
      <c r="C20" s="55"/>
      <c r="D20" s="131"/>
      <c r="E20" s="131"/>
      <c r="F20" s="105"/>
      <c r="G20" s="105"/>
      <c r="H20" s="131"/>
      <c r="I20" s="105"/>
      <c r="J20" s="105"/>
      <c r="K20" s="131"/>
      <c r="L20" s="131"/>
      <c r="M20" s="131"/>
      <c r="N20" s="131"/>
      <c r="O20" s="105"/>
      <c r="P20" s="131"/>
      <c r="Q20" s="131"/>
      <c r="R20" s="105"/>
      <c r="S20" s="133"/>
      <c r="T20" s="131"/>
      <c r="U20" s="105"/>
      <c r="V20" s="264"/>
      <c r="W20" s="56">
        <f>W14*4+W16*9+W18*4</f>
        <v>743.3</v>
      </c>
      <c r="X20" s="66"/>
      <c r="Y20" s="226"/>
      <c r="Z20" s="8"/>
      <c r="AC20" s="58">
        <f>AC19*4/AF19</f>
        <v>0.14881334188582426</v>
      </c>
      <c r="AD20" s="58">
        <f>AD19*9/AF19</f>
        <v>0.27132777421423987</v>
      </c>
      <c r="AE20" s="58">
        <f>AE19*4/AF19</f>
        <v>0.5798588838999359</v>
      </c>
    </row>
    <row r="21" spans="2:35" s="31" customFormat="1" ht="42">
      <c r="B21" s="21">
        <v>12</v>
      </c>
      <c r="C21" s="261"/>
      <c r="D21" s="59" t="str">
        <f>月菜單!C21</f>
        <v>寶島白飯</v>
      </c>
      <c r="E21" s="22" t="s">
        <v>132</v>
      </c>
      <c r="F21" s="23" t="s">
        <v>21</v>
      </c>
      <c r="G21" s="59" t="str">
        <f>月菜單!C22</f>
        <v>脆皮雞米花(炸)</v>
      </c>
      <c r="H21" s="22" t="s">
        <v>72</v>
      </c>
      <c r="I21" s="23" t="s">
        <v>21</v>
      </c>
      <c r="J21" s="59" t="str">
        <f>月菜單!C23</f>
        <v>四寶肉燥(豆醃)</v>
      </c>
      <c r="K21" s="22" t="s">
        <v>134</v>
      </c>
      <c r="L21" s="23" t="s">
        <v>21</v>
      </c>
      <c r="M21" s="22" t="str">
        <f>月菜單!C24</f>
        <v>螞蟻上樹</v>
      </c>
      <c r="N21" s="22" t="s">
        <v>89</v>
      </c>
      <c r="O21" s="23" t="s">
        <v>21</v>
      </c>
      <c r="P21" s="22" t="str">
        <f>月菜單!C25</f>
        <v>深色蔬菜</v>
      </c>
      <c r="Q21" s="22" t="s">
        <v>75</v>
      </c>
      <c r="R21" s="23" t="s">
        <v>21</v>
      </c>
      <c r="S21" s="22" t="str">
        <f>月菜單!C26</f>
        <v>竹筍湯</v>
      </c>
      <c r="T21" s="27" t="s">
        <v>73</v>
      </c>
      <c r="U21" s="23" t="s">
        <v>21</v>
      </c>
      <c r="V21" s="262"/>
      <c r="W21" s="28" t="s">
        <v>22</v>
      </c>
      <c r="X21" s="29" t="s">
        <v>23</v>
      </c>
      <c r="Y21" s="223">
        <v>6</v>
      </c>
      <c r="Z21" s="2"/>
      <c r="AA21" s="2"/>
      <c r="AB21" s="3"/>
      <c r="AC21" s="2" t="s">
        <v>24</v>
      </c>
      <c r="AD21" s="2" t="s">
        <v>25</v>
      </c>
      <c r="AE21" s="2" t="s">
        <v>26</v>
      </c>
      <c r="AF21" s="2" t="s">
        <v>27</v>
      </c>
    </row>
    <row r="22" spans="2:35" s="69" customFormat="1" ht="27.75" customHeight="1">
      <c r="B22" s="32" t="s">
        <v>28</v>
      </c>
      <c r="C22" s="261"/>
      <c r="D22" s="107" t="s">
        <v>121</v>
      </c>
      <c r="E22" s="107"/>
      <c r="F22" s="107">
        <v>110</v>
      </c>
      <c r="G22" s="105" t="s">
        <v>267</v>
      </c>
      <c r="H22" s="105"/>
      <c r="I22" s="105">
        <v>40</v>
      </c>
      <c r="J22" s="105" t="s">
        <v>241</v>
      </c>
      <c r="K22" s="105"/>
      <c r="L22" s="105">
        <v>30</v>
      </c>
      <c r="M22" s="105" t="s">
        <v>108</v>
      </c>
      <c r="N22" s="106"/>
      <c r="O22" s="105">
        <v>40</v>
      </c>
      <c r="P22" s="105" t="str">
        <f>P21</f>
        <v>深色蔬菜</v>
      </c>
      <c r="Q22" s="105"/>
      <c r="R22" s="107">
        <v>120</v>
      </c>
      <c r="S22" s="107" t="s">
        <v>296</v>
      </c>
      <c r="T22" s="107"/>
      <c r="U22" s="107">
        <v>20</v>
      </c>
      <c r="V22" s="263"/>
      <c r="W22" s="35">
        <f>Y21*15+Y23*5+Y25*15+Y26*12</f>
        <v>101</v>
      </c>
      <c r="X22" s="36" t="s">
        <v>29</v>
      </c>
      <c r="Y22" s="224">
        <v>1.8</v>
      </c>
      <c r="Z22" s="68"/>
      <c r="AA22" s="3" t="s">
        <v>30</v>
      </c>
      <c r="AB22" s="3">
        <v>6</v>
      </c>
      <c r="AC22" s="3">
        <f>AB22*2</f>
        <v>12</v>
      </c>
      <c r="AD22" s="3"/>
      <c r="AE22" s="3">
        <f>AB22*15</f>
        <v>90</v>
      </c>
      <c r="AF22" s="3">
        <f>AC22*4+AE22*4</f>
        <v>408</v>
      </c>
    </row>
    <row r="23" spans="2:35" s="69" customFormat="1" ht="27.95" customHeight="1">
      <c r="B23" s="32">
        <v>11</v>
      </c>
      <c r="C23" s="261"/>
      <c r="D23" s="105"/>
      <c r="E23" s="105"/>
      <c r="F23" s="105"/>
      <c r="G23" s="107"/>
      <c r="H23" s="107"/>
      <c r="I23" s="107"/>
      <c r="J23" s="105" t="s">
        <v>255</v>
      </c>
      <c r="K23" s="105"/>
      <c r="L23" s="105">
        <v>20</v>
      </c>
      <c r="M23" s="105" t="s">
        <v>76</v>
      </c>
      <c r="N23" s="138"/>
      <c r="O23" s="105">
        <v>10</v>
      </c>
      <c r="P23" s="105"/>
      <c r="Q23" s="105"/>
      <c r="R23" s="105"/>
      <c r="S23" s="107" t="s">
        <v>297</v>
      </c>
      <c r="T23" s="107"/>
      <c r="U23" s="107">
        <v>10</v>
      </c>
      <c r="V23" s="263"/>
      <c r="W23" s="40" t="s">
        <v>31</v>
      </c>
      <c r="X23" s="41" t="s">
        <v>32</v>
      </c>
      <c r="Y23" s="224">
        <v>2.2000000000000002</v>
      </c>
      <c r="Z23" s="70"/>
      <c r="AA23" s="42" t="s">
        <v>33</v>
      </c>
      <c r="AB23" s="3">
        <v>2</v>
      </c>
      <c r="AC23" s="43">
        <f>AB23*7</f>
        <v>14</v>
      </c>
      <c r="AD23" s="3">
        <f>AB23*5</f>
        <v>10</v>
      </c>
      <c r="AE23" s="3" t="s">
        <v>14</v>
      </c>
      <c r="AF23" s="44">
        <f>AC23*4+AD23*9</f>
        <v>146</v>
      </c>
    </row>
    <row r="24" spans="2:35" s="69" customFormat="1" ht="27.95" customHeight="1">
      <c r="B24" s="32" t="s">
        <v>45</v>
      </c>
      <c r="C24" s="261"/>
      <c r="D24" s="105"/>
      <c r="E24" s="105"/>
      <c r="F24" s="105"/>
      <c r="G24" s="107"/>
      <c r="H24" s="132"/>
      <c r="I24" s="107"/>
      <c r="J24" s="107" t="s">
        <v>263</v>
      </c>
      <c r="K24" s="108" t="s">
        <v>264</v>
      </c>
      <c r="L24" s="105">
        <v>10</v>
      </c>
      <c r="M24" s="105" t="s">
        <v>77</v>
      </c>
      <c r="N24" s="131"/>
      <c r="O24" s="105">
        <v>10</v>
      </c>
      <c r="P24" s="105"/>
      <c r="Q24" s="105"/>
      <c r="R24" s="105"/>
      <c r="S24" s="107"/>
      <c r="T24" s="132"/>
      <c r="U24" s="107"/>
      <c r="V24" s="263"/>
      <c r="W24" s="35">
        <f>Y22*5+Y24*5+Y26*8</f>
        <v>20.5</v>
      </c>
      <c r="X24" s="41" t="s">
        <v>35</v>
      </c>
      <c r="Y24" s="224">
        <v>2.2999999999999998</v>
      </c>
      <c r="Z24" s="68"/>
      <c r="AA24" s="2" t="s">
        <v>36</v>
      </c>
      <c r="AB24" s="3">
        <v>1.5</v>
      </c>
      <c r="AC24" s="3">
        <f>AB24*1</f>
        <v>1.5</v>
      </c>
      <c r="AD24" s="3" t="s">
        <v>14</v>
      </c>
      <c r="AE24" s="3">
        <f>AB24*5</f>
        <v>7.5</v>
      </c>
      <c r="AF24" s="3">
        <f>AC24*4+AE24*4</f>
        <v>36</v>
      </c>
    </row>
    <row r="25" spans="2:35" s="69" customFormat="1" ht="27.95" customHeight="1">
      <c r="B25" s="265" t="s">
        <v>47</v>
      </c>
      <c r="C25" s="261"/>
      <c r="D25" s="105"/>
      <c r="E25" s="105"/>
      <c r="F25" s="105"/>
      <c r="G25" s="107"/>
      <c r="H25" s="132"/>
      <c r="I25" s="107"/>
      <c r="J25" s="107" t="s">
        <v>298</v>
      </c>
      <c r="K25" s="107" t="s">
        <v>238</v>
      </c>
      <c r="L25" s="107">
        <v>10</v>
      </c>
      <c r="M25" s="105" t="s">
        <v>299</v>
      </c>
      <c r="N25" s="130"/>
      <c r="O25" s="105">
        <v>5</v>
      </c>
      <c r="P25" s="105"/>
      <c r="Q25" s="105"/>
      <c r="R25" s="105"/>
      <c r="S25" s="105"/>
      <c r="T25" s="108"/>
      <c r="U25" s="105"/>
      <c r="V25" s="263"/>
      <c r="W25" s="40" t="s">
        <v>38</v>
      </c>
      <c r="X25" s="41" t="s">
        <v>39</v>
      </c>
      <c r="Y25" s="224">
        <v>0</v>
      </c>
      <c r="Z25" s="70"/>
      <c r="AA25" s="2" t="s">
        <v>40</v>
      </c>
      <c r="AB25" s="3">
        <v>2.5</v>
      </c>
      <c r="AC25" s="3"/>
      <c r="AD25" s="3">
        <f>AB25*5</f>
        <v>12.5</v>
      </c>
      <c r="AE25" s="3" t="s">
        <v>14</v>
      </c>
      <c r="AF25" s="3">
        <f>AD25*9</f>
        <v>112.5</v>
      </c>
    </row>
    <row r="26" spans="2:35" s="69" customFormat="1" ht="27.95" customHeight="1">
      <c r="B26" s="265"/>
      <c r="C26" s="261"/>
      <c r="D26" s="105"/>
      <c r="E26" s="105"/>
      <c r="F26" s="105"/>
      <c r="G26" s="136"/>
      <c r="H26" s="131"/>
      <c r="I26" s="105"/>
      <c r="J26" s="130"/>
      <c r="K26" s="130"/>
      <c r="L26" s="107"/>
      <c r="M26" s="105" t="s">
        <v>300</v>
      </c>
      <c r="N26" s="130"/>
      <c r="O26" s="105">
        <v>5</v>
      </c>
      <c r="P26" s="107"/>
      <c r="Q26" s="107"/>
      <c r="R26" s="105"/>
      <c r="S26" s="105"/>
      <c r="T26" s="131"/>
      <c r="U26" s="105"/>
      <c r="V26" s="263"/>
      <c r="W26" s="35">
        <f>Y21*2+Y22*7+Y23*1+Y26*8</f>
        <v>26.8</v>
      </c>
      <c r="X26" s="50" t="s">
        <v>41</v>
      </c>
      <c r="Y26" s="224">
        <v>0</v>
      </c>
      <c r="Z26" s="68"/>
      <c r="AA26" s="2" t="s">
        <v>42</v>
      </c>
      <c r="AB26" s="3"/>
      <c r="AC26" s="2"/>
      <c r="AD26" s="2"/>
      <c r="AE26" s="2">
        <f>AB26*15</f>
        <v>0</v>
      </c>
      <c r="AF26" s="2"/>
    </row>
    <row r="27" spans="2:35" s="69" customFormat="1" ht="27.95" customHeight="1">
      <c r="B27" s="51" t="s">
        <v>43</v>
      </c>
      <c r="C27" s="71"/>
      <c r="D27" s="105"/>
      <c r="E27" s="131"/>
      <c r="F27" s="105"/>
      <c r="G27" s="105"/>
      <c r="H27" s="131"/>
      <c r="I27" s="105"/>
      <c r="J27" s="130"/>
      <c r="K27" s="130"/>
      <c r="L27" s="107"/>
      <c r="M27" s="105"/>
      <c r="N27" s="131"/>
      <c r="O27" s="105"/>
      <c r="P27" s="108"/>
      <c r="Q27" s="131"/>
      <c r="R27" s="105"/>
      <c r="S27" s="105"/>
      <c r="T27" s="131"/>
      <c r="U27" s="105"/>
      <c r="V27" s="263"/>
      <c r="W27" s="40" t="s">
        <v>44</v>
      </c>
      <c r="X27" s="53"/>
      <c r="Y27" s="225"/>
      <c r="Z27" s="70"/>
      <c r="AA27" s="2"/>
      <c r="AB27" s="3"/>
      <c r="AC27" s="2">
        <f>SUM(AC22:AC26)</f>
        <v>27.5</v>
      </c>
      <c r="AD27" s="2">
        <f>SUM(AD22:AD26)</f>
        <v>22.5</v>
      </c>
      <c r="AE27" s="2">
        <f>SUM(AE22:AE26)</f>
        <v>97.5</v>
      </c>
      <c r="AF27" s="2">
        <f>AC27*4+AD27*9+AE27*4</f>
        <v>702.5</v>
      </c>
    </row>
    <row r="28" spans="2:35" s="69" customFormat="1" ht="27.95" customHeight="1" thickBot="1">
      <c r="B28" s="72"/>
      <c r="C28" s="73"/>
      <c r="D28" s="45"/>
      <c r="E28" s="45"/>
      <c r="F28" s="33"/>
      <c r="G28" s="33"/>
      <c r="H28" s="45"/>
      <c r="I28" s="33"/>
      <c r="J28" s="39"/>
      <c r="K28" s="47"/>
      <c r="L28" s="34"/>
      <c r="M28" s="33"/>
      <c r="N28" s="45"/>
      <c r="O28" s="33"/>
      <c r="P28" s="33"/>
      <c r="Q28" s="45"/>
      <c r="R28" s="33"/>
      <c r="S28" s="33"/>
      <c r="T28" s="45"/>
      <c r="U28" s="33"/>
      <c r="V28" s="264"/>
      <c r="W28" s="56">
        <f>W22*4+W24*9+W26*4</f>
        <v>695.7</v>
      </c>
      <c r="X28" s="57"/>
      <c r="Y28" s="226"/>
      <c r="Z28" s="68"/>
      <c r="AA28" s="70"/>
      <c r="AB28" s="74"/>
      <c r="AC28" s="58">
        <f>AC27*4/AF27</f>
        <v>0.15658362989323843</v>
      </c>
      <c r="AD28" s="58">
        <f>AD27*9/AF27</f>
        <v>0.28825622775800713</v>
      </c>
      <c r="AE28" s="58">
        <f>AE27*4/AF27</f>
        <v>0.55516014234875444</v>
      </c>
      <c r="AF28" s="70"/>
    </row>
    <row r="29" spans="2:35" s="31" customFormat="1" ht="42">
      <c r="B29" s="21">
        <v>12</v>
      </c>
      <c r="C29" s="261"/>
      <c r="D29" s="22" t="str">
        <f>月菜單!D21</f>
        <v>糙米飯</v>
      </c>
      <c r="E29" s="22" t="s">
        <v>49</v>
      </c>
      <c r="F29" s="23" t="s">
        <v>21</v>
      </c>
      <c r="G29" s="24" t="str">
        <f>月菜單!D22</f>
        <v>日式照燒豬排</v>
      </c>
      <c r="H29" s="22" t="s">
        <v>80</v>
      </c>
      <c r="I29" s="23" t="s">
        <v>21</v>
      </c>
      <c r="J29" s="25" t="str">
        <f>月菜單!D23</f>
        <v>印度咖哩雞</v>
      </c>
      <c r="K29" s="26" t="s">
        <v>73</v>
      </c>
      <c r="L29" s="23" t="s">
        <v>21</v>
      </c>
      <c r="M29" s="24" t="str">
        <f>月菜單!D24</f>
        <v>小瓜炒菇</v>
      </c>
      <c r="N29" s="22" t="s">
        <v>112</v>
      </c>
      <c r="O29" s="23" t="s">
        <v>21</v>
      </c>
      <c r="P29" s="22" t="str">
        <f>月菜單!D25</f>
        <v>淺色蔬菜</v>
      </c>
      <c r="Q29" s="22" t="s">
        <v>75</v>
      </c>
      <c r="R29" s="23" t="s">
        <v>21</v>
      </c>
      <c r="S29" s="22" t="str">
        <f>月菜單!D26</f>
        <v>柴魚豆腐湯(豆)</v>
      </c>
      <c r="T29" s="27" t="s">
        <v>73</v>
      </c>
      <c r="U29" s="23" t="s">
        <v>21</v>
      </c>
      <c r="V29" s="269"/>
      <c r="W29" s="28" t="s">
        <v>22</v>
      </c>
      <c r="X29" s="29" t="s">
        <v>23</v>
      </c>
      <c r="Y29" s="227">
        <v>5.8</v>
      </c>
      <c r="Z29" s="2"/>
      <c r="AA29" s="2"/>
      <c r="AB29" s="3"/>
      <c r="AC29" s="2" t="s">
        <v>24</v>
      </c>
      <c r="AD29" s="2" t="s">
        <v>25</v>
      </c>
      <c r="AE29" s="2" t="s">
        <v>26</v>
      </c>
      <c r="AF29" s="2" t="s">
        <v>27</v>
      </c>
    </row>
    <row r="30" spans="2:35" ht="27.95" customHeight="1">
      <c r="B30" s="32" t="s">
        <v>28</v>
      </c>
      <c r="C30" s="261"/>
      <c r="D30" s="107" t="s">
        <v>121</v>
      </c>
      <c r="E30" s="107"/>
      <c r="F30" s="107">
        <v>70</v>
      </c>
      <c r="G30" s="105" t="s">
        <v>266</v>
      </c>
      <c r="H30" s="105"/>
      <c r="I30" s="105">
        <v>35</v>
      </c>
      <c r="J30" s="107" t="s">
        <v>267</v>
      </c>
      <c r="K30" s="107"/>
      <c r="L30" s="107">
        <v>30</v>
      </c>
      <c r="M30" s="105" t="s">
        <v>301</v>
      </c>
      <c r="N30" s="148"/>
      <c r="O30" s="105">
        <v>40</v>
      </c>
      <c r="P30" s="105" t="str">
        <f>P29</f>
        <v>淺色蔬菜</v>
      </c>
      <c r="Q30" s="105"/>
      <c r="R30" s="107">
        <v>120</v>
      </c>
      <c r="S30" s="107" t="s">
        <v>302</v>
      </c>
      <c r="T30" s="107"/>
      <c r="U30" s="107">
        <v>10</v>
      </c>
      <c r="V30" s="270"/>
      <c r="W30" s="35">
        <f>Y29*15+Y31*5+Y33*15+Y34*12</f>
        <v>99.5</v>
      </c>
      <c r="X30" s="36" t="s">
        <v>29</v>
      </c>
      <c r="Y30" s="225">
        <v>1.8</v>
      </c>
      <c r="Z30" s="8"/>
      <c r="AA30" s="3" t="s">
        <v>30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5" ht="27.95" customHeight="1">
      <c r="B31" s="32">
        <v>12</v>
      </c>
      <c r="C31" s="261"/>
      <c r="D31" s="107" t="s">
        <v>225</v>
      </c>
      <c r="E31" s="107"/>
      <c r="F31" s="107">
        <v>30</v>
      </c>
      <c r="G31" s="107"/>
      <c r="H31" s="105"/>
      <c r="I31" s="105"/>
      <c r="J31" s="107" t="s">
        <v>256</v>
      </c>
      <c r="K31" s="107"/>
      <c r="L31" s="107">
        <v>20</v>
      </c>
      <c r="M31" s="105" t="s">
        <v>242</v>
      </c>
      <c r="N31" s="105"/>
      <c r="O31" s="105">
        <v>20</v>
      </c>
      <c r="P31" s="107"/>
      <c r="Q31" s="107"/>
      <c r="R31" s="107"/>
      <c r="S31" s="107" t="s">
        <v>254</v>
      </c>
      <c r="T31" s="107" t="s">
        <v>238</v>
      </c>
      <c r="U31" s="107">
        <v>20</v>
      </c>
      <c r="V31" s="270"/>
      <c r="W31" s="40" t="s">
        <v>31</v>
      </c>
      <c r="X31" s="41" t="s">
        <v>32</v>
      </c>
      <c r="Y31" s="225">
        <v>2.5</v>
      </c>
      <c r="Z31" s="2"/>
      <c r="AA31" s="42" t="s">
        <v>33</v>
      </c>
      <c r="AB31" s="3">
        <v>2.2999999999999998</v>
      </c>
      <c r="AC31" s="43">
        <f>AB31*7</f>
        <v>16.099999999999998</v>
      </c>
      <c r="AD31" s="3">
        <f>AB31*5</f>
        <v>11.5</v>
      </c>
      <c r="AE31" s="3" t="s">
        <v>14</v>
      </c>
      <c r="AF31" s="44">
        <f>AC31*4+AD31*9</f>
        <v>167.89999999999998</v>
      </c>
    </row>
    <row r="32" spans="2:35" ht="27.95" customHeight="1">
      <c r="B32" s="32" t="s">
        <v>34</v>
      </c>
      <c r="C32" s="261"/>
      <c r="D32" s="107"/>
      <c r="E32" s="107"/>
      <c r="F32" s="107"/>
      <c r="G32" s="107"/>
      <c r="H32" s="107"/>
      <c r="I32" s="107"/>
      <c r="J32" s="107" t="s">
        <v>255</v>
      </c>
      <c r="K32" s="107"/>
      <c r="L32" s="107">
        <v>20</v>
      </c>
      <c r="M32" s="105" t="s">
        <v>250</v>
      </c>
      <c r="N32" s="105"/>
      <c r="O32" s="105">
        <v>10</v>
      </c>
      <c r="P32" s="107"/>
      <c r="Q32" s="107"/>
      <c r="R32" s="107"/>
      <c r="S32" s="107"/>
      <c r="T32" s="107"/>
      <c r="U32" s="107"/>
      <c r="V32" s="270"/>
      <c r="W32" s="35">
        <f>Y30*5+Y32*5+Y34*8</f>
        <v>21</v>
      </c>
      <c r="X32" s="41" t="s">
        <v>35</v>
      </c>
      <c r="Y32" s="225">
        <v>2.4</v>
      </c>
      <c r="Z32" s="8"/>
      <c r="AA32" s="2" t="s">
        <v>36</v>
      </c>
      <c r="AB32" s="3">
        <v>1.5</v>
      </c>
      <c r="AC32" s="3">
        <f>AB32*1</f>
        <v>1.5</v>
      </c>
      <c r="AD32" s="3" t="s">
        <v>14</v>
      </c>
      <c r="AE32" s="3">
        <f>AB32*5</f>
        <v>7.5</v>
      </c>
      <c r="AF32" s="3">
        <f>AC32*4+AE32*4</f>
        <v>36</v>
      </c>
    </row>
    <row r="33" spans="2:32" ht="27.75">
      <c r="B33" s="265" t="s">
        <v>48</v>
      </c>
      <c r="C33" s="261"/>
      <c r="D33" s="108"/>
      <c r="E33" s="131"/>
      <c r="F33" s="105"/>
      <c r="G33" s="139"/>
      <c r="H33" s="140"/>
      <c r="I33" s="141"/>
      <c r="J33" s="107" t="s">
        <v>250</v>
      </c>
      <c r="K33" s="107"/>
      <c r="L33" s="107">
        <v>10</v>
      </c>
      <c r="M33" s="105" t="s">
        <v>248</v>
      </c>
      <c r="N33" s="130"/>
      <c r="O33" s="105">
        <v>10</v>
      </c>
      <c r="P33" s="107"/>
      <c r="Q33" s="107"/>
      <c r="R33" s="107"/>
      <c r="S33" s="107"/>
      <c r="T33" s="132"/>
      <c r="U33" s="107"/>
      <c r="V33" s="270"/>
      <c r="W33" s="40" t="s">
        <v>38</v>
      </c>
      <c r="X33" s="41" t="s">
        <v>39</v>
      </c>
      <c r="Y33" s="225">
        <v>0</v>
      </c>
      <c r="Z33" s="2"/>
      <c r="AA33" s="2" t="s">
        <v>40</v>
      </c>
      <c r="AB33" s="3">
        <v>2.5</v>
      </c>
      <c r="AC33" s="3"/>
      <c r="AD33" s="3">
        <f>AB33*5</f>
        <v>12.5</v>
      </c>
      <c r="AE33" s="3" t="s">
        <v>14</v>
      </c>
      <c r="AF33" s="3">
        <f>AD33*9</f>
        <v>112.5</v>
      </c>
    </row>
    <row r="34" spans="2:32" ht="27.75">
      <c r="B34" s="265"/>
      <c r="C34" s="261"/>
      <c r="D34" s="108"/>
      <c r="E34" s="108"/>
      <c r="F34" s="105"/>
      <c r="G34" s="107"/>
      <c r="H34" s="132"/>
      <c r="I34" s="107"/>
      <c r="J34" s="107"/>
      <c r="K34" s="107"/>
      <c r="L34" s="107"/>
      <c r="M34" s="134"/>
      <c r="N34" s="130"/>
      <c r="O34" s="105"/>
      <c r="P34" s="107"/>
      <c r="Q34" s="132"/>
      <c r="R34" s="107"/>
      <c r="S34" s="107"/>
      <c r="T34" s="132"/>
      <c r="U34" s="107"/>
      <c r="V34" s="270"/>
      <c r="W34" s="35">
        <f>Y29*2+Y30*7+Y31*1+Y34*8</f>
        <v>26.7</v>
      </c>
      <c r="X34" s="50" t="s">
        <v>41</v>
      </c>
      <c r="Y34" s="226">
        <v>0</v>
      </c>
      <c r="Z34" s="8"/>
      <c r="AA34" s="2" t="s">
        <v>42</v>
      </c>
      <c r="AB34" s="3">
        <v>1</v>
      </c>
      <c r="AE34" s="2">
        <f>AB34*15</f>
        <v>15</v>
      </c>
    </row>
    <row r="35" spans="2:32" ht="27.75">
      <c r="B35" s="51" t="s">
        <v>43</v>
      </c>
      <c r="C35" s="52"/>
      <c r="D35" s="132"/>
      <c r="E35" s="132"/>
      <c r="F35" s="107"/>
      <c r="G35" s="107"/>
      <c r="H35" s="130"/>
      <c r="I35" s="107"/>
      <c r="J35" s="105"/>
      <c r="K35" s="131"/>
      <c r="L35" s="105"/>
      <c r="M35" s="105"/>
      <c r="N35" s="131"/>
      <c r="O35" s="105"/>
      <c r="P35" s="107"/>
      <c r="Q35" s="132"/>
      <c r="R35" s="107"/>
      <c r="S35" s="133"/>
      <c r="T35" s="131"/>
      <c r="U35" s="105"/>
      <c r="V35" s="270"/>
      <c r="W35" s="40" t="s">
        <v>78</v>
      </c>
      <c r="X35" s="53"/>
      <c r="Y35" s="225"/>
      <c r="Z35" s="2"/>
      <c r="AC35" s="2">
        <f>SUM(AC30:AC34)</f>
        <v>29.599999999999998</v>
      </c>
      <c r="AD35" s="2">
        <f>SUM(AD30:AD34)</f>
        <v>24</v>
      </c>
      <c r="AE35" s="2">
        <f>SUM(AE30:AE34)</f>
        <v>112.5</v>
      </c>
      <c r="AF35" s="2">
        <f>AC35*4+AD35*9+AE35*4</f>
        <v>784.4</v>
      </c>
    </row>
    <row r="36" spans="2:32" ht="27.75">
      <c r="B36" s="54"/>
      <c r="C36" s="55"/>
      <c r="D36" s="132"/>
      <c r="E36" s="132"/>
      <c r="F36" s="107"/>
      <c r="G36" s="108"/>
      <c r="H36" s="108"/>
      <c r="I36" s="105"/>
      <c r="J36" s="105"/>
      <c r="K36" s="131"/>
      <c r="L36" s="131"/>
      <c r="M36" s="105"/>
      <c r="N36" s="131"/>
      <c r="O36" s="105"/>
      <c r="P36" s="107"/>
      <c r="Q36" s="132"/>
      <c r="R36" s="107"/>
      <c r="S36" s="105"/>
      <c r="T36" s="131"/>
      <c r="U36" s="105"/>
      <c r="V36" s="271"/>
      <c r="W36" s="56">
        <f>W30*4+W32*9+W34*4</f>
        <v>693.8</v>
      </c>
      <c r="X36" s="66"/>
      <c r="Y36" s="225"/>
      <c r="Z36" s="8"/>
      <c r="AC36" s="58">
        <f>AC35*4/AF35</f>
        <v>0.15094339622641509</v>
      </c>
      <c r="AD36" s="58">
        <f>AD35*9/AF35</f>
        <v>0.27536970933197347</v>
      </c>
      <c r="AE36" s="58">
        <f>AE35*4/AF35</f>
        <v>0.57368689444161147</v>
      </c>
    </row>
    <row r="37" spans="2:32" s="31" customFormat="1" ht="42">
      <c r="B37" s="94">
        <v>12</v>
      </c>
      <c r="C37" s="261"/>
      <c r="D37" s="22" t="str">
        <f>月菜單!E21</f>
        <v>沙茶肉絲炒麵</v>
      </c>
      <c r="E37" s="22" t="s">
        <v>135</v>
      </c>
      <c r="F37" s="23" t="s">
        <v>79</v>
      </c>
      <c r="G37" s="24" t="str">
        <f>月菜單!E22</f>
        <v>板烤雞腿排</v>
      </c>
      <c r="H37" s="22" t="s">
        <v>50</v>
      </c>
      <c r="I37" s="23" t="s">
        <v>79</v>
      </c>
      <c r="J37" s="25" t="str">
        <f>月菜單!E23</f>
        <v>手工蒸肉丸子</v>
      </c>
      <c r="K37" s="26" t="s">
        <v>49</v>
      </c>
      <c r="L37" s="23" t="s">
        <v>79</v>
      </c>
      <c r="M37" s="24" t="str">
        <f>月菜單!E24</f>
        <v>招牌海鮮卷(海加)</v>
      </c>
      <c r="N37" s="22" t="s">
        <v>367</v>
      </c>
      <c r="O37" s="23" t="s">
        <v>79</v>
      </c>
      <c r="P37" s="22" t="str">
        <f>月菜單!E25</f>
        <v>深色蔬菜</v>
      </c>
      <c r="Q37" s="22" t="s">
        <v>81</v>
      </c>
      <c r="R37" s="23" t="s">
        <v>79</v>
      </c>
      <c r="S37" s="22" t="str">
        <f>月菜單!E26</f>
        <v>青菜蛋花湯</v>
      </c>
      <c r="T37" s="27" t="s">
        <v>82</v>
      </c>
      <c r="U37" s="23" t="s">
        <v>79</v>
      </c>
      <c r="V37" s="262"/>
      <c r="W37" s="28" t="s">
        <v>22</v>
      </c>
      <c r="X37" s="29" t="s">
        <v>23</v>
      </c>
      <c r="Y37" s="118">
        <v>5.5</v>
      </c>
      <c r="Z37" s="2"/>
      <c r="AA37" s="2"/>
      <c r="AB37" s="3"/>
      <c r="AC37" s="2" t="s">
        <v>24</v>
      </c>
      <c r="AD37" s="2" t="s">
        <v>25</v>
      </c>
      <c r="AE37" s="2" t="s">
        <v>26</v>
      </c>
      <c r="AF37" s="2" t="s">
        <v>27</v>
      </c>
    </row>
    <row r="38" spans="2:32" ht="27.75">
      <c r="B38" s="95" t="s">
        <v>28</v>
      </c>
      <c r="C38" s="261"/>
      <c r="D38" s="105" t="s">
        <v>131</v>
      </c>
      <c r="E38" s="105"/>
      <c r="F38" s="105">
        <v>225</v>
      </c>
      <c r="G38" s="107" t="s">
        <v>303</v>
      </c>
      <c r="H38" s="105"/>
      <c r="I38" s="107">
        <v>40</v>
      </c>
      <c r="J38" s="107" t="s">
        <v>241</v>
      </c>
      <c r="K38" s="107"/>
      <c r="L38" s="107">
        <v>25</v>
      </c>
      <c r="M38" s="107" t="s">
        <v>365</v>
      </c>
      <c r="N38" s="107" t="s">
        <v>366</v>
      </c>
      <c r="O38" s="107">
        <v>40</v>
      </c>
      <c r="P38" s="142" t="str">
        <f>P37</f>
        <v>深色蔬菜</v>
      </c>
      <c r="Q38" s="142"/>
      <c r="R38" s="142">
        <v>120</v>
      </c>
      <c r="S38" s="107" t="s">
        <v>269</v>
      </c>
      <c r="T38" s="107"/>
      <c r="U38" s="107">
        <v>20</v>
      </c>
      <c r="V38" s="263"/>
      <c r="W38" s="35">
        <f>Y37*15+Y39*5+Y41*15+Y42*12</f>
        <v>95.5</v>
      </c>
      <c r="X38" s="36" t="s">
        <v>29</v>
      </c>
      <c r="Y38" s="121">
        <v>1.8</v>
      </c>
      <c r="Z38" s="8"/>
      <c r="AA38" s="3" t="s">
        <v>30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75">
      <c r="B39" s="95">
        <v>13</v>
      </c>
      <c r="C39" s="261"/>
      <c r="D39" s="105" t="s">
        <v>124</v>
      </c>
      <c r="E39" s="105"/>
      <c r="F39" s="105">
        <v>10</v>
      </c>
      <c r="G39" s="107"/>
      <c r="H39" s="105"/>
      <c r="I39" s="105"/>
      <c r="J39" s="107" t="s">
        <v>304</v>
      </c>
      <c r="K39" s="107"/>
      <c r="L39" s="107">
        <v>10</v>
      </c>
      <c r="M39" s="105"/>
      <c r="N39" s="105"/>
      <c r="O39" s="105"/>
      <c r="P39" s="107"/>
      <c r="Q39" s="130"/>
      <c r="R39" s="107"/>
      <c r="S39" s="107" t="s">
        <v>268</v>
      </c>
      <c r="T39" s="130" t="s">
        <v>86</v>
      </c>
      <c r="U39" s="107">
        <v>10</v>
      </c>
      <c r="V39" s="263"/>
      <c r="W39" s="40" t="s">
        <v>31</v>
      </c>
      <c r="X39" s="41" t="s">
        <v>32</v>
      </c>
      <c r="Y39" s="121">
        <v>2.6</v>
      </c>
      <c r="Z39" s="2"/>
      <c r="AA39" s="42" t="s">
        <v>33</v>
      </c>
      <c r="AB39" s="3">
        <v>2.2999999999999998</v>
      </c>
      <c r="AC39" s="43">
        <f>AB39*7</f>
        <v>16.099999999999998</v>
      </c>
      <c r="AD39" s="3">
        <f>AB39*5</f>
        <v>11.5</v>
      </c>
      <c r="AE39" s="3" t="s">
        <v>14</v>
      </c>
      <c r="AF39" s="44">
        <f>AC39*4+AD39*9</f>
        <v>167.89999999999998</v>
      </c>
    </row>
    <row r="40" spans="2:32" ht="27.75">
      <c r="B40" s="95" t="s">
        <v>34</v>
      </c>
      <c r="C40" s="261"/>
      <c r="D40" s="105" t="s">
        <v>123</v>
      </c>
      <c r="E40" s="105"/>
      <c r="F40" s="105">
        <v>10</v>
      </c>
      <c r="G40" s="134"/>
      <c r="H40" s="105"/>
      <c r="I40" s="105"/>
      <c r="J40" s="105"/>
      <c r="K40" s="105"/>
      <c r="L40" s="105"/>
      <c r="M40" s="107"/>
      <c r="N40" s="107"/>
      <c r="O40" s="105"/>
      <c r="P40" s="107"/>
      <c r="Q40" s="132"/>
      <c r="R40" s="107"/>
      <c r="S40" s="107"/>
      <c r="T40" s="107"/>
      <c r="U40" s="107"/>
      <c r="V40" s="263"/>
      <c r="W40" s="35">
        <f>Y38*5+Y40*5+Y42*8</f>
        <v>22</v>
      </c>
      <c r="X40" s="41" t="s">
        <v>35</v>
      </c>
      <c r="Y40" s="121">
        <v>2.6</v>
      </c>
      <c r="Z40" s="8"/>
      <c r="AA40" s="2" t="s">
        <v>36</v>
      </c>
      <c r="AB40" s="3">
        <v>1.6</v>
      </c>
      <c r="AC40" s="3">
        <f>AB40*1</f>
        <v>1.6</v>
      </c>
      <c r="AD40" s="3" t="s">
        <v>14</v>
      </c>
      <c r="AE40" s="3">
        <f>AB40*5</f>
        <v>8</v>
      </c>
      <c r="AF40" s="3">
        <f>AC40*4+AE40*4</f>
        <v>38.4</v>
      </c>
    </row>
    <row r="41" spans="2:32" ht="27.75">
      <c r="B41" s="273" t="s">
        <v>84</v>
      </c>
      <c r="C41" s="261"/>
      <c r="D41" s="105" t="s">
        <v>128</v>
      </c>
      <c r="E41" s="131"/>
      <c r="F41" s="105">
        <v>20</v>
      </c>
      <c r="G41" s="134"/>
      <c r="H41" s="105"/>
      <c r="I41" s="105"/>
      <c r="J41" s="105"/>
      <c r="K41" s="108"/>
      <c r="L41" s="105"/>
      <c r="M41" s="107"/>
      <c r="N41" s="130"/>
      <c r="O41" s="107"/>
      <c r="P41" s="107"/>
      <c r="Q41" s="107"/>
      <c r="R41" s="107"/>
      <c r="S41" s="143"/>
      <c r="T41" s="144"/>
      <c r="U41" s="145"/>
      <c r="V41" s="263"/>
      <c r="W41" s="40" t="s">
        <v>38</v>
      </c>
      <c r="X41" s="41" t="s">
        <v>39</v>
      </c>
      <c r="Y41" s="121">
        <v>0</v>
      </c>
      <c r="Z41" s="2"/>
      <c r="AA41" s="2" t="s">
        <v>40</v>
      </c>
      <c r="AB41" s="3">
        <v>2.5</v>
      </c>
      <c r="AC41" s="3"/>
      <c r="AD41" s="3">
        <f>AB41*5</f>
        <v>12.5</v>
      </c>
      <c r="AE41" s="3" t="s">
        <v>14</v>
      </c>
      <c r="AF41" s="3">
        <f>AD41*9</f>
        <v>112.5</v>
      </c>
    </row>
    <row r="42" spans="2:32" ht="27.75">
      <c r="B42" s="273"/>
      <c r="C42" s="261"/>
      <c r="D42" s="105" t="s">
        <v>127</v>
      </c>
      <c r="E42" s="131"/>
      <c r="F42" s="105">
        <v>10</v>
      </c>
      <c r="G42" s="105"/>
      <c r="H42" s="131"/>
      <c r="I42" s="105"/>
      <c r="J42" s="105"/>
      <c r="K42" s="131"/>
      <c r="L42" s="107"/>
      <c r="M42" s="107"/>
      <c r="N42" s="132"/>
      <c r="O42" s="107"/>
      <c r="P42" s="105"/>
      <c r="Q42" s="131"/>
      <c r="R42" s="105"/>
      <c r="S42" s="107"/>
      <c r="T42" s="130"/>
      <c r="U42" s="107"/>
      <c r="V42" s="263"/>
      <c r="W42" s="35">
        <f>Y37*2+Y38*7+Y39*1+Y42*8</f>
        <v>26.200000000000003</v>
      </c>
      <c r="X42" s="50" t="s">
        <v>41</v>
      </c>
      <c r="Y42" s="121">
        <v>0</v>
      </c>
      <c r="Z42" s="8"/>
      <c r="AA42" s="2" t="s">
        <v>42</v>
      </c>
      <c r="AE42" s="2">
        <f>AB42*15</f>
        <v>0</v>
      </c>
    </row>
    <row r="43" spans="2:32" ht="27.75">
      <c r="B43" s="51" t="s">
        <v>43</v>
      </c>
      <c r="C43" s="52"/>
      <c r="D43" s="131"/>
      <c r="E43" s="131"/>
      <c r="F43" s="105"/>
      <c r="G43" s="105"/>
      <c r="H43" s="131"/>
      <c r="I43" s="105"/>
      <c r="J43" s="105"/>
      <c r="K43" s="130"/>
      <c r="L43" s="107"/>
      <c r="M43" s="107"/>
      <c r="N43" s="132"/>
      <c r="O43" s="107"/>
      <c r="P43" s="105"/>
      <c r="Q43" s="131"/>
      <c r="R43" s="105"/>
      <c r="S43" s="105"/>
      <c r="T43" s="131"/>
      <c r="U43" s="105"/>
      <c r="V43" s="263"/>
      <c r="W43" s="40" t="s">
        <v>44</v>
      </c>
      <c r="X43" s="53"/>
      <c r="Y43" s="126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8.5" thickBot="1">
      <c r="B44" s="240"/>
      <c r="C44" s="214"/>
      <c r="D44" s="215"/>
      <c r="E44" s="215"/>
      <c r="F44" s="216"/>
      <c r="G44" s="216"/>
      <c r="H44" s="215"/>
      <c r="I44" s="216"/>
      <c r="J44" s="216"/>
      <c r="K44" s="217"/>
      <c r="L44" s="218"/>
      <c r="M44" s="215"/>
      <c r="N44" s="215"/>
      <c r="O44" s="216"/>
      <c r="P44" s="216"/>
      <c r="Q44" s="215"/>
      <c r="R44" s="216"/>
      <c r="S44" s="216"/>
      <c r="T44" s="215"/>
      <c r="U44" s="216"/>
      <c r="V44" s="272"/>
      <c r="W44" s="219">
        <f>W38*4+W40*9+W42*4</f>
        <v>684.8</v>
      </c>
      <c r="X44" s="220"/>
      <c r="Y44" s="129"/>
      <c r="Z44" s="8"/>
      <c r="AC44" s="58">
        <f>AC43*4/AF43</f>
        <v>0.16345624656026417</v>
      </c>
      <c r="AD44" s="58">
        <f>AD43*9/AF43</f>
        <v>0.29719317556411667</v>
      </c>
      <c r="AE44" s="58">
        <f>AE43*4/AF43</f>
        <v>0.53935057787561924</v>
      </c>
    </row>
    <row r="45" spans="2:32" ht="51.95" customHeight="1">
      <c r="C45" s="2"/>
      <c r="D45" s="266"/>
      <c r="E45" s="266"/>
      <c r="F45" s="266"/>
      <c r="G45" s="266"/>
      <c r="H45" s="266"/>
      <c r="I45" s="266"/>
      <c r="J45" s="266"/>
      <c r="K45" s="266"/>
      <c r="L45" s="266"/>
      <c r="M45" s="266"/>
      <c r="N45" s="266"/>
      <c r="O45" s="266"/>
      <c r="P45" s="266"/>
      <c r="Q45" s="266"/>
      <c r="R45" s="266"/>
      <c r="S45" s="266"/>
      <c r="T45" s="266"/>
      <c r="U45" s="266"/>
      <c r="V45" s="266"/>
      <c r="W45" s="266"/>
      <c r="X45" s="266"/>
      <c r="Y45" s="266"/>
      <c r="Z45" s="87"/>
    </row>
    <row r="46" spans="2:32">
      <c r="B46" s="3"/>
      <c r="D46" s="267"/>
      <c r="E46" s="267"/>
      <c r="F46" s="268"/>
      <c r="G46" s="268"/>
      <c r="H46" s="88"/>
      <c r="I46" s="2"/>
      <c r="J46" s="2"/>
      <c r="K46" s="88"/>
      <c r="L46" s="88"/>
      <c r="M46" s="88"/>
      <c r="N46" s="88"/>
      <c r="O46" s="2"/>
      <c r="Q46" s="88"/>
      <c r="R46" s="2"/>
      <c r="T46" s="88"/>
      <c r="U46" s="2"/>
      <c r="V46" s="2"/>
      <c r="Y46" s="91"/>
    </row>
    <row r="47" spans="2:32">
      <c r="Y47" s="91"/>
    </row>
    <row r="48" spans="2:32">
      <c r="Y48" s="91"/>
    </row>
    <row r="49" spans="25:25">
      <c r="Y49" s="91"/>
    </row>
    <row r="50" spans="25:25">
      <c r="Y50" s="91"/>
    </row>
    <row r="51" spans="25:25">
      <c r="Y51" s="91"/>
    </row>
    <row r="52" spans="25:25">
      <c r="Y52" s="91"/>
    </row>
  </sheetData>
  <mergeCells count="20">
    <mergeCell ref="D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V21:V28"/>
    <mergeCell ref="B25:B26"/>
    <mergeCell ref="B1:Y1"/>
    <mergeCell ref="B2:G2"/>
    <mergeCell ref="S2:Y3"/>
    <mergeCell ref="C5:C10"/>
    <mergeCell ref="V5:V12"/>
    <mergeCell ref="B9:B10"/>
  </mergeCells>
  <phoneticPr fontId="1" type="noConversion"/>
  <pageMargins left="0.39370078740157483" right="0.39370078740157483" top="0.74803149606299213" bottom="0.74803149606299213" header="0.31496062992125984" footer="0.31496062992125984"/>
  <pageSetup paperSize="9"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52"/>
  <sheetViews>
    <sheetView zoomScale="55" zoomScaleNormal="55" workbookViewId="0">
      <selection activeCell="K38" sqref="K38"/>
    </sheetView>
  </sheetViews>
  <sheetFormatPr defaultColWidth="9" defaultRowHeight="20.25"/>
  <cols>
    <col min="1" max="1" width="0.125" style="38" customWidth="1"/>
    <col min="2" max="2" width="4.875" style="86" customWidth="1"/>
    <col min="3" max="3" width="0" style="38" hidden="1" customWidth="1"/>
    <col min="4" max="4" width="18.625" style="38" customWidth="1"/>
    <col min="5" max="5" width="5.625" style="92" customWidth="1"/>
    <col min="6" max="6" width="9.625" style="38" customWidth="1"/>
    <col min="7" max="7" width="18.625" style="38" customWidth="1"/>
    <col min="8" max="8" width="5.625" style="92" customWidth="1"/>
    <col min="9" max="9" width="9.625" style="38" customWidth="1"/>
    <col min="10" max="10" width="18.625" style="38" customWidth="1"/>
    <col min="11" max="11" width="5.625" style="92" customWidth="1"/>
    <col min="12" max="12" width="11.875" style="92" customWidth="1"/>
    <col min="13" max="13" width="18.625" style="92" customWidth="1"/>
    <col min="14" max="14" width="5.625" style="92" customWidth="1"/>
    <col min="15" max="15" width="9.625" style="38" customWidth="1"/>
    <col min="16" max="16" width="18.625" style="38" customWidth="1"/>
    <col min="17" max="17" width="5.625" style="92" customWidth="1"/>
    <col min="18" max="18" width="9.625" style="38" customWidth="1"/>
    <col min="19" max="19" width="18.625" style="38" customWidth="1"/>
    <col min="20" max="20" width="5.625" style="92" customWidth="1"/>
    <col min="21" max="21" width="9.625" style="38" customWidth="1"/>
    <col min="22" max="22" width="5.25" style="38" customWidth="1"/>
    <col min="23" max="23" width="11.75" style="89" customWidth="1"/>
    <col min="24" max="24" width="11.25" style="90" customWidth="1"/>
    <col min="25" max="25" width="6.625" style="93" customWidth="1"/>
    <col min="26" max="26" width="6.625" style="38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8"/>
  </cols>
  <sheetData>
    <row r="1" spans="2:35" s="2" customFormat="1" ht="38.25">
      <c r="B1" s="255" t="s">
        <v>337</v>
      </c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1"/>
      <c r="AB1" s="3"/>
    </row>
    <row r="2" spans="2:35" s="2" customFormat="1" ht="16.5" customHeight="1">
      <c r="B2" s="256"/>
      <c r="C2" s="257"/>
      <c r="D2" s="257"/>
      <c r="E2" s="257"/>
      <c r="F2" s="257"/>
      <c r="G2" s="257"/>
      <c r="H2" s="4"/>
      <c r="I2" s="1"/>
      <c r="J2" s="1"/>
      <c r="K2" s="4"/>
      <c r="L2" s="4"/>
      <c r="M2" s="4"/>
      <c r="N2" s="4"/>
      <c r="O2" s="1"/>
      <c r="P2" s="1"/>
      <c r="Q2" s="4"/>
      <c r="R2" s="1"/>
      <c r="S2" s="258"/>
      <c r="T2" s="259"/>
      <c r="U2" s="259"/>
      <c r="V2" s="259"/>
      <c r="W2" s="259"/>
      <c r="X2" s="259"/>
      <c r="Y2" s="259"/>
      <c r="Z2" s="1"/>
      <c r="AB2" s="3"/>
    </row>
    <row r="3" spans="2:35" s="2" customFormat="1" ht="31.5" customHeight="1" thickBot="1">
      <c r="B3" s="5" t="s">
        <v>67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260"/>
      <c r="T3" s="260"/>
      <c r="U3" s="260"/>
      <c r="V3" s="260"/>
      <c r="W3" s="260"/>
      <c r="X3" s="260"/>
      <c r="Y3" s="260"/>
      <c r="Z3" s="8"/>
      <c r="AB3" s="3"/>
    </row>
    <row r="4" spans="2:35" s="20" customFormat="1" ht="99">
      <c r="B4" s="9" t="s">
        <v>9</v>
      </c>
      <c r="C4" s="10" t="s">
        <v>10</v>
      </c>
      <c r="D4" s="11" t="s">
        <v>11</v>
      </c>
      <c r="E4" s="12" t="s">
        <v>68</v>
      </c>
      <c r="F4" s="11"/>
      <c r="G4" s="11" t="s">
        <v>13</v>
      </c>
      <c r="H4" s="12" t="s">
        <v>68</v>
      </c>
      <c r="I4" s="11"/>
      <c r="J4" s="11" t="s">
        <v>61</v>
      </c>
      <c r="K4" s="12" t="s">
        <v>68</v>
      </c>
      <c r="L4" s="11"/>
      <c r="M4" s="11" t="s">
        <v>15</v>
      </c>
      <c r="N4" s="12" t="s">
        <v>68</v>
      </c>
      <c r="O4" s="13"/>
      <c r="P4" s="11" t="s">
        <v>15</v>
      </c>
      <c r="Q4" s="12" t="s">
        <v>68</v>
      </c>
      <c r="R4" s="11"/>
      <c r="S4" s="14" t="s">
        <v>16</v>
      </c>
      <c r="T4" s="12" t="s">
        <v>68</v>
      </c>
      <c r="U4" s="11"/>
      <c r="V4" s="15" t="s">
        <v>69</v>
      </c>
      <c r="W4" s="16" t="s">
        <v>18</v>
      </c>
      <c r="X4" s="17" t="s">
        <v>70</v>
      </c>
      <c r="Y4" s="18" t="s">
        <v>71</v>
      </c>
      <c r="Z4" s="19"/>
      <c r="AA4" s="3"/>
      <c r="AB4" s="3"/>
      <c r="AC4" s="2"/>
      <c r="AD4" s="2"/>
      <c r="AE4" s="2"/>
      <c r="AF4" s="2"/>
    </row>
    <row r="5" spans="2:35" s="31" customFormat="1" ht="42">
      <c r="B5" s="21">
        <v>12</v>
      </c>
      <c r="C5" s="261"/>
      <c r="D5" s="22" t="str">
        <f>月菜單!A29</f>
        <v>寶島白飯</v>
      </c>
      <c r="E5" s="22" t="s">
        <v>368</v>
      </c>
      <c r="F5" s="23" t="s">
        <v>21</v>
      </c>
      <c r="G5" s="59" t="str">
        <f>月菜單!A30</f>
        <v>鐵路便當排骨</v>
      </c>
      <c r="H5" s="22" t="s">
        <v>369</v>
      </c>
      <c r="I5" s="23" t="s">
        <v>21</v>
      </c>
      <c r="J5" s="59" t="str">
        <f>月菜單!A31</f>
        <v>冬瓜燒鴨</v>
      </c>
      <c r="K5" s="22" t="s">
        <v>370</v>
      </c>
      <c r="L5" s="23" t="s">
        <v>21</v>
      </c>
      <c r="M5" s="59" t="str">
        <f>月菜單!A32</f>
        <v>彩繪螺旋麵</v>
      </c>
      <c r="N5" s="22" t="s">
        <v>371</v>
      </c>
      <c r="O5" s="23" t="s">
        <v>21</v>
      </c>
      <c r="P5" s="22" t="str">
        <f>月菜單!A33</f>
        <v>深色蔬菜</v>
      </c>
      <c r="Q5" s="22" t="s">
        <v>372</v>
      </c>
      <c r="R5" s="23" t="s">
        <v>21</v>
      </c>
      <c r="S5" s="22" t="str">
        <f>月菜單!A34</f>
        <v>酸辣湯(豆芡)</v>
      </c>
      <c r="T5" s="27" t="s">
        <v>370</v>
      </c>
      <c r="U5" s="23" t="s">
        <v>21</v>
      </c>
      <c r="V5" s="262"/>
      <c r="W5" s="28" t="s">
        <v>22</v>
      </c>
      <c r="X5" s="29" t="s">
        <v>23</v>
      </c>
      <c r="Y5" s="223">
        <v>5.8</v>
      </c>
      <c r="Z5" s="2"/>
      <c r="AA5" s="2"/>
      <c r="AB5" s="3"/>
      <c r="AC5" s="2" t="s">
        <v>24</v>
      </c>
      <c r="AD5" s="2" t="s">
        <v>25</v>
      </c>
      <c r="AE5" s="2" t="s">
        <v>26</v>
      </c>
      <c r="AF5" s="2" t="s">
        <v>27</v>
      </c>
    </row>
    <row r="6" spans="2:35" ht="27.95" customHeight="1">
      <c r="B6" s="32" t="s">
        <v>28</v>
      </c>
      <c r="C6" s="261"/>
      <c r="D6" s="107" t="s">
        <v>373</v>
      </c>
      <c r="E6" s="107"/>
      <c r="F6" s="107">
        <v>120</v>
      </c>
      <c r="G6" s="107" t="s">
        <v>374</v>
      </c>
      <c r="H6" s="107"/>
      <c r="I6" s="107">
        <v>35</v>
      </c>
      <c r="J6" s="148" t="s">
        <v>375</v>
      </c>
      <c r="K6" s="149"/>
      <c r="L6" s="149">
        <v>30</v>
      </c>
      <c r="M6" s="142" t="s">
        <v>376</v>
      </c>
      <c r="N6" s="142"/>
      <c r="O6" s="142">
        <v>30</v>
      </c>
      <c r="P6" s="105" t="str">
        <f>P5</f>
        <v>深色蔬菜</v>
      </c>
      <c r="Q6" s="105"/>
      <c r="R6" s="107">
        <v>120</v>
      </c>
      <c r="S6" s="105" t="s">
        <v>377</v>
      </c>
      <c r="T6" s="105"/>
      <c r="U6" s="105">
        <v>5</v>
      </c>
      <c r="V6" s="263"/>
      <c r="W6" s="35">
        <f>Y5*15+Y7*5+Y9*15+Y10*12</f>
        <v>98.5</v>
      </c>
      <c r="X6" s="36" t="s">
        <v>29</v>
      </c>
      <c r="Y6" s="224">
        <v>1.9</v>
      </c>
      <c r="Z6" s="8"/>
      <c r="AA6" s="3" t="s">
        <v>30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5" ht="27.95" customHeight="1">
      <c r="B7" s="32">
        <v>16</v>
      </c>
      <c r="C7" s="261"/>
      <c r="D7" s="105"/>
      <c r="E7" s="105"/>
      <c r="F7" s="105"/>
      <c r="G7" s="107"/>
      <c r="H7" s="107"/>
      <c r="I7" s="107"/>
      <c r="J7" s="148" t="s">
        <v>378</v>
      </c>
      <c r="K7" s="149"/>
      <c r="L7" s="149">
        <v>40</v>
      </c>
      <c r="M7" s="107" t="s">
        <v>379</v>
      </c>
      <c r="N7" s="130"/>
      <c r="O7" s="107">
        <v>20</v>
      </c>
      <c r="P7" s="105"/>
      <c r="Q7" s="105"/>
      <c r="R7" s="105"/>
      <c r="S7" s="105" t="s">
        <v>380</v>
      </c>
      <c r="T7" s="105"/>
      <c r="U7" s="105">
        <v>5</v>
      </c>
      <c r="V7" s="263"/>
      <c r="W7" s="40" t="s">
        <v>31</v>
      </c>
      <c r="X7" s="41" t="s">
        <v>32</v>
      </c>
      <c r="Y7" s="224">
        <v>2.2999999999999998</v>
      </c>
      <c r="Z7" s="2"/>
      <c r="AA7" s="42" t="s">
        <v>33</v>
      </c>
      <c r="AB7" s="3">
        <v>2</v>
      </c>
      <c r="AC7" s="43">
        <f>AB7*7</f>
        <v>14</v>
      </c>
      <c r="AD7" s="3">
        <f>AB7*5</f>
        <v>10</v>
      </c>
      <c r="AE7" s="3" t="s">
        <v>14</v>
      </c>
      <c r="AF7" s="44">
        <f>AC7*4+AD7*9</f>
        <v>146</v>
      </c>
    </row>
    <row r="8" spans="2:35" ht="27.95" customHeight="1">
      <c r="B8" s="32" t="s">
        <v>34</v>
      </c>
      <c r="C8" s="261"/>
      <c r="D8" s="105"/>
      <c r="E8" s="105"/>
      <c r="F8" s="105"/>
      <c r="G8" s="107"/>
      <c r="H8" s="107"/>
      <c r="I8" s="107"/>
      <c r="J8" s="148" t="s">
        <v>381</v>
      </c>
      <c r="K8" s="150"/>
      <c r="L8" s="151">
        <v>5</v>
      </c>
      <c r="M8" s="107" t="s">
        <v>362</v>
      </c>
      <c r="N8" s="132"/>
      <c r="O8" s="107">
        <v>40</v>
      </c>
      <c r="P8" s="105"/>
      <c r="Q8" s="131"/>
      <c r="R8" s="105"/>
      <c r="S8" s="105" t="s">
        <v>382</v>
      </c>
      <c r="T8" s="152"/>
      <c r="U8" s="105">
        <v>5</v>
      </c>
      <c r="V8" s="263"/>
      <c r="W8" s="35">
        <f>Y6*5+Y8*5+Y10*8</f>
        <v>22</v>
      </c>
      <c r="X8" s="41" t="s">
        <v>35</v>
      </c>
      <c r="Y8" s="224">
        <v>2.5</v>
      </c>
      <c r="Z8" s="8"/>
      <c r="AA8" s="2" t="s">
        <v>36</v>
      </c>
      <c r="AB8" s="3">
        <v>1.5</v>
      </c>
      <c r="AC8" s="3">
        <f>AB8*1</f>
        <v>1.5</v>
      </c>
      <c r="AD8" s="3" t="s">
        <v>14</v>
      </c>
      <c r="AE8" s="3">
        <f>AB8*5</f>
        <v>7.5</v>
      </c>
      <c r="AF8" s="3">
        <f>AC8*4+AE8*4</f>
        <v>36</v>
      </c>
    </row>
    <row r="9" spans="2:35" ht="27.95" customHeight="1">
      <c r="B9" s="265" t="s">
        <v>37</v>
      </c>
      <c r="C9" s="261"/>
      <c r="D9" s="105"/>
      <c r="E9" s="105"/>
      <c r="F9" s="105"/>
      <c r="G9" s="107"/>
      <c r="H9" s="107"/>
      <c r="I9" s="107"/>
      <c r="J9" s="148" t="s">
        <v>383</v>
      </c>
      <c r="K9" s="153"/>
      <c r="L9" s="148">
        <v>20</v>
      </c>
      <c r="M9" s="107" t="s">
        <v>363</v>
      </c>
      <c r="N9" s="107"/>
      <c r="O9" s="107">
        <v>30</v>
      </c>
      <c r="P9" s="105"/>
      <c r="Q9" s="131"/>
      <c r="R9" s="105"/>
      <c r="S9" s="105" t="s">
        <v>361</v>
      </c>
      <c r="T9" s="131"/>
      <c r="U9" s="105">
        <v>10</v>
      </c>
      <c r="V9" s="263"/>
      <c r="W9" s="40" t="s">
        <v>38</v>
      </c>
      <c r="X9" s="41" t="s">
        <v>39</v>
      </c>
      <c r="Y9" s="224">
        <v>0</v>
      </c>
      <c r="Z9" s="2"/>
      <c r="AA9" s="2" t="s">
        <v>40</v>
      </c>
      <c r="AB9" s="3">
        <v>2.5</v>
      </c>
      <c r="AC9" s="3"/>
      <c r="AD9" s="3">
        <f>AB9*5</f>
        <v>12.5</v>
      </c>
      <c r="AE9" s="3" t="s">
        <v>14</v>
      </c>
      <c r="AF9" s="3">
        <f>AD9*9</f>
        <v>112.5</v>
      </c>
    </row>
    <row r="10" spans="2:35" ht="27.95" customHeight="1">
      <c r="B10" s="265"/>
      <c r="C10" s="261"/>
      <c r="D10" s="105"/>
      <c r="E10" s="105"/>
      <c r="F10" s="105"/>
      <c r="G10" s="133"/>
      <c r="H10" s="131"/>
      <c r="I10" s="105"/>
      <c r="J10" s="149"/>
      <c r="K10" s="150"/>
      <c r="L10" s="149"/>
      <c r="M10" s="131"/>
      <c r="N10" s="131"/>
      <c r="O10" s="105"/>
      <c r="P10" s="105"/>
      <c r="Q10" s="131"/>
      <c r="R10" s="105"/>
      <c r="S10" s="105" t="s">
        <v>384</v>
      </c>
      <c r="T10" s="108" t="s">
        <v>385</v>
      </c>
      <c r="U10" s="105">
        <v>10</v>
      </c>
      <c r="V10" s="263"/>
      <c r="W10" s="35">
        <f>Y5*2+Y6*7+Y7*1+Y10*8</f>
        <v>27.2</v>
      </c>
      <c r="X10" s="50" t="s">
        <v>41</v>
      </c>
      <c r="Y10" s="224">
        <v>0</v>
      </c>
      <c r="Z10" s="8"/>
      <c r="AA10" s="2" t="s">
        <v>42</v>
      </c>
      <c r="AE10" s="2">
        <f>AB10*15</f>
        <v>0</v>
      </c>
    </row>
    <row r="11" spans="2:35" ht="27.95" customHeight="1">
      <c r="B11" s="51" t="s">
        <v>43</v>
      </c>
      <c r="C11" s="52"/>
      <c r="D11" s="105"/>
      <c r="E11" s="131"/>
      <c r="F11" s="105"/>
      <c r="G11" s="105"/>
      <c r="H11" s="131"/>
      <c r="I11" s="105"/>
      <c r="J11" s="107"/>
      <c r="K11" s="130"/>
      <c r="L11" s="107"/>
      <c r="M11" s="131"/>
      <c r="N11" s="131"/>
      <c r="O11" s="105"/>
      <c r="P11" s="105"/>
      <c r="Q11" s="131"/>
      <c r="R11" s="105"/>
      <c r="S11" s="105" t="s">
        <v>386</v>
      </c>
      <c r="T11" s="105"/>
      <c r="U11" s="105">
        <v>5</v>
      </c>
      <c r="V11" s="263"/>
      <c r="W11" s="40" t="s">
        <v>44</v>
      </c>
      <c r="X11" s="53"/>
      <c r="Y11" s="121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5" ht="27.95" customHeight="1">
      <c r="B12" s="54"/>
      <c r="C12" s="55"/>
      <c r="D12" s="131"/>
      <c r="E12" s="131"/>
      <c r="F12" s="105"/>
      <c r="G12" s="105"/>
      <c r="H12" s="131"/>
      <c r="I12" s="105"/>
      <c r="J12" s="133"/>
      <c r="K12" s="154"/>
      <c r="L12" s="154"/>
      <c r="M12" s="131"/>
      <c r="N12" s="131"/>
      <c r="O12" s="105"/>
      <c r="P12" s="105"/>
      <c r="Q12" s="131"/>
      <c r="R12" s="105"/>
      <c r="S12" s="105"/>
      <c r="T12" s="131"/>
      <c r="U12" s="105"/>
      <c r="V12" s="264"/>
      <c r="W12" s="56">
        <f>W6*4+W8*9+W10*4</f>
        <v>700.8</v>
      </c>
      <c r="X12" s="57"/>
      <c r="Y12" s="121"/>
      <c r="Z12" s="8"/>
      <c r="AC12" s="58">
        <f>AC11*4/AF11</f>
        <v>0.15658362989323843</v>
      </c>
      <c r="AD12" s="58">
        <f>AD11*9/AF11</f>
        <v>0.28825622775800713</v>
      </c>
      <c r="AE12" s="58">
        <f>AE11*4/AF11</f>
        <v>0.55516014234875444</v>
      </c>
    </row>
    <row r="13" spans="2:35" s="31" customFormat="1" ht="42">
      <c r="B13" s="21">
        <v>12</v>
      </c>
      <c r="C13" s="261"/>
      <c r="D13" s="22" t="str">
        <f>月菜單!B29</f>
        <v>地瓜飯</v>
      </c>
      <c r="E13" s="22" t="s">
        <v>49</v>
      </c>
      <c r="F13" s="23" t="s">
        <v>21</v>
      </c>
      <c r="G13" s="59" t="str">
        <f>月菜單!B30</f>
        <v>墨西哥雞排</v>
      </c>
      <c r="H13" s="22" t="s">
        <v>315</v>
      </c>
      <c r="I13" s="23" t="s">
        <v>21</v>
      </c>
      <c r="J13" s="59" t="str">
        <f>月菜單!B31</f>
        <v>麻婆豆腐(豆)</v>
      </c>
      <c r="K13" s="22" t="s">
        <v>88</v>
      </c>
      <c r="L13" s="23" t="s">
        <v>21</v>
      </c>
      <c r="M13" s="59" t="str">
        <f>月菜單!B32</f>
        <v>海苔甜不辣(加炸)</v>
      </c>
      <c r="N13" s="22" t="s">
        <v>72</v>
      </c>
      <c r="O13" s="23" t="s">
        <v>21</v>
      </c>
      <c r="P13" s="22" t="str">
        <f>月菜單!B33</f>
        <v>淺色蔬菜</v>
      </c>
      <c r="Q13" s="22" t="s">
        <v>75</v>
      </c>
      <c r="R13" s="23" t="s">
        <v>21</v>
      </c>
      <c r="S13" s="22" t="str">
        <f>月菜單!B34</f>
        <v>冬菜粉絲湯</v>
      </c>
      <c r="T13" s="27" t="s">
        <v>73</v>
      </c>
      <c r="U13" s="23" t="s">
        <v>21</v>
      </c>
      <c r="V13" s="262"/>
      <c r="W13" s="28" t="s">
        <v>22</v>
      </c>
      <c r="X13" s="29" t="s">
        <v>23</v>
      </c>
      <c r="Y13" s="223">
        <v>5.8</v>
      </c>
      <c r="Z13" s="2"/>
      <c r="AA13" s="2"/>
      <c r="AB13" s="3"/>
      <c r="AC13" s="2" t="s">
        <v>24</v>
      </c>
      <c r="AD13" s="2" t="s">
        <v>25</v>
      </c>
      <c r="AE13" s="2" t="s">
        <v>26</v>
      </c>
      <c r="AF13" s="2" t="s">
        <v>27</v>
      </c>
      <c r="AG13" s="61"/>
      <c r="AH13" s="61"/>
      <c r="AI13" s="61"/>
    </row>
    <row r="14" spans="2:35" ht="27.95" customHeight="1">
      <c r="B14" s="32" t="s">
        <v>28</v>
      </c>
      <c r="C14" s="261"/>
      <c r="D14" s="107" t="s">
        <v>121</v>
      </c>
      <c r="E14" s="107"/>
      <c r="F14" s="107">
        <v>90</v>
      </c>
      <c r="G14" s="105" t="s">
        <v>253</v>
      </c>
      <c r="H14" s="105"/>
      <c r="I14" s="105">
        <v>40</v>
      </c>
      <c r="J14" s="105" t="s">
        <v>306</v>
      </c>
      <c r="K14" s="108" t="s">
        <v>86</v>
      </c>
      <c r="L14" s="105">
        <v>40</v>
      </c>
      <c r="M14" s="105" t="s">
        <v>387</v>
      </c>
      <c r="N14" s="105" t="s">
        <v>388</v>
      </c>
      <c r="O14" s="105">
        <v>40</v>
      </c>
      <c r="P14" s="105" t="str">
        <f>P13</f>
        <v>淺色蔬菜</v>
      </c>
      <c r="Q14" s="105"/>
      <c r="R14" s="107">
        <v>120</v>
      </c>
      <c r="S14" s="107" t="s">
        <v>308</v>
      </c>
      <c r="T14" s="107"/>
      <c r="U14" s="107">
        <v>10</v>
      </c>
      <c r="V14" s="263"/>
      <c r="W14" s="35">
        <f>Y13*15+Y15*5+Y17*15+Y18*12</f>
        <v>98.5</v>
      </c>
      <c r="X14" s="36" t="s">
        <v>29</v>
      </c>
      <c r="Y14" s="224">
        <v>1.9</v>
      </c>
      <c r="Z14" s="8"/>
      <c r="AA14" s="3" t="s">
        <v>30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  <c r="AG14" s="61"/>
      <c r="AH14" s="61"/>
      <c r="AI14" s="61"/>
    </row>
    <row r="15" spans="2:35" ht="27.95" customHeight="1">
      <c r="B15" s="32">
        <v>17</v>
      </c>
      <c r="C15" s="261"/>
      <c r="D15" s="107" t="s">
        <v>125</v>
      </c>
      <c r="E15" s="107"/>
      <c r="F15" s="107">
        <v>40</v>
      </c>
      <c r="G15" s="105"/>
      <c r="H15" s="105"/>
      <c r="I15" s="105"/>
      <c r="J15" s="105" t="s">
        <v>307</v>
      </c>
      <c r="K15" s="105"/>
      <c r="L15" s="105">
        <v>20</v>
      </c>
      <c r="M15" s="105" t="s">
        <v>389</v>
      </c>
      <c r="N15" s="105"/>
      <c r="O15" s="105"/>
      <c r="P15" s="105"/>
      <c r="Q15" s="105"/>
      <c r="R15" s="105"/>
      <c r="S15" s="105" t="s">
        <v>129</v>
      </c>
      <c r="T15" s="105"/>
      <c r="U15" s="105">
        <v>10</v>
      </c>
      <c r="V15" s="263"/>
      <c r="W15" s="40" t="s">
        <v>31</v>
      </c>
      <c r="X15" s="41" t="s">
        <v>32</v>
      </c>
      <c r="Y15" s="224">
        <v>2.2999999999999998</v>
      </c>
      <c r="Z15" s="2"/>
      <c r="AA15" s="42" t="s">
        <v>33</v>
      </c>
      <c r="AB15" s="3">
        <v>2.2000000000000002</v>
      </c>
      <c r="AC15" s="43">
        <f>AB15*7</f>
        <v>15.400000000000002</v>
      </c>
      <c r="AD15" s="3">
        <f>AB15*5</f>
        <v>11</v>
      </c>
      <c r="AE15" s="3" t="s">
        <v>14</v>
      </c>
      <c r="AF15" s="44">
        <f>AC15*4+AD15*9</f>
        <v>160.60000000000002</v>
      </c>
      <c r="AG15" s="61"/>
      <c r="AH15" s="61"/>
      <c r="AI15" s="61"/>
    </row>
    <row r="16" spans="2:35" ht="27.95" customHeight="1">
      <c r="B16" s="32" t="s">
        <v>45</v>
      </c>
      <c r="C16" s="261"/>
      <c r="D16" s="107"/>
      <c r="E16" s="107"/>
      <c r="F16" s="107"/>
      <c r="G16" s="105"/>
      <c r="H16" s="131"/>
      <c r="I16" s="105"/>
      <c r="J16" s="105" t="s">
        <v>241</v>
      </c>
      <c r="K16" s="108"/>
      <c r="L16" s="105">
        <v>20</v>
      </c>
      <c r="M16" s="105"/>
      <c r="N16" s="105"/>
      <c r="O16" s="105"/>
      <c r="P16" s="105"/>
      <c r="Q16" s="131"/>
      <c r="R16" s="105"/>
      <c r="S16" s="105"/>
      <c r="T16" s="152"/>
      <c r="U16" s="105"/>
      <c r="V16" s="263"/>
      <c r="W16" s="35">
        <f>Y14*5+Y16*5+Y18*8</f>
        <v>22</v>
      </c>
      <c r="X16" s="41" t="s">
        <v>35</v>
      </c>
      <c r="Y16" s="224">
        <v>2.5</v>
      </c>
      <c r="Z16" s="8"/>
      <c r="AA16" s="2" t="s">
        <v>36</v>
      </c>
      <c r="AB16" s="3">
        <v>1.6</v>
      </c>
      <c r="AC16" s="3">
        <f>AB16*1</f>
        <v>1.6</v>
      </c>
      <c r="AD16" s="3" t="s">
        <v>14</v>
      </c>
      <c r="AE16" s="3">
        <f>AB16*5</f>
        <v>8</v>
      </c>
      <c r="AF16" s="3">
        <f>AC16*4+AE16*4</f>
        <v>38.4</v>
      </c>
      <c r="AG16" s="61"/>
      <c r="AH16" s="61"/>
      <c r="AI16" s="61"/>
    </row>
    <row r="17" spans="2:35" ht="27.95" customHeight="1">
      <c r="B17" s="265" t="s">
        <v>46</v>
      </c>
      <c r="C17" s="261"/>
      <c r="D17" s="131"/>
      <c r="E17" s="131"/>
      <c r="F17" s="105"/>
      <c r="G17" s="105"/>
      <c r="H17" s="131"/>
      <c r="I17" s="105"/>
      <c r="J17" s="105"/>
      <c r="K17" s="131"/>
      <c r="L17" s="105"/>
      <c r="M17" s="105"/>
      <c r="N17" s="130"/>
      <c r="O17" s="105"/>
      <c r="P17" s="105"/>
      <c r="Q17" s="131"/>
      <c r="R17" s="105"/>
      <c r="S17" s="105"/>
      <c r="T17" s="131"/>
      <c r="U17" s="105"/>
      <c r="V17" s="263"/>
      <c r="W17" s="40" t="s">
        <v>38</v>
      </c>
      <c r="X17" s="41" t="s">
        <v>39</v>
      </c>
      <c r="Y17" s="224">
        <v>0</v>
      </c>
      <c r="Z17" s="2"/>
      <c r="AA17" s="2" t="s">
        <v>40</v>
      </c>
      <c r="AB17" s="3">
        <v>2.5</v>
      </c>
      <c r="AC17" s="3"/>
      <c r="AD17" s="3">
        <f>AB17*5</f>
        <v>12.5</v>
      </c>
      <c r="AE17" s="3" t="s">
        <v>14</v>
      </c>
      <c r="AF17" s="3">
        <f>AD17*9</f>
        <v>112.5</v>
      </c>
      <c r="AG17" s="61"/>
      <c r="AH17" s="63"/>
      <c r="AI17" s="61"/>
    </row>
    <row r="18" spans="2:35" ht="27.95" customHeight="1">
      <c r="B18" s="265"/>
      <c r="C18" s="261"/>
      <c r="D18" s="131"/>
      <c r="E18" s="131"/>
      <c r="F18" s="105"/>
      <c r="G18" s="136"/>
      <c r="H18" s="131"/>
      <c r="I18" s="105"/>
      <c r="J18" s="105"/>
      <c r="K18" s="131"/>
      <c r="L18" s="105"/>
      <c r="M18" s="105"/>
      <c r="N18" s="108"/>
      <c r="O18" s="105"/>
      <c r="P18" s="105"/>
      <c r="Q18" s="131"/>
      <c r="R18" s="105"/>
      <c r="S18" s="133"/>
      <c r="T18" s="131"/>
      <c r="U18" s="105"/>
      <c r="V18" s="263"/>
      <c r="W18" s="35">
        <f>Y13*2+Y14*7+Y15*1+Y18*8</f>
        <v>27.2</v>
      </c>
      <c r="X18" s="50" t="s">
        <v>41</v>
      </c>
      <c r="Y18" s="224">
        <v>0</v>
      </c>
      <c r="Z18" s="8"/>
      <c r="AA18" s="2" t="s">
        <v>42</v>
      </c>
      <c r="AB18" s="3">
        <v>1</v>
      </c>
      <c r="AE18" s="2">
        <f>AB18*15</f>
        <v>15</v>
      </c>
      <c r="AG18" s="61"/>
      <c r="AH18" s="63"/>
      <c r="AI18" s="61"/>
    </row>
    <row r="19" spans="2:35" ht="27.95" customHeight="1">
      <c r="B19" s="51" t="s">
        <v>43</v>
      </c>
      <c r="C19" s="52"/>
      <c r="D19" s="131"/>
      <c r="E19" s="131"/>
      <c r="F19" s="105"/>
      <c r="G19" s="105"/>
      <c r="H19" s="131"/>
      <c r="I19" s="105"/>
      <c r="J19" s="105"/>
      <c r="K19" s="131"/>
      <c r="L19" s="131"/>
      <c r="M19" s="105"/>
      <c r="N19" s="131"/>
      <c r="O19" s="105"/>
      <c r="P19" s="137"/>
      <c r="Q19" s="131"/>
      <c r="R19" s="105"/>
      <c r="S19" s="107"/>
      <c r="T19" s="132"/>
      <c r="U19" s="107"/>
      <c r="V19" s="263"/>
      <c r="W19" s="40" t="s">
        <v>44</v>
      </c>
      <c r="X19" s="53"/>
      <c r="Y19" s="225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2:35" ht="27.95" customHeight="1">
      <c r="B20" s="54"/>
      <c r="C20" s="55"/>
      <c r="D20" s="131"/>
      <c r="E20" s="131"/>
      <c r="F20" s="105"/>
      <c r="G20" s="105"/>
      <c r="H20" s="131"/>
      <c r="I20" s="105"/>
      <c r="J20" s="105"/>
      <c r="K20" s="131"/>
      <c r="L20" s="131"/>
      <c r="M20" s="131"/>
      <c r="N20" s="131"/>
      <c r="O20" s="105"/>
      <c r="P20" s="131"/>
      <c r="Q20" s="131"/>
      <c r="R20" s="105"/>
      <c r="S20" s="133"/>
      <c r="T20" s="131"/>
      <c r="U20" s="105"/>
      <c r="V20" s="264"/>
      <c r="W20" s="56">
        <f>W14*4+W16*9+W18*4</f>
        <v>700.8</v>
      </c>
      <c r="X20" s="66"/>
      <c r="Y20" s="226"/>
      <c r="Z20" s="8"/>
      <c r="AC20" s="58">
        <f>AC19*4/AF19</f>
        <v>0.14881334188582426</v>
      </c>
      <c r="AD20" s="58">
        <f>AD19*9/AF19</f>
        <v>0.27132777421423987</v>
      </c>
      <c r="AE20" s="58">
        <f>AE19*4/AF19</f>
        <v>0.5798588838999359</v>
      </c>
    </row>
    <row r="21" spans="2:35" s="31" customFormat="1" ht="42">
      <c r="B21" s="21">
        <v>12</v>
      </c>
      <c r="C21" s="261"/>
      <c r="D21" s="59" t="str">
        <f>月菜單!C29</f>
        <v>寶島白飯</v>
      </c>
      <c r="E21" s="22" t="s">
        <v>132</v>
      </c>
      <c r="F21" s="23" t="s">
        <v>21</v>
      </c>
      <c r="G21" s="59" t="str">
        <f>月菜單!C30</f>
        <v>黃金魚片(海炸)</v>
      </c>
      <c r="H21" s="22" t="s">
        <v>72</v>
      </c>
      <c r="I21" s="23" t="s">
        <v>21</v>
      </c>
      <c r="J21" s="59" t="str">
        <f>月菜單!C31</f>
        <v>塔香三杯雞</v>
      </c>
      <c r="K21" s="22" t="s">
        <v>74</v>
      </c>
      <c r="L21" s="23" t="s">
        <v>21</v>
      </c>
      <c r="M21" s="59" t="str">
        <f>月菜單!C32</f>
        <v>三色干絲(豆)</v>
      </c>
      <c r="N21" s="22" t="s">
        <v>74</v>
      </c>
      <c r="O21" s="23" t="s">
        <v>21</v>
      </c>
      <c r="P21" s="22" t="str">
        <f>月菜單!C33</f>
        <v>深色蔬菜</v>
      </c>
      <c r="Q21" s="22" t="s">
        <v>75</v>
      </c>
      <c r="R21" s="23" t="s">
        <v>21</v>
      </c>
      <c r="S21" s="22" t="str">
        <f>月菜單!C34</f>
        <v>味噌海芽湯(海)</v>
      </c>
      <c r="T21" s="27" t="s">
        <v>73</v>
      </c>
      <c r="U21" s="23" t="s">
        <v>21</v>
      </c>
      <c r="V21" s="262"/>
      <c r="W21" s="28" t="s">
        <v>22</v>
      </c>
      <c r="X21" s="29" t="s">
        <v>23</v>
      </c>
      <c r="Y21" s="223">
        <v>5.7</v>
      </c>
      <c r="Z21" s="2"/>
      <c r="AA21" s="2"/>
      <c r="AB21" s="3"/>
      <c r="AC21" s="2" t="s">
        <v>24</v>
      </c>
      <c r="AD21" s="2" t="s">
        <v>25</v>
      </c>
      <c r="AE21" s="2" t="s">
        <v>26</v>
      </c>
      <c r="AF21" s="2" t="s">
        <v>27</v>
      </c>
    </row>
    <row r="22" spans="2:35" s="69" customFormat="1" ht="27.75" customHeight="1">
      <c r="B22" s="32" t="s">
        <v>28</v>
      </c>
      <c r="C22" s="261"/>
      <c r="D22" s="107" t="s">
        <v>121</v>
      </c>
      <c r="E22" s="107"/>
      <c r="F22" s="107">
        <v>110</v>
      </c>
      <c r="G22" s="107" t="s">
        <v>122</v>
      </c>
      <c r="H22" s="107" t="s">
        <v>236</v>
      </c>
      <c r="I22" s="107">
        <v>40</v>
      </c>
      <c r="J22" s="105" t="s">
        <v>267</v>
      </c>
      <c r="K22" s="105"/>
      <c r="L22" s="105">
        <v>30</v>
      </c>
      <c r="M22" s="107" t="s">
        <v>107</v>
      </c>
      <c r="N22" s="107"/>
      <c r="O22" s="107">
        <v>30</v>
      </c>
      <c r="P22" s="105" t="str">
        <f>P21</f>
        <v>深色蔬菜</v>
      </c>
      <c r="Q22" s="105"/>
      <c r="R22" s="107">
        <v>120</v>
      </c>
      <c r="S22" s="107" t="s">
        <v>309</v>
      </c>
      <c r="T22" s="107"/>
      <c r="U22" s="107">
        <v>30</v>
      </c>
      <c r="V22" s="263"/>
      <c r="W22" s="35">
        <f>Y21*15+Y23*5+Y25*15+Y26*12</f>
        <v>97</v>
      </c>
      <c r="X22" s="36" t="s">
        <v>29</v>
      </c>
      <c r="Y22" s="224">
        <v>1.8</v>
      </c>
      <c r="Z22" s="68"/>
      <c r="AA22" s="3" t="s">
        <v>30</v>
      </c>
      <c r="AB22" s="3">
        <v>6</v>
      </c>
      <c r="AC22" s="3">
        <f>AB22*2</f>
        <v>12</v>
      </c>
      <c r="AD22" s="3"/>
      <c r="AE22" s="3">
        <f>AB22*15</f>
        <v>90</v>
      </c>
      <c r="AF22" s="3">
        <f>AC22*4+AE22*4</f>
        <v>408</v>
      </c>
    </row>
    <row r="23" spans="2:35" s="69" customFormat="1" ht="27.95" customHeight="1">
      <c r="B23" s="32">
        <v>18</v>
      </c>
      <c r="C23" s="261"/>
      <c r="D23" s="105"/>
      <c r="E23" s="105"/>
      <c r="F23" s="105"/>
      <c r="G23" s="107"/>
      <c r="H23" s="107"/>
      <c r="I23" s="107"/>
      <c r="J23" s="105" t="s">
        <v>265</v>
      </c>
      <c r="K23" s="105"/>
      <c r="L23" s="105">
        <v>10</v>
      </c>
      <c r="M23" s="105" t="s">
        <v>109</v>
      </c>
      <c r="N23" s="105" t="s">
        <v>86</v>
      </c>
      <c r="O23" s="105">
        <v>20</v>
      </c>
      <c r="P23" s="105"/>
      <c r="Q23" s="105"/>
      <c r="R23" s="105"/>
      <c r="S23" s="107" t="s">
        <v>310</v>
      </c>
      <c r="T23" s="155"/>
      <c r="U23" s="107">
        <v>10</v>
      </c>
      <c r="V23" s="263"/>
      <c r="W23" s="40" t="s">
        <v>31</v>
      </c>
      <c r="X23" s="41" t="s">
        <v>32</v>
      </c>
      <c r="Y23" s="224">
        <v>2.2999999999999998</v>
      </c>
      <c r="Z23" s="70"/>
      <c r="AA23" s="42" t="s">
        <v>33</v>
      </c>
      <c r="AB23" s="3">
        <v>2</v>
      </c>
      <c r="AC23" s="43">
        <f>AB23*7</f>
        <v>14</v>
      </c>
      <c r="AD23" s="3">
        <f>AB23*5</f>
        <v>10</v>
      </c>
      <c r="AE23" s="3" t="s">
        <v>14</v>
      </c>
      <c r="AF23" s="44">
        <f>AC23*4+AD23*9</f>
        <v>146</v>
      </c>
    </row>
    <row r="24" spans="2:35" s="69" customFormat="1" ht="27.95" customHeight="1">
      <c r="B24" s="32" t="s">
        <v>45</v>
      </c>
      <c r="C24" s="261"/>
      <c r="D24" s="105"/>
      <c r="E24" s="105"/>
      <c r="F24" s="105"/>
      <c r="G24" s="107"/>
      <c r="H24" s="132"/>
      <c r="I24" s="107"/>
      <c r="J24" s="105" t="s">
        <v>311</v>
      </c>
      <c r="K24" s="105"/>
      <c r="L24" s="105">
        <v>10</v>
      </c>
      <c r="M24" s="107" t="s">
        <v>77</v>
      </c>
      <c r="N24" s="107"/>
      <c r="O24" s="105">
        <v>20</v>
      </c>
      <c r="P24" s="105"/>
      <c r="Q24" s="105"/>
      <c r="R24" s="105"/>
      <c r="S24" s="107" t="s">
        <v>312</v>
      </c>
      <c r="T24" s="107" t="s">
        <v>232</v>
      </c>
      <c r="U24" s="107">
        <v>5</v>
      </c>
      <c r="V24" s="263"/>
      <c r="W24" s="35">
        <f>Y22*5+Y24*5+Y26*8</f>
        <v>22</v>
      </c>
      <c r="X24" s="41" t="s">
        <v>35</v>
      </c>
      <c r="Y24" s="224">
        <v>2.6</v>
      </c>
      <c r="Z24" s="68"/>
      <c r="AA24" s="2" t="s">
        <v>36</v>
      </c>
      <c r="AB24" s="3">
        <v>1.5</v>
      </c>
      <c r="AC24" s="3">
        <f>AB24*1</f>
        <v>1.5</v>
      </c>
      <c r="AD24" s="3" t="s">
        <v>14</v>
      </c>
      <c r="AE24" s="3">
        <f>AB24*5</f>
        <v>7.5</v>
      </c>
      <c r="AF24" s="3">
        <f>AC24*4+AE24*4</f>
        <v>36</v>
      </c>
    </row>
    <row r="25" spans="2:35" s="69" customFormat="1" ht="27.95" customHeight="1">
      <c r="B25" s="265" t="s">
        <v>47</v>
      </c>
      <c r="C25" s="261"/>
      <c r="D25" s="105"/>
      <c r="E25" s="105"/>
      <c r="F25" s="105"/>
      <c r="G25" s="107"/>
      <c r="H25" s="132"/>
      <c r="I25" s="107"/>
      <c r="J25" s="105"/>
      <c r="K25" s="108"/>
      <c r="L25" s="105"/>
      <c r="M25" s="107" t="s">
        <v>110</v>
      </c>
      <c r="N25" s="130"/>
      <c r="O25" s="107">
        <v>10</v>
      </c>
      <c r="P25" s="105"/>
      <c r="Q25" s="105"/>
      <c r="R25" s="105"/>
      <c r="S25" s="105"/>
      <c r="T25" s="131"/>
      <c r="U25" s="105"/>
      <c r="V25" s="263"/>
      <c r="W25" s="40" t="s">
        <v>38</v>
      </c>
      <c r="X25" s="41" t="s">
        <v>39</v>
      </c>
      <c r="Y25" s="224">
        <v>0</v>
      </c>
      <c r="Z25" s="70"/>
      <c r="AA25" s="2" t="s">
        <v>40</v>
      </c>
      <c r="AB25" s="3">
        <v>2.5</v>
      </c>
      <c r="AC25" s="3"/>
      <c r="AD25" s="3">
        <f>AB25*5</f>
        <v>12.5</v>
      </c>
      <c r="AE25" s="3" t="s">
        <v>14</v>
      </c>
      <c r="AF25" s="3">
        <f>AD25*9</f>
        <v>112.5</v>
      </c>
    </row>
    <row r="26" spans="2:35" s="69" customFormat="1" ht="27.95" customHeight="1">
      <c r="B26" s="265"/>
      <c r="C26" s="261"/>
      <c r="D26" s="105"/>
      <c r="E26" s="105"/>
      <c r="F26" s="105"/>
      <c r="G26" s="136"/>
      <c r="H26" s="131"/>
      <c r="I26" s="105"/>
      <c r="J26" s="130"/>
      <c r="K26" s="130"/>
      <c r="L26" s="107"/>
      <c r="M26" s="105"/>
      <c r="N26" s="130"/>
      <c r="O26" s="105"/>
      <c r="P26" s="107"/>
      <c r="Q26" s="107"/>
      <c r="R26" s="105"/>
      <c r="S26" s="134"/>
      <c r="T26" s="131"/>
      <c r="U26" s="105"/>
      <c r="V26" s="263"/>
      <c r="W26" s="35">
        <f>Y21*2+Y22*7+Y23*1+Y26*8</f>
        <v>26.3</v>
      </c>
      <c r="X26" s="50" t="s">
        <v>41</v>
      </c>
      <c r="Y26" s="224">
        <v>0</v>
      </c>
      <c r="Z26" s="68"/>
      <c r="AA26" s="2" t="s">
        <v>42</v>
      </c>
      <c r="AB26" s="3"/>
      <c r="AC26" s="2"/>
      <c r="AD26" s="2"/>
      <c r="AE26" s="2">
        <f>AB26*15</f>
        <v>0</v>
      </c>
      <c r="AF26" s="2"/>
    </row>
    <row r="27" spans="2:35" s="69" customFormat="1" ht="27.95" customHeight="1">
      <c r="B27" s="51" t="s">
        <v>43</v>
      </c>
      <c r="C27" s="71"/>
      <c r="D27" s="105"/>
      <c r="E27" s="131"/>
      <c r="F27" s="105"/>
      <c r="G27" s="105"/>
      <c r="H27" s="131"/>
      <c r="I27" s="105"/>
      <c r="J27" s="130"/>
      <c r="K27" s="130"/>
      <c r="L27" s="107"/>
      <c r="M27" s="105"/>
      <c r="N27" s="131"/>
      <c r="O27" s="105"/>
      <c r="P27" s="108"/>
      <c r="Q27" s="131"/>
      <c r="R27" s="105"/>
      <c r="S27" s="105"/>
      <c r="T27" s="131"/>
      <c r="U27" s="105"/>
      <c r="V27" s="263"/>
      <c r="W27" s="40" t="s">
        <v>44</v>
      </c>
      <c r="X27" s="53"/>
      <c r="Y27" s="225"/>
      <c r="Z27" s="70"/>
      <c r="AA27" s="2"/>
      <c r="AB27" s="3"/>
      <c r="AC27" s="2">
        <f>SUM(AC22:AC26)</f>
        <v>27.5</v>
      </c>
      <c r="AD27" s="2">
        <f>SUM(AD22:AD26)</f>
        <v>22.5</v>
      </c>
      <c r="AE27" s="2">
        <f>SUM(AE22:AE26)</f>
        <v>97.5</v>
      </c>
      <c r="AF27" s="2">
        <f>AC27*4+AD27*9+AE27*4</f>
        <v>702.5</v>
      </c>
    </row>
    <row r="28" spans="2:35" s="69" customFormat="1" ht="27.95" customHeight="1" thickBot="1">
      <c r="B28" s="72"/>
      <c r="C28" s="73"/>
      <c r="D28" s="131"/>
      <c r="E28" s="131"/>
      <c r="F28" s="105"/>
      <c r="G28" s="105"/>
      <c r="H28" s="131"/>
      <c r="I28" s="105"/>
      <c r="J28" s="130"/>
      <c r="K28" s="132"/>
      <c r="L28" s="107"/>
      <c r="M28" s="105"/>
      <c r="N28" s="131"/>
      <c r="O28" s="105"/>
      <c r="P28" s="105"/>
      <c r="Q28" s="131"/>
      <c r="R28" s="105"/>
      <c r="S28" s="105"/>
      <c r="T28" s="131"/>
      <c r="U28" s="105"/>
      <c r="V28" s="264"/>
      <c r="W28" s="56">
        <f>W22*4+W24*9+W26*4</f>
        <v>691.2</v>
      </c>
      <c r="X28" s="57"/>
      <c r="Y28" s="226"/>
      <c r="Z28" s="68"/>
      <c r="AA28" s="70"/>
      <c r="AB28" s="74"/>
      <c r="AC28" s="58">
        <f>AC27*4/AF27</f>
        <v>0.15658362989323843</v>
      </c>
      <c r="AD28" s="58">
        <f>AD27*9/AF27</f>
        <v>0.28825622775800713</v>
      </c>
      <c r="AE28" s="58">
        <f>AE27*4/AF27</f>
        <v>0.55516014234875444</v>
      </c>
      <c r="AF28" s="70"/>
    </row>
    <row r="29" spans="2:35" s="31" customFormat="1" ht="42">
      <c r="B29" s="21">
        <v>12</v>
      </c>
      <c r="C29" s="261"/>
      <c r="D29" s="22" t="str">
        <f>月菜單!D29</f>
        <v>糙米飯</v>
      </c>
      <c r="E29" s="22" t="s">
        <v>49</v>
      </c>
      <c r="F29" s="23" t="s">
        <v>21</v>
      </c>
      <c r="G29" s="24" t="str">
        <f>月菜單!D30</f>
        <v>碳烤翅小腿</v>
      </c>
      <c r="H29" s="22" t="s">
        <v>295</v>
      </c>
      <c r="I29" s="23" t="s">
        <v>21</v>
      </c>
      <c r="J29" s="25" t="str">
        <f>月菜單!D31</f>
        <v>京醬肉絲</v>
      </c>
      <c r="K29" s="26" t="s">
        <v>80</v>
      </c>
      <c r="L29" s="23" t="s">
        <v>21</v>
      </c>
      <c r="M29" s="24" t="str">
        <f>月菜單!D32</f>
        <v>鮮蔬炒蛋</v>
      </c>
      <c r="N29" s="22" t="s">
        <v>74</v>
      </c>
      <c r="O29" s="23" t="s">
        <v>21</v>
      </c>
      <c r="P29" s="22" t="str">
        <f>月菜單!D33</f>
        <v>淺色蔬菜</v>
      </c>
      <c r="Q29" s="22" t="s">
        <v>75</v>
      </c>
      <c r="R29" s="23" t="s">
        <v>21</v>
      </c>
      <c r="S29" s="22" t="str">
        <f>月菜單!D34</f>
        <v>白玉上排湯</v>
      </c>
      <c r="T29" s="27" t="s">
        <v>73</v>
      </c>
      <c r="U29" s="23" t="s">
        <v>21</v>
      </c>
      <c r="V29" s="269"/>
      <c r="W29" s="28" t="s">
        <v>22</v>
      </c>
      <c r="X29" s="29" t="s">
        <v>23</v>
      </c>
      <c r="Y29" s="227">
        <v>5.6</v>
      </c>
      <c r="Z29" s="2"/>
      <c r="AA29" s="2"/>
      <c r="AB29" s="3"/>
      <c r="AC29" s="2" t="s">
        <v>24</v>
      </c>
      <c r="AD29" s="2" t="s">
        <v>25</v>
      </c>
      <c r="AE29" s="2" t="s">
        <v>26</v>
      </c>
      <c r="AF29" s="2" t="s">
        <v>27</v>
      </c>
    </row>
    <row r="30" spans="2:35" ht="27.95" customHeight="1">
      <c r="B30" s="32" t="s">
        <v>28</v>
      </c>
      <c r="C30" s="261"/>
      <c r="D30" s="107" t="s">
        <v>121</v>
      </c>
      <c r="E30" s="107"/>
      <c r="F30" s="107">
        <v>70</v>
      </c>
      <c r="G30" s="105" t="s">
        <v>260</v>
      </c>
      <c r="H30" s="105"/>
      <c r="I30" s="105">
        <v>40</v>
      </c>
      <c r="J30" s="107" t="s">
        <v>241</v>
      </c>
      <c r="K30" s="107"/>
      <c r="L30" s="107">
        <v>25</v>
      </c>
      <c r="M30" s="107" t="s">
        <v>268</v>
      </c>
      <c r="N30" s="107"/>
      <c r="O30" s="107">
        <v>30</v>
      </c>
      <c r="P30" s="105" t="str">
        <f>P29</f>
        <v>淺色蔬菜</v>
      </c>
      <c r="Q30" s="105"/>
      <c r="R30" s="107">
        <v>120</v>
      </c>
      <c r="S30" s="107" t="s">
        <v>279</v>
      </c>
      <c r="T30" s="107"/>
      <c r="U30" s="107">
        <v>30</v>
      </c>
      <c r="V30" s="270"/>
      <c r="W30" s="35">
        <f>Y29*15+Y31*5+Y33*15+Y34*12</f>
        <v>97</v>
      </c>
      <c r="X30" s="36" t="s">
        <v>29</v>
      </c>
      <c r="Y30" s="225">
        <v>1.9</v>
      </c>
      <c r="Z30" s="8"/>
      <c r="AA30" s="3" t="s">
        <v>30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5" ht="27.95" customHeight="1">
      <c r="B31" s="32">
        <v>19</v>
      </c>
      <c r="C31" s="261"/>
      <c r="D31" s="107" t="s">
        <v>225</v>
      </c>
      <c r="E31" s="107"/>
      <c r="F31" s="107">
        <v>30</v>
      </c>
      <c r="G31" s="105"/>
      <c r="H31" s="105"/>
      <c r="I31" s="105"/>
      <c r="J31" s="107" t="s">
        <v>250</v>
      </c>
      <c r="K31" s="107"/>
      <c r="L31" s="107">
        <v>10</v>
      </c>
      <c r="M31" s="105" t="s">
        <v>313</v>
      </c>
      <c r="N31" s="105"/>
      <c r="O31" s="105">
        <v>20</v>
      </c>
      <c r="P31" s="107"/>
      <c r="Q31" s="107"/>
      <c r="R31" s="107"/>
      <c r="S31" s="135" t="s">
        <v>314</v>
      </c>
      <c r="T31" s="107"/>
      <c r="U31" s="107">
        <v>10</v>
      </c>
      <c r="V31" s="270"/>
      <c r="W31" s="40" t="s">
        <v>31</v>
      </c>
      <c r="X31" s="41" t="s">
        <v>32</v>
      </c>
      <c r="Y31" s="225">
        <v>2.6</v>
      </c>
      <c r="Z31" s="2"/>
      <c r="AA31" s="42" t="s">
        <v>33</v>
      </c>
      <c r="AB31" s="3">
        <v>2.2999999999999998</v>
      </c>
      <c r="AC31" s="43">
        <f>AB31*7</f>
        <v>16.099999999999998</v>
      </c>
      <c r="AD31" s="3">
        <f>AB31*5</f>
        <v>11.5</v>
      </c>
      <c r="AE31" s="3" t="s">
        <v>14</v>
      </c>
      <c r="AF31" s="44">
        <f>AC31*4+AD31*9</f>
        <v>167.89999999999998</v>
      </c>
    </row>
    <row r="32" spans="2:35" ht="27.95" customHeight="1">
      <c r="B32" s="32" t="s">
        <v>34</v>
      </c>
      <c r="C32" s="261"/>
      <c r="D32" s="107"/>
      <c r="E32" s="107"/>
      <c r="F32" s="107"/>
      <c r="G32" s="105"/>
      <c r="H32" s="131"/>
      <c r="I32" s="105"/>
      <c r="J32" s="107" t="s">
        <v>276</v>
      </c>
      <c r="K32" s="107"/>
      <c r="L32" s="107">
        <v>20</v>
      </c>
      <c r="M32" s="107" t="s">
        <v>255</v>
      </c>
      <c r="N32" s="107"/>
      <c r="O32" s="105">
        <v>20</v>
      </c>
      <c r="P32" s="107"/>
      <c r="Q32" s="107"/>
      <c r="R32" s="107"/>
      <c r="S32" s="105"/>
      <c r="T32" s="105"/>
      <c r="U32" s="105"/>
      <c r="V32" s="270"/>
      <c r="W32" s="35">
        <f>Y30*5+Y32*5+Y34*8</f>
        <v>22.5</v>
      </c>
      <c r="X32" s="41" t="s">
        <v>35</v>
      </c>
      <c r="Y32" s="225">
        <v>2.6</v>
      </c>
      <c r="Z32" s="8"/>
      <c r="AA32" s="2" t="s">
        <v>36</v>
      </c>
      <c r="AB32" s="3">
        <v>1.5</v>
      </c>
      <c r="AC32" s="3">
        <f>AB32*1</f>
        <v>1.5</v>
      </c>
      <c r="AD32" s="3" t="s">
        <v>14</v>
      </c>
      <c r="AE32" s="3">
        <f>AB32*5</f>
        <v>7.5</v>
      </c>
      <c r="AF32" s="3">
        <f>AC32*4+AE32*4</f>
        <v>36</v>
      </c>
    </row>
    <row r="33" spans="2:32" ht="27.75">
      <c r="B33" s="265" t="s">
        <v>48</v>
      </c>
      <c r="C33" s="261"/>
      <c r="D33" s="108"/>
      <c r="E33" s="131"/>
      <c r="F33" s="105"/>
      <c r="G33" s="139"/>
      <c r="H33" s="140"/>
      <c r="I33" s="141"/>
      <c r="J33" s="107"/>
      <c r="K33" s="107"/>
      <c r="L33" s="107"/>
      <c r="M33" s="107" t="s">
        <v>304</v>
      </c>
      <c r="N33" s="130"/>
      <c r="O33" s="107">
        <v>10</v>
      </c>
      <c r="P33" s="107"/>
      <c r="Q33" s="107"/>
      <c r="R33" s="107"/>
      <c r="S33" s="133"/>
      <c r="T33" s="132"/>
      <c r="U33" s="107"/>
      <c r="V33" s="270"/>
      <c r="W33" s="40" t="s">
        <v>38</v>
      </c>
      <c r="X33" s="41" t="s">
        <v>39</v>
      </c>
      <c r="Y33" s="225">
        <v>0</v>
      </c>
      <c r="Z33" s="2"/>
      <c r="AA33" s="2" t="s">
        <v>40</v>
      </c>
      <c r="AB33" s="3">
        <v>2.5</v>
      </c>
      <c r="AC33" s="3"/>
      <c r="AD33" s="3">
        <f>AB33*5</f>
        <v>12.5</v>
      </c>
      <c r="AE33" s="3" t="s">
        <v>14</v>
      </c>
      <c r="AF33" s="3">
        <f>AD33*9</f>
        <v>112.5</v>
      </c>
    </row>
    <row r="34" spans="2:32" ht="27.75">
      <c r="B34" s="265"/>
      <c r="C34" s="261"/>
      <c r="D34" s="108"/>
      <c r="E34" s="108"/>
      <c r="F34" s="105"/>
      <c r="G34" s="107"/>
      <c r="H34" s="132"/>
      <c r="I34" s="107"/>
      <c r="J34" s="107"/>
      <c r="K34" s="132"/>
      <c r="L34" s="107"/>
      <c r="M34" s="107"/>
      <c r="N34" s="130"/>
      <c r="O34" s="107"/>
      <c r="P34" s="107"/>
      <c r="Q34" s="132"/>
      <c r="R34" s="107"/>
      <c r="S34" s="107"/>
      <c r="T34" s="132"/>
      <c r="U34" s="107"/>
      <c r="V34" s="270"/>
      <c r="W34" s="35">
        <f>Y29*2+Y30*7+Y31*1+Y34*8</f>
        <v>27.1</v>
      </c>
      <c r="X34" s="50" t="s">
        <v>41</v>
      </c>
      <c r="Y34" s="226">
        <v>0</v>
      </c>
      <c r="Z34" s="8"/>
      <c r="AA34" s="2" t="s">
        <v>42</v>
      </c>
      <c r="AB34" s="3">
        <v>1</v>
      </c>
      <c r="AE34" s="2">
        <f>AB34*15</f>
        <v>15</v>
      </c>
    </row>
    <row r="35" spans="2:32" ht="27.75">
      <c r="B35" s="51" t="s">
        <v>43</v>
      </c>
      <c r="C35" s="52"/>
      <c r="D35" s="132"/>
      <c r="E35" s="132"/>
      <c r="F35" s="107"/>
      <c r="G35" s="107"/>
      <c r="H35" s="130"/>
      <c r="I35" s="107"/>
      <c r="J35" s="105"/>
      <c r="K35" s="131"/>
      <c r="L35" s="105"/>
      <c r="M35" s="105"/>
      <c r="N35" s="131"/>
      <c r="O35" s="105"/>
      <c r="P35" s="107"/>
      <c r="Q35" s="132"/>
      <c r="R35" s="107"/>
      <c r="S35" s="133"/>
      <c r="T35" s="131"/>
      <c r="U35" s="105"/>
      <c r="V35" s="270"/>
      <c r="W35" s="40" t="s">
        <v>44</v>
      </c>
      <c r="X35" s="53"/>
      <c r="Y35" s="225"/>
      <c r="Z35" s="2"/>
      <c r="AC35" s="2">
        <f>SUM(AC30:AC34)</f>
        <v>29.599999999999998</v>
      </c>
      <c r="AD35" s="2">
        <f>SUM(AD30:AD34)</f>
        <v>24</v>
      </c>
      <c r="AE35" s="2">
        <f>SUM(AE30:AE34)</f>
        <v>112.5</v>
      </c>
      <c r="AF35" s="2">
        <f>AC35*4+AD35*9+AE35*4</f>
        <v>784.4</v>
      </c>
    </row>
    <row r="36" spans="2:32" ht="27.75">
      <c r="B36" s="54"/>
      <c r="C36" s="55"/>
      <c r="D36" s="132"/>
      <c r="E36" s="132"/>
      <c r="F36" s="107"/>
      <c r="G36" s="108"/>
      <c r="H36" s="108"/>
      <c r="I36" s="105"/>
      <c r="J36" s="105"/>
      <c r="K36" s="131"/>
      <c r="L36" s="131"/>
      <c r="M36" s="105"/>
      <c r="N36" s="131"/>
      <c r="O36" s="105"/>
      <c r="P36" s="107"/>
      <c r="Q36" s="132"/>
      <c r="R36" s="107"/>
      <c r="S36" s="105"/>
      <c r="T36" s="131"/>
      <c r="U36" s="105"/>
      <c r="V36" s="271"/>
      <c r="W36" s="56">
        <f>W30*4+W32*9+W34*4</f>
        <v>698.9</v>
      </c>
      <c r="X36" s="66"/>
      <c r="Y36" s="225"/>
      <c r="Z36" s="8"/>
      <c r="AC36" s="58">
        <f>AC35*4/AF35</f>
        <v>0.15094339622641509</v>
      </c>
      <c r="AD36" s="58">
        <f>AD35*9/AF35</f>
        <v>0.27536970933197347</v>
      </c>
      <c r="AE36" s="58">
        <f>AE35*4/AF35</f>
        <v>0.57368689444161147</v>
      </c>
    </row>
    <row r="37" spans="2:32" s="31" customFormat="1" ht="42">
      <c r="B37" s="21">
        <v>12</v>
      </c>
      <c r="C37" s="261"/>
      <c r="D37" s="22" t="str">
        <f>月菜單!E29</f>
        <v>海苔風味炒飯</v>
      </c>
      <c r="E37" s="22" t="s">
        <v>51</v>
      </c>
      <c r="F37" s="23" t="s">
        <v>21</v>
      </c>
      <c r="G37" s="24" t="str">
        <f>月菜單!E30</f>
        <v>檸檬雞翅</v>
      </c>
      <c r="H37" s="22" t="s">
        <v>50</v>
      </c>
      <c r="I37" s="23" t="s">
        <v>21</v>
      </c>
      <c r="J37" s="25" t="str">
        <f>月菜單!E31</f>
        <v>櫥窗滷味(豆醃)</v>
      </c>
      <c r="K37" s="26" t="s">
        <v>113</v>
      </c>
      <c r="L37" s="23" t="s">
        <v>21</v>
      </c>
      <c r="M37" s="24" t="str">
        <f>月菜單!E32</f>
        <v>香烤地瓜條</v>
      </c>
      <c r="N37" s="22" t="s">
        <v>50</v>
      </c>
      <c r="O37" s="23" t="s">
        <v>21</v>
      </c>
      <c r="P37" s="22" t="str">
        <f>月菜單!E33</f>
        <v>深色蔬菜</v>
      </c>
      <c r="Q37" s="22" t="s">
        <v>75</v>
      </c>
      <c r="R37" s="23" t="s">
        <v>21</v>
      </c>
      <c r="S37" s="27" t="str">
        <f>月菜單!E34</f>
        <v>金菇肉絲湯</v>
      </c>
      <c r="T37" s="27" t="s">
        <v>73</v>
      </c>
      <c r="U37" s="23" t="s">
        <v>21</v>
      </c>
      <c r="V37" s="262"/>
      <c r="W37" s="28" t="s">
        <v>22</v>
      </c>
      <c r="X37" s="29" t="s">
        <v>23</v>
      </c>
      <c r="Y37" s="118">
        <v>6</v>
      </c>
      <c r="Z37" s="2"/>
      <c r="AA37" s="2"/>
      <c r="AB37" s="3"/>
      <c r="AC37" s="2" t="s">
        <v>24</v>
      </c>
      <c r="AD37" s="2" t="s">
        <v>25</v>
      </c>
      <c r="AE37" s="2" t="s">
        <v>26</v>
      </c>
      <c r="AF37" s="2" t="s">
        <v>27</v>
      </c>
    </row>
    <row r="38" spans="2:32" ht="27.75">
      <c r="B38" s="32" t="s">
        <v>28</v>
      </c>
      <c r="C38" s="261"/>
      <c r="D38" s="105" t="s">
        <v>83</v>
      </c>
      <c r="E38" s="105"/>
      <c r="F38" s="105">
        <v>110</v>
      </c>
      <c r="G38" s="105" t="s">
        <v>316</v>
      </c>
      <c r="H38" s="105"/>
      <c r="I38" s="105">
        <v>40</v>
      </c>
      <c r="J38" s="107" t="s">
        <v>317</v>
      </c>
      <c r="K38" s="107" t="s">
        <v>238</v>
      </c>
      <c r="L38" s="107">
        <v>25</v>
      </c>
      <c r="M38" s="107" t="s">
        <v>390</v>
      </c>
      <c r="N38" s="107"/>
      <c r="O38" s="107">
        <v>30</v>
      </c>
      <c r="P38" s="105" t="str">
        <f>P37</f>
        <v>深色蔬菜</v>
      </c>
      <c r="Q38" s="107"/>
      <c r="R38" s="107">
        <v>120</v>
      </c>
      <c r="S38" s="105" t="s">
        <v>76</v>
      </c>
      <c r="T38" s="105"/>
      <c r="U38" s="105">
        <v>5</v>
      </c>
      <c r="V38" s="263"/>
      <c r="W38" s="35">
        <f>Y37*15+Y39*5+Y41*15+Y42*12</f>
        <v>101.5</v>
      </c>
      <c r="X38" s="36" t="s">
        <v>29</v>
      </c>
      <c r="Y38" s="121">
        <v>1.8</v>
      </c>
      <c r="Z38" s="8"/>
      <c r="AA38" s="3" t="s">
        <v>30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75">
      <c r="B39" s="32">
        <v>20</v>
      </c>
      <c r="C39" s="261"/>
      <c r="D39" s="105" t="s">
        <v>87</v>
      </c>
      <c r="E39" s="105"/>
      <c r="F39" s="105">
        <v>10</v>
      </c>
      <c r="G39" s="107"/>
      <c r="H39" s="105"/>
      <c r="I39" s="105"/>
      <c r="J39" s="135" t="s">
        <v>85</v>
      </c>
      <c r="K39" s="107"/>
      <c r="L39" s="107">
        <v>20</v>
      </c>
      <c r="M39" s="107"/>
      <c r="N39" s="132"/>
      <c r="O39" s="107"/>
      <c r="P39" s="105"/>
      <c r="Q39" s="105"/>
      <c r="R39" s="105"/>
      <c r="S39" s="105" t="s">
        <v>258</v>
      </c>
      <c r="T39" s="105"/>
      <c r="U39" s="105">
        <v>15</v>
      </c>
      <c r="V39" s="263"/>
      <c r="W39" s="40" t="s">
        <v>31</v>
      </c>
      <c r="X39" s="41" t="s">
        <v>32</v>
      </c>
      <c r="Y39" s="121">
        <v>2</v>
      </c>
      <c r="Z39" s="2"/>
      <c r="AA39" s="42" t="s">
        <v>33</v>
      </c>
      <c r="AB39" s="3">
        <v>2.2999999999999998</v>
      </c>
      <c r="AC39" s="43">
        <f>AB39*7</f>
        <v>16.099999999999998</v>
      </c>
      <c r="AD39" s="3">
        <f>AB39*5</f>
        <v>11.5</v>
      </c>
      <c r="AE39" s="3" t="s">
        <v>14</v>
      </c>
      <c r="AF39" s="44">
        <f>AC39*4+AD39*9</f>
        <v>167.89999999999998</v>
      </c>
    </row>
    <row r="40" spans="2:32" ht="27.75">
      <c r="B40" s="32" t="s">
        <v>34</v>
      </c>
      <c r="C40" s="261"/>
      <c r="D40" s="105" t="s">
        <v>313</v>
      </c>
      <c r="E40" s="105"/>
      <c r="F40" s="105">
        <v>20</v>
      </c>
      <c r="G40" s="105"/>
      <c r="H40" s="105"/>
      <c r="I40" s="105"/>
      <c r="J40" s="105" t="s">
        <v>318</v>
      </c>
      <c r="K40" s="105"/>
      <c r="L40" s="105">
        <v>10</v>
      </c>
      <c r="M40" s="107"/>
      <c r="N40" s="130"/>
      <c r="O40" s="107"/>
      <c r="P40" s="105"/>
      <c r="Q40" s="105"/>
      <c r="R40" s="105"/>
      <c r="S40" s="105" t="s">
        <v>259</v>
      </c>
      <c r="T40" s="152"/>
      <c r="U40" s="105">
        <v>15</v>
      </c>
      <c r="V40" s="263"/>
      <c r="W40" s="35">
        <f>Y38*5+Y40*5+Y42*8</f>
        <v>21.5</v>
      </c>
      <c r="X40" s="41" t="s">
        <v>35</v>
      </c>
      <c r="Y40" s="121">
        <v>2.5</v>
      </c>
      <c r="Z40" s="8"/>
      <c r="AA40" s="2" t="s">
        <v>36</v>
      </c>
      <c r="AB40" s="3">
        <v>1.6</v>
      </c>
      <c r="AC40" s="3">
        <f>AB40*1</f>
        <v>1.6</v>
      </c>
      <c r="AD40" s="3" t="s">
        <v>14</v>
      </c>
      <c r="AE40" s="3">
        <f>AB40*5</f>
        <v>8</v>
      </c>
      <c r="AF40" s="3">
        <f>AC40*4+AE40*4</f>
        <v>38.4</v>
      </c>
    </row>
    <row r="41" spans="2:32" ht="27.75">
      <c r="B41" s="265" t="s">
        <v>84</v>
      </c>
      <c r="C41" s="261"/>
      <c r="D41" s="105" t="s">
        <v>241</v>
      </c>
      <c r="E41" s="131"/>
      <c r="F41" s="105">
        <v>10</v>
      </c>
      <c r="G41" s="105"/>
      <c r="H41" s="105"/>
      <c r="I41" s="105"/>
      <c r="J41" s="105" t="s">
        <v>319</v>
      </c>
      <c r="K41" s="108" t="s">
        <v>264</v>
      </c>
      <c r="L41" s="105">
        <v>20</v>
      </c>
      <c r="M41" s="107"/>
      <c r="N41" s="130"/>
      <c r="O41" s="107"/>
      <c r="P41" s="105"/>
      <c r="Q41" s="105"/>
      <c r="R41" s="105"/>
      <c r="S41" s="105" t="s">
        <v>77</v>
      </c>
      <c r="T41" s="131"/>
      <c r="U41" s="105">
        <v>5</v>
      </c>
      <c r="V41" s="263"/>
      <c r="W41" s="40" t="s">
        <v>38</v>
      </c>
      <c r="X41" s="41" t="s">
        <v>39</v>
      </c>
      <c r="Y41" s="121">
        <v>0.1</v>
      </c>
      <c r="Z41" s="2"/>
      <c r="AA41" s="2" t="s">
        <v>40</v>
      </c>
      <c r="AB41" s="3">
        <v>2.5</v>
      </c>
      <c r="AC41" s="3"/>
      <c r="AD41" s="3">
        <f>AB41*5</f>
        <v>12.5</v>
      </c>
      <c r="AE41" s="3" t="s">
        <v>14</v>
      </c>
      <c r="AF41" s="3">
        <f>AD41*9</f>
        <v>112.5</v>
      </c>
    </row>
    <row r="42" spans="2:32" ht="27.75">
      <c r="B42" s="265"/>
      <c r="C42" s="261"/>
      <c r="D42" s="105" t="s">
        <v>320</v>
      </c>
      <c r="E42" s="131"/>
      <c r="F42" s="105">
        <v>10</v>
      </c>
      <c r="G42" s="105"/>
      <c r="H42" s="131"/>
      <c r="I42" s="105"/>
      <c r="J42" s="105" t="s">
        <v>321</v>
      </c>
      <c r="K42" s="131"/>
      <c r="L42" s="107">
        <v>10</v>
      </c>
      <c r="M42" s="105"/>
      <c r="N42" s="130"/>
      <c r="O42" s="107"/>
      <c r="P42" s="105"/>
      <c r="Q42" s="131"/>
      <c r="R42" s="105"/>
      <c r="S42" s="105" t="s">
        <v>111</v>
      </c>
      <c r="T42" s="131"/>
      <c r="U42" s="105">
        <v>5</v>
      </c>
      <c r="V42" s="263"/>
      <c r="W42" s="35">
        <f>Y37*2+Y38*7+Y39*1+Y42*8</f>
        <v>26.6</v>
      </c>
      <c r="X42" s="50" t="s">
        <v>41</v>
      </c>
      <c r="Y42" s="121">
        <v>0</v>
      </c>
      <c r="Z42" s="8"/>
      <c r="AA42" s="2" t="s">
        <v>42</v>
      </c>
      <c r="AE42" s="2">
        <f>AB42*15</f>
        <v>0</v>
      </c>
    </row>
    <row r="43" spans="2:32" ht="27.75">
      <c r="B43" s="51" t="s">
        <v>43</v>
      </c>
      <c r="C43" s="52"/>
      <c r="D43" s="228"/>
      <c r="E43" s="131"/>
      <c r="F43" s="105"/>
      <c r="G43" s="105"/>
      <c r="H43" s="131"/>
      <c r="I43" s="105"/>
      <c r="J43" s="134"/>
      <c r="K43" s="130"/>
      <c r="L43" s="107"/>
      <c r="M43" s="107"/>
      <c r="N43" s="132"/>
      <c r="O43" s="107"/>
      <c r="P43" s="105"/>
      <c r="Q43" s="131"/>
      <c r="R43" s="105"/>
      <c r="S43" s="105"/>
      <c r="T43" s="131"/>
      <c r="U43" s="105"/>
      <c r="V43" s="263"/>
      <c r="W43" s="40" t="s">
        <v>44</v>
      </c>
      <c r="X43" s="53"/>
      <c r="Y43" s="126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8.5" thickBot="1">
      <c r="B44" s="81"/>
      <c r="C44" s="55"/>
      <c r="D44" s="146"/>
      <c r="E44" s="146"/>
      <c r="F44" s="147"/>
      <c r="G44" s="147"/>
      <c r="H44" s="146"/>
      <c r="I44" s="147"/>
      <c r="J44" s="147"/>
      <c r="K44" s="130"/>
      <c r="L44" s="107"/>
      <c r="M44" s="146"/>
      <c r="N44" s="146"/>
      <c r="O44" s="147"/>
      <c r="P44" s="147"/>
      <c r="Q44" s="146"/>
      <c r="R44" s="147"/>
      <c r="S44" s="147"/>
      <c r="T44" s="146"/>
      <c r="U44" s="147"/>
      <c r="V44" s="264"/>
      <c r="W44" s="56">
        <f>W38*4+W40*9+W42*4</f>
        <v>705.9</v>
      </c>
      <c r="X44" s="84"/>
      <c r="Y44" s="85"/>
      <c r="Z44" s="8"/>
      <c r="AC44" s="58">
        <f>AC43*4/AF43</f>
        <v>0.16345624656026417</v>
      </c>
      <c r="AD44" s="58">
        <f>AD43*9/AF43</f>
        <v>0.29719317556411667</v>
      </c>
      <c r="AE44" s="58">
        <f>AE43*4/AF43</f>
        <v>0.53935057787561924</v>
      </c>
    </row>
    <row r="45" spans="2:32" ht="68.099999999999994" customHeight="1">
      <c r="C45" s="2"/>
      <c r="D45" s="266"/>
      <c r="E45" s="266"/>
      <c r="F45" s="266"/>
      <c r="G45" s="266"/>
      <c r="H45" s="266"/>
      <c r="I45" s="266"/>
      <c r="J45" s="266"/>
      <c r="K45" s="266"/>
      <c r="L45" s="266"/>
      <c r="M45" s="266"/>
      <c r="N45" s="266"/>
      <c r="O45" s="266"/>
      <c r="P45" s="266"/>
      <c r="Q45" s="266"/>
      <c r="R45" s="266"/>
      <c r="S45" s="266"/>
      <c r="T45" s="266"/>
      <c r="U45" s="266"/>
      <c r="V45" s="266"/>
      <c r="W45" s="266"/>
      <c r="X45" s="266"/>
      <c r="Y45" s="266"/>
      <c r="Z45" s="87"/>
    </row>
    <row r="46" spans="2:32">
      <c r="B46" s="3"/>
      <c r="D46" s="267"/>
      <c r="E46" s="267"/>
      <c r="F46" s="268"/>
      <c r="G46" s="268"/>
      <c r="H46" s="88"/>
      <c r="I46" s="2"/>
      <c r="J46" s="2"/>
      <c r="K46" s="88"/>
      <c r="L46" s="88"/>
      <c r="M46" s="88"/>
      <c r="N46" s="88"/>
      <c r="O46" s="2"/>
      <c r="Q46" s="88"/>
      <c r="R46" s="2"/>
      <c r="T46" s="88"/>
      <c r="U46" s="2"/>
      <c r="V46" s="2"/>
      <c r="Y46" s="91"/>
    </row>
    <row r="47" spans="2:32">
      <c r="Y47" s="91"/>
    </row>
    <row r="48" spans="2:32">
      <c r="Y48" s="91"/>
    </row>
    <row r="49" spans="25:25">
      <c r="Y49" s="91"/>
    </row>
    <row r="50" spans="25:25">
      <c r="Y50" s="91"/>
    </row>
    <row r="51" spans="25:25">
      <c r="Y51" s="91"/>
    </row>
    <row r="52" spans="25:25">
      <c r="Y52" s="91"/>
    </row>
  </sheetData>
  <mergeCells count="20">
    <mergeCell ref="D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V21:V28"/>
    <mergeCell ref="B25:B26"/>
    <mergeCell ref="B1:Y1"/>
    <mergeCell ref="B2:G2"/>
    <mergeCell ref="S2:Y3"/>
    <mergeCell ref="C5:C10"/>
    <mergeCell ref="V5:V12"/>
    <mergeCell ref="B9:B10"/>
  </mergeCells>
  <phoneticPr fontId="1" type="noConversion"/>
  <pageMargins left="0.33" right="0.70866141732283472" top="0.32" bottom="0.31" header="0.31496062992125984" footer="0.31496062992125984"/>
  <pageSetup paperSize="9" scale="3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2"/>
  <sheetViews>
    <sheetView tabSelected="1" topLeftCell="B1" zoomScale="55" zoomScaleNormal="55" workbookViewId="0">
      <selection activeCell="AK10" sqref="AK10"/>
    </sheetView>
  </sheetViews>
  <sheetFormatPr defaultColWidth="9" defaultRowHeight="20.25"/>
  <cols>
    <col min="1" max="1" width="0.125" style="38" hidden="1" customWidth="1"/>
    <col min="2" max="2" width="4.875" style="86" customWidth="1"/>
    <col min="3" max="3" width="0" style="38" hidden="1" customWidth="1"/>
    <col min="4" max="4" width="18.625" style="38" customWidth="1"/>
    <col min="5" max="5" width="5.625" style="92" customWidth="1"/>
    <col min="6" max="6" width="9.625" style="38" customWidth="1"/>
    <col min="7" max="7" width="18.625" style="38" customWidth="1"/>
    <col min="8" max="8" width="5.625" style="92" customWidth="1"/>
    <col min="9" max="9" width="9.625" style="38" customWidth="1"/>
    <col min="10" max="10" width="18.625" style="38" customWidth="1"/>
    <col min="11" max="11" width="5.625" style="92" customWidth="1"/>
    <col min="12" max="12" width="11.875" style="92" customWidth="1"/>
    <col min="13" max="13" width="18.625" style="92" customWidth="1"/>
    <col min="14" max="14" width="5.625" style="92" customWidth="1"/>
    <col min="15" max="15" width="9.625" style="38" customWidth="1"/>
    <col min="16" max="16" width="18.625" style="38" customWidth="1"/>
    <col min="17" max="17" width="5.625" style="92" customWidth="1"/>
    <col min="18" max="18" width="9.625" style="38" customWidth="1"/>
    <col min="19" max="19" width="18.625" style="38" customWidth="1"/>
    <col min="20" max="20" width="5.625" style="92" customWidth="1"/>
    <col min="21" max="21" width="9.625" style="38" customWidth="1"/>
    <col min="22" max="22" width="5.25" style="38" customWidth="1"/>
    <col min="23" max="23" width="11.75" style="89" customWidth="1"/>
    <col min="24" max="24" width="11.25" style="90" customWidth="1"/>
    <col min="25" max="25" width="6.625" style="93" customWidth="1"/>
    <col min="26" max="26" width="6.625" style="38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8"/>
  </cols>
  <sheetData>
    <row r="1" spans="2:35" s="2" customFormat="1" ht="38.25">
      <c r="B1" s="255" t="s">
        <v>338</v>
      </c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1"/>
      <c r="AB1" s="3"/>
    </row>
    <row r="2" spans="2:35" s="2" customFormat="1" ht="16.5" customHeight="1">
      <c r="B2" s="256"/>
      <c r="C2" s="257"/>
      <c r="D2" s="257"/>
      <c r="E2" s="257"/>
      <c r="F2" s="257"/>
      <c r="G2" s="257"/>
      <c r="H2" s="4"/>
      <c r="I2" s="1"/>
      <c r="J2" s="1"/>
      <c r="K2" s="4"/>
      <c r="L2" s="4"/>
      <c r="M2" s="4"/>
      <c r="N2" s="4"/>
      <c r="O2" s="1"/>
      <c r="P2" s="1"/>
      <c r="Q2" s="4"/>
      <c r="R2" s="1"/>
      <c r="S2" s="258"/>
      <c r="T2" s="259"/>
      <c r="U2" s="259"/>
      <c r="V2" s="259"/>
      <c r="W2" s="259"/>
      <c r="X2" s="259"/>
      <c r="Y2" s="259"/>
      <c r="Z2" s="1"/>
      <c r="AB2" s="3"/>
    </row>
    <row r="3" spans="2:35" s="2" customFormat="1" ht="31.5" customHeight="1" thickBot="1">
      <c r="B3" s="5" t="s">
        <v>67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260"/>
      <c r="T3" s="260"/>
      <c r="U3" s="260"/>
      <c r="V3" s="260"/>
      <c r="W3" s="260"/>
      <c r="X3" s="260"/>
      <c r="Y3" s="260"/>
      <c r="Z3" s="8"/>
      <c r="AB3" s="3"/>
    </row>
    <row r="4" spans="2:35" s="20" customFormat="1" ht="99">
      <c r="B4" s="9" t="s">
        <v>9</v>
      </c>
      <c r="C4" s="10" t="s">
        <v>10</v>
      </c>
      <c r="D4" s="11" t="s">
        <v>11</v>
      </c>
      <c r="E4" s="12" t="s">
        <v>68</v>
      </c>
      <c r="F4" s="11"/>
      <c r="G4" s="11" t="s">
        <v>13</v>
      </c>
      <c r="H4" s="12" t="s">
        <v>68</v>
      </c>
      <c r="I4" s="11"/>
      <c r="J4" s="11" t="s">
        <v>61</v>
      </c>
      <c r="K4" s="12" t="s">
        <v>68</v>
      </c>
      <c r="L4" s="11"/>
      <c r="M4" s="11" t="s">
        <v>15</v>
      </c>
      <c r="N4" s="12" t="s">
        <v>68</v>
      </c>
      <c r="O4" s="13"/>
      <c r="P4" s="11" t="s">
        <v>15</v>
      </c>
      <c r="Q4" s="12" t="s">
        <v>68</v>
      </c>
      <c r="R4" s="11"/>
      <c r="S4" s="14" t="s">
        <v>16</v>
      </c>
      <c r="T4" s="12" t="s">
        <v>68</v>
      </c>
      <c r="U4" s="11"/>
      <c r="V4" s="15" t="s">
        <v>69</v>
      </c>
      <c r="W4" s="16" t="s">
        <v>18</v>
      </c>
      <c r="X4" s="17" t="s">
        <v>70</v>
      </c>
      <c r="Y4" s="18" t="s">
        <v>71</v>
      </c>
      <c r="Z4" s="19"/>
      <c r="AA4" s="3"/>
      <c r="AB4" s="3"/>
      <c r="AC4" s="2"/>
      <c r="AD4" s="2"/>
      <c r="AE4" s="2"/>
      <c r="AF4" s="2"/>
    </row>
    <row r="5" spans="2:35" s="31" customFormat="1" ht="42">
      <c r="B5" s="21">
        <v>12</v>
      </c>
      <c r="C5" s="261"/>
      <c r="D5" s="22" t="str">
        <f>月菜單!A37</f>
        <v>寶島白飯</v>
      </c>
      <c r="E5" s="22" t="s">
        <v>49</v>
      </c>
      <c r="F5" s="23" t="s">
        <v>21</v>
      </c>
      <c r="G5" s="59" t="str">
        <f>月菜單!A38</f>
        <v>普羅旺斯雞腿</v>
      </c>
      <c r="H5" s="22" t="s">
        <v>295</v>
      </c>
      <c r="I5" s="23" t="s">
        <v>21</v>
      </c>
      <c r="J5" s="59" t="str">
        <f>月菜單!A39</f>
        <v>麻油鮮蔬豬肉鍋</v>
      </c>
      <c r="K5" s="22" t="s">
        <v>72</v>
      </c>
      <c r="L5" s="23" t="s">
        <v>21</v>
      </c>
      <c r="M5" s="59" t="str">
        <f>月菜單!A40</f>
        <v>咔滋雙拼(加炸)</v>
      </c>
      <c r="N5" s="22" t="s">
        <v>54</v>
      </c>
      <c r="O5" s="23" t="s">
        <v>21</v>
      </c>
      <c r="P5" s="22" t="str">
        <f>月菜單!A41</f>
        <v>深色蔬菜</v>
      </c>
      <c r="Q5" s="22" t="s">
        <v>75</v>
      </c>
      <c r="R5" s="23" t="s">
        <v>21</v>
      </c>
      <c r="S5" s="22" t="str">
        <f>月菜單!A42</f>
        <v>玉米蛋花湯</v>
      </c>
      <c r="T5" s="27" t="s">
        <v>73</v>
      </c>
      <c r="U5" s="23" t="s">
        <v>21</v>
      </c>
      <c r="V5" s="262"/>
      <c r="W5" s="28" t="s">
        <v>22</v>
      </c>
      <c r="X5" s="29" t="s">
        <v>23</v>
      </c>
      <c r="Y5" s="118">
        <v>5.6</v>
      </c>
      <c r="Z5" s="2"/>
      <c r="AA5" s="2"/>
      <c r="AB5" s="3"/>
      <c r="AC5" s="2" t="s">
        <v>24</v>
      </c>
      <c r="AD5" s="2" t="s">
        <v>25</v>
      </c>
      <c r="AE5" s="2" t="s">
        <v>26</v>
      </c>
      <c r="AF5" s="2" t="s">
        <v>27</v>
      </c>
    </row>
    <row r="6" spans="2:35" ht="27.95" customHeight="1">
      <c r="B6" s="32" t="s">
        <v>28</v>
      </c>
      <c r="C6" s="261"/>
      <c r="D6" s="107" t="s">
        <v>121</v>
      </c>
      <c r="E6" s="107"/>
      <c r="F6" s="107">
        <v>110</v>
      </c>
      <c r="G6" s="105" t="s">
        <v>271</v>
      </c>
      <c r="H6" s="105"/>
      <c r="I6" s="105">
        <v>40</v>
      </c>
      <c r="J6" s="107" t="s">
        <v>127</v>
      </c>
      <c r="K6" s="107"/>
      <c r="L6" s="107">
        <v>25</v>
      </c>
      <c r="M6" s="107" t="s">
        <v>405</v>
      </c>
      <c r="N6" s="107" t="s">
        <v>407</v>
      </c>
      <c r="O6" s="107">
        <v>20</v>
      </c>
      <c r="P6" s="105" t="str">
        <f>P5</f>
        <v>深色蔬菜</v>
      </c>
      <c r="Q6" s="105"/>
      <c r="R6" s="107">
        <v>120</v>
      </c>
      <c r="S6" s="107" t="s">
        <v>282</v>
      </c>
      <c r="T6" s="107"/>
      <c r="U6" s="107">
        <v>20</v>
      </c>
      <c r="V6" s="263"/>
      <c r="W6" s="35">
        <f>Y5*15+Y7*5+Y9*15+Y10*12</f>
        <v>98</v>
      </c>
      <c r="X6" s="36" t="s">
        <v>29</v>
      </c>
      <c r="Y6" s="121">
        <v>1.8</v>
      </c>
      <c r="Z6" s="8"/>
      <c r="AA6" s="3" t="s">
        <v>30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5" ht="27.95" customHeight="1">
      <c r="B7" s="32">
        <v>23</v>
      </c>
      <c r="C7" s="261"/>
      <c r="D7" s="105"/>
      <c r="E7" s="105"/>
      <c r="F7" s="105"/>
      <c r="G7" s="107"/>
      <c r="H7" s="107"/>
      <c r="I7" s="107"/>
      <c r="J7" s="107" t="s">
        <v>128</v>
      </c>
      <c r="K7" s="107"/>
      <c r="L7" s="107">
        <v>50</v>
      </c>
      <c r="M7" s="107" t="s">
        <v>406</v>
      </c>
      <c r="N7" s="107" t="s">
        <v>407</v>
      </c>
      <c r="O7" s="107">
        <v>30</v>
      </c>
      <c r="P7" s="105"/>
      <c r="Q7" s="105"/>
      <c r="R7" s="105"/>
      <c r="S7" s="107" t="s">
        <v>268</v>
      </c>
      <c r="T7" s="130"/>
      <c r="U7" s="107">
        <v>10</v>
      </c>
      <c r="V7" s="263"/>
      <c r="W7" s="40" t="s">
        <v>31</v>
      </c>
      <c r="X7" s="41" t="s">
        <v>32</v>
      </c>
      <c r="Y7" s="121">
        <v>2.8</v>
      </c>
      <c r="Z7" s="2"/>
      <c r="AA7" s="42" t="s">
        <v>33</v>
      </c>
      <c r="AB7" s="3">
        <v>2</v>
      </c>
      <c r="AC7" s="43">
        <f>AB7*7</f>
        <v>14</v>
      </c>
      <c r="AD7" s="3">
        <f>AB7*5</f>
        <v>10</v>
      </c>
      <c r="AE7" s="3" t="s">
        <v>14</v>
      </c>
      <c r="AF7" s="44">
        <f>AC7*4+AD7*9</f>
        <v>146</v>
      </c>
    </row>
    <row r="8" spans="2:35" ht="27.95" customHeight="1">
      <c r="B8" s="32" t="s">
        <v>34</v>
      </c>
      <c r="C8" s="261"/>
      <c r="D8" s="105"/>
      <c r="E8" s="105"/>
      <c r="F8" s="105"/>
      <c r="G8" s="107"/>
      <c r="H8" s="107"/>
      <c r="I8" s="107"/>
      <c r="J8" s="107" t="s">
        <v>248</v>
      </c>
      <c r="K8" s="107"/>
      <c r="L8" s="107">
        <v>10</v>
      </c>
      <c r="M8" s="135"/>
      <c r="N8" s="130"/>
      <c r="O8" s="107"/>
      <c r="P8" s="105"/>
      <c r="Q8" s="131"/>
      <c r="R8" s="105"/>
      <c r="S8" s="107"/>
      <c r="T8" s="107"/>
      <c r="U8" s="107"/>
      <c r="V8" s="263"/>
      <c r="W8" s="35">
        <f>Y6*5+Y8*5+Y10*8</f>
        <v>22</v>
      </c>
      <c r="X8" s="41" t="s">
        <v>35</v>
      </c>
      <c r="Y8" s="121">
        <v>2.6</v>
      </c>
      <c r="Z8" s="8"/>
      <c r="AA8" s="2" t="s">
        <v>36</v>
      </c>
      <c r="AB8" s="3">
        <v>1.5</v>
      </c>
      <c r="AC8" s="3">
        <f>AB8*1</f>
        <v>1.5</v>
      </c>
      <c r="AD8" s="3" t="s">
        <v>14</v>
      </c>
      <c r="AE8" s="3">
        <f>AB8*5</f>
        <v>7.5</v>
      </c>
      <c r="AF8" s="3">
        <f>AC8*4+AE8*4</f>
        <v>36</v>
      </c>
    </row>
    <row r="9" spans="2:35" ht="27.95" customHeight="1">
      <c r="B9" s="265" t="s">
        <v>37</v>
      </c>
      <c r="C9" s="261"/>
      <c r="D9" s="105"/>
      <c r="E9" s="105"/>
      <c r="F9" s="105"/>
      <c r="G9" s="105"/>
      <c r="H9" s="131"/>
      <c r="I9" s="105"/>
      <c r="J9" s="135" t="s">
        <v>124</v>
      </c>
      <c r="K9" s="130"/>
      <c r="L9" s="107">
        <v>10</v>
      </c>
      <c r="M9" s="107"/>
      <c r="N9" s="130"/>
      <c r="O9" s="107"/>
      <c r="P9" s="105"/>
      <c r="Q9" s="131"/>
      <c r="R9" s="105"/>
      <c r="S9" s="143"/>
      <c r="T9" s="144"/>
      <c r="U9" s="145"/>
      <c r="V9" s="263"/>
      <c r="W9" s="40" t="s">
        <v>38</v>
      </c>
      <c r="X9" s="41" t="s">
        <v>39</v>
      </c>
      <c r="Y9" s="121">
        <v>0</v>
      </c>
      <c r="Z9" s="2"/>
      <c r="AA9" s="2" t="s">
        <v>40</v>
      </c>
      <c r="AB9" s="3">
        <v>2.5</v>
      </c>
      <c r="AC9" s="3"/>
      <c r="AD9" s="3">
        <f>AB9*5</f>
        <v>12.5</v>
      </c>
      <c r="AE9" s="3" t="s">
        <v>14</v>
      </c>
      <c r="AF9" s="3">
        <f>AD9*9</f>
        <v>112.5</v>
      </c>
    </row>
    <row r="10" spans="2:35" ht="27.95" customHeight="1">
      <c r="B10" s="265"/>
      <c r="C10" s="261"/>
      <c r="D10" s="105"/>
      <c r="E10" s="105"/>
      <c r="F10" s="105"/>
      <c r="G10" s="133"/>
      <c r="H10" s="131"/>
      <c r="I10" s="105"/>
      <c r="J10" s="107" t="s">
        <v>311</v>
      </c>
      <c r="K10" s="130"/>
      <c r="L10" s="107">
        <v>5</v>
      </c>
      <c r="M10" s="107"/>
      <c r="N10" s="130"/>
      <c r="O10" s="107"/>
      <c r="P10" s="105"/>
      <c r="Q10" s="131"/>
      <c r="R10" s="105"/>
      <c r="S10" s="107"/>
      <c r="T10" s="130"/>
      <c r="U10" s="107"/>
      <c r="V10" s="263"/>
      <c r="W10" s="35">
        <f>Y5*2+Y6*7+Y7*1+Y10*8</f>
        <v>26.599999999999998</v>
      </c>
      <c r="X10" s="50" t="s">
        <v>41</v>
      </c>
      <c r="Y10" s="121">
        <v>0</v>
      </c>
      <c r="Z10" s="8"/>
      <c r="AA10" s="2" t="s">
        <v>42</v>
      </c>
      <c r="AE10" s="2">
        <f>AB10*15</f>
        <v>0</v>
      </c>
    </row>
    <row r="11" spans="2:35" ht="27.95" customHeight="1">
      <c r="B11" s="51" t="s">
        <v>43</v>
      </c>
      <c r="C11" s="52"/>
      <c r="D11" s="105"/>
      <c r="E11" s="131"/>
      <c r="F11" s="105"/>
      <c r="G11" s="105"/>
      <c r="H11" s="131"/>
      <c r="I11" s="105"/>
      <c r="J11" s="105" t="s">
        <v>395</v>
      </c>
      <c r="K11" s="131"/>
      <c r="L11" s="131">
        <v>3</v>
      </c>
      <c r="M11" s="131"/>
      <c r="N11" s="131"/>
      <c r="O11" s="105"/>
      <c r="P11" s="105"/>
      <c r="Q11" s="131"/>
      <c r="R11" s="105"/>
      <c r="S11" s="105"/>
      <c r="T11" s="105"/>
      <c r="U11" s="105"/>
      <c r="V11" s="263"/>
      <c r="W11" s="40" t="s">
        <v>44</v>
      </c>
      <c r="X11" s="53"/>
      <c r="Y11" s="121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5" ht="27.95" customHeight="1">
      <c r="B12" s="54"/>
      <c r="C12" s="55"/>
      <c r="D12" s="131"/>
      <c r="E12" s="131"/>
      <c r="F12" s="105"/>
      <c r="G12" s="105"/>
      <c r="H12" s="131"/>
      <c r="I12" s="105"/>
      <c r="J12" s="105"/>
      <c r="K12" s="131"/>
      <c r="L12" s="131"/>
      <c r="M12" s="131"/>
      <c r="N12" s="131"/>
      <c r="O12" s="105"/>
      <c r="P12" s="105"/>
      <c r="Q12" s="131"/>
      <c r="R12" s="105"/>
      <c r="S12" s="105"/>
      <c r="T12" s="131"/>
      <c r="U12" s="105"/>
      <c r="V12" s="264"/>
      <c r="W12" s="56">
        <f>W6*4+W8*9+W10*4</f>
        <v>696.4</v>
      </c>
      <c r="X12" s="57"/>
      <c r="Y12" s="121"/>
      <c r="Z12" s="8"/>
      <c r="AC12" s="58">
        <f>AC11*4/AF11</f>
        <v>0.15658362989323843</v>
      </c>
      <c r="AD12" s="58">
        <f>AD11*9/AF11</f>
        <v>0.28825622775800713</v>
      </c>
      <c r="AE12" s="58">
        <f>AE11*4/AF11</f>
        <v>0.55516014234875444</v>
      </c>
    </row>
    <row r="13" spans="2:35" s="31" customFormat="1" ht="42">
      <c r="B13" s="21">
        <v>12</v>
      </c>
      <c r="C13" s="261"/>
      <c r="D13" s="22" t="str">
        <f>月菜單!B37</f>
        <v>地瓜飯</v>
      </c>
      <c r="E13" s="22" t="s">
        <v>49</v>
      </c>
      <c r="F13" s="23" t="s">
        <v>21</v>
      </c>
      <c r="G13" s="59" t="str">
        <f>月菜單!B38</f>
        <v>和風照燒豬排</v>
      </c>
      <c r="H13" s="22" t="s">
        <v>50</v>
      </c>
      <c r="I13" s="23" t="s">
        <v>21</v>
      </c>
      <c r="J13" s="59" t="str">
        <f>月菜單!B39</f>
        <v>台式滷味(豆)</v>
      </c>
      <c r="K13" s="22" t="s">
        <v>396</v>
      </c>
      <c r="L13" s="23" t="s">
        <v>21</v>
      </c>
      <c r="M13" s="59" t="str">
        <f>月菜單!B40</f>
        <v>蒲瓜燴炒(海)</v>
      </c>
      <c r="N13" s="22" t="s">
        <v>74</v>
      </c>
      <c r="O13" s="23" t="s">
        <v>21</v>
      </c>
      <c r="P13" s="22" t="str">
        <f>月菜單!B41</f>
        <v>淺色蔬菜</v>
      </c>
      <c r="Q13" s="22" t="s">
        <v>75</v>
      </c>
      <c r="R13" s="23" t="s">
        <v>21</v>
      </c>
      <c r="S13" s="22" t="str">
        <f>月菜單!B42</f>
        <v>日式豚骨湯</v>
      </c>
      <c r="T13" s="27" t="s">
        <v>73</v>
      </c>
      <c r="U13" s="23" t="s">
        <v>21</v>
      </c>
      <c r="V13" s="262"/>
      <c r="W13" s="28" t="s">
        <v>22</v>
      </c>
      <c r="X13" s="29" t="s">
        <v>23</v>
      </c>
      <c r="Y13" s="223">
        <v>6</v>
      </c>
      <c r="Z13" s="2"/>
      <c r="AA13" s="2"/>
      <c r="AB13" s="3"/>
      <c r="AC13" s="2" t="s">
        <v>24</v>
      </c>
      <c r="AD13" s="2" t="s">
        <v>25</v>
      </c>
      <c r="AE13" s="2" t="s">
        <v>26</v>
      </c>
      <c r="AF13" s="2" t="s">
        <v>27</v>
      </c>
      <c r="AG13" s="61"/>
      <c r="AH13" s="61"/>
      <c r="AI13" s="61"/>
    </row>
    <row r="14" spans="2:35" ht="27.95" customHeight="1">
      <c r="B14" s="32" t="s">
        <v>28</v>
      </c>
      <c r="C14" s="261"/>
      <c r="D14" s="107" t="s">
        <v>121</v>
      </c>
      <c r="E14" s="107"/>
      <c r="F14" s="107">
        <v>90</v>
      </c>
      <c r="G14" s="107" t="s">
        <v>266</v>
      </c>
      <c r="H14" s="107"/>
      <c r="I14" s="107">
        <v>40</v>
      </c>
      <c r="J14" s="105" t="s">
        <v>237</v>
      </c>
      <c r="K14" s="105" t="s">
        <v>238</v>
      </c>
      <c r="L14" s="105">
        <v>10</v>
      </c>
      <c r="M14" s="142" t="s">
        <v>239</v>
      </c>
      <c r="N14" s="142"/>
      <c r="O14" s="142">
        <v>40</v>
      </c>
      <c r="P14" s="105" t="str">
        <f>P13</f>
        <v>淺色蔬菜</v>
      </c>
      <c r="Q14" s="105"/>
      <c r="R14" s="107">
        <v>120</v>
      </c>
      <c r="S14" s="105" t="s">
        <v>279</v>
      </c>
      <c r="T14" s="105"/>
      <c r="U14" s="105">
        <v>30</v>
      </c>
      <c r="V14" s="263"/>
      <c r="W14" s="35">
        <f>Y13*15+Y15*5+Y17*15+Y18*12</f>
        <v>102</v>
      </c>
      <c r="X14" s="36" t="s">
        <v>29</v>
      </c>
      <c r="Y14" s="224">
        <v>1.8</v>
      </c>
      <c r="Z14" s="8"/>
      <c r="AA14" s="3" t="s">
        <v>30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  <c r="AG14" s="61"/>
      <c r="AH14" s="61"/>
      <c r="AI14" s="61"/>
    </row>
    <row r="15" spans="2:35" ht="27.95" customHeight="1">
      <c r="B15" s="32">
        <v>24</v>
      </c>
      <c r="C15" s="261"/>
      <c r="D15" s="107" t="s">
        <v>125</v>
      </c>
      <c r="E15" s="107"/>
      <c r="F15" s="107">
        <v>40</v>
      </c>
      <c r="G15" s="107"/>
      <c r="H15" s="107"/>
      <c r="I15" s="107" t="s">
        <v>322</v>
      </c>
      <c r="J15" s="105" t="s">
        <v>241</v>
      </c>
      <c r="K15" s="105"/>
      <c r="L15" s="105">
        <v>25</v>
      </c>
      <c r="M15" s="107" t="s">
        <v>245</v>
      </c>
      <c r="N15" s="130" t="s">
        <v>246</v>
      </c>
      <c r="O15" s="107">
        <v>5</v>
      </c>
      <c r="P15" s="105"/>
      <c r="Q15" s="105"/>
      <c r="R15" s="105"/>
      <c r="S15" s="105" t="s">
        <v>280</v>
      </c>
      <c r="T15" s="105"/>
      <c r="U15" s="105">
        <v>10</v>
      </c>
      <c r="V15" s="263"/>
      <c r="W15" s="40" t="s">
        <v>31</v>
      </c>
      <c r="X15" s="41" t="s">
        <v>32</v>
      </c>
      <c r="Y15" s="224">
        <v>2.4</v>
      </c>
      <c r="Z15" s="2"/>
      <c r="AA15" s="42" t="s">
        <v>33</v>
      </c>
      <c r="AB15" s="3">
        <v>2.2000000000000002</v>
      </c>
      <c r="AC15" s="43">
        <f>AB15*7</f>
        <v>15.400000000000002</v>
      </c>
      <c r="AD15" s="3">
        <f>AB15*5</f>
        <v>11</v>
      </c>
      <c r="AE15" s="3" t="s">
        <v>14</v>
      </c>
      <c r="AF15" s="44">
        <f>AC15*4+AD15*9</f>
        <v>160.60000000000002</v>
      </c>
      <c r="AG15" s="61"/>
      <c r="AH15" s="61"/>
      <c r="AI15" s="61"/>
    </row>
    <row r="16" spans="2:35" ht="27.95" customHeight="1">
      <c r="B16" s="32" t="s">
        <v>45</v>
      </c>
      <c r="C16" s="261"/>
      <c r="D16" s="107"/>
      <c r="E16" s="107"/>
      <c r="F16" s="107"/>
      <c r="G16" s="107"/>
      <c r="H16" s="132"/>
      <c r="I16" s="107"/>
      <c r="J16" s="105" t="s">
        <v>244</v>
      </c>
      <c r="K16" s="131"/>
      <c r="L16" s="136">
        <v>10</v>
      </c>
      <c r="M16" s="107" t="s">
        <v>248</v>
      </c>
      <c r="N16" s="107"/>
      <c r="O16" s="107">
        <v>10</v>
      </c>
      <c r="P16" s="105"/>
      <c r="Q16" s="131"/>
      <c r="R16" s="105"/>
      <c r="S16" s="107" t="s">
        <v>282</v>
      </c>
      <c r="T16" s="107"/>
      <c r="U16" s="107">
        <v>10</v>
      </c>
      <c r="V16" s="263"/>
      <c r="W16" s="35">
        <f>Y14*5+Y16*5+Y18*8</f>
        <v>21.5</v>
      </c>
      <c r="X16" s="41" t="s">
        <v>35</v>
      </c>
      <c r="Y16" s="224">
        <v>2.5</v>
      </c>
      <c r="Z16" s="8"/>
      <c r="AA16" s="2" t="s">
        <v>36</v>
      </c>
      <c r="AB16" s="3">
        <v>1.6</v>
      </c>
      <c r="AC16" s="3">
        <f>AB16*1</f>
        <v>1.6</v>
      </c>
      <c r="AD16" s="3" t="s">
        <v>14</v>
      </c>
      <c r="AE16" s="3">
        <f>AB16*5</f>
        <v>8</v>
      </c>
      <c r="AF16" s="3">
        <f>AC16*4+AE16*4</f>
        <v>38.4</v>
      </c>
      <c r="AG16" s="61"/>
      <c r="AH16" s="61"/>
      <c r="AI16" s="61"/>
    </row>
    <row r="17" spans="2:35" ht="27.95" customHeight="1">
      <c r="B17" s="265" t="s">
        <v>46</v>
      </c>
      <c r="C17" s="261"/>
      <c r="D17" s="131"/>
      <c r="E17" s="131"/>
      <c r="F17" s="105"/>
      <c r="G17" s="105"/>
      <c r="H17" s="131"/>
      <c r="I17" s="105"/>
      <c r="J17" s="105" t="s">
        <v>247</v>
      </c>
      <c r="K17" s="108"/>
      <c r="L17" s="105">
        <v>10</v>
      </c>
      <c r="M17" s="108" t="s">
        <v>250</v>
      </c>
      <c r="N17" s="131"/>
      <c r="O17" s="105">
        <v>10</v>
      </c>
      <c r="P17" s="105"/>
      <c r="Q17" s="131"/>
      <c r="R17" s="105"/>
      <c r="S17" s="105"/>
      <c r="T17" s="131"/>
      <c r="U17" s="105"/>
      <c r="V17" s="263"/>
      <c r="W17" s="40" t="s">
        <v>38</v>
      </c>
      <c r="X17" s="41" t="s">
        <v>39</v>
      </c>
      <c r="Y17" s="224">
        <v>0</v>
      </c>
      <c r="Z17" s="2"/>
      <c r="AA17" s="2" t="s">
        <v>40</v>
      </c>
      <c r="AB17" s="3">
        <v>2.5</v>
      </c>
      <c r="AC17" s="3"/>
      <c r="AD17" s="3">
        <f>AB17*5</f>
        <v>12.5</v>
      </c>
      <c r="AE17" s="3" t="s">
        <v>14</v>
      </c>
      <c r="AF17" s="3">
        <f>AD17*9</f>
        <v>112.5</v>
      </c>
      <c r="AG17" s="61"/>
      <c r="AH17" s="63"/>
      <c r="AI17" s="61"/>
    </row>
    <row r="18" spans="2:35" ht="27.95" customHeight="1">
      <c r="B18" s="265"/>
      <c r="C18" s="261"/>
      <c r="D18" s="131"/>
      <c r="E18" s="131"/>
      <c r="F18" s="105"/>
      <c r="G18" s="136"/>
      <c r="H18" s="131"/>
      <c r="I18" s="105"/>
      <c r="J18" s="105" t="s">
        <v>249</v>
      </c>
      <c r="K18" s="131"/>
      <c r="L18" s="105">
        <v>10</v>
      </c>
      <c r="M18" s="108"/>
      <c r="N18" s="108"/>
      <c r="O18" s="105"/>
      <c r="P18" s="105"/>
      <c r="Q18" s="131"/>
      <c r="R18" s="105"/>
      <c r="S18" s="133"/>
      <c r="T18" s="131"/>
      <c r="U18" s="105"/>
      <c r="V18" s="263"/>
      <c r="W18" s="35">
        <f>Y13*2+Y14*7+Y15*1+Y18*8</f>
        <v>27</v>
      </c>
      <c r="X18" s="50" t="s">
        <v>41</v>
      </c>
      <c r="Y18" s="224">
        <v>0</v>
      </c>
      <c r="Z18" s="8"/>
      <c r="AA18" s="2" t="s">
        <v>42</v>
      </c>
      <c r="AB18" s="3">
        <v>1</v>
      </c>
      <c r="AE18" s="2">
        <f>AB18*15</f>
        <v>15</v>
      </c>
      <c r="AG18" s="61"/>
      <c r="AH18" s="63"/>
      <c r="AI18" s="61"/>
    </row>
    <row r="19" spans="2:35" ht="27.95" customHeight="1">
      <c r="B19" s="51" t="s">
        <v>43</v>
      </c>
      <c r="C19" s="52"/>
      <c r="D19" s="131"/>
      <c r="E19" s="131"/>
      <c r="F19" s="105"/>
      <c r="G19" s="105"/>
      <c r="H19" s="131"/>
      <c r="I19" s="105"/>
      <c r="J19" s="105"/>
      <c r="K19" s="131"/>
      <c r="L19" s="131"/>
      <c r="M19" s="105"/>
      <c r="N19" s="131"/>
      <c r="O19" s="105"/>
      <c r="P19" s="137"/>
      <c r="Q19" s="131"/>
      <c r="R19" s="105"/>
      <c r="S19" s="107"/>
      <c r="T19" s="132"/>
      <c r="U19" s="107"/>
      <c r="V19" s="263"/>
      <c r="W19" s="40" t="s">
        <v>44</v>
      </c>
      <c r="X19" s="53"/>
      <c r="Y19" s="225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2:35" ht="27.95" customHeight="1">
      <c r="B20" s="54"/>
      <c r="C20" s="55"/>
      <c r="D20" s="131"/>
      <c r="E20" s="131"/>
      <c r="F20" s="105"/>
      <c r="G20" s="105"/>
      <c r="H20" s="131"/>
      <c r="I20" s="105"/>
      <c r="J20" s="105"/>
      <c r="K20" s="131"/>
      <c r="L20" s="131"/>
      <c r="M20" s="131"/>
      <c r="N20" s="131"/>
      <c r="O20" s="105"/>
      <c r="P20" s="131"/>
      <c r="Q20" s="131"/>
      <c r="R20" s="105"/>
      <c r="S20" s="133"/>
      <c r="T20" s="131"/>
      <c r="U20" s="105"/>
      <c r="V20" s="264"/>
      <c r="W20" s="56">
        <f>W14*4+W16*9+W18*4</f>
        <v>709.5</v>
      </c>
      <c r="X20" s="66"/>
      <c r="Y20" s="226"/>
      <c r="Z20" s="8"/>
      <c r="AC20" s="58">
        <f>AC19*4/AF19</f>
        <v>0.14881334188582426</v>
      </c>
      <c r="AD20" s="58">
        <f>AD19*9/AF19</f>
        <v>0.27132777421423987</v>
      </c>
      <c r="AE20" s="58">
        <f>AE19*4/AF19</f>
        <v>0.5798588838999359</v>
      </c>
    </row>
    <row r="21" spans="2:35" s="31" customFormat="1" ht="42">
      <c r="B21" s="21">
        <v>12</v>
      </c>
      <c r="C21" s="261"/>
      <c r="D21" s="59" t="str">
        <f>月菜單!C37</f>
        <v>寶島白飯</v>
      </c>
      <c r="E21" s="22" t="s">
        <v>133</v>
      </c>
      <c r="F21" s="23" t="s">
        <v>21</v>
      </c>
      <c r="G21" s="59" t="str">
        <f>月菜單!C38</f>
        <v>糖醋豬柳條</v>
      </c>
      <c r="H21" s="22" t="s">
        <v>404</v>
      </c>
      <c r="I21" s="23" t="s">
        <v>21</v>
      </c>
      <c r="J21" s="59" t="str">
        <f>月菜單!C39</f>
        <v>香菇嫩雞</v>
      </c>
      <c r="K21" s="22" t="s">
        <v>134</v>
      </c>
      <c r="L21" s="23" t="s">
        <v>21</v>
      </c>
      <c r="M21" s="27" t="str">
        <f>月菜單!C40</f>
        <v>絲瓜燴粉絲</v>
      </c>
      <c r="N21" s="27" t="s">
        <v>112</v>
      </c>
      <c r="O21" s="23" t="s">
        <v>21</v>
      </c>
      <c r="P21" s="22" t="str">
        <f>月菜單!C41</f>
        <v>深色蔬菜</v>
      </c>
      <c r="Q21" s="22" t="s">
        <v>75</v>
      </c>
      <c r="R21" s="23" t="s">
        <v>21</v>
      </c>
      <c r="S21" s="22" t="str">
        <f>月菜單!C42</f>
        <v>味噌豆腐湯(豆海)</v>
      </c>
      <c r="T21" s="27" t="s">
        <v>73</v>
      </c>
      <c r="U21" s="23" t="s">
        <v>21</v>
      </c>
      <c r="V21" s="262"/>
      <c r="W21" s="28" t="s">
        <v>22</v>
      </c>
      <c r="X21" s="29" t="s">
        <v>23</v>
      </c>
      <c r="Y21" s="223">
        <v>5.8</v>
      </c>
      <c r="Z21" s="2"/>
      <c r="AA21" s="2"/>
      <c r="AB21" s="3"/>
      <c r="AC21" s="2" t="s">
        <v>24</v>
      </c>
      <c r="AD21" s="2" t="s">
        <v>25</v>
      </c>
      <c r="AE21" s="2" t="s">
        <v>26</v>
      </c>
      <c r="AF21" s="2" t="s">
        <v>27</v>
      </c>
    </row>
    <row r="22" spans="2:35" s="69" customFormat="1" ht="27.75" customHeight="1">
      <c r="B22" s="32" t="s">
        <v>28</v>
      </c>
      <c r="C22" s="261"/>
      <c r="D22" s="107" t="s">
        <v>121</v>
      </c>
      <c r="E22" s="107"/>
      <c r="F22" s="107">
        <v>110</v>
      </c>
      <c r="G22" s="107" t="s">
        <v>401</v>
      </c>
      <c r="H22" s="107"/>
      <c r="I22" s="107">
        <v>35</v>
      </c>
      <c r="J22" s="107" t="s">
        <v>267</v>
      </c>
      <c r="K22" s="107"/>
      <c r="L22" s="107">
        <v>30</v>
      </c>
      <c r="M22" s="107" t="s">
        <v>323</v>
      </c>
      <c r="N22" s="107"/>
      <c r="O22" s="107">
        <v>50</v>
      </c>
      <c r="P22" s="105" t="str">
        <f>P21</f>
        <v>深色蔬菜</v>
      </c>
      <c r="Q22" s="105"/>
      <c r="R22" s="107">
        <v>120</v>
      </c>
      <c r="S22" s="135" t="s">
        <v>324</v>
      </c>
      <c r="T22" s="107"/>
      <c r="U22" s="107">
        <v>10</v>
      </c>
      <c r="V22" s="263"/>
      <c r="W22" s="35">
        <f>Y21*15+Y23*5+Y25*15+Y26*12</f>
        <v>98</v>
      </c>
      <c r="X22" s="36" t="s">
        <v>29</v>
      </c>
      <c r="Y22" s="224">
        <v>1.8</v>
      </c>
      <c r="Z22" s="68"/>
      <c r="AA22" s="3" t="s">
        <v>30</v>
      </c>
      <c r="AB22" s="3">
        <v>6</v>
      </c>
      <c r="AC22" s="3">
        <f>AB22*2</f>
        <v>12</v>
      </c>
      <c r="AD22" s="3"/>
      <c r="AE22" s="3">
        <f>AB22*15</f>
        <v>90</v>
      </c>
      <c r="AF22" s="3">
        <f>AC22*4+AE22*4</f>
        <v>408</v>
      </c>
    </row>
    <row r="23" spans="2:35" s="69" customFormat="1" ht="27.95" customHeight="1">
      <c r="B23" s="32">
        <v>25</v>
      </c>
      <c r="C23" s="261"/>
      <c r="D23" s="105"/>
      <c r="E23" s="105"/>
      <c r="F23" s="105"/>
      <c r="G23" s="107" t="s">
        <v>402</v>
      </c>
      <c r="H23" s="107"/>
      <c r="I23" s="107">
        <v>20</v>
      </c>
      <c r="J23" s="107" t="s">
        <v>325</v>
      </c>
      <c r="K23" s="107"/>
      <c r="L23" s="107">
        <v>20</v>
      </c>
      <c r="M23" s="105" t="s">
        <v>326</v>
      </c>
      <c r="N23" s="105"/>
      <c r="O23" s="105">
        <v>10</v>
      </c>
      <c r="P23" s="105"/>
      <c r="Q23" s="105"/>
      <c r="R23" s="105"/>
      <c r="S23" s="135" t="s">
        <v>254</v>
      </c>
      <c r="T23" s="107" t="s">
        <v>238</v>
      </c>
      <c r="U23" s="107">
        <v>10</v>
      </c>
      <c r="V23" s="263"/>
      <c r="W23" s="40" t="s">
        <v>31</v>
      </c>
      <c r="X23" s="41" t="s">
        <v>32</v>
      </c>
      <c r="Y23" s="224">
        <v>2.2000000000000002</v>
      </c>
      <c r="Z23" s="70"/>
      <c r="AA23" s="42" t="s">
        <v>33</v>
      </c>
      <c r="AB23" s="3">
        <v>2</v>
      </c>
      <c r="AC23" s="43">
        <f>AB23*7</f>
        <v>14</v>
      </c>
      <c r="AD23" s="3">
        <f>AB23*5</f>
        <v>10</v>
      </c>
      <c r="AE23" s="3" t="s">
        <v>14</v>
      </c>
      <c r="AF23" s="44">
        <f>AC23*4+AD23*9</f>
        <v>146</v>
      </c>
    </row>
    <row r="24" spans="2:35" s="69" customFormat="1" ht="27.95" customHeight="1">
      <c r="B24" s="32" t="s">
        <v>45</v>
      </c>
      <c r="C24" s="261"/>
      <c r="D24" s="105"/>
      <c r="E24" s="105"/>
      <c r="F24" s="105"/>
      <c r="G24" s="107" t="s">
        <v>403</v>
      </c>
      <c r="H24" s="132"/>
      <c r="I24" s="107">
        <v>10</v>
      </c>
      <c r="J24" s="105" t="s">
        <v>250</v>
      </c>
      <c r="K24" s="108"/>
      <c r="L24" s="105">
        <v>20</v>
      </c>
      <c r="M24" s="105"/>
      <c r="N24" s="105"/>
      <c r="O24" s="105"/>
      <c r="P24" s="105"/>
      <c r="Q24" s="105"/>
      <c r="R24" s="105"/>
      <c r="S24" s="105" t="s">
        <v>327</v>
      </c>
      <c r="T24" s="105" t="s">
        <v>246</v>
      </c>
      <c r="U24" s="105">
        <v>5</v>
      </c>
      <c r="V24" s="263"/>
      <c r="W24" s="35">
        <f>Y22*5+Y24*5+Y26*8</f>
        <v>21.5</v>
      </c>
      <c r="X24" s="41" t="s">
        <v>35</v>
      </c>
      <c r="Y24" s="224">
        <v>2.5</v>
      </c>
      <c r="Z24" s="68"/>
      <c r="AA24" s="2" t="s">
        <v>36</v>
      </c>
      <c r="AB24" s="3">
        <v>1.5</v>
      </c>
      <c r="AC24" s="3">
        <f>AB24*1</f>
        <v>1.5</v>
      </c>
      <c r="AD24" s="3" t="s">
        <v>14</v>
      </c>
      <c r="AE24" s="3">
        <f>AB24*5</f>
        <v>7.5</v>
      </c>
      <c r="AF24" s="3">
        <f>AC24*4+AE24*4</f>
        <v>36</v>
      </c>
    </row>
    <row r="25" spans="2:35" s="69" customFormat="1" ht="27.95" customHeight="1">
      <c r="B25" s="265" t="s">
        <v>47</v>
      </c>
      <c r="C25" s="261"/>
      <c r="D25" s="105"/>
      <c r="E25" s="105"/>
      <c r="F25" s="105"/>
      <c r="G25" s="107"/>
      <c r="H25" s="132"/>
      <c r="I25" s="107"/>
      <c r="J25" s="107"/>
      <c r="K25" s="107"/>
      <c r="L25" s="107"/>
      <c r="M25" s="133"/>
      <c r="N25" s="130"/>
      <c r="O25" s="105"/>
      <c r="P25" s="105"/>
      <c r="Q25" s="105"/>
      <c r="R25" s="105"/>
      <c r="S25" s="133"/>
      <c r="T25" s="131"/>
      <c r="U25" s="105"/>
      <c r="V25" s="263"/>
      <c r="W25" s="40" t="s">
        <v>38</v>
      </c>
      <c r="X25" s="41" t="s">
        <v>39</v>
      </c>
      <c r="Y25" s="224">
        <v>0</v>
      </c>
      <c r="Z25" s="70"/>
      <c r="AA25" s="2" t="s">
        <v>40</v>
      </c>
      <c r="AB25" s="3">
        <v>2.5</v>
      </c>
      <c r="AC25" s="3"/>
      <c r="AD25" s="3">
        <f>AB25*5</f>
        <v>12.5</v>
      </c>
      <c r="AE25" s="3" t="s">
        <v>14</v>
      </c>
      <c r="AF25" s="3">
        <f>AD25*9</f>
        <v>112.5</v>
      </c>
    </row>
    <row r="26" spans="2:35" s="69" customFormat="1" ht="27.95" customHeight="1">
      <c r="B26" s="265"/>
      <c r="C26" s="261"/>
      <c r="D26" s="105"/>
      <c r="E26" s="105"/>
      <c r="F26" s="105"/>
      <c r="G26" s="136"/>
      <c r="H26" s="131"/>
      <c r="I26" s="105"/>
      <c r="J26" s="130"/>
      <c r="K26" s="130"/>
      <c r="L26" s="107"/>
      <c r="M26" s="105"/>
      <c r="N26" s="130"/>
      <c r="O26" s="105"/>
      <c r="P26" s="107"/>
      <c r="Q26" s="107"/>
      <c r="R26" s="105"/>
      <c r="S26" s="105"/>
      <c r="T26" s="131"/>
      <c r="U26" s="105"/>
      <c r="V26" s="263"/>
      <c r="W26" s="35">
        <f>Y21*2+Y22*7+Y23*1+Y26*8</f>
        <v>26.4</v>
      </c>
      <c r="X26" s="50" t="s">
        <v>41</v>
      </c>
      <c r="Y26" s="224">
        <v>0</v>
      </c>
      <c r="Z26" s="68"/>
      <c r="AA26" s="2" t="s">
        <v>42</v>
      </c>
      <c r="AB26" s="3"/>
      <c r="AC26" s="2"/>
      <c r="AD26" s="2"/>
      <c r="AE26" s="2">
        <f>AB26*15</f>
        <v>0</v>
      </c>
      <c r="AF26" s="2"/>
    </row>
    <row r="27" spans="2:35" s="69" customFormat="1" ht="27.95" customHeight="1">
      <c r="B27" s="51" t="s">
        <v>43</v>
      </c>
      <c r="C27" s="71"/>
      <c r="D27" s="105"/>
      <c r="E27" s="131"/>
      <c r="F27" s="105"/>
      <c r="G27" s="105"/>
      <c r="H27" s="131"/>
      <c r="I27" s="105"/>
      <c r="J27" s="130"/>
      <c r="K27" s="130"/>
      <c r="L27" s="107"/>
      <c r="M27" s="105"/>
      <c r="N27" s="131"/>
      <c r="O27" s="105"/>
      <c r="P27" s="108"/>
      <c r="Q27" s="131"/>
      <c r="R27" s="105"/>
      <c r="S27" s="105"/>
      <c r="T27" s="131"/>
      <c r="U27" s="105"/>
      <c r="V27" s="263"/>
      <c r="W27" s="40" t="s">
        <v>44</v>
      </c>
      <c r="X27" s="53"/>
      <c r="Y27" s="225"/>
      <c r="Z27" s="70"/>
      <c r="AA27" s="2"/>
      <c r="AB27" s="3"/>
      <c r="AC27" s="2">
        <f>SUM(AC22:AC26)</f>
        <v>27.5</v>
      </c>
      <c r="AD27" s="2">
        <f>SUM(AD22:AD26)</f>
        <v>22.5</v>
      </c>
      <c r="AE27" s="2">
        <f>SUM(AE22:AE26)</f>
        <v>97.5</v>
      </c>
      <c r="AF27" s="2">
        <f>AC27*4+AD27*9+AE27*4</f>
        <v>702.5</v>
      </c>
    </row>
    <row r="28" spans="2:35" s="69" customFormat="1" ht="27.95" customHeight="1" thickBot="1">
      <c r="B28" s="72"/>
      <c r="C28" s="73"/>
      <c r="D28" s="131"/>
      <c r="E28" s="131"/>
      <c r="F28" s="105"/>
      <c r="G28" s="105"/>
      <c r="H28" s="131"/>
      <c r="I28" s="105"/>
      <c r="J28" s="130"/>
      <c r="K28" s="132"/>
      <c r="L28" s="107"/>
      <c r="M28" s="105"/>
      <c r="N28" s="131"/>
      <c r="O28" s="105"/>
      <c r="P28" s="105"/>
      <c r="Q28" s="131"/>
      <c r="R28" s="105"/>
      <c r="S28" s="105"/>
      <c r="T28" s="131"/>
      <c r="U28" s="105"/>
      <c r="V28" s="264"/>
      <c r="W28" s="56">
        <f>W22*4+W24*9+W26*4</f>
        <v>691.1</v>
      </c>
      <c r="X28" s="57"/>
      <c r="Y28" s="226"/>
      <c r="Z28" s="68"/>
      <c r="AA28" s="70"/>
      <c r="AB28" s="74"/>
      <c r="AC28" s="58">
        <f>AC27*4/AF27</f>
        <v>0.15658362989323843</v>
      </c>
      <c r="AD28" s="58">
        <f>AD27*9/AF27</f>
        <v>0.28825622775800713</v>
      </c>
      <c r="AE28" s="58">
        <f>AE27*4/AF27</f>
        <v>0.55516014234875444</v>
      </c>
      <c r="AF28" s="70"/>
    </row>
    <row r="29" spans="2:35" s="31" customFormat="1" ht="42">
      <c r="B29" s="21">
        <v>12</v>
      </c>
      <c r="C29" s="261"/>
      <c r="D29" s="22" t="str">
        <f>月菜單!D37</f>
        <v>糙米飯</v>
      </c>
      <c r="E29" s="22" t="s">
        <v>49</v>
      </c>
      <c r="F29" s="23" t="s">
        <v>21</v>
      </c>
      <c r="G29" s="24" t="str">
        <f>月菜單!D38</f>
        <v>紐澳良雞排</v>
      </c>
      <c r="H29" s="22" t="s">
        <v>50</v>
      </c>
      <c r="I29" s="23" t="s">
        <v>21</v>
      </c>
      <c r="J29" s="25" t="str">
        <f>月菜單!D39</f>
        <v>洋蔥鹹豬肉(醃)</v>
      </c>
      <c r="K29" s="26" t="s">
        <v>73</v>
      </c>
      <c r="L29" s="23" t="s">
        <v>21</v>
      </c>
      <c r="M29" s="24" t="str">
        <f>月菜單!D40</f>
        <v>鐵板細腐(豆)</v>
      </c>
      <c r="N29" s="22" t="s">
        <v>80</v>
      </c>
      <c r="O29" s="23" t="s">
        <v>21</v>
      </c>
      <c r="P29" s="22" t="str">
        <f>月菜單!D41</f>
        <v>淺色蔬菜</v>
      </c>
      <c r="Q29" s="22" t="s">
        <v>75</v>
      </c>
      <c r="R29" s="23" t="s">
        <v>21</v>
      </c>
      <c r="S29" s="22" t="str">
        <f>月菜單!D42</f>
        <v>刺瓜湯</v>
      </c>
      <c r="T29" s="27" t="s">
        <v>73</v>
      </c>
      <c r="U29" s="23" t="s">
        <v>21</v>
      </c>
      <c r="V29" s="269"/>
      <c r="W29" s="28" t="s">
        <v>22</v>
      </c>
      <c r="X29" s="29" t="s">
        <v>23</v>
      </c>
      <c r="Y29" s="227">
        <v>5.5</v>
      </c>
      <c r="Z29" s="2"/>
      <c r="AA29" s="2"/>
      <c r="AB29" s="3"/>
      <c r="AC29" s="2" t="s">
        <v>24</v>
      </c>
      <c r="AD29" s="2" t="s">
        <v>25</v>
      </c>
      <c r="AE29" s="2" t="s">
        <v>26</v>
      </c>
      <c r="AF29" s="2" t="s">
        <v>27</v>
      </c>
    </row>
    <row r="30" spans="2:35" ht="27.95" customHeight="1">
      <c r="B30" s="32" t="s">
        <v>28</v>
      </c>
      <c r="C30" s="261"/>
      <c r="D30" s="107" t="s">
        <v>121</v>
      </c>
      <c r="E30" s="107"/>
      <c r="F30" s="107">
        <v>70</v>
      </c>
      <c r="G30" s="105" t="s">
        <v>253</v>
      </c>
      <c r="H30" s="105"/>
      <c r="I30" s="105">
        <v>40</v>
      </c>
      <c r="J30" s="107" t="s">
        <v>255</v>
      </c>
      <c r="K30" s="107"/>
      <c r="L30" s="107">
        <v>40</v>
      </c>
      <c r="M30" s="105" t="s">
        <v>331</v>
      </c>
      <c r="N30" s="105" t="s">
        <v>333</v>
      </c>
      <c r="O30" s="105">
        <v>50</v>
      </c>
      <c r="P30" s="105" t="str">
        <f>P29</f>
        <v>淺色蔬菜</v>
      </c>
      <c r="Q30" s="105"/>
      <c r="R30" s="107">
        <v>120</v>
      </c>
      <c r="S30" s="107" t="s">
        <v>291</v>
      </c>
      <c r="T30" s="107"/>
      <c r="U30" s="107">
        <v>30</v>
      </c>
      <c r="V30" s="270"/>
      <c r="W30" s="35">
        <f>Y29*15+Y31*5+Y33*15+Y34*12</f>
        <v>94.5</v>
      </c>
      <c r="X30" s="36" t="s">
        <v>29</v>
      </c>
      <c r="Y30" s="225">
        <v>1.7</v>
      </c>
      <c r="Z30" s="8"/>
      <c r="AA30" s="3" t="s">
        <v>30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5" ht="27.95" customHeight="1">
      <c r="B31" s="32">
        <v>26</v>
      </c>
      <c r="C31" s="261"/>
      <c r="D31" s="107" t="s">
        <v>225</v>
      </c>
      <c r="E31" s="107"/>
      <c r="F31" s="107">
        <v>30</v>
      </c>
      <c r="G31" s="107"/>
      <c r="H31" s="105"/>
      <c r="I31" s="105"/>
      <c r="J31" s="107" t="s">
        <v>328</v>
      </c>
      <c r="K31" s="107" t="s">
        <v>305</v>
      </c>
      <c r="L31" s="107">
        <v>25</v>
      </c>
      <c r="M31" s="107" t="s">
        <v>332</v>
      </c>
      <c r="N31" s="105"/>
      <c r="O31" s="105">
        <v>20</v>
      </c>
      <c r="P31" s="107"/>
      <c r="Q31" s="107"/>
      <c r="R31" s="107"/>
      <c r="S31" s="107" t="s">
        <v>280</v>
      </c>
      <c r="T31" s="107"/>
      <c r="U31" s="107">
        <v>10</v>
      </c>
      <c r="V31" s="270"/>
      <c r="W31" s="40" t="s">
        <v>31</v>
      </c>
      <c r="X31" s="41" t="s">
        <v>32</v>
      </c>
      <c r="Y31" s="225">
        <v>2.4</v>
      </c>
      <c r="Z31" s="2"/>
      <c r="AA31" s="42" t="s">
        <v>33</v>
      </c>
      <c r="AB31" s="3">
        <v>2.2999999999999998</v>
      </c>
      <c r="AC31" s="43">
        <f>AB31*7</f>
        <v>16.099999999999998</v>
      </c>
      <c r="AD31" s="3">
        <f>AB31*5</f>
        <v>11.5</v>
      </c>
      <c r="AE31" s="3" t="s">
        <v>14</v>
      </c>
      <c r="AF31" s="44">
        <f>AC31*4+AD31*9</f>
        <v>167.89999999999998</v>
      </c>
    </row>
    <row r="32" spans="2:35" ht="27.95" customHeight="1">
      <c r="B32" s="32" t="s">
        <v>34</v>
      </c>
      <c r="C32" s="261"/>
      <c r="D32" s="107"/>
      <c r="E32" s="107"/>
      <c r="F32" s="107"/>
      <c r="G32" s="107"/>
      <c r="H32" s="107"/>
      <c r="I32" s="107"/>
      <c r="J32" s="107"/>
      <c r="K32" s="107"/>
      <c r="L32" s="107"/>
      <c r="M32" s="105"/>
      <c r="N32" s="131"/>
      <c r="O32" s="105"/>
      <c r="P32" s="107"/>
      <c r="Q32" s="107"/>
      <c r="R32" s="107"/>
      <c r="S32" s="107"/>
      <c r="T32" s="132"/>
      <c r="U32" s="107"/>
      <c r="V32" s="270"/>
      <c r="W32" s="35">
        <f>Y30*5+Y32*5+Y34*8</f>
        <v>21</v>
      </c>
      <c r="X32" s="41" t="s">
        <v>35</v>
      </c>
      <c r="Y32" s="225">
        <v>2.5</v>
      </c>
      <c r="Z32" s="8"/>
      <c r="AA32" s="2" t="s">
        <v>36</v>
      </c>
      <c r="AB32" s="3">
        <v>1.5</v>
      </c>
      <c r="AC32" s="3">
        <f>AB32*1</f>
        <v>1.5</v>
      </c>
      <c r="AD32" s="3" t="s">
        <v>14</v>
      </c>
      <c r="AE32" s="3">
        <f>AB32*5</f>
        <v>7.5</v>
      </c>
      <c r="AF32" s="3">
        <f>AC32*4+AE32*4</f>
        <v>36</v>
      </c>
    </row>
    <row r="33" spans="2:32" ht="27.75">
      <c r="B33" s="265" t="s">
        <v>48</v>
      </c>
      <c r="C33" s="261"/>
      <c r="D33" s="108"/>
      <c r="E33" s="131"/>
      <c r="F33" s="105"/>
      <c r="G33" s="139"/>
      <c r="H33" s="140"/>
      <c r="I33" s="141"/>
      <c r="J33" s="107"/>
      <c r="K33" s="107"/>
      <c r="L33" s="107"/>
      <c r="M33" s="105"/>
      <c r="N33" s="131"/>
      <c r="O33" s="105"/>
      <c r="P33" s="107"/>
      <c r="Q33" s="107"/>
      <c r="R33" s="107"/>
      <c r="S33" s="107"/>
      <c r="T33" s="130"/>
      <c r="U33" s="107"/>
      <c r="V33" s="270"/>
      <c r="W33" s="40" t="s">
        <v>38</v>
      </c>
      <c r="X33" s="41" t="s">
        <v>39</v>
      </c>
      <c r="Y33" s="225">
        <v>0</v>
      </c>
      <c r="Z33" s="2"/>
      <c r="AA33" s="2" t="s">
        <v>40</v>
      </c>
      <c r="AB33" s="3">
        <v>2.5</v>
      </c>
      <c r="AC33" s="3"/>
      <c r="AD33" s="3">
        <f>AB33*5</f>
        <v>12.5</v>
      </c>
      <c r="AE33" s="3" t="s">
        <v>14</v>
      </c>
      <c r="AF33" s="3">
        <f>AD33*9</f>
        <v>112.5</v>
      </c>
    </row>
    <row r="34" spans="2:32" ht="27.75">
      <c r="B34" s="265"/>
      <c r="C34" s="261"/>
      <c r="D34" s="108"/>
      <c r="E34" s="108"/>
      <c r="F34" s="105"/>
      <c r="G34" s="107"/>
      <c r="H34" s="132"/>
      <c r="I34" s="107"/>
      <c r="J34" s="107"/>
      <c r="K34" s="107"/>
      <c r="L34" s="107"/>
      <c r="M34" s="105"/>
      <c r="N34" s="131"/>
      <c r="O34" s="105"/>
      <c r="P34" s="107"/>
      <c r="Q34" s="132"/>
      <c r="R34" s="107"/>
      <c r="S34" s="107"/>
      <c r="T34" s="132"/>
      <c r="U34" s="107"/>
      <c r="V34" s="270"/>
      <c r="W34" s="35">
        <f>Y29*2+Y30*7+Y31*1+Y34*8</f>
        <v>25.299999999999997</v>
      </c>
      <c r="X34" s="50" t="s">
        <v>41</v>
      </c>
      <c r="Y34" s="226">
        <v>0</v>
      </c>
      <c r="Z34" s="8"/>
      <c r="AA34" s="2" t="s">
        <v>42</v>
      </c>
      <c r="AB34" s="3">
        <v>1</v>
      </c>
      <c r="AE34" s="2">
        <f>AB34*15</f>
        <v>15</v>
      </c>
    </row>
    <row r="35" spans="2:32" ht="27.75">
      <c r="B35" s="51" t="s">
        <v>43</v>
      </c>
      <c r="C35" s="52"/>
      <c r="D35" s="132"/>
      <c r="E35" s="132"/>
      <c r="F35" s="107"/>
      <c r="G35" s="107"/>
      <c r="H35" s="130"/>
      <c r="I35" s="107"/>
      <c r="J35" s="105"/>
      <c r="K35" s="131"/>
      <c r="L35" s="105"/>
      <c r="M35" s="105"/>
      <c r="N35" s="131"/>
      <c r="O35" s="105"/>
      <c r="P35" s="107"/>
      <c r="Q35" s="132"/>
      <c r="R35" s="107"/>
      <c r="S35" s="133"/>
      <c r="T35" s="131"/>
      <c r="U35" s="105"/>
      <c r="V35" s="270"/>
      <c r="W35" s="40" t="s">
        <v>44</v>
      </c>
      <c r="X35" s="53"/>
      <c r="Y35" s="225"/>
      <c r="Z35" s="2"/>
      <c r="AC35" s="2">
        <f>SUM(AC30:AC34)</f>
        <v>29.599999999999998</v>
      </c>
      <c r="AD35" s="2">
        <f>SUM(AD30:AD34)</f>
        <v>24</v>
      </c>
      <c r="AE35" s="2">
        <f>SUM(AE30:AE34)</f>
        <v>112.5</v>
      </c>
      <c r="AF35" s="2">
        <f>AC35*4+AD35*9+AE35*4</f>
        <v>784.4</v>
      </c>
    </row>
    <row r="36" spans="2:32" ht="27.75">
      <c r="B36" s="54"/>
      <c r="C36" s="55"/>
      <c r="D36" s="132"/>
      <c r="E36" s="132"/>
      <c r="F36" s="107"/>
      <c r="G36" s="108"/>
      <c r="H36" s="108"/>
      <c r="I36" s="105"/>
      <c r="J36" s="105"/>
      <c r="K36" s="131"/>
      <c r="L36" s="131"/>
      <c r="M36" s="105"/>
      <c r="N36" s="131"/>
      <c r="O36" s="105"/>
      <c r="P36" s="107"/>
      <c r="Q36" s="132"/>
      <c r="R36" s="107"/>
      <c r="S36" s="105"/>
      <c r="T36" s="131"/>
      <c r="U36" s="105"/>
      <c r="V36" s="271"/>
      <c r="W36" s="56">
        <f>W30*4+W32*9+W34*4</f>
        <v>668.2</v>
      </c>
      <c r="X36" s="66"/>
      <c r="Y36" s="225"/>
      <c r="Z36" s="8"/>
      <c r="AC36" s="58">
        <f>AC35*4/AF35</f>
        <v>0.15094339622641509</v>
      </c>
      <c r="AD36" s="58">
        <f>AD35*9/AF35</f>
        <v>0.27536970933197347</v>
      </c>
      <c r="AE36" s="58">
        <f>AE35*4/AF35</f>
        <v>0.57368689444161147</v>
      </c>
    </row>
    <row r="37" spans="2:32" s="31" customFormat="1" ht="42">
      <c r="B37" s="21">
        <v>12</v>
      </c>
      <c r="C37" s="261"/>
      <c r="D37" s="22" t="str">
        <f>月菜單!E37</f>
        <v>蘑菇鐵板麵</v>
      </c>
      <c r="E37" s="22" t="s">
        <v>51</v>
      </c>
      <c r="F37" s="23" t="s">
        <v>21</v>
      </c>
      <c r="G37" s="24" t="str">
        <f>月菜單!E38</f>
        <v>挪威海鮮排(海加炸)</v>
      </c>
      <c r="H37" s="22" t="s">
        <v>72</v>
      </c>
      <c r="I37" s="23" t="s">
        <v>21</v>
      </c>
      <c r="J37" s="25" t="str">
        <f>月菜單!E39</f>
        <v>古味滷蛋</v>
      </c>
      <c r="K37" s="26" t="s">
        <v>315</v>
      </c>
      <c r="L37" s="23" t="s">
        <v>21</v>
      </c>
      <c r="M37" s="24" t="str">
        <f>月菜單!E40</f>
        <v>手工蒸餃(冷)</v>
      </c>
      <c r="N37" s="22" t="s">
        <v>112</v>
      </c>
      <c r="O37" s="23" t="s">
        <v>21</v>
      </c>
      <c r="P37" s="22" t="str">
        <f>月菜單!E41</f>
        <v>深色蔬菜</v>
      </c>
      <c r="Q37" s="22" t="s">
        <v>75</v>
      </c>
      <c r="R37" s="23" t="s">
        <v>21</v>
      </c>
      <c r="S37" s="22" t="str">
        <f>月菜單!E42</f>
        <v>沙茶鮮蔬湯</v>
      </c>
      <c r="T37" s="27" t="s">
        <v>73</v>
      </c>
      <c r="U37" s="23" t="s">
        <v>21</v>
      </c>
      <c r="V37" s="262"/>
      <c r="W37" s="28" t="s">
        <v>22</v>
      </c>
      <c r="X37" s="29" t="s">
        <v>23</v>
      </c>
      <c r="Y37" s="118">
        <v>5.9</v>
      </c>
      <c r="Z37" s="2"/>
      <c r="AA37" s="2"/>
      <c r="AB37" s="3"/>
      <c r="AC37" s="2" t="s">
        <v>24</v>
      </c>
      <c r="AD37" s="2" t="s">
        <v>25</v>
      </c>
      <c r="AE37" s="2" t="s">
        <v>26</v>
      </c>
      <c r="AF37" s="2" t="s">
        <v>27</v>
      </c>
    </row>
    <row r="38" spans="2:32" ht="27.75">
      <c r="B38" s="32" t="s">
        <v>28</v>
      </c>
      <c r="C38" s="261"/>
      <c r="D38" s="105" t="s">
        <v>131</v>
      </c>
      <c r="E38" s="105"/>
      <c r="F38" s="105">
        <v>225</v>
      </c>
      <c r="G38" s="107" t="s">
        <v>393</v>
      </c>
      <c r="H38" s="107" t="s">
        <v>394</v>
      </c>
      <c r="I38" s="107">
        <v>40</v>
      </c>
      <c r="J38" s="105" t="s">
        <v>268</v>
      </c>
      <c r="K38" s="105"/>
      <c r="L38" s="105">
        <v>40</v>
      </c>
      <c r="M38" s="105" t="s">
        <v>391</v>
      </c>
      <c r="N38" s="105" t="s">
        <v>392</v>
      </c>
      <c r="O38" s="105">
        <v>40</v>
      </c>
      <c r="P38" s="105" t="str">
        <f>P37</f>
        <v>深色蔬菜</v>
      </c>
      <c r="Q38" s="107"/>
      <c r="R38" s="107">
        <v>120</v>
      </c>
      <c r="S38" s="105" t="s">
        <v>259</v>
      </c>
      <c r="T38" s="105"/>
      <c r="U38" s="105">
        <v>10</v>
      </c>
      <c r="V38" s="263"/>
      <c r="W38" s="35">
        <f>Y37*15+Y39*5+Y41*15+Y42*12</f>
        <v>100</v>
      </c>
      <c r="X38" s="36" t="s">
        <v>29</v>
      </c>
      <c r="Y38" s="121">
        <v>1.9</v>
      </c>
      <c r="Z38" s="8"/>
      <c r="AA38" s="3" t="s">
        <v>30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75">
      <c r="B39" s="32">
        <v>27</v>
      </c>
      <c r="C39" s="261"/>
      <c r="D39" s="105" t="s">
        <v>226</v>
      </c>
      <c r="E39" s="105"/>
      <c r="F39" s="105">
        <v>10</v>
      </c>
      <c r="G39" s="107"/>
      <c r="H39" s="105"/>
      <c r="I39" s="105"/>
      <c r="J39" s="105"/>
      <c r="K39" s="105"/>
      <c r="L39" s="105"/>
      <c r="M39" s="105"/>
      <c r="N39" s="138"/>
      <c r="O39" s="105"/>
      <c r="P39" s="105"/>
      <c r="Q39" s="105"/>
      <c r="R39" s="105"/>
      <c r="S39" s="105" t="s">
        <v>76</v>
      </c>
      <c r="T39" s="105"/>
      <c r="U39" s="105">
        <v>5</v>
      </c>
      <c r="V39" s="263"/>
      <c r="W39" s="40" t="s">
        <v>31</v>
      </c>
      <c r="X39" s="41" t="s">
        <v>32</v>
      </c>
      <c r="Y39" s="121">
        <v>2.2999999999999998</v>
      </c>
      <c r="Z39" s="2"/>
      <c r="AA39" s="42" t="s">
        <v>33</v>
      </c>
      <c r="AB39" s="3">
        <v>2.2999999999999998</v>
      </c>
      <c r="AC39" s="43">
        <f>AB39*7</f>
        <v>16.099999999999998</v>
      </c>
      <c r="AD39" s="3">
        <f>AB39*5</f>
        <v>11.5</v>
      </c>
      <c r="AE39" s="3" t="s">
        <v>14</v>
      </c>
      <c r="AF39" s="44">
        <f>AC39*4+AD39*9</f>
        <v>167.89999999999998</v>
      </c>
    </row>
    <row r="40" spans="2:32" ht="27.75">
      <c r="B40" s="32" t="s">
        <v>34</v>
      </c>
      <c r="C40" s="261"/>
      <c r="D40" s="105" t="s">
        <v>126</v>
      </c>
      <c r="E40" s="105"/>
      <c r="F40" s="105">
        <v>10</v>
      </c>
      <c r="G40" s="105"/>
      <c r="H40" s="105"/>
      <c r="I40" s="105"/>
      <c r="J40" s="134"/>
      <c r="K40" s="105"/>
      <c r="L40" s="105"/>
      <c r="M40" s="105"/>
      <c r="N40" s="131"/>
      <c r="O40" s="105"/>
      <c r="P40" s="105"/>
      <c r="Q40" s="105"/>
      <c r="R40" s="105"/>
      <c r="S40" s="105" t="s">
        <v>77</v>
      </c>
      <c r="T40" s="152"/>
      <c r="U40" s="105">
        <v>10</v>
      </c>
      <c r="V40" s="263"/>
      <c r="W40" s="35">
        <f>Y38*5+Y40*5+Y42*8</f>
        <v>21.5</v>
      </c>
      <c r="X40" s="41" t="s">
        <v>35</v>
      </c>
      <c r="Y40" s="121">
        <v>2.4</v>
      </c>
      <c r="Z40" s="8"/>
      <c r="AA40" s="2" t="s">
        <v>36</v>
      </c>
      <c r="AB40" s="3">
        <v>1.6</v>
      </c>
      <c r="AC40" s="3">
        <f>AB40*1</f>
        <v>1.6</v>
      </c>
      <c r="AD40" s="3" t="s">
        <v>14</v>
      </c>
      <c r="AE40" s="3">
        <f>AB40*5</f>
        <v>8</v>
      </c>
      <c r="AF40" s="3">
        <f>AC40*4+AE40*4</f>
        <v>38.4</v>
      </c>
    </row>
    <row r="41" spans="2:32" ht="27.75">
      <c r="B41" s="265" t="s">
        <v>84</v>
      </c>
      <c r="C41" s="261"/>
      <c r="D41" s="105" t="s">
        <v>227</v>
      </c>
      <c r="E41" s="131"/>
      <c r="F41" s="105">
        <v>20</v>
      </c>
      <c r="G41" s="105"/>
      <c r="H41" s="105"/>
      <c r="I41" s="105"/>
      <c r="J41" s="134"/>
      <c r="K41" s="108"/>
      <c r="L41" s="105"/>
      <c r="M41" s="105"/>
      <c r="N41" s="130"/>
      <c r="O41" s="105"/>
      <c r="P41" s="105"/>
      <c r="Q41" s="105"/>
      <c r="R41" s="105"/>
      <c r="S41" s="105" t="s">
        <v>261</v>
      </c>
      <c r="T41" s="131"/>
      <c r="U41" s="105">
        <v>5</v>
      </c>
      <c r="V41" s="263"/>
      <c r="W41" s="40" t="s">
        <v>38</v>
      </c>
      <c r="X41" s="41" t="s">
        <v>39</v>
      </c>
      <c r="Y41" s="121">
        <v>0</v>
      </c>
      <c r="Z41" s="2"/>
      <c r="AA41" s="2" t="s">
        <v>40</v>
      </c>
      <c r="AB41" s="3">
        <v>2.5</v>
      </c>
      <c r="AC41" s="3"/>
      <c r="AD41" s="3">
        <f>AB41*5</f>
        <v>12.5</v>
      </c>
      <c r="AE41" s="3" t="s">
        <v>14</v>
      </c>
      <c r="AF41" s="3">
        <f>AD41*9</f>
        <v>112.5</v>
      </c>
    </row>
    <row r="42" spans="2:32" ht="27.75">
      <c r="B42" s="265"/>
      <c r="C42" s="261"/>
      <c r="D42" s="105"/>
      <c r="E42" s="131"/>
      <c r="F42" s="105"/>
      <c r="G42" s="105"/>
      <c r="H42" s="131"/>
      <c r="I42" s="105"/>
      <c r="J42" s="134"/>
      <c r="K42" s="131"/>
      <c r="L42" s="107"/>
      <c r="M42" s="105"/>
      <c r="N42" s="130"/>
      <c r="O42" s="105"/>
      <c r="P42" s="105"/>
      <c r="Q42" s="131"/>
      <c r="R42" s="105"/>
      <c r="S42" s="105" t="s">
        <v>241</v>
      </c>
      <c r="T42" s="108"/>
      <c r="U42" s="105">
        <v>10</v>
      </c>
      <c r="V42" s="263"/>
      <c r="W42" s="35">
        <f>Y37*2+Y38*7+Y39*1+Y42*8</f>
        <v>27.400000000000002</v>
      </c>
      <c r="X42" s="50" t="s">
        <v>41</v>
      </c>
      <c r="Y42" s="121">
        <v>0</v>
      </c>
      <c r="Z42" s="8"/>
      <c r="AA42" s="2" t="s">
        <v>42</v>
      </c>
      <c r="AE42" s="2">
        <f>AB42*15</f>
        <v>0</v>
      </c>
    </row>
    <row r="43" spans="2:32" ht="27.75">
      <c r="B43" s="51" t="s">
        <v>43</v>
      </c>
      <c r="C43" s="52"/>
      <c r="D43" s="131"/>
      <c r="E43" s="131"/>
      <c r="F43" s="105"/>
      <c r="G43" s="105"/>
      <c r="H43" s="131"/>
      <c r="I43" s="105"/>
      <c r="J43" s="134"/>
      <c r="K43" s="130"/>
      <c r="L43" s="107"/>
      <c r="M43" s="105"/>
      <c r="N43" s="130"/>
      <c r="O43" s="105"/>
      <c r="P43" s="105"/>
      <c r="Q43" s="131"/>
      <c r="R43" s="105"/>
      <c r="S43" s="105"/>
      <c r="T43" s="131"/>
      <c r="U43" s="105"/>
      <c r="V43" s="263"/>
      <c r="W43" s="40" t="s">
        <v>44</v>
      </c>
      <c r="X43" s="53"/>
      <c r="Y43" s="126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8.5" thickBot="1">
      <c r="B44" s="81"/>
      <c r="C44" s="55"/>
      <c r="D44" s="146"/>
      <c r="E44" s="146"/>
      <c r="F44" s="147"/>
      <c r="G44" s="147"/>
      <c r="H44" s="146"/>
      <c r="I44" s="147"/>
      <c r="J44" s="147"/>
      <c r="K44" s="130"/>
      <c r="L44" s="107"/>
      <c r="M44" s="146"/>
      <c r="N44" s="146"/>
      <c r="O44" s="147"/>
      <c r="P44" s="147"/>
      <c r="Q44" s="146"/>
      <c r="R44" s="147"/>
      <c r="S44" s="147"/>
      <c r="T44" s="146"/>
      <c r="U44" s="147"/>
      <c r="V44" s="264"/>
      <c r="W44" s="56">
        <f>W38*4+W40*9+W42*4</f>
        <v>703.1</v>
      </c>
      <c r="X44" s="84"/>
      <c r="Y44" s="85"/>
      <c r="Z44" s="8"/>
      <c r="AC44" s="58">
        <f>AC43*4/AF43</f>
        <v>0.16345624656026417</v>
      </c>
      <c r="AD44" s="58">
        <f>AD43*9/AF43</f>
        <v>0.29719317556411667</v>
      </c>
      <c r="AE44" s="58">
        <f>AE43*4/AF43</f>
        <v>0.53935057787561924</v>
      </c>
    </row>
    <row r="45" spans="2:32" ht="59.1" customHeight="1">
      <c r="C45" s="2"/>
      <c r="D45" s="266"/>
      <c r="E45" s="266"/>
      <c r="F45" s="266"/>
      <c r="G45" s="266"/>
      <c r="H45" s="266"/>
      <c r="I45" s="266"/>
      <c r="J45" s="266"/>
      <c r="K45" s="266"/>
      <c r="L45" s="266"/>
      <c r="M45" s="266"/>
      <c r="N45" s="266"/>
      <c r="O45" s="266"/>
      <c r="P45" s="266"/>
      <c r="Q45" s="266"/>
      <c r="R45" s="266"/>
      <c r="S45" s="266"/>
      <c r="T45" s="266"/>
      <c r="U45" s="266"/>
      <c r="V45" s="266"/>
      <c r="W45" s="266"/>
      <c r="X45" s="266"/>
      <c r="Y45" s="266"/>
      <c r="Z45" s="87"/>
    </row>
    <row r="46" spans="2:32">
      <c r="B46" s="3"/>
      <c r="D46" s="267"/>
      <c r="E46" s="267"/>
      <c r="F46" s="268"/>
      <c r="G46" s="268"/>
      <c r="H46" s="88"/>
      <c r="I46" s="2"/>
      <c r="J46" s="2"/>
      <c r="K46" s="88"/>
      <c r="L46" s="88"/>
      <c r="M46" s="88"/>
      <c r="N46" s="88"/>
      <c r="O46" s="2"/>
      <c r="Q46" s="88"/>
      <c r="R46" s="2"/>
      <c r="T46" s="88"/>
      <c r="U46" s="2"/>
      <c r="V46" s="2"/>
      <c r="Y46" s="91"/>
    </row>
    <row r="47" spans="2:32">
      <c r="Y47" s="91"/>
    </row>
    <row r="48" spans="2:32">
      <c r="Y48" s="91"/>
    </row>
    <row r="49" spans="25:25">
      <c r="Y49" s="91"/>
    </row>
    <row r="50" spans="25:25">
      <c r="Y50" s="91"/>
    </row>
    <row r="51" spans="25:25">
      <c r="Y51" s="91"/>
    </row>
    <row r="52" spans="25:25">
      <c r="Y52" s="91"/>
    </row>
  </sheetData>
  <mergeCells count="20">
    <mergeCell ref="D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V21:V28"/>
    <mergeCell ref="B25:B26"/>
    <mergeCell ref="B1:Y1"/>
    <mergeCell ref="B2:G2"/>
    <mergeCell ref="S2:Y3"/>
    <mergeCell ref="C5:C10"/>
    <mergeCell ref="V5:V12"/>
    <mergeCell ref="B9:B10"/>
  </mergeCells>
  <phoneticPr fontId="1" type="noConversion"/>
  <pageMargins left="0.70866141732283472" right="0.70866141732283472" top="0.3" bottom="0.33" header="0.31496062992125984" footer="0.31496062992125984"/>
  <pageSetup paperSize="9" scale="3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52"/>
  <sheetViews>
    <sheetView zoomScale="55" zoomScaleNormal="55" workbookViewId="0">
      <selection activeCell="M18" sqref="M18"/>
    </sheetView>
  </sheetViews>
  <sheetFormatPr defaultColWidth="9" defaultRowHeight="20.25"/>
  <cols>
    <col min="1" max="1" width="0.125" style="38" customWidth="1"/>
    <col min="2" max="2" width="4.875" style="86" customWidth="1"/>
    <col min="3" max="3" width="0" style="38" hidden="1" customWidth="1"/>
    <col min="4" max="4" width="18.625" style="38" customWidth="1"/>
    <col min="5" max="5" width="5.625" style="92" customWidth="1"/>
    <col min="6" max="6" width="9.625" style="38" customWidth="1"/>
    <col min="7" max="7" width="18.625" style="38" customWidth="1"/>
    <col min="8" max="8" width="5.625" style="92" customWidth="1"/>
    <col min="9" max="9" width="9.625" style="38" customWidth="1"/>
    <col min="10" max="10" width="18.625" style="38" customWidth="1"/>
    <col min="11" max="11" width="5.625" style="92" customWidth="1"/>
    <col min="12" max="12" width="11.875" style="92" customWidth="1"/>
    <col min="13" max="13" width="18.625" style="92" customWidth="1"/>
    <col min="14" max="14" width="5.625" style="92" customWidth="1"/>
    <col min="15" max="15" width="9.625" style="38" customWidth="1"/>
    <col min="16" max="16" width="18.625" style="38" customWidth="1"/>
    <col min="17" max="17" width="5.625" style="92" customWidth="1"/>
    <col min="18" max="18" width="9.625" style="38" customWidth="1"/>
    <col min="19" max="19" width="18.625" style="38" customWidth="1"/>
    <col min="20" max="20" width="5.625" style="92" customWidth="1"/>
    <col min="21" max="21" width="9.625" style="38" customWidth="1"/>
    <col min="22" max="22" width="5.25" style="38" customWidth="1"/>
    <col min="23" max="23" width="11.75" style="89" customWidth="1"/>
    <col min="24" max="24" width="11.25" style="90" customWidth="1"/>
    <col min="25" max="25" width="6.625" style="93" customWidth="1"/>
    <col min="26" max="26" width="6.625" style="38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8"/>
  </cols>
  <sheetData>
    <row r="1" spans="2:35" s="2" customFormat="1" ht="38.25">
      <c r="B1" s="255" t="s">
        <v>339</v>
      </c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1"/>
      <c r="AB1" s="3"/>
    </row>
    <row r="2" spans="2:35" s="2" customFormat="1" ht="16.5" customHeight="1">
      <c r="B2" s="256"/>
      <c r="C2" s="257"/>
      <c r="D2" s="257"/>
      <c r="E2" s="257"/>
      <c r="F2" s="257"/>
      <c r="G2" s="257"/>
      <c r="H2" s="4"/>
      <c r="I2" s="1"/>
      <c r="J2" s="1"/>
      <c r="K2" s="4"/>
      <c r="L2" s="4"/>
      <c r="M2" s="4"/>
      <c r="N2" s="4"/>
      <c r="O2" s="1"/>
      <c r="P2" s="1"/>
      <c r="Q2" s="4"/>
      <c r="R2" s="1"/>
      <c r="S2" s="258"/>
      <c r="T2" s="259"/>
      <c r="U2" s="259"/>
      <c r="V2" s="259"/>
      <c r="W2" s="259"/>
      <c r="X2" s="259"/>
      <c r="Y2" s="259"/>
      <c r="Z2" s="1"/>
      <c r="AB2" s="3"/>
    </row>
    <row r="3" spans="2:35" s="2" customFormat="1" ht="31.5" customHeight="1" thickBot="1">
      <c r="B3" s="5" t="s">
        <v>67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260"/>
      <c r="T3" s="260"/>
      <c r="U3" s="260"/>
      <c r="V3" s="260"/>
      <c r="W3" s="260"/>
      <c r="X3" s="260"/>
      <c r="Y3" s="260"/>
      <c r="Z3" s="8"/>
      <c r="AB3" s="3"/>
    </row>
    <row r="4" spans="2:35" s="20" customFormat="1" ht="99">
      <c r="B4" s="9" t="s">
        <v>9</v>
      </c>
      <c r="C4" s="10" t="s">
        <v>10</v>
      </c>
      <c r="D4" s="11" t="s">
        <v>11</v>
      </c>
      <c r="E4" s="12" t="s">
        <v>68</v>
      </c>
      <c r="F4" s="11"/>
      <c r="G4" s="11" t="s">
        <v>13</v>
      </c>
      <c r="H4" s="12" t="s">
        <v>68</v>
      </c>
      <c r="I4" s="11"/>
      <c r="J4" s="11" t="s">
        <v>61</v>
      </c>
      <c r="K4" s="12" t="s">
        <v>68</v>
      </c>
      <c r="L4" s="11"/>
      <c r="M4" s="11" t="s">
        <v>15</v>
      </c>
      <c r="N4" s="12" t="s">
        <v>68</v>
      </c>
      <c r="O4" s="13"/>
      <c r="P4" s="11" t="s">
        <v>15</v>
      </c>
      <c r="Q4" s="12" t="s">
        <v>68</v>
      </c>
      <c r="R4" s="11"/>
      <c r="S4" s="14" t="s">
        <v>16</v>
      </c>
      <c r="T4" s="12" t="s">
        <v>68</v>
      </c>
      <c r="U4" s="11"/>
      <c r="V4" s="15" t="s">
        <v>69</v>
      </c>
      <c r="W4" s="16" t="s">
        <v>18</v>
      </c>
      <c r="X4" s="17" t="s">
        <v>70</v>
      </c>
      <c r="Y4" s="18" t="s">
        <v>71</v>
      </c>
      <c r="Z4" s="19"/>
      <c r="AA4" s="3"/>
      <c r="AB4" s="3"/>
      <c r="AC4" s="2"/>
      <c r="AD4" s="2"/>
      <c r="AE4" s="2"/>
      <c r="AF4" s="2"/>
    </row>
    <row r="5" spans="2:35" s="31" customFormat="1" ht="42">
      <c r="B5" s="21">
        <v>12</v>
      </c>
      <c r="C5" s="261"/>
      <c r="D5" s="22" t="str">
        <f>月菜單!A45</f>
        <v>寶島白飯</v>
      </c>
      <c r="E5" s="22" t="s">
        <v>49</v>
      </c>
      <c r="F5" s="23" t="s">
        <v>21</v>
      </c>
      <c r="G5" s="59" t="str">
        <f>月菜單!A46</f>
        <v>日式照燒豬排</v>
      </c>
      <c r="H5" s="22" t="s">
        <v>80</v>
      </c>
      <c r="I5" s="23" t="s">
        <v>21</v>
      </c>
      <c r="J5" s="59" t="str">
        <f>月菜單!A47</f>
        <v>黑胡椒雞丁</v>
      </c>
      <c r="K5" s="22" t="s">
        <v>73</v>
      </c>
      <c r="L5" s="23" t="s">
        <v>21</v>
      </c>
      <c r="M5" s="59" t="str">
        <f>月菜單!A48</f>
        <v>白醬燴鮮蔬(海)</v>
      </c>
      <c r="N5" s="22" t="s">
        <v>294</v>
      </c>
      <c r="O5" s="23" t="s">
        <v>21</v>
      </c>
      <c r="P5" s="221" t="str">
        <f>月菜單!A49</f>
        <v>深色蔬菜</v>
      </c>
      <c r="Q5" s="22" t="s">
        <v>75</v>
      </c>
      <c r="R5" s="23" t="s">
        <v>21</v>
      </c>
      <c r="S5" s="222" t="str">
        <f>月菜單!A50</f>
        <v>日式味噌湯(豆)</v>
      </c>
      <c r="T5" s="27" t="s">
        <v>73</v>
      </c>
      <c r="U5" s="23" t="s">
        <v>21</v>
      </c>
      <c r="V5" s="262"/>
      <c r="W5" s="28" t="s">
        <v>22</v>
      </c>
      <c r="X5" s="29" t="s">
        <v>23</v>
      </c>
      <c r="Y5" s="118">
        <v>5.8</v>
      </c>
      <c r="Z5" s="2"/>
      <c r="AA5" s="2"/>
      <c r="AB5" s="3"/>
      <c r="AC5" s="2" t="s">
        <v>24</v>
      </c>
      <c r="AD5" s="2" t="s">
        <v>25</v>
      </c>
      <c r="AE5" s="2" t="s">
        <v>26</v>
      </c>
      <c r="AF5" s="2" t="s">
        <v>27</v>
      </c>
    </row>
    <row r="6" spans="2:35" ht="27.95" customHeight="1">
      <c r="B6" s="32" t="s">
        <v>28</v>
      </c>
      <c r="C6" s="261"/>
      <c r="D6" s="107" t="s">
        <v>121</v>
      </c>
      <c r="E6" s="107"/>
      <c r="F6" s="107">
        <v>110</v>
      </c>
      <c r="G6" s="107" t="s">
        <v>266</v>
      </c>
      <c r="H6" s="107"/>
      <c r="I6" s="107">
        <v>35</v>
      </c>
      <c r="J6" s="107" t="s">
        <v>267</v>
      </c>
      <c r="K6" s="107"/>
      <c r="L6" s="107">
        <v>30</v>
      </c>
      <c r="M6" s="107" t="s">
        <v>261</v>
      </c>
      <c r="N6" s="107"/>
      <c r="O6" s="107">
        <v>40</v>
      </c>
      <c r="P6" s="107" t="str">
        <f>P5</f>
        <v>深色蔬菜</v>
      </c>
      <c r="Q6" s="107"/>
      <c r="R6" s="107">
        <v>120</v>
      </c>
      <c r="S6" s="107" t="s">
        <v>324</v>
      </c>
      <c r="T6" s="107"/>
      <c r="U6" s="107">
        <v>10</v>
      </c>
      <c r="V6" s="263"/>
      <c r="W6" s="35">
        <f>Y5*15+Y7*5+Y9*15+Y10*12</f>
        <v>99.5</v>
      </c>
      <c r="X6" s="36" t="s">
        <v>29</v>
      </c>
      <c r="Y6" s="121">
        <v>1.7</v>
      </c>
      <c r="Z6" s="8"/>
      <c r="AA6" s="3" t="s">
        <v>30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5" ht="27.95" customHeight="1">
      <c r="B7" s="32">
        <v>30</v>
      </c>
      <c r="C7" s="261"/>
      <c r="D7" s="105"/>
      <c r="E7" s="105"/>
      <c r="F7" s="105"/>
      <c r="G7" s="107"/>
      <c r="H7" s="107"/>
      <c r="I7" s="107"/>
      <c r="J7" s="107" t="s">
        <v>255</v>
      </c>
      <c r="K7" s="107"/>
      <c r="L7" s="107">
        <v>20</v>
      </c>
      <c r="M7" s="107" t="s">
        <v>248</v>
      </c>
      <c r="N7" s="107"/>
      <c r="O7" s="107">
        <v>10</v>
      </c>
      <c r="P7" s="107"/>
      <c r="Q7" s="107"/>
      <c r="R7" s="107"/>
      <c r="S7" s="107" t="s">
        <v>254</v>
      </c>
      <c r="T7" s="107" t="s">
        <v>238</v>
      </c>
      <c r="U7" s="107">
        <v>10</v>
      </c>
      <c r="V7" s="263"/>
      <c r="W7" s="40" t="s">
        <v>31</v>
      </c>
      <c r="X7" s="41" t="s">
        <v>32</v>
      </c>
      <c r="Y7" s="121">
        <v>2.5</v>
      </c>
      <c r="Z7" s="2"/>
      <c r="AA7" s="42" t="s">
        <v>33</v>
      </c>
      <c r="AB7" s="3">
        <v>2</v>
      </c>
      <c r="AC7" s="43">
        <f>AB7*7</f>
        <v>14</v>
      </c>
      <c r="AD7" s="3">
        <f>AB7*5</f>
        <v>10</v>
      </c>
      <c r="AE7" s="3" t="s">
        <v>14</v>
      </c>
      <c r="AF7" s="44">
        <f>AC7*4+AD7*9</f>
        <v>146</v>
      </c>
    </row>
    <row r="8" spans="2:35" ht="27.95" customHeight="1">
      <c r="B8" s="32" t="s">
        <v>34</v>
      </c>
      <c r="C8" s="261"/>
      <c r="D8" s="105"/>
      <c r="E8" s="105"/>
      <c r="F8" s="105"/>
      <c r="G8" s="229"/>
      <c r="H8" s="107"/>
      <c r="I8" s="107"/>
      <c r="J8" s="107" t="s">
        <v>250</v>
      </c>
      <c r="K8" s="130"/>
      <c r="L8" s="107">
        <v>10</v>
      </c>
      <c r="M8" s="107" t="s">
        <v>250</v>
      </c>
      <c r="N8" s="107"/>
      <c r="O8" s="107">
        <v>10</v>
      </c>
      <c r="P8" s="107"/>
      <c r="Q8" s="132"/>
      <c r="R8" s="107"/>
      <c r="S8" s="107" t="s">
        <v>240</v>
      </c>
      <c r="T8" s="107"/>
      <c r="U8" s="107">
        <v>5</v>
      </c>
      <c r="V8" s="263"/>
      <c r="W8" s="35">
        <f>Y6*5+Y8*5+Y10*8</f>
        <v>20.5</v>
      </c>
      <c r="X8" s="41" t="s">
        <v>35</v>
      </c>
      <c r="Y8" s="121">
        <v>2.4</v>
      </c>
      <c r="Z8" s="8"/>
      <c r="AA8" s="2" t="s">
        <v>36</v>
      </c>
      <c r="AB8" s="3">
        <v>1.5</v>
      </c>
      <c r="AC8" s="3">
        <f>AB8*1</f>
        <v>1.5</v>
      </c>
      <c r="AD8" s="3" t="s">
        <v>14</v>
      </c>
      <c r="AE8" s="3">
        <f>AB8*5</f>
        <v>7.5</v>
      </c>
      <c r="AF8" s="3">
        <f>AC8*4+AE8*4</f>
        <v>36</v>
      </c>
    </row>
    <row r="9" spans="2:35" ht="27.95" customHeight="1">
      <c r="B9" s="265" t="s">
        <v>37</v>
      </c>
      <c r="C9" s="261"/>
      <c r="D9" s="105"/>
      <c r="E9" s="105"/>
      <c r="F9" s="105"/>
      <c r="G9" s="229"/>
      <c r="H9" s="132"/>
      <c r="I9" s="107"/>
      <c r="J9" s="107" t="s">
        <v>256</v>
      </c>
      <c r="K9" s="132"/>
      <c r="L9" s="107">
        <v>20</v>
      </c>
      <c r="M9" s="107" t="s">
        <v>245</v>
      </c>
      <c r="N9" s="107" t="s">
        <v>246</v>
      </c>
      <c r="O9" s="107">
        <v>5</v>
      </c>
      <c r="P9" s="107"/>
      <c r="Q9" s="132"/>
      <c r="R9" s="107"/>
      <c r="S9" s="107"/>
      <c r="T9" s="132"/>
      <c r="U9" s="107"/>
      <c r="V9" s="263"/>
      <c r="W9" s="40" t="s">
        <v>38</v>
      </c>
      <c r="X9" s="41" t="s">
        <v>39</v>
      </c>
      <c r="Y9" s="121">
        <v>0</v>
      </c>
      <c r="Z9" s="2"/>
      <c r="AA9" s="2" t="s">
        <v>40</v>
      </c>
      <c r="AB9" s="3">
        <v>2.5</v>
      </c>
      <c r="AC9" s="3"/>
      <c r="AD9" s="3">
        <f>AB9*5</f>
        <v>12.5</v>
      </c>
      <c r="AE9" s="3" t="s">
        <v>14</v>
      </c>
      <c r="AF9" s="3">
        <f>AD9*9</f>
        <v>112.5</v>
      </c>
    </row>
    <row r="10" spans="2:35" ht="27.95" customHeight="1">
      <c r="B10" s="265"/>
      <c r="C10" s="261"/>
      <c r="D10" s="105"/>
      <c r="E10" s="105"/>
      <c r="F10" s="105"/>
      <c r="G10" s="107"/>
      <c r="H10" s="132"/>
      <c r="I10" s="107"/>
      <c r="J10" s="107"/>
      <c r="K10" s="130"/>
      <c r="L10" s="107"/>
      <c r="M10" s="132"/>
      <c r="N10" s="132"/>
      <c r="O10" s="107"/>
      <c r="P10" s="107"/>
      <c r="Q10" s="132"/>
      <c r="R10" s="107"/>
      <c r="S10" s="107"/>
      <c r="T10" s="132"/>
      <c r="U10" s="107"/>
      <c r="V10" s="263"/>
      <c r="W10" s="35">
        <f>Y5*2+Y6*7+Y7*1+Y10*8</f>
        <v>26</v>
      </c>
      <c r="X10" s="50" t="s">
        <v>41</v>
      </c>
      <c r="Y10" s="121">
        <v>0</v>
      </c>
      <c r="Z10" s="8"/>
      <c r="AA10" s="2" t="s">
        <v>42</v>
      </c>
      <c r="AE10" s="2">
        <f>AB10*15</f>
        <v>0</v>
      </c>
    </row>
    <row r="11" spans="2:35" ht="27.95" customHeight="1">
      <c r="B11" s="51" t="s">
        <v>43</v>
      </c>
      <c r="C11" s="52"/>
      <c r="D11" s="105"/>
      <c r="E11" s="131"/>
      <c r="F11" s="105"/>
      <c r="G11" s="105"/>
      <c r="H11" s="131"/>
      <c r="I11" s="105"/>
      <c r="J11" s="105"/>
      <c r="K11" s="131"/>
      <c r="L11" s="131"/>
      <c r="M11" s="131"/>
      <c r="N11" s="131"/>
      <c r="O11" s="105"/>
      <c r="P11" s="105"/>
      <c r="Q11" s="131"/>
      <c r="R11" s="105"/>
      <c r="S11" s="105"/>
      <c r="T11" s="105"/>
      <c r="U11" s="105"/>
      <c r="V11" s="263"/>
      <c r="W11" s="40" t="s">
        <v>44</v>
      </c>
      <c r="X11" s="53"/>
      <c r="Y11" s="121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5" ht="27.95" customHeight="1">
      <c r="B12" s="54"/>
      <c r="C12" s="55"/>
      <c r="D12" s="131"/>
      <c r="E12" s="131"/>
      <c r="F12" s="105"/>
      <c r="G12" s="105"/>
      <c r="H12" s="131"/>
      <c r="I12" s="105"/>
      <c r="J12" s="105"/>
      <c r="K12" s="131"/>
      <c r="L12" s="131"/>
      <c r="M12" s="131"/>
      <c r="N12" s="131"/>
      <c r="O12" s="105"/>
      <c r="P12" s="105"/>
      <c r="Q12" s="131"/>
      <c r="R12" s="105"/>
      <c r="S12" s="105"/>
      <c r="T12" s="131"/>
      <c r="U12" s="105"/>
      <c r="V12" s="264"/>
      <c r="W12" s="56">
        <f>W6*4+W8*9+W10*4</f>
        <v>686.5</v>
      </c>
      <c r="X12" s="57"/>
      <c r="Y12" s="121"/>
      <c r="Z12" s="8"/>
      <c r="AC12" s="58">
        <f>AC11*4/AF11</f>
        <v>0.15658362989323843</v>
      </c>
      <c r="AD12" s="58">
        <f>AD11*9/AF11</f>
        <v>0.28825622775800713</v>
      </c>
      <c r="AE12" s="58">
        <f>AE11*4/AF11</f>
        <v>0.55516014234875444</v>
      </c>
    </row>
    <row r="13" spans="2:35" s="31" customFormat="1" ht="42">
      <c r="B13" s="21">
        <v>12</v>
      </c>
      <c r="C13" s="261"/>
      <c r="D13" s="22" t="str">
        <f>月菜單!B45</f>
        <v>地瓜飯</v>
      </c>
      <c r="E13" s="22" t="s">
        <v>49</v>
      </c>
      <c r="F13" s="23" t="s">
        <v>21</v>
      </c>
      <c r="G13" s="59" t="str">
        <f>月菜單!B46</f>
        <v>芝香雞翅</v>
      </c>
      <c r="H13" s="22" t="s">
        <v>295</v>
      </c>
      <c r="I13" s="23" t="s">
        <v>21</v>
      </c>
      <c r="J13" s="59" t="str">
        <f>月菜單!B47</f>
        <v>筍乾扣肉(醃)</v>
      </c>
      <c r="K13" s="22" t="s">
        <v>73</v>
      </c>
      <c r="L13" s="23" t="s">
        <v>21</v>
      </c>
      <c r="M13" s="59" t="str">
        <f>月菜單!B48</f>
        <v>日式蝦捲(海加)</v>
      </c>
      <c r="N13" s="22" t="s">
        <v>50</v>
      </c>
      <c r="O13" s="23" t="s">
        <v>21</v>
      </c>
      <c r="P13" s="221" t="str">
        <f>月菜單!B49</f>
        <v>淺色蔬菜</v>
      </c>
      <c r="Q13" s="22" t="s">
        <v>75</v>
      </c>
      <c r="R13" s="23" t="s">
        <v>21</v>
      </c>
      <c r="S13" s="221" t="str">
        <f>月菜單!B50</f>
        <v>薑絲冬瓜湯</v>
      </c>
      <c r="T13" s="27" t="s">
        <v>73</v>
      </c>
      <c r="U13" s="23" t="s">
        <v>21</v>
      </c>
      <c r="V13" s="262"/>
      <c r="W13" s="28" t="s">
        <v>22</v>
      </c>
      <c r="X13" s="29" t="s">
        <v>23</v>
      </c>
      <c r="Y13" s="223">
        <v>5.8</v>
      </c>
      <c r="Z13" s="2"/>
      <c r="AA13" s="2"/>
      <c r="AB13" s="3"/>
      <c r="AC13" s="2" t="s">
        <v>24</v>
      </c>
      <c r="AD13" s="2" t="s">
        <v>25</v>
      </c>
      <c r="AE13" s="2" t="s">
        <v>26</v>
      </c>
      <c r="AF13" s="2" t="s">
        <v>27</v>
      </c>
      <c r="AG13" s="61"/>
      <c r="AH13" s="61"/>
      <c r="AI13" s="61"/>
    </row>
    <row r="14" spans="2:35" ht="27.95" customHeight="1">
      <c r="B14" s="32" t="s">
        <v>28</v>
      </c>
      <c r="C14" s="261"/>
      <c r="D14" s="107" t="s">
        <v>121</v>
      </c>
      <c r="E14" s="107"/>
      <c r="F14" s="107">
        <v>90</v>
      </c>
      <c r="G14" s="107" t="s">
        <v>316</v>
      </c>
      <c r="H14" s="107"/>
      <c r="I14" s="107">
        <v>40</v>
      </c>
      <c r="J14" s="107" t="s">
        <v>330</v>
      </c>
      <c r="K14" s="107" t="s">
        <v>264</v>
      </c>
      <c r="L14" s="107">
        <v>40</v>
      </c>
      <c r="M14" s="105" t="s">
        <v>397</v>
      </c>
      <c r="N14" s="106" t="s">
        <v>399</v>
      </c>
      <c r="O14" s="105">
        <v>40</v>
      </c>
      <c r="P14" s="107" t="str">
        <f>P13</f>
        <v>淺色蔬菜</v>
      </c>
      <c r="Q14" s="107"/>
      <c r="R14" s="107">
        <v>120</v>
      </c>
      <c r="S14" s="107" t="s">
        <v>262</v>
      </c>
      <c r="T14" s="107"/>
      <c r="U14" s="107">
        <v>30</v>
      </c>
      <c r="V14" s="263"/>
      <c r="W14" s="35">
        <f>Y13*15+Y15*5+Y17*15+Y18*12</f>
        <v>97.5</v>
      </c>
      <c r="X14" s="36" t="s">
        <v>29</v>
      </c>
      <c r="Y14" s="224">
        <v>1.7</v>
      </c>
      <c r="Z14" s="8"/>
      <c r="AA14" s="3" t="s">
        <v>30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  <c r="AG14" s="61"/>
      <c r="AH14" s="61"/>
      <c r="AI14" s="61"/>
    </row>
    <row r="15" spans="2:35" ht="27.95" customHeight="1">
      <c r="B15" s="32">
        <v>31</v>
      </c>
      <c r="C15" s="261"/>
      <c r="D15" s="107" t="s">
        <v>125</v>
      </c>
      <c r="E15" s="107"/>
      <c r="F15" s="107">
        <v>40</v>
      </c>
      <c r="G15" s="107"/>
      <c r="H15" s="107"/>
      <c r="I15" s="107"/>
      <c r="J15" s="107" t="s">
        <v>241</v>
      </c>
      <c r="K15" s="107"/>
      <c r="L15" s="107">
        <v>20</v>
      </c>
      <c r="M15" s="105" t="s">
        <v>398</v>
      </c>
      <c r="N15" s="138"/>
      <c r="O15" s="105">
        <v>20</v>
      </c>
      <c r="P15" s="107"/>
      <c r="Q15" s="107"/>
      <c r="R15" s="107"/>
      <c r="S15" s="107" t="s">
        <v>243</v>
      </c>
      <c r="T15" s="107"/>
      <c r="U15" s="107">
        <v>5</v>
      </c>
      <c r="V15" s="263"/>
      <c r="W15" s="40" t="s">
        <v>31</v>
      </c>
      <c r="X15" s="41" t="s">
        <v>32</v>
      </c>
      <c r="Y15" s="224">
        <v>1.8</v>
      </c>
      <c r="Z15" s="2"/>
      <c r="AA15" s="42" t="s">
        <v>33</v>
      </c>
      <c r="AB15" s="3">
        <v>2.2000000000000002</v>
      </c>
      <c r="AC15" s="43">
        <f>AB15*7</f>
        <v>15.400000000000002</v>
      </c>
      <c r="AD15" s="3">
        <f>AB15*5</f>
        <v>11</v>
      </c>
      <c r="AE15" s="3" t="s">
        <v>14</v>
      </c>
      <c r="AF15" s="44">
        <f>AC15*4+AD15*9</f>
        <v>160.60000000000002</v>
      </c>
      <c r="AG15" s="61"/>
      <c r="AH15" s="61"/>
      <c r="AI15" s="61"/>
    </row>
    <row r="16" spans="2:35" ht="27.95" customHeight="1">
      <c r="B16" s="32" t="s">
        <v>45</v>
      </c>
      <c r="C16" s="261"/>
      <c r="D16" s="107"/>
      <c r="E16" s="107"/>
      <c r="F16" s="107"/>
      <c r="G16" s="107"/>
      <c r="H16" s="132"/>
      <c r="I16" s="107"/>
      <c r="J16" s="107"/>
      <c r="K16" s="130"/>
      <c r="L16" s="107"/>
      <c r="M16" s="105"/>
      <c r="N16" s="131"/>
      <c r="O16" s="105"/>
      <c r="P16" s="107"/>
      <c r="Q16" s="132"/>
      <c r="R16" s="107"/>
      <c r="S16" s="107"/>
      <c r="T16" s="107"/>
      <c r="U16" s="107"/>
      <c r="V16" s="263"/>
      <c r="W16" s="35">
        <f>Y14*5+Y16*5+Y18*8</f>
        <v>21</v>
      </c>
      <c r="X16" s="41" t="s">
        <v>35</v>
      </c>
      <c r="Y16" s="224">
        <v>2.5</v>
      </c>
      <c r="Z16" s="8"/>
      <c r="AA16" s="2" t="s">
        <v>36</v>
      </c>
      <c r="AB16" s="3">
        <v>1.6</v>
      </c>
      <c r="AC16" s="3">
        <f>AB16*1</f>
        <v>1.6</v>
      </c>
      <c r="AD16" s="3" t="s">
        <v>14</v>
      </c>
      <c r="AE16" s="3">
        <f>AB16*5</f>
        <v>8</v>
      </c>
      <c r="AF16" s="3">
        <f>AC16*4+AE16*4</f>
        <v>38.4</v>
      </c>
      <c r="AG16" s="61"/>
      <c r="AH16" s="61"/>
      <c r="AI16" s="61"/>
    </row>
    <row r="17" spans="2:35" ht="27.95" customHeight="1">
      <c r="B17" s="265" t="s">
        <v>46</v>
      </c>
      <c r="C17" s="261"/>
      <c r="D17" s="131"/>
      <c r="E17" s="131"/>
      <c r="F17" s="105"/>
      <c r="G17" s="107"/>
      <c r="H17" s="132"/>
      <c r="I17" s="107"/>
      <c r="J17" s="107"/>
      <c r="K17" s="132"/>
      <c r="L17" s="107"/>
      <c r="M17" s="105"/>
      <c r="N17" s="130"/>
      <c r="O17" s="105"/>
      <c r="P17" s="107"/>
      <c r="Q17" s="132"/>
      <c r="R17" s="107"/>
      <c r="S17" s="107"/>
      <c r="T17" s="130"/>
      <c r="U17" s="107"/>
      <c r="V17" s="263"/>
      <c r="W17" s="40" t="s">
        <v>38</v>
      </c>
      <c r="X17" s="41" t="s">
        <v>39</v>
      </c>
      <c r="Y17" s="224">
        <v>0.1</v>
      </c>
      <c r="Z17" s="2"/>
      <c r="AA17" s="2" t="s">
        <v>40</v>
      </c>
      <c r="AB17" s="3">
        <v>2.5</v>
      </c>
      <c r="AC17" s="3"/>
      <c r="AD17" s="3">
        <f>AB17*5</f>
        <v>12.5</v>
      </c>
      <c r="AE17" s="3" t="s">
        <v>14</v>
      </c>
      <c r="AF17" s="3">
        <f>AD17*9</f>
        <v>112.5</v>
      </c>
      <c r="AG17" s="61"/>
      <c r="AH17" s="63"/>
      <c r="AI17" s="61"/>
    </row>
    <row r="18" spans="2:35" ht="27.95" customHeight="1">
      <c r="B18" s="265"/>
      <c r="C18" s="261"/>
      <c r="D18" s="131"/>
      <c r="E18" s="131"/>
      <c r="F18" s="105"/>
      <c r="G18" s="230"/>
      <c r="H18" s="132"/>
      <c r="I18" s="107"/>
      <c r="J18" s="107"/>
      <c r="K18" s="132"/>
      <c r="L18" s="107"/>
      <c r="M18" s="105"/>
      <c r="N18" s="130"/>
      <c r="O18" s="105"/>
      <c r="P18" s="107"/>
      <c r="Q18" s="132"/>
      <c r="R18" s="107"/>
      <c r="S18" s="107"/>
      <c r="T18" s="132"/>
      <c r="U18" s="107"/>
      <c r="V18" s="263"/>
      <c r="W18" s="35">
        <f>Y13*2+Y14*7+Y15*1+Y18*8</f>
        <v>25.3</v>
      </c>
      <c r="X18" s="50" t="s">
        <v>41</v>
      </c>
      <c r="Y18" s="224">
        <v>0</v>
      </c>
      <c r="Z18" s="8"/>
      <c r="AA18" s="2" t="s">
        <v>42</v>
      </c>
      <c r="AB18" s="3">
        <v>1</v>
      </c>
      <c r="AE18" s="2">
        <f>AB18*15</f>
        <v>15</v>
      </c>
      <c r="AG18" s="61"/>
      <c r="AH18" s="63"/>
      <c r="AI18" s="61"/>
    </row>
    <row r="19" spans="2:35" ht="27.95" customHeight="1">
      <c r="B19" s="51" t="s">
        <v>43</v>
      </c>
      <c r="C19" s="52"/>
      <c r="D19" s="131"/>
      <c r="E19" s="131"/>
      <c r="F19" s="105"/>
      <c r="G19" s="105"/>
      <c r="H19" s="131"/>
      <c r="I19" s="105"/>
      <c r="J19" s="105"/>
      <c r="K19" s="131"/>
      <c r="L19" s="131"/>
      <c r="M19" s="105"/>
      <c r="N19" s="131"/>
      <c r="O19" s="105"/>
      <c r="P19" s="137"/>
      <c r="Q19" s="131"/>
      <c r="R19" s="105"/>
      <c r="S19" s="107"/>
      <c r="T19" s="132"/>
      <c r="U19" s="107"/>
      <c r="V19" s="263"/>
      <c r="W19" s="40" t="s">
        <v>44</v>
      </c>
      <c r="X19" s="53"/>
      <c r="Y19" s="225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2:35" ht="27.95" customHeight="1">
      <c r="B20" s="54"/>
      <c r="C20" s="55"/>
      <c r="D20" s="131"/>
      <c r="E20" s="131"/>
      <c r="F20" s="105"/>
      <c r="G20" s="105"/>
      <c r="H20" s="131"/>
      <c r="I20" s="105"/>
      <c r="J20" s="105"/>
      <c r="K20" s="131"/>
      <c r="L20" s="131"/>
      <c r="M20" s="131"/>
      <c r="N20" s="131"/>
      <c r="O20" s="105"/>
      <c r="P20" s="131"/>
      <c r="Q20" s="131"/>
      <c r="R20" s="105"/>
      <c r="S20" s="107"/>
      <c r="T20" s="132"/>
      <c r="U20" s="107"/>
      <c r="V20" s="264"/>
      <c r="W20" s="56">
        <f>W14*4+W16*9+W18*4</f>
        <v>680.2</v>
      </c>
      <c r="X20" s="66"/>
      <c r="Y20" s="67"/>
      <c r="Z20" s="8"/>
      <c r="AC20" s="58">
        <f>AC19*4/AF19</f>
        <v>0.14881334188582426</v>
      </c>
      <c r="AD20" s="58">
        <f>AD19*9/AF19</f>
        <v>0.27132777421423987</v>
      </c>
      <c r="AE20" s="58">
        <f>AE19*4/AF19</f>
        <v>0.5798588838999359</v>
      </c>
    </row>
    <row r="21" spans="2:35" s="31" customFormat="1" ht="42">
      <c r="B21" s="21"/>
      <c r="C21" s="261"/>
      <c r="D21" s="59"/>
      <c r="E21" s="22"/>
      <c r="F21" s="23" t="s">
        <v>21</v>
      </c>
      <c r="G21" s="59"/>
      <c r="H21" s="22"/>
      <c r="I21" s="23" t="s">
        <v>21</v>
      </c>
      <c r="J21" s="59"/>
      <c r="K21" s="22"/>
      <c r="L21" s="23" t="s">
        <v>21</v>
      </c>
      <c r="M21" s="22"/>
      <c r="N21" s="22"/>
      <c r="O21" s="23" t="s">
        <v>21</v>
      </c>
      <c r="P21" s="22"/>
      <c r="Q21" s="22"/>
      <c r="R21" s="23" t="s">
        <v>21</v>
      </c>
      <c r="S21" s="27"/>
      <c r="T21" s="27"/>
      <c r="U21" s="23" t="s">
        <v>21</v>
      </c>
      <c r="V21" s="262"/>
      <c r="W21" s="28" t="s">
        <v>22</v>
      </c>
      <c r="X21" s="29" t="s">
        <v>23</v>
      </c>
      <c r="Y21" s="60"/>
      <c r="Z21" s="2"/>
      <c r="AA21" s="2"/>
      <c r="AB21" s="3"/>
      <c r="AC21" s="2" t="s">
        <v>24</v>
      </c>
      <c r="AD21" s="2" t="s">
        <v>25</v>
      </c>
      <c r="AE21" s="2" t="s">
        <v>26</v>
      </c>
      <c r="AF21" s="2" t="s">
        <v>27</v>
      </c>
    </row>
    <row r="22" spans="2:35" s="69" customFormat="1" ht="27.75" customHeight="1">
      <c r="B22" s="32" t="s">
        <v>28</v>
      </c>
      <c r="C22" s="261"/>
      <c r="D22" s="107"/>
      <c r="E22" s="107"/>
      <c r="F22" s="107"/>
      <c r="G22" s="105"/>
      <c r="H22" s="105"/>
      <c r="I22" s="105"/>
      <c r="J22" s="105"/>
      <c r="K22" s="105"/>
      <c r="L22" s="105"/>
      <c r="M22" s="107"/>
      <c r="N22" s="107"/>
      <c r="O22" s="107"/>
      <c r="P22" s="105"/>
      <c r="Q22" s="105"/>
      <c r="R22" s="107"/>
      <c r="S22" s="107"/>
      <c r="T22" s="107"/>
      <c r="U22" s="107"/>
      <c r="V22" s="263"/>
      <c r="W22" s="35">
        <f>Y21*15+Y23*5+Y25*15+Y26*12</f>
        <v>0</v>
      </c>
      <c r="X22" s="36" t="s">
        <v>29</v>
      </c>
      <c r="Y22" s="62"/>
      <c r="Z22" s="68"/>
      <c r="AA22" s="3" t="s">
        <v>30</v>
      </c>
      <c r="AB22" s="3">
        <v>6</v>
      </c>
      <c r="AC22" s="3">
        <f>AB22*2</f>
        <v>12</v>
      </c>
      <c r="AD22" s="3"/>
      <c r="AE22" s="3">
        <f>AB22*15</f>
        <v>90</v>
      </c>
      <c r="AF22" s="3">
        <f>AC22*4+AE22*4</f>
        <v>408</v>
      </c>
    </row>
    <row r="23" spans="2:35" s="69" customFormat="1" ht="27.95" customHeight="1">
      <c r="B23" s="32"/>
      <c r="C23" s="261"/>
      <c r="D23" s="105"/>
      <c r="E23" s="105"/>
      <c r="F23" s="105"/>
      <c r="G23" s="107"/>
      <c r="H23" s="107"/>
      <c r="I23" s="107"/>
      <c r="J23" s="105"/>
      <c r="K23" s="105"/>
      <c r="L23" s="105"/>
      <c r="M23" s="105"/>
      <c r="N23" s="105"/>
      <c r="O23" s="105"/>
      <c r="P23" s="105"/>
      <c r="Q23" s="105"/>
      <c r="R23" s="105"/>
      <c r="S23" s="107"/>
      <c r="T23" s="107"/>
      <c r="U23" s="107"/>
      <c r="V23" s="263"/>
      <c r="W23" s="40" t="s">
        <v>31</v>
      </c>
      <c r="X23" s="41" t="s">
        <v>32</v>
      </c>
      <c r="Y23" s="62"/>
      <c r="Z23" s="70"/>
      <c r="AA23" s="42" t="s">
        <v>33</v>
      </c>
      <c r="AB23" s="3">
        <v>2</v>
      </c>
      <c r="AC23" s="43">
        <f>AB23*7</f>
        <v>14</v>
      </c>
      <c r="AD23" s="3">
        <f>AB23*5</f>
        <v>10</v>
      </c>
      <c r="AE23" s="3" t="s">
        <v>14</v>
      </c>
      <c r="AF23" s="44">
        <f>AC23*4+AD23*9</f>
        <v>146</v>
      </c>
    </row>
    <row r="24" spans="2:35" s="69" customFormat="1" ht="27.95" customHeight="1">
      <c r="B24" s="32" t="s">
        <v>45</v>
      </c>
      <c r="C24" s="261"/>
      <c r="D24" s="105"/>
      <c r="E24" s="105"/>
      <c r="F24" s="105"/>
      <c r="G24" s="107"/>
      <c r="H24" s="132"/>
      <c r="I24" s="107"/>
      <c r="J24" s="107"/>
      <c r="K24" s="107"/>
      <c r="L24" s="105"/>
      <c r="M24" s="107"/>
      <c r="N24" s="107"/>
      <c r="O24" s="105"/>
      <c r="P24" s="105"/>
      <c r="Q24" s="105"/>
      <c r="R24" s="105"/>
      <c r="S24" s="105"/>
      <c r="T24" s="105"/>
      <c r="U24" s="105"/>
      <c r="V24" s="263"/>
      <c r="W24" s="35">
        <f>Y22*5+Y24*5+Y26*8</f>
        <v>0</v>
      </c>
      <c r="X24" s="41" t="s">
        <v>35</v>
      </c>
      <c r="Y24" s="62"/>
      <c r="Z24" s="68"/>
      <c r="AA24" s="2" t="s">
        <v>36</v>
      </c>
      <c r="AB24" s="3">
        <v>1.5</v>
      </c>
      <c r="AC24" s="3">
        <f>AB24*1</f>
        <v>1.5</v>
      </c>
      <c r="AD24" s="3" t="s">
        <v>14</v>
      </c>
      <c r="AE24" s="3">
        <f>AB24*5</f>
        <v>7.5</v>
      </c>
      <c r="AF24" s="3">
        <f>AC24*4+AE24*4</f>
        <v>36</v>
      </c>
    </row>
    <row r="25" spans="2:35" s="69" customFormat="1" ht="27.95" customHeight="1">
      <c r="B25" s="265" t="s">
        <v>47</v>
      </c>
      <c r="C25" s="261"/>
      <c r="D25" s="105"/>
      <c r="E25" s="105"/>
      <c r="F25" s="105"/>
      <c r="G25" s="107"/>
      <c r="H25" s="132"/>
      <c r="I25" s="107"/>
      <c r="J25" s="107"/>
      <c r="K25" s="107"/>
      <c r="L25" s="107"/>
      <c r="M25" s="105"/>
      <c r="N25" s="130"/>
      <c r="O25" s="105"/>
      <c r="P25" s="105"/>
      <c r="Q25" s="105"/>
      <c r="R25" s="105"/>
      <c r="S25" s="107"/>
      <c r="T25" s="132"/>
      <c r="U25" s="107"/>
      <c r="V25" s="263"/>
      <c r="W25" s="40" t="s">
        <v>38</v>
      </c>
      <c r="X25" s="41" t="s">
        <v>39</v>
      </c>
      <c r="Y25" s="62"/>
      <c r="Z25" s="70"/>
      <c r="AA25" s="2" t="s">
        <v>40</v>
      </c>
      <c r="AB25" s="3">
        <v>2.5</v>
      </c>
      <c r="AC25" s="3"/>
      <c r="AD25" s="3">
        <f>AB25*5</f>
        <v>12.5</v>
      </c>
      <c r="AE25" s="3" t="s">
        <v>14</v>
      </c>
      <c r="AF25" s="3">
        <f>AD25*9</f>
        <v>112.5</v>
      </c>
    </row>
    <row r="26" spans="2:35" s="69" customFormat="1" ht="27.95" customHeight="1">
      <c r="B26" s="265"/>
      <c r="C26" s="261"/>
      <c r="D26" s="105"/>
      <c r="E26" s="105"/>
      <c r="F26" s="105"/>
      <c r="G26" s="136"/>
      <c r="H26" s="131"/>
      <c r="I26" s="105"/>
      <c r="J26" s="130"/>
      <c r="K26" s="130"/>
      <c r="L26" s="107"/>
      <c r="M26" s="105"/>
      <c r="N26" s="130"/>
      <c r="O26" s="105"/>
      <c r="P26" s="107"/>
      <c r="Q26" s="107"/>
      <c r="R26" s="105"/>
      <c r="S26" s="107"/>
      <c r="T26" s="132"/>
      <c r="U26" s="107"/>
      <c r="V26" s="263"/>
      <c r="W26" s="35">
        <f>Y21*2+Y22*7+Y23*1+Y26*8</f>
        <v>0</v>
      </c>
      <c r="X26" s="50" t="s">
        <v>41</v>
      </c>
      <c r="Y26" s="62"/>
      <c r="Z26" s="68"/>
      <c r="AA26" s="2" t="s">
        <v>42</v>
      </c>
      <c r="AB26" s="3"/>
      <c r="AC26" s="2"/>
      <c r="AD26" s="2"/>
      <c r="AE26" s="2">
        <f>AB26*15</f>
        <v>0</v>
      </c>
      <c r="AF26" s="2"/>
    </row>
    <row r="27" spans="2:35" s="69" customFormat="1" ht="27.95" customHeight="1">
      <c r="B27" s="51" t="s">
        <v>43</v>
      </c>
      <c r="C27" s="71"/>
      <c r="D27" s="105"/>
      <c r="E27" s="131"/>
      <c r="F27" s="105"/>
      <c r="G27" s="105"/>
      <c r="H27" s="131"/>
      <c r="I27" s="105"/>
      <c r="J27" s="130"/>
      <c r="K27" s="130"/>
      <c r="L27" s="107"/>
      <c r="M27" s="105"/>
      <c r="N27" s="131"/>
      <c r="O27" s="105"/>
      <c r="P27" s="108"/>
      <c r="Q27" s="131"/>
      <c r="R27" s="105"/>
      <c r="S27" s="105"/>
      <c r="T27" s="131"/>
      <c r="U27" s="105"/>
      <c r="V27" s="263"/>
      <c r="W27" s="40" t="s">
        <v>44</v>
      </c>
      <c r="X27" s="53"/>
      <c r="Y27" s="65"/>
      <c r="Z27" s="70"/>
      <c r="AA27" s="2"/>
      <c r="AB27" s="3"/>
      <c r="AC27" s="2">
        <f>SUM(AC22:AC26)</f>
        <v>27.5</v>
      </c>
      <c r="AD27" s="2">
        <f>SUM(AD22:AD26)</f>
        <v>22.5</v>
      </c>
      <c r="AE27" s="2">
        <f>SUM(AE22:AE26)</f>
        <v>97.5</v>
      </c>
      <c r="AF27" s="2">
        <f>AC27*4+AD27*9+AE27*4</f>
        <v>702.5</v>
      </c>
    </row>
    <row r="28" spans="2:35" s="69" customFormat="1" ht="27.95" customHeight="1" thickBot="1">
      <c r="B28" s="72"/>
      <c r="C28" s="73"/>
      <c r="D28" s="131"/>
      <c r="E28" s="131"/>
      <c r="F28" s="105"/>
      <c r="G28" s="105"/>
      <c r="H28" s="131"/>
      <c r="I28" s="105"/>
      <c r="J28" s="130"/>
      <c r="K28" s="132"/>
      <c r="L28" s="107"/>
      <c r="M28" s="105"/>
      <c r="N28" s="131"/>
      <c r="O28" s="105"/>
      <c r="P28" s="105"/>
      <c r="Q28" s="131"/>
      <c r="R28" s="105"/>
      <c r="S28" s="105"/>
      <c r="T28" s="131"/>
      <c r="U28" s="105"/>
      <c r="V28" s="264"/>
      <c r="W28" s="56">
        <f>W22*4+W24*9+W26*4</f>
        <v>0</v>
      </c>
      <c r="X28" s="57"/>
      <c r="Y28" s="67"/>
      <c r="Z28" s="68"/>
      <c r="AA28" s="70"/>
      <c r="AB28" s="74"/>
      <c r="AC28" s="58">
        <f>AC27*4/AF27</f>
        <v>0.15658362989323843</v>
      </c>
      <c r="AD28" s="58">
        <f>AD27*9/AF27</f>
        <v>0.28825622775800713</v>
      </c>
      <c r="AE28" s="58">
        <f>AE27*4/AF27</f>
        <v>0.55516014234875444</v>
      </c>
      <c r="AF28" s="70"/>
    </row>
    <row r="29" spans="2:35" s="31" customFormat="1" ht="42">
      <c r="B29" s="21"/>
      <c r="C29" s="261"/>
      <c r="D29" s="22"/>
      <c r="E29" s="22"/>
      <c r="F29" s="23" t="s">
        <v>21</v>
      </c>
      <c r="G29" s="24"/>
      <c r="H29" s="22"/>
      <c r="I29" s="23" t="s">
        <v>21</v>
      </c>
      <c r="J29" s="25"/>
      <c r="K29" s="26"/>
      <c r="L29" s="23" t="s">
        <v>21</v>
      </c>
      <c r="M29" s="24"/>
      <c r="N29" s="22"/>
      <c r="O29" s="23" t="s">
        <v>21</v>
      </c>
      <c r="P29" s="22"/>
      <c r="Q29" s="22"/>
      <c r="R29" s="23" t="s">
        <v>21</v>
      </c>
      <c r="S29" s="22"/>
      <c r="T29" s="27"/>
      <c r="U29" s="23" t="s">
        <v>21</v>
      </c>
      <c r="V29" s="269"/>
      <c r="W29" s="28" t="s">
        <v>22</v>
      </c>
      <c r="X29" s="29" t="s">
        <v>23</v>
      </c>
      <c r="Y29" s="75"/>
      <c r="Z29" s="2"/>
      <c r="AA29" s="2"/>
      <c r="AB29" s="3"/>
      <c r="AC29" s="2" t="s">
        <v>24</v>
      </c>
      <c r="AD29" s="2" t="s">
        <v>25</v>
      </c>
      <c r="AE29" s="2" t="s">
        <v>26</v>
      </c>
      <c r="AF29" s="2" t="s">
        <v>27</v>
      </c>
    </row>
    <row r="30" spans="2:35" ht="27.95" customHeight="1">
      <c r="B30" s="32" t="s">
        <v>28</v>
      </c>
      <c r="C30" s="261"/>
      <c r="D30" s="107"/>
      <c r="E30" s="107"/>
      <c r="F30" s="107"/>
      <c r="G30" s="107"/>
      <c r="H30" s="107"/>
      <c r="I30" s="107"/>
      <c r="J30" s="105"/>
      <c r="K30" s="106"/>
      <c r="L30" s="105"/>
      <c r="M30" s="105"/>
      <c r="N30" s="105"/>
      <c r="O30" s="105"/>
      <c r="P30" s="105"/>
      <c r="Q30" s="105"/>
      <c r="R30" s="107"/>
      <c r="S30" s="107"/>
      <c r="T30" s="107"/>
      <c r="U30" s="107"/>
      <c r="V30" s="270"/>
      <c r="W30" s="35">
        <f>Y29*15+Y31*5+Y33*15+Y34*12</f>
        <v>0</v>
      </c>
      <c r="X30" s="36" t="s">
        <v>29</v>
      </c>
      <c r="Y30" s="65"/>
      <c r="Z30" s="8"/>
      <c r="AA30" s="3" t="s">
        <v>30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5" ht="27.95" customHeight="1">
      <c r="B31" s="32"/>
      <c r="C31" s="261"/>
      <c r="D31" s="107"/>
      <c r="E31" s="107"/>
      <c r="F31" s="107"/>
      <c r="G31" s="107"/>
      <c r="H31" s="105"/>
      <c r="I31" s="105"/>
      <c r="J31" s="105"/>
      <c r="K31" s="105"/>
      <c r="L31" s="105"/>
      <c r="M31" s="105"/>
      <c r="N31" s="108"/>
      <c r="O31" s="105"/>
      <c r="P31" s="107"/>
      <c r="Q31" s="107"/>
      <c r="R31" s="107"/>
      <c r="S31" s="107"/>
      <c r="T31" s="107"/>
      <c r="U31" s="107"/>
      <c r="V31" s="270"/>
      <c r="W31" s="40" t="s">
        <v>31</v>
      </c>
      <c r="X31" s="41" t="s">
        <v>32</v>
      </c>
      <c r="Y31" s="65"/>
      <c r="Z31" s="2"/>
      <c r="AA31" s="42" t="s">
        <v>33</v>
      </c>
      <c r="AB31" s="3">
        <v>2.2999999999999998</v>
      </c>
      <c r="AC31" s="43">
        <f>AB31*7</f>
        <v>16.099999999999998</v>
      </c>
      <c r="AD31" s="3">
        <f>AB31*5</f>
        <v>11.5</v>
      </c>
      <c r="AE31" s="3" t="s">
        <v>14</v>
      </c>
      <c r="AF31" s="44">
        <f>AC31*4+AD31*9</f>
        <v>167.89999999999998</v>
      </c>
    </row>
    <row r="32" spans="2:35" ht="27.95" customHeight="1">
      <c r="B32" s="32" t="s">
        <v>34</v>
      </c>
      <c r="C32" s="261"/>
      <c r="D32" s="107"/>
      <c r="E32" s="107"/>
      <c r="F32" s="107"/>
      <c r="G32" s="107"/>
      <c r="H32" s="107"/>
      <c r="I32" s="107"/>
      <c r="J32" s="107"/>
      <c r="K32" s="108"/>
      <c r="L32" s="105"/>
      <c r="M32" s="105"/>
      <c r="N32" s="131"/>
      <c r="O32" s="105"/>
      <c r="P32" s="107"/>
      <c r="Q32" s="107"/>
      <c r="R32" s="107"/>
      <c r="S32" s="107"/>
      <c r="T32" s="107"/>
      <c r="U32" s="107"/>
      <c r="V32" s="270"/>
      <c r="W32" s="35">
        <f>Y30*5+Y32*5+Y34*8</f>
        <v>0</v>
      </c>
      <c r="X32" s="41" t="s">
        <v>35</v>
      </c>
      <c r="Y32" s="65"/>
      <c r="Z32" s="8"/>
      <c r="AA32" s="2" t="s">
        <v>36</v>
      </c>
      <c r="AB32" s="3">
        <v>1.5</v>
      </c>
      <c r="AC32" s="3">
        <f>AB32*1</f>
        <v>1.5</v>
      </c>
      <c r="AD32" s="3" t="s">
        <v>14</v>
      </c>
      <c r="AE32" s="3">
        <f>AB32*5</f>
        <v>7.5</v>
      </c>
      <c r="AF32" s="3">
        <f>AC32*4+AE32*4</f>
        <v>36</v>
      </c>
    </row>
    <row r="33" spans="2:32" ht="27.75">
      <c r="B33" s="265" t="s">
        <v>48</v>
      </c>
      <c r="C33" s="261"/>
      <c r="D33" s="108"/>
      <c r="E33" s="131"/>
      <c r="F33" s="105"/>
      <c r="G33" s="139"/>
      <c r="H33" s="140"/>
      <c r="I33" s="141"/>
      <c r="J33" s="107"/>
      <c r="K33" s="107"/>
      <c r="L33" s="107"/>
      <c r="M33" s="105"/>
      <c r="N33" s="131"/>
      <c r="O33" s="105"/>
      <c r="P33" s="107"/>
      <c r="Q33" s="107"/>
      <c r="R33" s="107"/>
      <c r="S33" s="107"/>
      <c r="T33" s="132"/>
      <c r="U33" s="107"/>
      <c r="V33" s="270"/>
      <c r="W33" s="40" t="s">
        <v>38</v>
      </c>
      <c r="X33" s="41" t="s">
        <v>39</v>
      </c>
      <c r="Y33" s="65"/>
      <c r="Z33" s="2"/>
      <c r="AA33" s="2" t="s">
        <v>40</v>
      </c>
      <c r="AB33" s="3">
        <v>2.5</v>
      </c>
      <c r="AC33" s="3"/>
      <c r="AD33" s="3">
        <f>AB33*5</f>
        <v>12.5</v>
      </c>
      <c r="AE33" s="3" t="s">
        <v>14</v>
      </c>
      <c r="AF33" s="3">
        <f>AD33*9</f>
        <v>112.5</v>
      </c>
    </row>
    <row r="34" spans="2:32" ht="27.75">
      <c r="B34" s="265"/>
      <c r="C34" s="261"/>
      <c r="D34" s="108"/>
      <c r="E34" s="108"/>
      <c r="F34" s="105"/>
      <c r="G34" s="107"/>
      <c r="H34" s="132"/>
      <c r="I34" s="107"/>
      <c r="J34" s="107"/>
      <c r="K34" s="107"/>
      <c r="L34" s="107"/>
      <c r="M34" s="105"/>
      <c r="N34" s="131"/>
      <c r="O34" s="105"/>
      <c r="P34" s="107"/>
      <c r="Q34" s="132"/>
      <c r="R34" s="107"/>
      <c r="S34" s="107"/>
      <c r="T34" s="132"/>
      <c r="U34" s="107"/>
      <c r="V34" s="270"/>
      <c r="W34" s="35">
        <f>Y29*2+Y30*7+Y31*1+Y34*8</f>
        <v>0</v>
      </c>
      <c r="X34" s="50" t="s">
        <v>41</v>
      </c>
      <c r="Y34" s="67"/>
      <c r="Z34" s="8"/>
      <c r="AA34" s="2" t="s">
        <v>42</v>
      </c>
      <c r="AB34" s="3">
        <v>1</v>
      </c>
      <c r="AE34" s="2">
        <f>AB34*15</f>
        <v>15</v>
      </c>
    </row>
    <row r="35" spans="2:32" ht="27.75">
      <c r="B35" s="51" t="s">
        <v>43</v>
      </c>
      <c r="C35" s="52"/>
      <c r="D35" s="132"/>
      <c r="E35" s="132"/>
      <c r="F35" s="107"/>
      <c r="G35" s="107"/>
      <c r="H35" s="130"/>
      <c r="I35" s="107"/>
      <c r="J35" s="105"/>
      <c r="K35" s="131"/>
      <c r="L35" s="105"/>
      <c r="M35" s="105"/>
      <c r="N35" s="131"/>
      <c r="O35" s="105"/>
      <c r="P35" s="107"/>
      <c r="Q35" s="132"/>
      <c r="R35" s="107"/>
      <c r="S35" s="133"/>
      <c r="T35" s="131"/>
      <c r="U35" s="105"/>
      <c r="V35" s="270"/>
      <c r="W35" s="40" t="s">
        <v>44</v>
      </c>
      <c r="X35" s="53"/>
      <c r="Y35" s="65"/>
      <c r="Z35" s="2"/>
      <c r="AC35" s="2">
        <f>SUM(AC30:AC34)</f>
        <v>29.599999999999998</v>
      </c>
      <c r="AD35" s="2">
        <f>SUM(AD30:AD34)</f>
        <v>24</v>
      </c>
      <c r="AE35" s="2">
        <f>SUM(AE30:AE34)</f>
        <v>112.5</v>
      </c>
      <c r="AF35" s="2">
        <f>AC35*4+AD35*9+AE35*4</f>
        <v>784.4</v>
      </c>
    </row>
    <row r="36" spans="2:32" ht="27.75">
      <c r="B36" s="54"/>
      <c r="C36" s="55"/>
      <c r="D36" s="132"/>
      <c r="E36" s="132"/>
      <c r="F36" s="107"/>
      <c r="G36" s="108"/>
      <c r="H36" s="108"/>
      <c r="I36" s="105"/>
      <c r="J36" s="105"/>
      <c r="K36" s="131"/>
      <c r="L36" s="131"/>
      <c r="M36" s="105"/>
      <c r="N36" s="131"/>
      <c r="O36" s="105"/>
      <c r="P36" s="107"/>
      <c r="Q36" s="132"/>
      <c r="R36" s="107"/>
      <c r="S36" s="105"/>
      <c r="T36" s="131"/>
      <c r="U36" s="105"/>
      <c r="V36" s="271"/>
      <c r="W36" s="56">
        <f>W30*4+W32*9+W34*4</f>
        <v>0</v>
      </c>
      <c r="X36" s="66"/>
      <c r="Y36" s="65"/>
      <c r="Z36" s="8"/>
      <c r="AC36" s="58">
        <f>AC35*4/AF35</f>
        <v>0.15094339622641509</v>
      </c>
      <c r="AD36" s="58">
        <f>AD35*9/AF35</f>
        <v>0.27536970933197347</v>
      </c>
      <c r="AE36" s="58">
        <f>AE35*4/AF35</f>
        <v>0.57368689444161147</v>
      </c>
    </row>
    <row r="37" spans="2:32" s="31" customFormat="1" ht="42">
      <c r="B37" s="21"/>
      <c r="C37" s="261"/>
      <c r="D37" s="22"/>
      <c r="E37" s="22"/>
      <c r="F37" s="23" t="s">
        <v>21</v>
      </c>
      <c r="G37" s="24"/>
      <c r="H37" s="22"/>
      <c r="I37" s="23" t="s">
        <v>21</v>
      </c>
      <c r="J37" s="25"/>
      <c r="K37" s="26"/>
      <c r="L37" s="23" t="s">
        <v>21</v>
      </c>
      <c r="M37" s="24"/>
      <c r="N37" s="22"/>
      <c r="O37" s="23" t="s">
        <v>21</v>
      </c>
      <c r="P37" s="22"/>
      <c r="Q37" s="22"/>
      <c r="R37" s="23" t="s">
        <v>21</v>
      </c>
      <c r="S37" s="22"/>
      <c r="T37" s="27"/>
      <c r="U37" s="23" t="s">
        <v>21</v>
      </c>
      <c r="V37" s="262"/>
      <c r="W37" s="28" t="s">
        <v>22</v>
      </c>
      <c r="X37" s="29" t="s">
        <v>23</v>
      </c>
      <c r="Y37" s="30"/>
      <c r="Z37" s="2"/>
      <c r="AA37" s="2"/>
      <c r="AB37" s="3"/>
      <c r="AC37" s="2" t="s">
        <v>24</v>
      </c>
      <c r="AD37" s="2" t="s">
        <v>25</v>
      </c>
      <c r="AE37" s="2" t="s">
        <v>26</v>
      </c>
      <c r="AF37" s="2" t="s">
        <v>27</v>
      </c>
    </row>
    <row r="38" spans="2:32" ht="27.75">
      <c r="B38" s="32" t="s">
        <v>28</v>
      </c>
      <c r="C38" s="261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7"/>
      <c r="R38" s="107"/>
      <c r="S38" s="107"/>
      <c r="T38" s="107"/>
      <c r="U38" s="107"/>
      <c r="V38" s="263"/>
      <c r="W38" s="35">
        <f>Y37*15+Y39*5+Y41*15+Y42*12</f>
        <v>0</v>
      </c>
      <c r="X38" s="36" t="s">
        <v>29</v>
      </c>
      <c r="Y38" s="37"/>
      <c r="Z38" s="8"/>
      <c r="AA38" s="3" t="s">
        <v>30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75">
      <c r="B39" s="32"/>
      <c r="C39" s="261"/>
      <c r="D39" s="105"/>
      <c r="E39" s="105"/>
      <c r="F39" s="105"/>
      <c r="G39" s="107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7"/>
      <c r="T39" s="107"/>
      <c r="U39" s="107"/>
      <c r="V39" s="263"/>
      <c r="W39" s="40" t="s">
        <v>31</v>
      </c>
      <c r="X39" s="41" t="s">
        <v>32</v>
      </c>
      <c r="Y39" s="37"/>
      <c r="Z39" s="2"/>
      <c r="AA39" s="42" t="s">
        <v>33</v>
      </c>
      <c r="AB39" s="3">
        <v>2.2999999999999998</v>
      </c>
      <c r="AC39" s="43">
        <f>AB39*7</f>
        <v>16.099999999999998</v>
      </c>
      <c r="AD39" s="3">
        <f>AB39*5</f>
        <v>11.5</v>
      </c>
      <c r="AE39" s="3" t="s">
        <v>14</v>
      </c>
      <c r="AF39" s="44">
        <f>AC39*4+AD39*9</f>
        <v>167.89999999999998</v>
      </c>
    </row>
    <row r="40" spans="2:32" ht="27.75">
      <c r="B40" s="32" t="s">
        <v>34</v>
      </c>
      <c r="C40" s="261"/>
      <c r="D40" s="105"/>
      <c r="E40" s="105"/>
      <c r="F40" s="105"/>
      <c r="G40" s="105"/>
      <c r="H40" s="105"/>
      <c r="I40" s="105"/>
      <c r="J40" s="105"/>
      <c r="K40" s="105"/>
      <c r="L40" s="105"/>
      <c r="M40" s="107"/>
      <c r="N40" s="107"/>
      <c r="O40" s="105"/>
      <c r="P40" s="105"/>
      <c r="Q40" s="105"/>
      <c r="R40" s="105"/>
      <c r="S40" s="107"/>
      <c r="T40" s="132"/>
      <c r="U40" s="107"/>
      <c r="V40" s="263"/>
      <c r="W40" s="35">
        <f>Y38*5+Y40*5+Y42*8</f>
        <v>0</v>
      </c>
      <c r="X40" s="41" t="s">
        <v>35</v>
      </c>
      <c r="Y40" s="37"/>
      <c r="Z40" s="8"/>
      <c r="AA40" s="2" t="s">
        <v>36</v>
      </c>
      <c r="AB40" s="3">
        <v>1.6</v>
      </c>
      <c r="AC40" s="3">
        <f>AB40*1</f>
        <v>1.6</v>
      </c>
      <c r="AD40" s="3" t="s">
        <v>14</v>
      </c>
      <c r="AE40" s="3">
        <f>AB40*5</f>
        <v>8</v>
      </c>
      <c r="AF40" s="3">
        <f>AC40*4+AE40*4</f>
        <v>38.4</v>
      </c>
    </row>
    <row r="41" spans="2:32" ht="27.75">
      <c r="B41" s="265" t="s">
        <v>84</v>
      </c>
      <c r="C41" s="261"/>
      <c r="D41" s="105"/>
      <c r="E41" s="131"/>
      <c r="F41" s="105"/>
      <c r="G41" s="105"/>
      <c r="H41" s="105"/>
      <c r="I41" s="105"/>
      <c r="J41" s="105"/>
      <c r="K41" s="108"/>
      <c r="L41" s="105"/>
      <c r="M41" s="107"/>
      <c r="N41" s="130"/>
      <c r="O41" s="107"/>
      <c r="P41" s="105"/>
      <c r="Q41" s="105"/>
      <c r="R41" s="105"/>
      <c r="S41" s="107"/>
      <c r="T41" s="132"/>
      <c r="U41" s="107"/>
      <c r="V41" s="263"/>
      <c r="W41" s="40" t="s">
        <v>38</v>
      </c>
      <c r="X41" s="41" t="s">
        <v>39</v>
      </c>
      <c r="Y41" s="37"/>
      <c r="Z41" s="2"/>
      <c r="AA41" s="2" t="s">
        <v>40</v>
      </c>
      <c r="AB41" s="3">
        <v>2.5</v>
      </c>
      <c r="AC41" s="3"/>
      <c r="AD41" s="3">
        <f>AB41*5</f>
        <v>12.5</v>
      </c>
      <c r="AE41" s="3" t="s">
        <v>14</v>
      </c>
      <c r="AF41" s="3">
        <f>AD41*9</f>
        <v>112.5</v>
      </c>
    </row>
    <row r="42" spans="2:32" ht="27.75">
      <c r="B42" s="265"/>
      <c r="C42" s="261"/>
      <c r="D42" s="105"/>
      <c r="E42" s="131"/>
      <c r="F42" s="105"/>
      <c r="G42" s="105"/>
      <c r="H42" s="131"/>
      <c r="I42" s="105"/>
      <c r="J42" s="105"/>
      <c r="K42" s="131"/>
      <c r="L42" s="107"/>
      <c r="M42" s="107"/>
      <c r="N42" s="132"/>
      <c r="O42" s="107"/>
      <c r="P42" s="105"/>
      <c r="Q42" s="131"/>
      <c r="R42" s="105"/>
      <c r="S42" s="107"/>
      <c r="T42" s="132"/>
      <c r="U42" s="107"/>
      <c r="V42" s="263"/>
      <c r="W42" s="35">
        <f>Y37*2+Y38*7+Y39*1+Y42*8</f>
        <v>0</v>
      </c>
      <c r="X42" s="50" t="s">
        <v>41</v>
      </c>
      <c r="Y42" s="37"/>
      <c r="Z42" s="8"/>
      <c r="AA42" s="2" t="s">
        <v>42</v>
      </c>
      <c r="AE42" s="2">
        <f>AB42*15</f>
        <v>0</v>
      </c>
    </row>
    <row r="43" spans="2:32" ht="27.75">
      <c r="B43" s="51" t="s">
        <v>43</v>
      </c>
      <c r="C43" s="52"/>
      <c r="D43" s="131"/>
      <c r="E43" s="131"/>
      <c r="F43" s="105"/>
      <c r="G43" s="105"/>
      <c r="H43" s="131"/>
      <c r="I43" s="105"/>
      <c r="J43" s="105"/>
      <c r="K43" s="130"/>
      <c r="L43" s="107"/>
      <c r="M43" s="107"/>
      <c r="N43" s="132"/>
      <c r="O43" s="107"/>
      <c r="P43" s="105"/>
      <c r="Q43" s="131"/>
      <c r="R43" s="105"/>
      <c r="S43" s="105"/>
      <c r="T43" s="131"/>
      <c r="U43" s="105"/>
      <c r="V43" s="263"/>
      <c r="W43" s="40" t="s">
        <v>44</v>
      </c>
      <c r="X43" s="53"/>
      <c r="Y43" s="80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8.5" thickBot="1">
      <c r="B44" s="81"/>
      <c r="C44" s="55"/>
      <c r="D44" s="146"/>
      <c r="E44" s="146"/>
      <c r="F44" s="147"/>
      <c r="G44" s="147"/>
      <c r="H44" s="146"/>
      <c r="I44" s="147"/>
      <c r="J44" s="147"/>
      <c r="K44" s="130"/>
      <c r="L44" s="107"/>
      <c r="M44" s="146"/>
      <c r="N44" s="146"/>
      <c r="O44" s="147"/>
      <c r="P44" s="147"/>
      <c r="Q44" s="146"/>
      <c r="R44" s="147"/>
      <c r="S44" s="147"/>
      <c r="T44" s="146"/>
      <c r="U44" s="147"/>
      <c r="V44" s="264"/>
      <c r="W44" s="56">
        <f>W38*4+W40*9+W42*4</f>
        <v>0</v>
      </c>
      <c r="X44" s="84"/>
      <c r="Y44" s="85"/>
      <c r="Z44" s="8"/>
      <c r="AC44" s="58">
        <f>AC43*4/AF43</f>
        <v>0.16345624656026417</v>
      </c>
      <c r="AD44" s="58">
        <f>AD43*9/AF43</f>
        <v>0.29719317556411667</v>
      </c>
      <c r="AE44" s="58">
        <f>AE43*4/AF43</f>
        <v>0.53935057787561924</v>
      </c>
    </row>
    <row r="45" spans="2:32" ht="63.6" customHeight="1">
      <c r="C45" s="2"/>
      <c r="H45" s="266"/>
      <c r="I45" s="266"/>
      <c r="J45" s="266"/>
      <c r="K45" s="266"/>
      <c r="L45" s="266"/>
      <c r="M45" s="266"/>
      <c r="N45" s="266"/>
      <c r="O45" s="266"/>
      <c r="P45" s="266"/>
      <c r="Q45" s="266"/>
      <c r="R45" s="266"/>
      <c r="S45" s="266"/>
      <c r="T45" s="266"/>
      <c r="U45" s="266"/>
      <c r="V45" s="266"/>
      <c r="W45" s="266"/>
      <c r="X45" s="266"/>
      <c r="Y45" s="266"/>
      <c r="Z45" s="266"/>
      <c r="AA45" s="266"/>
      <c r="AB45" s="266"/>
      <c r="AC45" s="266"/>
    </row>
    <row r="46" spans="2:32">
      <c r="B46" s="3"/>
      <c r="D46" s="267"/>
      <c r="E46" s="267"/>
      <c r="F46" s="268"/>
      <c r="G46" s="268"/>
      <c r="H46" s="88"/>
      <c r="I46" s="2"/>
      <c r="J46" s="2"/>
      <c r="K46" s="88"/>
      <c r="L46" s="88"/>
      <c r="M46" s="88"/>
      <c r="N46" s="88"/>
      <c r="O46" s="2"/>
      <c r="Q46" s="88"/>
      <c r="R46" s="2"/>
      <c r="T46" s="88"/>
      <c r="U46" s="2"/>
      <c r="V46" s="2"/>
      <c r="Y46" s="91"/>
    </row>
    <row r="47" spans="2:32">
      <c r="Y47" s="91"/>
    </row>
    <row r="48" spans="2:32">
      <c r="Y48" s="91"/>
    </row>
    <row r="49" spans="25:25">
      <c r="Y49" s="91"/>
    </row>
    <row r="50" spans="25:25">
      <c r="Y50" s="91"/>
    </row>
    <row r="51" spans="25:25">
      <c r="Y51" s="91"/>
    </row>
    <row r="52" spans="25:25">
      <c r="Y52" s="91"/>
    </row>
  </sheetData>
  <mergeCells count="20">
    <mergeCell ref="H45:AC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V21:V28"/>
    <mergeCell ref="B25:B26"/>
    <mergeCell ref="B1:Y1"/>
    <mergeCell ref="B2:G2"/>
    <mergeCell ref="S2:Y3"/>
    <mergeCell ref="C5:C10"/>
    <mergeCell ref="V5:V12"/>
    <mergeCell ref="B9:B10"/>
  </mergeCells>
  <phoneticPr fontId="1" type="noConversion"/>
  <pageMargins left="0.42" right="0.70866141732283472" top="0.32" bottom="0.34" header="0.31496062992125984" footer="0.31496062992125984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2</vt:i4>
      </vt:variant>
    </vt:vector>
  </HeadingPairs>
  <TitlesOfParts>
    <vt:vector size="8" baseType="lpstr">
      <vt:lpstr>月菜單</vt:lpstr>
      <vt:lpstr>第一週明細</vt:lpstr>
      <vt:lpstr>第二週明細</vt:lpstr>
      <vt:lpstr>第三週明細</vt:lpstr>
      <vt:lpstr>第四週明細</vt:lpstr>
      <vt:lpstr>第五週明細</vt:lpstr>
      <vt:lpstr>月菜單!Print_Area</vt:lpstr>
      <vt:lpstr>第二週明細!Print_Area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2019-11-28T06:07:58Z</dcterms:modified>
</cp:coreProperties>
</file>