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/>
  </bookViews>
  <sheets>
    <sheet name="108.6月菜單" sheetId="20" r:id="rId1"/>
    <sheet name="第一週明細" sheetId="3" r:id="rId2"/>
    <sheet name="第二週明細" sheetId="4" r:id="rId3"/>
    <sheet name="第三週明細" sheetId="7" r:id="rId4"/>
    <sheet name="第四週明細" sheetId="8" r:id="rId5"/>
  </sheets>
  <calcPr calcId="162913"/>
</workbook>
</file>

<file path=xl/calcChain.xml><?xml version="1.0" encoding="utf-8"?>
<calcChain xmlns="http://schemas.openxmlformats.org/spreadsheetml/2006/main">
  <c r="M37" i="8" l="1"/>
  <c r="E28" i="20" l="1"/>
  <c r="E27" i="20"/>
  <c r="C28" i="20"/>
  <c r="S5" i="7"/>
  <c r="P5" i="7"/>
  <c r="M5" i="7"/>
  <c r="J5" i="7"/>
  <c r="G5" i="7"/>
  <c r="W12" i="7" l="1"/>
  <c r="C27" i="20" s="1"/>
  <c r="M21" i="7" l="1"/>
  <c r="S37" i="8" l="1"/>
  <c r="P37" i="8"/>
  <c r="J37" i="8"/>
  <c r="G37" i="8"/>
  <c r="D37" i="8"/>
  <c r="S37" i="20" l="1"/>
  <c r="U36" i="20"/>
  <c r="U37" i="20"/>
  <c r="W44" i="8"/>
  <c r="S36" i="20" l="1"/>
  <c r="E18" i="20"/>
  <c r="C19" i="20"/>
  <c r="Q37" i="20" l="1"/>
  <c r="M37" i="20"/>
  <c r="I37" i="20"/>
  <c r="E37" i="20"/>
  <c r="U27" i="20"/>
  <c r="O19" i="20"/>
  <c r="M19" i="20"/>
  <c r="K19" i="20"/>
  <c r="K37" i="20"/>
  <c r="I36" i="20"/>
  <c r="G37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W28" i="8" l="1"/>
  <c r="O37" i="20"/>
  <c r="M36" i="20"/>
  <c r="W20" i="8"/>
  <c r="G36" i="20" s="1"/>
  <c r="W36" i="8"/>
  <c r="Q36" i="20"/>
  <c r="O36" i="20" l="1"/>
  <c r="K36" i="20"/>
  <c r="D21" i="7" l="1"/>
  <c r="S13" i="7"/>
  <c r="P13" i="7"/>
  <c r="M13" i="7"/>
  <c r="J13" i="7"/>
  <c r="G13" i="7"/>
  <c r="D13" i="7"/>
  <c r="D5" i="7"/>
  <c r="S19" i="20"/>
  <c r="S37" i="4"/>
  <c r="P37" i="4"/>
  <c r="M37" i="4"/>
  <c r="J37" i="4"/>
  <c r="G37" i="4"/>
  <c r="D37" i="4"/>
  <c r="S29" i="4"/>
  <c r="P29" i="4"/>
  <c r="M29" i="4"/>
  <c r="J29" i="4"/>
  <c r="G29" i="4"/>
  <c r="D29" i="4"/>
  <c r="I10" i="20" l="1"/>
  <c r="Q19" i="20"/>
  <c r="I9" i="20"/>
  <c r="G28" i="20"/>
  <c r="G10" i="20"/>
  <c r="U18" i="20"/>
  <c r="I27" i="20"/>
  <c r="E9" i="20"/>
  <c r="C10" i="20"/>
  <c r="E10" i="20"/>
  <c r="Q18" i="20"/>
  <c r="U19" i="20"/>
  <c r="I28" i="20"/>
  <c r="W36" i="4"/>
  <c r="W20" i="7"/>
  <c r="W20" i="3"/>
  <c r="W44" i="4"/>
  <c r="W12" i="3"/>
  <c r="G9" i="20" l="1"/>
  <c r="C9" i="20"/>
  <c r="G27" i="20"/>
  <c r="S18" i="20"/>
  <c r="O18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M18" i="20"/>
  <c r="I19" i="20"/>
  <c r="I18" i="20"/>
  <c r="G19" i="20"/>
  <c r="E19" i="20"/>
  <c r="S5" i="3"/>
  <c r="P5" i="3"/>
  <c r="M5" i="3"/>
  <c r="D5" i="3"/>
  <c r="Q28" i="20" l="1"/>
  <c r="K10" i="20"/>
  <c r="M28" i="20"/>
  <c r="Q10" i="20"/>
  <c r="O28" i="20"/>
  <c r="U28" i="20"/>
  <c r="O10" i="20"/>
  <c r="M27" i="20"/>
  <c r="E36" i="20"/>
  <c r="Q9" i="20"/>
  <c r="S28" i="20"/>
  <c r="M9" i="20"/>
  <c r="M10" i="20"/>
  <c r="K28" i="20"/>
  <c r="Q27" i="20"/>
  <c r="C37" i="20"/>
  <c r="W36" i="7"/>
  <c r="W12" i="8"/>
  <c r="W44" i="7"/>
  <c r="W28" i="7"/>
  <c r="W28" i="4"/>
  <c r="K18" i="20" s="1"/>
  <c r="W20" i="4"/>
  <c r="W12" i="4"/>
  <c r="C18" i="20" s="1"/>
  <c r="G18" i="20" l="1"/>
  <c r="O27" i="20"/>
  <c r="K27" i="20"/>
  <c r="C36" i="20"/>
  <c r="S27" i="20"/>
  <c r="W36" i="3" l="1"/>
  <c r="W28" i="3"/>
  <c r="K9" i="20" l="1"/>
  <c r="O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<sst xmlns="http://schemas.openxmlformats.org/spreadsheetml/2006/main" count="1210" uniqueCount="423">
  <si>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</si>
  <si>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</si>
  <si>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</si>
  <si>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</si>
  <si>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</si>
  <si>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</si>
  <si>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</si>
  <si>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</si>
  <si>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</si>
  <si>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</si>
  <si>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</si>
  <si>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</si>
  <si>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</si>
  <si>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</si>
  <si>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</si>
  <si>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</si>
  <si>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</si>
  <si>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</si>
  <si>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</si>
  <si>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</si>
  <si>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</si>
  <si>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</si>
  <si>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</si>
  <si>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</si>
  <si>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</si>
  <si>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</si>
  <si>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</si>
  <si>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</si>
  <si>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</si>
  <si>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</si>
  <si>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</si>
  <si>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</si>
  <si>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</si>
  <si>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</si>
  <si>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</si>
  <si>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</si>
  <si>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</si>
  <si>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</si>
  <si>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</si>
  <si>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</si>
  <si>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</si>
  <si>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</si>
  <si>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</si>
  <si>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</si>
  <si>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</si>
  <si>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</si>
  <si>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</si>
  <si>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</si>
  <si>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</si>
  <si>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</si>
  <si>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</si>
  <si>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</si>
  <si>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</si>
  <si>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</si>
  <si>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</si>
  <si>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</si>
  <si>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</si>
  <si>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</si>
  <si>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</si>
  <si>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</si>
  <si>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</si>
  <si>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</si>
  <si>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</si>
  <si>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</si>
  <si>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</si>
  <si>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</si>
  <si>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</si>
  <si>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</si>
  <si>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川燙</t>
    <phoneticPr fontId="19" type="noConversion"/>
  </si>
  <si>
    <t>白米</t>
    <phoneticPr fontId="19" type="noConversion"/>
  </si>
  <si>
    <t>五穀米</t>
    <phoneticPr fontId="19" type="noConversion"/>
  </si>
  <si>
    <t>地瓜飯</t>
    <phoneticPr fontId="19" type="noConversion"/>
  </si>
  <si>
    <t>生鮮豬肉</t>
    <phoneticPr fontId="19" type="noConversion"/>
  </si>
  <si>
    <t>洋蔥</t>
    <phoneticPr fontId="19" type="noConversion"/>
  </si>
  <si>
    <t>麥片</t>
    <phoneticPr fontId="19" type="noConversion"/>
  </si>
  <si>
    <t>蒸</t>
    <phoneticPr fontId="19" type="noConversion"/>
  </si>
  <si>
    <t>地瓜</t>
    <phoneticPr fontId="19" type="noConversion"/>
  </si>
  <si>
    <t>白米</t>
    <phoneticPr fontId="19" type="noConversion"/>
  </si>
  <si>
    <t>煮</t>
    <phoneticPr fontId="19" type="noConversion"/>
  </si>
  <si>
    <t>川燙</t>
    <phoneticPr fontId="19" type="noConversion"/>
  </si>
  <si>
    <t>豆腐</t>
    <phoneticPr fontId="19" type="noConversion"/>
  </si>
  <si>
    <t>雞蛋</t>
    <phoneticPr fontId="19" type="noConversion"/>
  </si>
  <si>
    <t>麥片飯</t>
    <phoneticPr fontId="19" type="noConversion"/>
  </si>
  <si>
    <t>香腸</t>
    <phoneticPr fontId="19" type="noConversion"/>
  </si>
  <si>
    <t>熱量:</t>
    <phoneticPr fontId="19" type="noConversion"/>
  </si>
  <si>
    <t>五穀飯</t>
    <phoneticPr fontId="19" type="noConversion"/>
  </si>
  <si>
    <t>地瓜飯</t>
    <phoneticPr fontId="19" type="noConversion"/>
  </si>
  <si>
    <t>熱量:</t>
    <phoneticPr fontId="19" type="noConversion"/>
  </si>
  <si>
    <t>麥片飯</t>
    <phoneticPr fontId="19" type="noConversion"/>
  </si>
  <si>
    <t>五穀飯</t>
    <phoneticPr fontId="19" type="noConversion"/>
  </si>
  <si>
    <t>地瓜飯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</si>
  <si>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</si>
  <si>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</si>
  <si>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</si>
  <si>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</si>
  <si>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</si>
  <si>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</si>
  <si>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</si>
  <si>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</si>
  <si>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</si>
  <si>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地瓜</t>
    <phoneticPr fontId="19" type="noConversion"/>
  </si>
  <si>
    <t>白米</t>
    <phoneticPr fontId="19" type="noConversion"/>
  </si>
  <si>
    <t>煮</t>
    <phoneticPr fontId="19" type="noConversion"/>
  </si>
  <si>
    <t>炸</t>
    <phoneticPr fontId="19" type="noConversion"/>
  </si>
  <si>
    <t>生鮮雞肉</t>
    <phoneticPr fontId="19" type="noConversion"/>
  </si>
  <si>
    <t>煮</t>
    <phoneticPr fontId="19" type="noConversion"/>
  </si>
  <si>
    <t>冬瓜</t>
    <phoneticPr fontId="19" type="noConversion"/>
  </si>
  <si>
    <t>炸</t>
    <phoneticPr fontId="19" type="noConversion"/>
  </si>
  <si>
    <t>烤</t>
    <phoneticPr fontId="19" type="noConversion"/>
  </si>
  <si>
    <t>薑</t>
    <phoneticPr fontId="19" type="noConversion"/>
  </si>
  <si>
    <t>加</t>
    <phoneticPr fontId="19" type="noConversion"/>
  </si>
  <si>
    <t>雞蛋</t>
    <phoneticPr fontId="19" type="noConversion"/>
  </si>
  <si>
    <t>煮</t>
    <phoneticPr fontId="19" type="noConversion"/>
  </si>
  <si>
    <t>川燙</t>
    <phoneticPr fontId="19" type="noConversion"/>
  </si>
  <si>
    <t>生鮮雞肉</t>
    <phoneticPr fontId="19" type="noConversion"/>
  </si>
  <si>
    <t>6月3日(一)</t>
    <phoneticPr fontId="19" type="noConversion"/>
  </si>
  <si>
    <t>6月4日(二)</t>
    <phoneticPr fontId="19" type="noConversion"/>
  </si>
  <si>
    <t>6月5日(三)</t>
    <phoneticPr fontId="19" type="noConversion"/>
  </si>
  <si>
    <t>6月6日(四)</t>
    <phoneticPr fontId="19" type="noConversion"/>
  </si>
  <si>
    <t>6月7日(五)</t>
    <phoneticPr fontId="19" type="noConversion"/>
  </si>
  <si>
    <t>6月10日(一)</t>
    <phoneticPr fontId="19" type="noConversion"/>
  </si>
  <si>
    <t>6月11日(二)</t>
    <phoneticPr fontId="19" type="noConversion"/>
  </si>
  <si>
    <t>6月12日(三)</t>
    <phoneticPr fontId="19" type="noConversion"/>
  </si>
  <si>
    <t>6月13日(四)</t>
    <phoneticPr fontId="19" type="noConversion"/>
  </si>
  <si>
    <t>6月14日(五)</t>
    <phoneticPr fontId="19" type="noConversion"/>
  </si>
  <si>
    <t>6月17日(一)</t>
    <phoneticPr fontId="19" type="noConversion"/>
  </si>
  <si>
    <t>6月18日(二)</t>
    <phoneticPr fontId="19" type="noConversion"/>
  </si>
  <si>
    <t>6月19日(三)</t>
    <phoneticPr fontId="19" type="noConversion"/>
  </si>
  <si>
    <t>6月20日(四)</t>
    <phoneticPr fontId="19" type="noConversion"/>
  </si>
  <si>
    <t>6月21日(五)</t>
    <phoneticPr fontId="19" type="noConversion"/>
  </si>
  <si>
    <t>6月24日(一)</t>
    <phoneticPr fontId="19" type="noConversion"/>
  </si>
  <si>
    <t>6月25日(二)</t>
    <phoneticPr fontId="19" type="noConversion"/>
  </si>
  <si>
    <t>6月26日(三)</t>
    <phoneticPr fontId="19" type="noConversion"/>
  </si>
  <si>
    <t>6月27日(四)</t>
    <phoneticPr fontId="19" type="noConversion"/>
  </si>
  <si>
    <t>6月28日(五)</t>
    <phoneticPr fontId="19" type="noConversion"/>
  </si>
  <si>
    <t>蛋白質：</t>
    <phoneticPr fontId="19" type="noConversion"/>
  </si>
  <si>
    <t>醣類：</t>
    <phoneticPr fontId="19" type="noConversion"/>
  </si>
  <si>
    <t>脂肪：</t>
    <phoneticPr fontId="19" type="noConversion"/>
  </si>
  <si>
    <t>碳烤香腸(加)</t>
    <phoneticPr fontId="19" type="noConversion"/>
  </si>
  <si>
    <t>香炒米粉</t>
    <phoneticPr fontId="19" type="noConversion"/>
  </si>
  <si>
    <t>薑香冬瓜湯</t>
    <phoneticPr fontId="19" type="noConversion"/>
  </si>
  <si>
    <t>薑</t>
    <phoneticPr fontId="19" type="noConversion"/>
  </si>
  <si>
    <t>生鮮豬肉</t>
    <phoneticPr fontId="19" type="noConversion"/>
  </si>
  <si>
    <t>白米</t>
    <phoneticPr fontId="19" type="noConversion"/>
  </si>
  <si>
    <t>玉米粒</t>
    <phoneticPr fontId="19" type="noConversion"/>
  </si>
  <si>
    <t>雞蛋</t>
    <phoneticPr fontId="19" type="noConversion"/>
  </si>
  <si>
    <t>紅蘿蔔</t>
    <phoneticPr fontId="19" type="noConversion"/>
  </si>
  <si>
    <t>青豆仁</t>
    <phoneticPr fontId="19" type="noConversion"/>
  </si>
  <si>
    <t>新鮮竹筍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</si>
  <si>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</si>
  <si>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</si>
  <si>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</si>
  <si>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薑</t>
    <phoneticPr fontId="19" type="noConversion"/>
  </si>
  <si>
    <t>三色豆</t>
    <phoneticPr fontId="19" type="noConversion"/>
  </si>
  <si>
    <t>玉米蛋花湯</t>
    <phoneticPr fontId="19" type="noConversion"/>
  </si>
  <si>
    <t>金茸三絲湯</t>
    <phoneticPr fontId="19" type="noConversion"/>
  </si>
  <si>
    <t>榨菜肉絲湯(醃)</t>
    <phoneticPr fontId="19" type="noConversion"/>
  </si>
  <si>
    <t>金茸鮮蔬湯</t>
    <phoneticPr fontId="19" type="noConversion"/>
  </si>
  <si>
    <t>鳳梨肉丁</t>
    <phoneticPr fontId="19" type="noConversion"/>
  </si>
  <si>
    <t>泰式打拋豬肉</t>
    <phoneticPr fontId="19" type="noConversion"/>
  </si>
  <si>
    <t>雙拼魚丁(海)(炸)</t>
    <phoneticPr fontId="19" type="noConversion"/>
  </si>
  <si>
    <t>翡翠蛋花湯</t>
    <phoneticPr fontId="19" type="noConversion"/>
  </si>
  <si>
    <t>冬瓜湯</t>
    <phoneticPr fontId="19" type="noConversion"/>
  </si>
  <si>
    <t>鴿蛋佛跳牆</t>
    <phoneticPr fontId="19" type="noConversion"/>
  </si>
  <si>
    <t>鐵路大排</t>
    <phoneticPr fontId="19" type="noConversion"/>
  </si>
  <si>
    <t>海芽薑絲湯</t>
    <phoneticPr fontId="19" type="noConversion"/>
  </si>
  <si>
    <t>洋蔥肉絲</t>
    <phoneticPr fontId="19" type="noConversion"/>
  </si>
  <si>
    <t>鮮菇混炒</t>
    <phoneticPr fontId="19" type="noConversion"/>
  </si>
  <si>
    <t>鹽酥雞(炸)</t>
    <phoneticPr fontId="19" type="noConversion"/>
  </si>
  <si>
    <t>蔥爆松板豬</t>
    <phoneticPr fontId="19" type="noConversion"/>
  </si>
  <si>
    <t>家常小菜(豆)</t>
    <phoneticPr fontId="19" type="noConversion"/>
  </si>
  <si>
    <t>客家鹹豬肉</t>
    <phoneticPr fontId="19" type="noConversion"/>
  </si>
  <si>
    <t>招牌三杯雞</t>
    <phoneticPr fontId="19" type="noConversion"/>
  </si>
  <si>
    <t>雞蛋</t>
    <phoneticPr fontId="19" type="noConversion"/>
  </si>
  <si>
    <t>油蔥酥</t>
    <phoneticPr fontId="19" type="noConversion"/>
  </si>
  <si>
    <t>煮</t>
    <phoneticPr fontId="19" type="noConversion"/>
  </si>
  <si>
    <t>洋芋</t>
    <phoneticPr fontId="19" type="noConversion"/>
  </si>
  <si>
    <t>南瓜</t>
    <phoneticPr fontId="19" type="noConversion"/>
  </si>
  <si>
    <t>炸</t>
    <phoneticPr fontId="19" type="noConversion"/>
  </si>
  <si>
    <t>金針菇</t>
    <phoneticPr fontId="19" type="noConversion"/>
  </si>
  <si>
    <t>美白菇</t>
    <phoneticPr fontId="19" type="noConversion"/>
  </si>
  <si>
    <t>白精靈菇</t>
    <phoneticPr fontId="19" type="noConversion"/>
  </si>
  <si>
    <t>紅蘿蔔</t>
    <phoneticPr fontId="19" type="noConversion"/>
  </si>
  <si>
    <t>木耳</t>
    <phoneticPr fontId="19" type="noConversion"/>
  </si>
  <si>
    <t>鳳梨</t>
    <phoneticPr fontId="19" type="noConversion"/>
  </si>
  <si>
    <t>五穀米</t>
    <phoneticPr fontId="19" type="noConversion"/>
  </si>
  <si>
    <t>雞腿堡肉</t>
    <phoneticPr fontId="19" type="noConversion"/>
  </si>
  <si>
    <t>加</t>
    <phoneticPr fontId="19" type="noConversion"/>
  </si>
  <si>
    <t>紅蘿蔔</t>
    <phoneticPr fontId="19" type="noConversion"/>
  </si>
  <si>
    <t>豆</t>
    <phoneticPr fontId="19" type="noConversion"/>
  </si>
  <si>
    <t>生鮮豬肉</t>
    <phoneticPr fontId="19" type="noConversion"/>
  </si>
  <si>
    <t>高麗菜</t>
    <phoneticPr fontId="19" type="noConversion"/>
  </si>
  <si>
    <t>芹菜</t>
    <phoneticPr fontId="19" type="noConversion"/>
  </si>
  <si>
    <t>生鮮雞肉</t>
    <phoneticPr fontId="19" type="noConversion"/>
  </si>
  <si>
    <t>不辣辣椒</t>
    <phoneticPr fontId="19" type="noConversion"/>
  </si>
  <si>
    <t>紅蘿蔔</t>
    <phoneticPr fontId="19" type="noConversion"/>
  </si>
  <si>
    <t>生鮮豬肉-自製肉羹</t>
    <phoneticPr fontId="19" type="noConversion"/>
  </si>
  <si>
    <t>生鮮豬肉</t>
    <phoneticPr fontId="19" type="noConversion"/>
  </si>
  <si>
    <t>鳳梨</t>
    <phoneticPr fontId="19" type="noConversion"/>
  </si>
  <si>
    <t>洋蔥</t>
    <phoneticPr fontId="19" type="noConversion"/>
  </si>
  <si>
    <t>炸</t>
    <phoneticPr fontId="19" type="noConversion"/>
  </si>
  <si>
    <t>加</t>
    <phoneticPr fontId="19" type="noConversion"/>
  </si>
  <si>
    <t>拉麵</t>
    <phoneticPr fontId="19" type="noConversion"/>
  </si>
  <si>
    <t>玉米粒</t>
    <phoneticPr fontId="19" type="noConversion"/>
  </si>
  <si>
    <t>豆芽菜</t>
    <phoneticPr fontId="19" type="noConversion"/>
  </si>
  <si>
    <t>滷</t>
    <phoneticPr fontId="19" type="noConversion"/>
  </si>
  <si>
    <t>煮</t>
    <phoneticPr fontId="19" type="noConversion"/>
  </si>
  <si>
    <t>白精靈菇</t>
    <phoneticPr fontId="19" type="noConversion"/>
  </si>
  <si>
    <t>薑</t>
    <phoneticPr fontId="19" type="noConversion"/>
  </si>
  <si>
    <t>海芽</t>
    <phoneticPr fontId="19" type="noConversion"/>
  </si>
  <si>
    <t>味噌</t>
    <phoneticPr fontId="19" type="noConversion"/>
  </si>
  <si>
    <t>海</t>
    <phoneticPr fontId="19" type="noConversion"/>
  </si>
  <si>
    <t>生鮮魚丁</t>
    <phoneticPr fontId="19" type="noConversion"/>
  </si>
  <si>
    <t>杏鮑菇</t>
    <phoneticPr fontId="19" type="noConversion"/>
  </si>
  <si>
    <t>蕃茄</t>
    <phoneticPr fontId="19" type="noConversion"/>
  </si>
  <si>
    <t>洋蔥</t>
    <phoneticPr fontId="19" type="noConversion"/>
  </si>
  <si>
    <t>生鮮豬絞肉</t>
    <phoneticPr fontId="19" type="noConversion"/>
  </si>
  <si>
    <t>九層塔</t>
    <phoneticPr fontId="19" type="noConversion"/>
  </si>
  <si>
    <t>煮</t>
    <phoneticPr fontId="19" type="noConversion"/>
  </si>
  <si>
    <t>海帶絲</t>
    <phoneticPr fontId="19" type="noConversion"/>
  </si>
  <si>
    <t>豆乾絲</t>
    <phoneticPr fontId="19" type="noConversion"/>
  </si>
  <si>
    <t>翡翠-菠菜</t>
    <phoneticPr fontId="19" type="noConversion"/>
  </si>
  <si>
    <t>毛豆莢</t>
    <phoneticPr fontId="19" type="noConversion"/>
  </si>
  <si>
    <t>金針菇</t>
    <phoneticPr fontId="19" type="noConversion"/>
  </si>
  <si>
    <t>味噌</t>
    <phoneticPr fontId="19" type="noConversion"/>
  </si>
  <si>
    <t>蒸</t>
    <phoneticPr fontId="19" type="noConversion"/>
  </si>
  <si>
    <t>生鮮雞肉</t>
    <phoneticPr fontId="19" type="noConversion"/>
  </si>
  <si>
    <t>薑</t>
    <phoneticPr fontId="19" type="noConversion"/>
  </si>
  <si>
    <t>雞蛋</t>
    <phoneticPr fontId="19" type="noConversion"/>
  </si>
  <si>
    <t>米粉</t>
    <phoneticPr fontId="19" type="noConversion"/>
  </si>
  <si>
    <t>生鮮豬絞肉</t>
    <phoneticPr fontId="19" type="noConversion"/>
  </si>
  <si>
    <t>香菇絲</t>
    <phoneticPr fontId="19" type="noConversion"/>
  </si>
  <si>
    <t>冬蝦</t>
    <phoneticPr fontId="19" type="noConversion"/>
  </si>
  <si>
    <t>薑</t>
    <phoneticPr fontId="19" type="noConversion"/>
  </si>
  <si>
    <t>冬瓜</t>
    <phoneticPr fontId="19" type="noConversion"/>
  </si>
  <si>
    <t>烤</t>
    <phoneticPr fontId="19" type="noConversion"/>
  </si>
  <si>
    <t>生鮮雞翅</t>
    <phoneticPr fontId="19" type="noConversion"/>
  </si>
  <si>
    <t>碎瓜</t>
    <phoneticPr fontId="19" type="noConversion"/>
  </si>
  <si>
    <t>醃</t>
    <phoneticPr fontId="19" type="noConversion"/>
  </si>
  <si>
    <t>白芝麻</t>
    <phoneticPr fontId="19" type="noConversion"/>
  </si>
  <si>
    <t>生鮮豬大排</t>
    <phoneticPr fontId="19" type="noConversion"/>
  </si>
  <si>
    <t>洋蔥</t>
    <phoneticPr fontId="19" type="noConversion"/>
  </si>
  <si>
    <t>高麗菜</t>
    <phoneticPr fontId="19" type="noConversion"/>
  </si>
  <si>
    <t>芋頭</t>
    <phoneticPr fontId="19" type="noConversion"/>
  </si>
  <si>
    <t>鴿蛋</t>
    <phoneticPr fontId="19" type="noConversion"/>
  </si>
  <si>
    <t>生鮮豬肉</t>
    <phoneticPr fontId="19" type="noConversion"/>
  </si>
  <si>
    <t>海芽</t>
    <phoneticPr fontId="19" type="noConversion"/>
  </si>
  <si>
    <t>豆腐</t>
    <phoneticPr fontId="19" type="noConversion"/>
  </si>
  <si>
    <t>大黃瓜</t>
    <phoneticPr fontId="19" type="noConversion"/>
  </si>
  <si>
    <t>海芽</t>
    <phoneticPr fontId="19" type="noConversion"/>
  </si>
  <si>
    <t>木耳</t>
    <phoneticPr fontId="19" type="noConversion"/>
  </si>
  <si>
    <t>煮</t>
    <phoneticPr fontId="19" type="noConversion"/>
  </si>
  <si>
    <t>蒲瓜</t>
    <phoneticPr fontId="19" type="noConversion"/>
  </si>
  <si>
    <t>青豆仁</t>
    <phoneticPr fontId="19" type="noConversion"/>
  </si>
  <si>
    <t>咖哩粉</t>
    <phoneticPr fontId="19" type="noConversion"/>
  </si>
  <si>
    <t>高麗菜</t>
    <phoneticPr fontId="19" type="noConversion"/>
  </si>
  <si>
    <t>紅蘿蔔</t>
    <phoneticPr fontId="19" type="noConversion"/>
  </si>
  <si>
    <t>洋蔥</t>
    <phoneticPr fontId="19" type="noConversion"/>
  </si>
  <si>
    <t>生鮮豬絞肉</t>
    <phoneticPr fontId="19" type="noConversion"/>
  </si>
  <si>
    <t>青豆仁</t>
    <phoneticPr fontId="19" type="noConversion"/>
  </si>
  <si>
    <t>玉米粒</t>
    <phoneticPr fontId="19" type="noConversion"/>
  </si>
  <si>
    <t>麵條</t>
    <phoneticPr fontId="19" type="noConversion"/>
  </si>
  <si>
    <t>紫菜</t>
    <phoneticPr fontId="19" type="noConversion"/>
  </si>
  <si>
    <t>雞蛋</t>
    <phoneticPr fontId="19" type="noConversion"/>
  </si>
  <si>
    <t>生鮮雞肉</t>
    <phoneticPr fontId="19" type="noConversion"/>
  </si>
  <si>
    <t>榨菜絲</t>
    <phoneticPr fontId="19" type="noConversion"/>
  </si>
  <si>
    <t>生鮮豬肉</t>
    <phoneticPr fontId="19" type="noConversion"/>
  </si>
  <si>
    <t>豆乾</t>
    <phoneticPr fontId="19" type="noConversion"/>
  </si>
  <si>
    <t>五香滷蛋</t>
    <phoneticPr fontId="19" type="noConversion"/>
  </si>
  <si>
    <t>通心麵</t>
    <phoneticPr fontId="19" type="noConversion"/>
  </si>
  <si>
    <t>香Q米飯</t>
    <phoneticPr fontId="19" type="noConversion"/>
  </si>
  <si>
    <t>香Q米飯</t>
    <phoneticPr fontId="19" type="noConversion"/>
  </si>
  <si>
    <t>香Q米飯</t>
    <phoneticPr fontId="19" type="noConversion"/>
  </si>
  <si>
    <t>夏威夷鳳梨炒飯</t>
    <phoneticPr fontId="19" type="noConversion"/>
  </si>
  <si>
    <t>香Q米飯</t>
    <phoneticPr fontId="19" type="noConversion"/>
  </si>
  <si>
    <t>義大利茄汁肉醬麵</t>
    <phoneticPr fontId="19" type="noConversion"/>
  </si>
  <si>
    <t>炙燒雞翅</t>
    <phoneticPr fontId="19" type="noConversion"/>
  </si>
  <si>
    <t>煮</t>
    <phoneticPr fontId="19" type="noConversion"/>
  </si>
  <si>
    <t>蕃茄</t>
    <phoneticPr fontId="19" type="noConversion"/>
  </si>
  <si>
    <t>洋蔥</t>
    <phoneticPr fontId="19" type="noConversion"/>
  </si>
  <si>
    <t>玉米粒</t>
    <phoneticPr fontId="19" type="noConversion"/>
  </si>
  <si>
    <t>油蔥酥</t>
    <phoneticPr fontId="19" type="noConversion"/>
  </si>
  <si>
    <t>煮</t>
    <phoneticPr fontId="19" type="noConversion"/>
  </si>
  <si>
    <t>煮</t>
    <phoneticPr fontId="19" type="noConversion"/>
  </si>
  <si>
    <t>冷</t>
    <phoneticPr fontId="19" type="noConversion"/>
  </si>
  <si>
    <t>海</t>
    <phoneticPr fontId="19" type="noConversion"/>
  </si>
  <si>
    <t>生鮮魚肉</t>
    <phoneticPr fontId="19" type="noConversion"/>
  </si>
  <si>
    <t>卡啦雞腿堡肉(炸)(加)</t>
    <phoneticPr fontId="19" type="noConversion"/>
  </si>
  <si>
    <t>南瓜燉肉</t>
    <phoneticPr fontId="19" type="noConversion"/>
  </si>
  <si>
    <t>台南擔仔肉燥</t>
    <phoneticPr fontId="19" type="noConversion"/>
  </si>
  <si>
    <t>味噌豆腐湯(豆)</t>
    <phoneticPr fontId="19" type="noConversion"/>
  </si>
  <si>
    <t>蕃茄豆腐蛋(豆)</t>
    <phoneticPr fontId="19" type="noConversion"/>
  </si>
  <si>
    <t>洋蔥豬柳</t>
    <phoneticPr fontId="19" type="noConversion"/>
  </si>
  <si>
    <t>洋蔥</t>
    <phoneticPr fontId="19" type="noConversion"/>
  </si>
  <si>
    <t>白醬馬鈴薯</t>
    <phoneticPr fontId="19" type="noConversion"/>
  </si>
  <si>
    <t>青豆仁</t>
    <phoneticPr fontId="19" type="noConversion"/>
  </si>
  <si>
    <t>紅蘿蔔</t>
    <phoneticPr fontId="19" type="noConversion"/>
  </si>
  <si>
    <t>玉米粒</t>
    <phoneticPr fontId="19" type="noConversion"/>
  </si>
  <si>
    <t>豆</t>
    <phoneticPr fontId="19" type="noConversion"/>
  </si>
  <si>
    <t>冬瓜大骨湯</t>
    <phoneticPr fontId="19" type="noConversion"/>
  </si>
  <si>
    <t>生鮮豬大骨</t>
    <phoneticPr fontId="19" type="noConversion"/>
  </si>
  <si>
    <t>酸甜泰式雞丁</t>
    <phoneticPr fontId="19" type="noConversion"/>
  </si>
  <si>
    <t>泡菜鍋</t>
    <phoneticPr fontId="19" type="noConversion"/>
  </si>
  <si>
    <t>不辣辣椒</t>
    <phoneticPr fontId="19" type="noConversion"/>
  </si>
  <si>
    <t>碎蒜</t>
    <phoneticPr fontId="19" type="noConversion"/>
  </si>
  <si>
    <t>醬汁肉片</t>
    <phoneticPr fontId="19" type="noConversion"/>
  </si>
  <si>
    <t>柳葉魚(海加)(炸)</t>
    <phoneticPr fontId="19" type="noConversion"/>
  </si>
  <si>
    <t>雞米花(炸)</t>
    <phoneticPr fontId="19" type="noConversion"/>
  </si>
  <si>
    <t>海加</t>
    <phoneticPr fontId="19" type="noConversion"/>
  </si>
  <si>
    <t>煮</t>
    <phoneticPr fontId="19" type="noConversion"/>
  </si>
  <si>
    <t>柳葉魚</t>
    <phoneticPr fontId="19" type="noConversion"/>
  </si>
  <si>
    <t>什錦蒲瓜</t>
    <phoneticPr fontId="19" type="noConversion"/>
  </si>
  <si>
    <t>招牌香嫩雞腿</t>
    <phoneticPr fontId="19" type="noConversion"/>
  </si>
  <si>
    <t>木須炒筍絲</t>
    <phoneticPr fontId="19" type="noConversion"/>
  </si>
  <si>
    <t>木耳</t>
    <phoneticPr fontId="19" type="noConversion"/>
  </si>
  <si>
    <t>新鮮竹筍</t>
    <phoneticPr fontId="19" type="noConversion"/>
  </si>
  <si>
    <t>紅蘿蔔</t>
    <phoneticPr fontId="19" type="noConversion"/>
  </si>
  <si>
    <t>金針菇</t>
    <phoneticPr fontId="19" type="noConversion"/>
  </si>
  <si>
    <t>芝麻烤雞排</t>
    <phoneticPr fontId="19" type="noConversion"/>
  </si>
  <si>
    <t>日式大阪燒(海)</t>
    <phoneticPr fontId="19" type="noConversion"/>
  </si>
  <si>
    <t>柴魚片</t>
    <phoneticPr fontId="19" type="noConversion"/>
  </si>
  <si>
    <t>海芽豆腐湯(豆)</t>
    <phoneticPr fontId="19" type="noConversion"/>
  </si>
  <si>
    <t>豆腐</t>
    <phoneticPr fontId="19" type="noConversion"/>
  </si>
  <si>
    <t>豆</t>
    <phoneticPr fontId="19" type="noConversion"/>
  </si>
  <si>
    <t>薑</t>
    <phoneticPr fontId="19" type="noConversion"/>
  </si>
  <si>
    <t>豆</t>
    <phoneticPr fontId="19" type="noConversion"/>
  </si>
  <si>
    <t>新鮮幼筍</t>
    <phoneticPr fontId="19" type="noConversion"/>
  </si>
  <si>
    <t>蒜香毛豆莢</t>
    <phoneticPr fontId="19" type="noConversion"/>
  </si>
  <si>
    <t>鮮魚條(海)(炸)</t>
    <phoneticPr fontId="19" type="noConversion"/>
  </si>
  <si>
    <t>蒜</t>
    <phoneticPr fontId="19" type="noConversion"/>
  </si>
  <si>
    <t>香嫩雞腿</t>
    <phoneticPr fontId="19" type="noConversion"/>
  </si>
  <si>
    <t>生鮮雞肉</t>
    <phoneticPr fontId="19" type="noConversion"/>
  </si>
  <si>
    <t>烤</t>
    <phoneticPr fontId="19" type="noConversion"/>
  </si>
  <si>
    <t>札幌拉麵</t>
    <phoneticPr fontId="19" type="noConversion"/>
  </si>
  <si>
    <t>日式海芽湯(豆)</t>
    <phoneticPr fontId="19" type="noConversion"/>
  </si>
  <si>
    <t>豆腐</t>
    <phoneticPr fontId="19" type="noConversion"/>
  </si>
  <si>
    <t>豆</t>
    <phoneticPr fontId="19" type="noConversion"/>
  </si>
  <si>
    <t>薑</t>
    <phoneticPr fontId="19" type="noConversion"/>
  </si>
  <si>
    <t>海芽</t>
    <phoneticPr fontId="19" type="noConversion"/>
  </si>
  <si>
    <t>味噌豚骨湯</t>
    <phoneticPr fontId="19" type="noConversion"/>
  </si>
  <si>
    <t>洋蔥肉片</t>
    <phoneticPr fontId="19" type="noConversion"/>
  </si>
  <si>
    <t>香烤豆腐(豆)</t>
    <phoneticPr fontId="19" type="noConversion"/>
  </si>
  <si>
    <t>洋蔥</t>
    <phoneticPr fontId="19" type="noConversion"/>
  </si>
  <si>
    <t>海苔絲</t>
    <phoneticPr fontId="19" type="noConversion"/>
  </si>
  <si>
    <t>雞蛋</t>
    <phoneticPr fontId="19" type="noConversion"/>
  </si>
  <si>
    <t>冷</t>
    <phoneticPr fontId="19" type="noConversion"/>
  </si>
  <si>
    <t>香菇絲</t>
    <phoneticPr fontId="19" type="noConversion"/>
  </si>
  <si>
    <t>豆芽菜</t>
    <phoneticPr fontId="19" type="noConversion"/>
  </si>
  <si>
    <t>可口滷味(豆)</t>
    <phoneticPr fontId="19" type="noConversion"/>
  </si>
  <si>
    <t>炭烤翅小腿</t>
    <phoneticPr fontId="19" type="noConversion"/>
  </si>
  <si>
    <t>烤</t>
    <phoneticPr fontId="19" type="noConversion"/>
  </si>
  <si>
    <t>生鮮翅小腿</t>
    <phoneticPr fontId="19" type="noConversion"/>
  </si>
  <si>
    <t>青花菜</t>
    <phoneticPr fontId="19" type="noConversion"/>
  </si>
  <si>
    <t>金針菇</t>
    <phoneticPr fontId="19" type="noConversion"/>
  </si>
  <si>
    <t>吻仔魚</t>
    <phoneticPr fontId="19" type="noConversion"/>
  </si>
  <si>
    <t>海</t>
    <phoneticPr fontId="19" type="noConversion"/>
  </si>
  <si>
    <t>小魚拌青花菜(海)</t>
    <phoneticPr fontId="19" type="noConversion"/>
  </si>
  <si>
    <t>瓜仔肉燥(醃)</t>
    <phoneticPr fontId="19" type="noConversion"/>
  </si>
  <si>
    <t>紐奧良雞翅</t>
    <phoneticPr fontId="19" type="noConversion"/>
  </si>
  <si>
    <t>紅蘿蔔炒蛋</t>
    <phoneticPr fontId="19" type="noConversion"/>
  </si>
  <si>
    <t>壽喜燒</t>
    <phoneticPr fontId="19" type="noConversion"/>
  </si>
  <si>
    <t>高麗菜</t>
    <phoneticPr fontId="19" type="noConversion"/>
  </si>
  <si>
    <t>洋蔥</t>
    <phoneticPr fontId="19" type="noConversion"/>
  </si>
  <si>
    <t>生鮮豬肉</t>
    <phoneticPr fontId="19" type="noConversion"/>
  </si>
  <si>
    <t>紅蘿蔔</t>
    <phoneticPr fontId="19" type="noConversion"/>
  </si>
  <si>
    <t>關東煮湯(豆)</t>
    <phoneticPr fontId="19" type="noConversion"/>
  </si>
  <si>
    <t>筍片湯</t>
    <phoneticPr fontId="19" type="noConversion"/>
  </si>
  <si>
    <t>客家小炒(海)(豆)</t>
    <phoneticPr fontId="19" type="noConversion"/>
  </si>
  <si>
    <t>豆乾</t>
    <phoneticPr fontId="19" type="noConversion"/>
  </si>
  <si>
    <t>豆</t>
    <phoneticPr fontId="19" type="noConversion"/>
  </si>
  <si>
    <t>小魚乾</t>
    <phoneticPr fontId="19" type="noConversion"/>
  </si>
  <si>
    <t>新鮮竹筍</t>
    <phoneticPr fontId="19" type="noConversion"/>
  </si>
  <si>
    <t>金針菇</t>
    <phoneticPr fontId="19" type="noConversion"/>
  </si>
  <si>
    <t>白蘿蔔</t>
    <phoneticPr fontId="19" type="noConversion"/>
  </si>
  <si>
    <t>豆腐丁</t>
    <phoneticPr fontId="19" type="noConversion"/>
  </si>
  <si>
    <t>豆</t>
    <phoneticPr fontId="19" type="noConversion"/>
  </si>
  <si>
    <t>玉米塊</t>
    <phoneticPr fontId="19" type="noConversion"/>
  </si>
  <si>
    <t>茶碗蒸</t>
    <phoneticPr fontId="19" type="noConversion"/>
  </si>
  <si>
    <t>馬鈴薯拌鮮蔬</t>
    <phoneticPr fontId="19" type="noConversion"/>
  </si>
  <si>
    <t>洋芋</t>
  </si>
  <si>
    <t>青豆仁</t>
  </si>
  <si>
    <t>紅蘿蔔</t>
  </si>
  <si>
    <t>綠花椰菜</t>
  </si>
  <si>
    <t>沙茶炒菇</t>
    <phoneticPr fontId="19" type="noConversion"/>
  </si>
  <si>
    <t>金針菇</t>
    <phoneticPr fontId="19" type="noConversion"/>
  </si>
  <si>
    <t>美白菇</t>
    <phoneticPr fontId="19" type="noConversion"/>
  </si>
  <si>
    <t>白精靈菇</t>
    <phoneticPr fontId="19" type="noConversion"/>
  </si>
  <si>
    <t>紅蘿蔔</t>
    <phoneticPr fontId="19" type="noConversion"/>
  </si>
  <si>
    <t>木耳</t>
    <phoneticPr fontId="19" type="noConversion"/>
  </si>
  <si>
    <t>新鮮竹筍</t>
    <phoneticPr fontId="19" type="noConversion"/>
  </si>
  <si>
    <t>什錦蝦卷(海加)(炸)</t>
    <phoneticPr fontId="19" type="noConversion"/>
  </si>
  <si>
    <t>什錦蝦卷</t>
    <phoneticPr fontId="19" type="noConversion"/>
  </si>
  <si>
    <t>海加</t>
    <phoneticPr fontId="19" type="noConversion"/>
  </si>
  <si>
    <t>豆</t>
    <phoneticPr fontId="19" type="noConversion"/>
  </si>
  <si>
    <t>生鮮雞肉</t>
    <phoneticPr fontId="19" type="noConversion"/>
  </si>
  <si>
    <t>咖哩肉丁</t>
    <phoneticPr fontId="19" type="noConversion"/>
  </si>
  <si>
    <t>108年6月24日-6月28日第四週菜單明細(永靖國小--承富)</t>
    <phoneticPr fontId="19" type="noConversion"/>
  </si>
  <si>
    <t>108年6月17日-6月21日第三週菜單明細(永靖國小--承富)</t>
    <phoneticPr fontId="19" type="noConversion"/>
  </si>
  <si>
    <t>108年6月10日-6月14日第二週菜單明細(永靖國小--承富)</t>
    <phoneticPr fontId="19" type="noConversion"/>
  </si>
  <si>
    <t>108年6月3日-6月7日第一週菜單明細(永靖國小--承富)</t>
    <phoneticPr fontId="19" type="noConversion"/>
  </si>
  <si>
    <t>紫菜蛋花湯</t>
    <phoneticPr fontId="19" type="noConversion"/>
  </si>
  <si>
    <t>竹筍湯</t>
    <phoneticPr fontId="19" type="noConversion"/>
  </si>
  <si>
    <t>雞堡肉(加)(炸)</t>
    <phoneticPr fontId="19" type="noConversion"/>
  </si>
  <si>
    <t>雞堡肉</t>
    <phoneticPr fontId="19" type="noConversion"/>
  </si>
  <si>
    <t>小肉包(冷)</t>
    <phoneticPr fontId="19" type="noConversion"/>
  </si>
  <si>
    <t>蒸</t>
    <phoneticPr fontId="19" type="noConversion"/>
  </si>
  <si>
    <t>小肉包</t>
    <phoneticPr fontId="19" type="noConversion"/>
  </si>
  <si>
    <t>溫州大扁食(加)</t>
    <phoneticPr fontId="19" type="noConversion"/>
  </si>
  <si>
    <t>大扁食</t>
    <phoneticPr fontId="19" type="noConversion"/>
  </si>
  <si>
    <t>高麗菜</t>
    <phoneticPr fontId="19" type="noConversion"/>
  </si>
  <si>
    <t>三色豆</t>
    <phoneticPr fontId="19" type="noConversion"/>
  </si>
  <si>
    <t>鮮瓜湯</t>
    <phoneticPr fontId="19" type="noConversion"/>
  </si>
  <si>
    <t>年糕</t>
    <phoneticPr fontId="19" type="noConversion"/>
  </si>
  <si>
    <t>黑輪</t>
    <phoneticPr fontId="19" type="noConversion"/>
  </si>
  <si>
    <t>炒年糕(冷)(加)</t>
    <phoneticPr fontId="19" type="noConversion"/>
  </si>
  <si>
    <t>鮮蔬拌雞柳條</t>
    <phoneticPr fontId="19" type="noConversion"/>
  </si>
  <si>
    <t>菜豆</t>
    <phoneticPr fontId="19" type="noConversion"/>
  </si>
  <si>
    <t>雞柳條</t>
    <phoneticPr fontId="19" type="noConversion"/>
  </si>
  <si>
    <t>油菜</t>
    <phoneticPr fontId="19" type="noConversion"/>
  </si>
  <si>
    <t>青江菜</t>
    <phoneticPr fontId="19" type="noConversion"/>
  </si>
  <si>
    <t>蚵白菜</t>
    <phoneticPr fontId="19" type="noConversion"/>
  </si>
  <si>
    <t>豆芽菜</t>
    <phoneticPr fontId="19" type="noConversion"/>
  </si>
  <si>
    <t>加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</si>
</sst>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8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8"/>
      <name val="新細明體"/>
      <family val="1"/>
      <charset val="136"/>
    </font>
    <font>
      <sz val="24"/>
      <color theme="1"/>
      <name val="標楷體"/>
      <family val="4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24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20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8"/>
      <color theme="1"/>
      <name val="新細明體"/>
      <family val="1"/>
      <charset val="136"/>
    </font>
    <font>
      <sz val="10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8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2" fillId="0" borderId="11" xfId="0" applyFont="1" applyFill="1" applyBorder="1" applyAlignment="1">
      <alignment horizontal="center" vertical="center" textRotation="255"/>
    </xf>
    <xf numFmtId="0" fontId="22" fillId="0" borderId="20" xfId="0" applyFont="1" applyFill="1" applyBorder="1" applyAlignment="1">
      <alignment vertical="center" textRotation="255" shrinkToFit="1"/>
    </xf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textRotation="180" shrinkToFit="1"/>
    </xf>
    <xf numFmtId="0" fontId="33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4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56" xfId="0" applyFont="1" applyBorder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shrinkToFit="1"/>
    </xf>
    <xf numFmtId="0" fontId="0" fillId="0" borderId="0" xfId="0" applyFont="1">
      <alignment vertical="center"/>
    </xf>
    <xf numFmtId="0" fontId="33" fillId="0" borderId="20" xfId="0" applyFont="1" applyFill="1" applyBorder="1" applyAlignment="1">
      <alignment vertical="center" textRotation="255" shrinkToFit="1"/>
    </xf>
    <xf numFmtId="0" fontId="28" fillId="0" borderId="56" xfId="0" applyFont="1" applyBorder="1" applyAlignment="1">
      <alignment vertical="center" shrinkToFit="1"/>
    </xf>
    <xf numFmtId="0" fontId="22" fillId="0" borderId="71" xfId="0" applyFont="1" applyFill="1" applyBorder="1" applyAlignment="1">
      <alignment vertical="center" textRotation="180" shrinkToFit="1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 shrinkToFit="1"/>
    </xf>
    <xf numFmtId="0" fontId="28" fillId="0" borderId="73" xfId="0" applyFont="1" applyFill="1" applyBorder="1" applyAlignment="1">
      <alignment horizontal="center" vertical="center" shrinkToFit="1"/>
    </xf>
    <xf numFmtId="0" fontId="22" fillId="0" borderId="64" xfId="0" applyFont="1" applyBorder="1" applyAlignment="1">
      <alignment horizontal="left" vertical="center" shrinkToFit="1"/>
    </xf>
    <xf numFmtId="0" fontId="22" fillId="0" borderId="56" xfId="0" applyFont="1" applyBorder="1">
      <alignment vertical="center"/>
    </xf>
    <xf numFmtId="0" fontId="22" fillId="0" borderId="24" xfId="0" applyFont="1" applyBorder="1" applyAlignment="1">
      <alignment horizontal="left" vertical="top" shrinkToFit="1"/>
    </xf>
    <xf numFmtId="0" fontId="22" fillId="0" borderId="0" xfId="0" applyFont="1" applyAlignment="1">
      <alignment horizontal="left" vertical="top"/>
    </xf>
    <xf numFmtId="0" fontId="34" fillId="0" borderId="53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left" vertical="center"/>
    </xf>
    <xf numFmtId="0" fontId="21" fillId="0" borderId="45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6" fillId="0" borderId="0" xfId="19" applyFont="1"/>
    <xf numFmtId="0" fontId="37" fillId="0" borderId="0" xfId="19" applyFont="1" applyBorder="1" applyAlignment="1">
      <alignment horizontal="left"/>
    </xf>
    <xf numFmtId="0" fontId="38" fillId="0" borderId="0" xfId="19" applyFont="1" applyBorder="1" applyAlignment="1"/>
    <xf numFmtId="0" fontId="36" fillId="0" borderId="0" xfId="19" applyFont="1" applyBorder="1" applyAlignment="1"/>
    <xf numFmtId="0" fontId="39" fillId="0" borderId="0" xfId="19" applyFont="1"/>
    <xf numFmtId="178" fontId="40" fillId="0" borderId="40" xfId="0" applyNumberFormat="1" applyFont="1" applyBorder="1" applyAlignment="1">
      <alignment horizontal="center" vertical="center" wrapText="1"/>
    </xf>
    <xf numFmtId="178" fontId="40" fillId="0" borderId="41" xfId="0" applyNumberFormat="1" applyFont="1" applyBorder="1" applyAlignment="1">
      <alignment horizontal="center" vertical="center" wrapText="1"/>
    </xf>
    <xf numFmtId="178" fontId="40" fillId="0" borderId="42" xfId="0" applyNumberFormat="1" applyFont="1" applyBorder="1" applyAlignment="1">
      <alignment horizontal="center" vertical="center" wrapText="1"/>
    </xf>
    <xf numFmtId="0" fontId="41" fillId="0" borderId="0" xfId="19" applyFont="1"/>
    <xf numFmtId="0" fontId="34" fillId="0" borderId="46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25" borderId="43" xfId="0" applyFont="1" applyFill="1" applyBorder="1" applyAlignment="1">
      <alignment horizontal="center" vertical="center" shrinkToFit="1"/>
    </xf>
    <xf numFmtId="0" fontId="34" fillId="25" borderId="54" xfId="0" applyFont="1" applyFill="1" applyBorder="1" applyAlignment="1">
      <alignment horizontal="center" vertical="center" shrinkToFit="1"/>
    </xf>
    <xf numFmtId="0" fontId="34" fillId="25" borderId="72" xfId="0" applyFont="1" applyFill="1" applyBorder="1" applyAlignment="1">
      <alignment horizontal="center" vertical="center" shrinkToFit="1"/>
    </xf>
    <xf numFmtId="0" fontId="42" fillId="0" borderId="46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34" fillId="25" borderId="53" xfId="0" applyFont="1" applyFill="1" applyBorder="1" applyAlignment="1">
      <alignment horizontal="center" vertical="center" shrinkToFit="1"/>
    </xf>
    <xf numFmtId="0" fontId="34" fillId="25" borderId="0" xfId="0" applyFont="1" applyFill="1" applyBorder="1" applyAlignment="1">
      <alignment horizontal="center" vertical="center" shrinkToFit="1"/>
    </xf>
    <xf numFmtId="0" fontId="34" fillId="25" borderId="52" xfId="0" applyFont="1" applyFill="1" applyBorder="1" applyAlignment="1">
      <alignment horizontal="center" vertical="center" shrinkToFit="1"/>
    </xf>
    <xf numFmtId="0" fontId="44" fillId="0" borderId="0" xfId="19" applyFont="1"/>
    <xf numFmtId="0" fontId="34" fillId="0" borderId="46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45" fillId="0" borderId="0" xfId="19" applyFont="1"/>
    <xf numFmtId="0" fontId="34" fillId="0" borderId="63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 shrinkToFit="1"/>
    </xf>
    <xf numFmtId="0" fontId="34" fillId="0" borderId="50" xfId="0" applyFont="1" applyBorder="1" applyAlignment="1">
      <alignment horizontal="center" vertical="center" shrinkToFit="1"/>
    </xf>
    <xf numFmtId="0" fontId="46" fillId="0" borderId="0" xfId="19" applyFont="1"/>
    <xf numFmtId="0" fontId="47" fillId="0" borderId="48" xfId="19" applyFont="1" applyBorder="1"/>
    <xf numFmtId="180" fontId="47" fillId="0" borderId="49" xfId="19" applyNumberFormat="1" applyFont="1" applyBorder="1"/>
    <xf numFmtId="0" fontId="47" fillId="0" borderId="49" xfId="19" applyFont="1" applyBorder="1"/>
    <xf numFmtId="179" fontId="47" fillId="0" borderId="49" xfId="19" applyNumberFormat="1" applyFont="1" applyBorder="1"/>
    <xf numFmtId="0" fontId="47" fillId="0" borderId="34" xfId="19" applyFont="1" applyBorder="1"/>
    <xf numFmtId="180" fontId="47" fillId="0" borderId="34" xfId="19" applyNumberFormat="1" applyFont="1" applyBorder="1"/>
    <xf numFmtId="179" fontId="47" fillId="0" borderId="34" xfId="19" applyNumberFormat="1" applyFont="1" applyBorder="1"/>
    <xf numFmtId="0" fontId="47" fillId="0" borderId="36" xfId="19" applyFont="1" applyBorder="1"/>
    <xf numFmtId="179" fontId="47" fillId="0" borderId="37" xfId="19" applyNumberFormat="1" applyFont="1" applyBorder="1"/>
    <xf numFmtId="0" fontId="47" fillId="0" borderId="37" xfId="19" applyFont="1" applyBorder="1"/>
    <xf numFmtId="0" fontId="34" fillId="25" borderId="67" xfId="0" applyFont="1" applyFill="1" applyBorder="1" applyAlignment="1">
      <alignment horizontal="center" vertical="center" shrinkToFit="1"/>
    </xf>
    <xf numFmtId="0" fontId="34" fillId="25" borderId="75" xfId="0" applyFont="1" applyFill="1" applyBorder="1" applyAlignment="1">
      <alignment horizontal="center" vertical="center" shrinkToFit="1"/>
    </xf>
    <xf numFmtId="0" fontId="34" fillId="25" borderId="74" xfId="0" applyFont="1" applyFill="1" applyBorder="1" applyAlignment="1">
      <alignment horizontal="center" vertical="center" shrinkToFit="1"/>
    </xf>
    <xf numFmtId="178" fontId="40" fillId="0" borderId="48" xfId="0" applyNumberFormat="1" applyFont="1" applyBorder="1" applyAlignment="1">
      <alignment horizontal="center" vertical="center" wrapText="1"/>
    </xf>
    <xf numFmtId="178" fontId="40" fillId="0" borderId="49" xfId="0" applyNumberFormat="1" applyFont="1" applyBorder="1" applyAlignment="1">
      <alignment horizontal="center" vertical="center" wrapText="1"/>
    </xf>
    <xf numFmtId="178" fontId="40" fillId="0" borderId="50" xfId="0" applyNumberFormat="1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42" fillId="0" borderId="46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57" xfId="0" applyFont="1" applyFill="1" applyBorder="1" applyAlignment="1">
      <alignment horizontal="center" vertical="center" shrinkToFit="1"/>
    </xf>
    <xf numFmtId="0" fontId="34" fillId="0" borderId="53" xfId="0" applyFont="1" applyFill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42" fillId="0" borderId="53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57" xfId="0" applyFont="1" applyFill="1" applyBorder="1" applyAlignment="1">
      <alignment horizontal="center" vertical="center" shrinkToFit="1"/>
    </xf>
    <xf numFmtId="0" fontId="42" fillId="0" borderId="52" xfId="0" applyFont="1" applyFill="1" applyBorder="1" applyAlignment="1">
      <alignment horizontal="center" vertical="center" shrinkToFit="1"/>
    </xf>
    <xf numFmtId="0" fontId="34" fillId="0" borderId="56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shrinkToFit="1"/>
    </xf>
    <xf numFmtId="0" fontId="47" fillId="0" borderId="33" xfId="19" applyFont="1" applyBorder="1"/>
    <xf numFmtId="179" fontId="47" fillId="0" borderId="35" xfId="19" applyNumberFormat="1" applyFont="1" applyBorder="1"/>
    <xf numFmtId="179" fontId="47" fillId="0" borderId="38" xfId="19" applyNumberFormat="1" applyFont="1" applyBorder="1"/>
    <xf numFmtId="178" fontId="40" fillId="0" borderId="59" xfId="0" applyNumberFormat="1" applyFont="1" applyBorder="1" applyAlignment="1">
      <alignment horizontal="center" vertical="center" wrapText="1"/>
    </xf>
    <xf numFmtId="178" fontId="40" fillId="0" borderId="51" xfId="0" applyNumberFormat="1" applyFont="1" applyBorder="1" applyAlignment="1">
      <alignment horizontal="center" vertical="center" wrapText="1"/>
    </xf>
    <xf numFmtId="178" fontId="40" fillId="0" borderId="61" xfId="0" applyNumberFormat="1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 shrinkToFit="1"/>
    </xf>
    <xf numFmtId="0" fontId="42" fillId="0" borderId="65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178" fontId="40" fillId="0" borderId="63" xfId="0" applyNumberFormat="1" applyFont="1" applyBorder="1" applyAlignment="1">
      <alignment horizontal="center" vertical="center" wrapText="1"/>
    </xf>
    <xf numFmtId="178" fontId="40" fillId="0" borderId="44" xfId="0" applyNumberFormat="1" applyFont="1" applyBorder="1" applyAlignment="1">
      <alignment horizontal="center" vertical="center" wrapText="1"/>
    </xf>
    <xf numFmtId="178" fontId="40" fillId="0" borderId="68" xfId="0" applyNumberFormat="1" applyFont="1" applyBorder="1" applyAlignment="1">
      <alignment horizontal="center" vertical="center" wrapText="1"/>
    </xf>
    <xf numFmtId="178" fontId="40" fillId="0" borderId="69" xfId="0" applyNumberFormat="1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top" shrinkToFit="1"/>
    </xf>
    <xf numFmtId="0" fontId="34" fillId="0" borderId="54" xfId="0" applyFont="1" applyBorder="1" applyAlignment="1">
      <alignment horizontal="center" vertical="top" shrinkToFit="1"/>
    </xf>
    <xf numFmtId="0" fontId="34" fillId="0" borderId="72" xfId="0" applyFont="1" applyBorder="1" applyAlignment="1">
      <alignment horizontal="center" vertical="center" shrinkToFit="1"/>
    </xf>
    <xf numFmtId="0" fontId="47" fillId="0" borderId="63" xfId="19" applyFont="1" applyBorder="1"/>
    <xf numFmtId="0" fontId="47" fillId="0" borderId="39" xfId="19" applyFont="1" applyBorder="1"/>
    <xf numFmtId="179" fontId="47" fillId="0" borderId="39" xfId="19" applyNumberFormat="1" applyFont="1" applyBorder="1"/>
    <xf numFmtId="0" fontId="47" fillId="0" borderId="66" xfId="19" applyFont="1" applyBorder="1"/>
    <xf numFmtId="179" fontId="47" fillId="0" borderId="70" xfId="19" applyNumberFormat="1" applyFont="1" applyBorder="1"/>
    <xf numFmtId="0" fontId="47" fillId="0" borderId="67" xfId="19" applyFont="1" applyBorder="1"/>
    <xf numFmtId="179" fontId="47" fillId="0" borderId="67" xfId="19" applyNumberFormat="1" applyFont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CC00"/>
      <color rgb="FF008000"/>
      <color rgb="FF0099FF"/>
      <color rgb="FF990099"/>
      <color rgb="FFCC66FF"/>
      <color rgb="FF009999"/>
      <color rgb="FF66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141514</xdr:rowOff>
    </xdr:from>
    <xdr:to>
      <xdr:col>15</xdr:col>
      <xdr:colOff>38985</xdr:colOff>
      <xdr:row>0</xdr:row>
      <xdr:rowOff>537491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280071" y="141514"/>
          <a:ext cx="1154771" cy="395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123825</xdr:colOff>
      <xdr:row>0</xdr:row>
      <xdr:rowOff>129718</xdr:rowOff>
    </xdr:from>
    <xdr:to>
      <xdr:col>16</xdr:col>
      <xdr:colOff>598714</xdr:colOff>
      <xdr:row>0</xdr:row>
      <xdr:rowOff>500743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9682" y="129718"/>
          <a:ext cx="1204232" cy="37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451758</xdr:colOff>
      <xdr:row>0</xdr:row>
      <xdr:rowOff>130630</xdr:rowOff>
    </xdr:from>
    <xdr:to>
      <xdr:col>20</xdr:col>
      <xdr:colOff>283029</xdr:colOff>
      <xdr:row>0</xdr:row>
      <xdr:rowOff>545648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306301" y="130630"/>
          <a:ext cx="2019299" cy="415018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108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424545</xdr:colOff>
      <xdr:row>0</xdr:row>
      <xdr:rowOff>97972</xdr:rowOff>
    </xdr:from>
    <xdr:to>
      <xdr:col>8</xdr:col>
      <xdr:colOff>664029</xdr:colOff>
      <xdr:row>0</xdr:row>
      <xdr:rowOff>620486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4256316" y="97972"/>
          <a:ext cx="1698170" cy="52251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" panose="020F0509000000000000" pitchFamily="49" charset="-120"/>
              <a:ea typeface="華康中圓體" panose="020F0509000000000000" pitchFamily="49" charset="-120"/>
            </a:rPr>
            <a:t>永靖國小</a:t>
          </a:r>
        </a:p>
      </xdr:txBody>
    </xdr:sp>
    <xdr:clientData/>
  </xdr:twoCellAnchor>
  <xdr:twoCellAnchor>
    <xdr:from>
      <xdr:col>1</xdr:col>
      <xdr:colOff>718457</xdr:colOff>
      <xdr:row>0</xdr:row>
      <xdr:rowOff>10885</xdr:rowOff>
    </xdr:from>
    <xdr:to>
      <xdr:col>4</xdr:col>
      <xdr:colOff>402771</xdr:colOff>
      <xdr:row>0</xdr:row>
      <xdr:rowOff>620486</xdr:rowOff>
    </xdr:to>
    <xdr:sp macro="" textlink="">
      <xdr:nvSpPr>
        <xdr:cNvPr id="72" name="WordArt 17"/>
        <xdr:cNvSpPr>
          <a:spLocks noChangeArrowheads="1" noChangeShapeType="1" noTextEdit="1"/>
        </xdr:cNvSpPr>
      </xdr:nvSpPr>
      <xdr:spPr bwMode="auto">
        <a:xfrm>
          <a:off x="903514" y="10885"/>
          <a:ext cx="1872343" cy="609601"/>
        </a:xfrm>
        <a:prstGeom prst="rect">
          <a:avLst/>
        </a:prstGeom>
        <a:extLst/>
      </xdr:spPr>
      <xdr:txBody>
        <a:bodyPr wrap="none" fromWordArt="1">
          <a:prstTxWarp prst="textPlain">
            <a:avLst/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" panose="040B0909000000000000" pitchFamily="81" charset="-120"/>
              <a:ea typeface="華康海報體W9" panose="040B0909000000000000" pitchFamily="81" charset="-120"/>
            </a:rPr>
            <a:t>承富</a:t>
          </a:r>
        </a:p>
      </xdr:txBody>
    </xdr:sp>
    <xdr:clientData/>
  </xdr:twoCellAnchor>
  <xdr:twoCellAnchor editAs="oneCell">
    <xdr:from>
      <xdr:col>9</xdr:col>
      <xdr:colOff>402770</xdr:colOff>
      <xdr:row>0</xdr:row>
      <xdr:rowOff>119743</xdr:rowOff>
    </xdr:from>
    <xdr:to>
      <xdr:col>13</xdr:col>
      <xdr:colOff>89316</xdr:colOff>
      <xdr:row>0</xdr:row>
      <xdr:rowOff>581549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2570" y="119743"/>
          <a:ext cx="2603917" cy="461806"/>
        </a:xfrm>
        <a:prstGeom prst="rect">
          <a:avLst/>
        </a:prstGeom>
      </xdr:spPr>
    </xdr:pic>
    <xdr:clientData/>
  </xdr:twoCellAnchor>
  <xdr:twoCellAnchor>
    <xdr:from>
      <xdr:col>17</xdr:col>
      <xdr:colOff>117930</xdr:colOff>
      <xdr:row>2</xdr:row>
      <xdr:rowOff>81643</xdr:rowOff>
    </xdr:from>
    <xdr:to>
      <xdr:col>20</xdr:col>
      <xdr:colOff>344717</xdr:colOff>
      <xdr:row>5</xdr:row>
      <xdr:rowOff>190499</xdr:rowOff>
    </xdr:to>
    <xdr:sp macro="" textlink="">
      <xdr:nvSpPr>
        <xdr:cNvPr id="9" name="WordArt 17"/>
        <xdr:cNvSpPr>
          <a:spLocks noChangeArrowheads="1" noChangeShapeType="1" noTextEdit="1"/>
        </xdr:cNvSpPr>
      </xdr:nvSpPr>
      <xdr:spPr bwMode="auto">
        <a:xfrm>
          <a:off x="12201073" y="1061357"/>
          <a:ext cx="2458358" cy="1133928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chemeClr val="accent5">
                  <a:lumMod val="50000"/>
                </a:schemeClr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本</a:t>
          </a:r>
          <a:r>
            <a:rPr lang="zh-TW" altLang="en-US" sz="3600" kern="10" spc="0">
              <a:ln>
                <a:noFill/>
              </a:ln>
              <a:solidFill>
                <a:schemeClr val="bg2">
                  <a:lumMod val="50000"/>
                </a:schemeClr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月</a:t>
          </a:r>
          <a:r>
            <a:rPr lang="zh-TW" altLang="en-US" sz="3600" kern="10" spc="0">
              <a:ln>
                <a:noFill/>
              </a:ln>
              <a:solidFill>
                <a:srgbClr val="CC66FF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鉅</a:t>
          </a:r>
          <a:r>
            <a:rPr lang="zh-TW" altLang="en-US" sz="3600" kern="10" spc="0">
              <a:ln>
                <a:noFill/>
              </a:ln>
              <a:solidFill>
                <a:srgbClr val="C0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獻</a:t>
          </a:r>
          <a:endParaRPr lang="en-US" altLang="zh-TW" sz="3600" kern="10" spc="0">
            <a:ln>
              <a:noFill/>
            </a:ln>
            <a:solidFill>
              <a:schemeClr val="bg2">
                <a:lumMod val="25000"/>
              </a:schemeClr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LiSu" panose="02010509060101010101" pitchFamily="49" charset="-122"/>
            <a:ea typeface="LiSu" panose="02010509060101010101" pitchFamily="49" charset="-122"/>
          </a:endParaRPr>
        </a:p>
        <a:p>
          <a:pPr algn="l" rtl="0">
            <a:buNone/>
          </a:pPr>
          <a:r>
            <a:rPr lang="zh-TW" altLang="en-US" sz="3600" kern="10" spc="0">
              <a:ln>
                <a:noFill/>
              </a:ln>
              <a:solidFill>
                <a:srgbClr val="00CC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日</a:t>
          </a:r>
          <a:r>
            <a:rPr lang="zh-TW" altLang="en-US" sz="3600" kern="10" spc="0">
              <a:ln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式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  <a:cs typeface="+mn-cs"/>
            </a:rPr>
            <a:t>大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LiSu" panose="02010509060101010101" pitchFamily="49" charset="-122"/>
              <a:ea typeface="LiSu" panose="02010509060101010101" pitchFamily="49" charset="-122"/>
            </a:rPr>
            <a:t>阪燒</a:t>
          </a:r>
        </a:p>
      </xdr:txBody>
    </xdr:sp>
    <xdr:clientData/>
  </xdr:twoCellAnchor>
  <xdr:twoCellAnchor editAs="oneCell">
    <xdr:from>
      <xdr:col>19</xdr:col>
      <xdr:colOff>136072</xdr:colOff>
      <xdr:row>5</xdr:row>
      <xdr:rowOff>184399</xdr:rowOff>
    </xdr:from>
    <xdr:to>
      <xdr:col>21</xdr:col>
      <xdr:colOff>63500</xdr:colOff>
      <xdr:row>10</xdr:row>
      <xdr:rowOff>23462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6929" y="2189185"/>
          <a:ext cx="1415142" cy="1145348"/>
        </a:xfrm>
        <a:prstGeom prst="rect">
          <a:avLst/>
        </a:prstGeom>
      </xdr:spPr>
    </xdr:pic>
    <xdr:clientData/>
  </xdr:twoCellAnchor>
  <xdr:twoCellAnchor editAs="oneCell">
    <xdr:from>
      <xdr:col>17</xdr:col>
      <xdr:colOff>526143</xdr:colOff>
      <xdr:row>5</xdr:row>
      <xdr:rowOff>238251</xdr:rowOff>
    </xdr:from>
    <xdr:to>
      <xdr:col>19</xdr:col>
      <xdr:colOff>505278</xdr:colOff>
      <xdr:row>10</xdr:row>
      <xdr:rowOff>81190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025" b="89950" l="4331" r="8976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9286" y="2243037"/>
          <a:ext cx="1466849" cy="1149224"/>
        </a:xfrm>
        <a:prstGeom prst="rect">
          <a:avLst/>
        </a:prstGeom>
      </xdr:spPr>
    </xdr:pic>
    <xdr:clientData/>
  </xdr:twoCellAnchor>
  <xdr:twoCellAnchor editAs="oneCell">
    <xdr:from>
      <xdr:col>16</xdr:col>
      <xdr:colOff>123372</xdr:colOff>
      <xdr:row>30</xdr:row>
      <xdr:rowOff>127001</xdr:rowOff>
    </xdr:from>
    <xdr:to>
      <xdr:col>17</xdr:col>
      <xdr:colOff>422729</xdr:colOff>
      <xdr:row>33</xdr:row>
      <xdr:rowOff>190500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8572" y="9227458"/>
          <a:ext cx="1028700" cy="1043213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31</xdr:row>
      <xdr:rowOff>131571</xdr:rowOff>
    </xdr:from>
    <xdr:to>
      <xdr:col>14</xdr:col>
      <xdr:colOff>24492</xdr:colOff>
      <xdr:row>34</xdr:row>
      <xdr:rowOff>87867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025" b="89950" l="4331" r="89764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357" y="9547714"/>
          <a:ext cx="1194706" cy="936010"/>
        </a:xfrm>
        <a:prstGeom prst="rect">
          <a:avLst/>
        </a:prstGeom>
      </xdr:spPr>
    </xdr:pic>
    <xdr:clientData/>
  </xdr:twoCellAnchor>
  <xdr:twoCellAnchor editAs="oneCell">
    <xdr:from>
      <xdr:col>4</xdr:col>
      <xdr:colOff>67639</xdr:colOff>
      <xdr:row>28</xdr:row>
      <xdr:rowOff>192314</xdr:rowOff>
    </xdr:from>
    <xdr:to>
      <xdr:col>5</xdr:col>
      <xdr:colOff>502557</xdr:colOff>
      <xdr:row>32</xdr:row>
      <xdr:rowOff>146955</xdr:rowOff>
    </xdr:to>
    <xdr:pic>
      <xdr:nvPicPr>
        <xdr:cNvPr id="18" name="圖片 17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79" r="23515"/>
        <a:stretch/>
      </xdr:blipFill>
      <xdr:spPr>
        <a:xfrm>
          <a:off x="2440725" y="8683171"/>
          <a:ext cx="1164261" cy="1217384"/>
        </a:xfrm>
        <a:prstGeom prst="rect">
          <a:avLst/>
        </a:prstGeom>
      </xdr:spPr>
    </xdr:pic>
    <xdr:clientData/>
  </xdr:twoCellAnchor>
  <xdr:twoCellAnchor editAs="oneCell">
    <xdr:from>
      <xdr:col>8</xdr:col>
      <xdr:colOff>239486</xdr:colOff>
      <xdr:row>31</xdr:row>
      <xdr:rowOff>172875</xdr:rowOff>
    </xdr:from>
    <xdr:to>
      <xdr:col>9</xdr:col>
      <xdr:colOff>566057</xdr:colOff>
      <xdr:row>34</xdr:row>
      <xdr:rowOff>273957</xdr:rowOff>
    </xdr:to>
    <xdr:pic>
      <xdr:nvPicPr>
        <xdr:cNvPr id="25" name="圖片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943" y="9599904"/>
          <a:ext cx="1055914" cy="1080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18142</xdr:colOff>
      <xdr:row>28</xdr:row>
      <xdr:rowOff>281212</xdr:rowOff>
    </xdr:from>
    <xdr:to>
      <xdr:col>13</xdr:col>
      <xdr:colOff>272142</xdr:colOff>
      <xdr:row>32</xdr:row>
      <xdr:rowOff>18141</xdr:rowOff>
    </xdr:to>
    <xdr:pic>
      <xdr:nvPicPr>
        <xdr:cNvPr id="29" name="圖片 2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9" y="8762998"/>
          <a:ext cx="997857" cy="997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tabSelected="1" zoomScale="70" zoomScaleNormal="70" workbookViewId="0">
      <selection activeCell="B7" sqref="B7:E7"/>
    </sheetView>
  </sheetViews>
  <sheetFormatPr defaultColWidth="9" defaultRowHeight="16.5" x14ac:dyDescent="0.25"/>
  <cols>
    <col min="1" max="1" width="2.625" style="146" customWidth="1"/>
    <col min="2" max="21" width="10.625" style="142" customWidth="1"/>
    <col min="22" max="16384" width="9" style="146"/>
  </cols>
  <sheetData>
    <row r="1" spans="2:21" s="146" customFormat="1" ht="52.15" customHeight="1" thickBot="1" x14ac:dyDescent="0.35">
      <c r="B1" s="141"/>
      <c r="C1" s="141"/>
      <c r="D1" s="141"/>
      <c r="E1" s="141"/>
      <c r="F1" s="141"/>
      <c r="G1" s="142"/>
      <c r="H1" s="142"/>
      <c r="I1" s="142"/>
      <c r="J1" s="143"/>
      <c r="K1" s="143"/>
      <c r="L1" s="143"/>
      <c r="M1" s="143"/>
      <c r="N1" s="143"/>
      <c r="O1" s="143"/>
      <c r="P1" s="143"/>
      <c r="Q1" s="144"/>
      <c r="R1" s="144"/>
      <c r="S1" s="144"/>
      <c r="T1" s="144"/>
      <c r="U1" s="145"/>
    </row>
    <row r="2" spans="2:21" s="150" customFormat="1" ht="25.15" customHeight="1" x14ac:dyDescent="0.3">
      <c r="B2" s="147" t="s">
        <v>115</v>
      </c>
      <c r="C2" s="148"/>
      <c r="D2" s="148"/>
      <c r="E2" s="148"/>
      <c r="F2" s="148" t="s">
        <v>116</v>
      </c>
      <c r="G2" s="148"/>
      <c r="H2" s="148"/>
      <c r="I2" s="148"/>
      <c r="J2" s="148" t="s">
        <v>117</v>
      </c>
      <c r="K2" s="148"/>
      <c r="L2" s="148"/>
      <c r="M2" s="148"/>
      <c r="N2" s="148" t="s">
        <v>118</v>
      </c>
      <c r="O2" s="148"/>
      <c r="P2" s="148"/>
      <c r="Q2" s="148"/>
      <c r="R2" s="148" t="s">
        <v>119</v>
      </c>
      <c r="S2" s="148"/>
      <c r="T2" s="148"/>
      <c r="U2" s="149"/>
    </row>
    <row r="3" spans="2:21" s="146" customFormat="1" ht="28.9" customHeight="1" x14ac:dyDescent="0.25">
      <c r="B3" s="151" t="s">
        <v>270</v>
      </c>
      <c r="C3" s="127"/>
      <c r="D3" s="127"/>
      <c r="E3" s="127"/>
      <c r="F3" s="152" t="s">
        <v>85</v>
      </c>
      <c r="G3" s="153"/>
      <c r="H3" s="153"/>
      <c r="I3" s="154"/>
      <c r="J3" s="155" t="s">
        <v>271</v>
      </c>
      <c r="K3" s="156"/>
      <c r="L3" s="156"/>
      <c r="M3" s="157"/>
      <c r="N3" s="152" t="s">
        <v>86</v>
      </c>
      <c r="O3" s="153"/>
      <c r="P3" s="153"/>
      <c r="Q3" s="154"/>
      <c r="R3" s="158"/>
      <c r="S3" s="159"/>
      <c r="T3" s="159"/>
      <c r="U3" s="160"/>
    </row>
    <row r="4" spans="2:21" s="174" customFormat="1" ht="25.9" customHeight="1" x14ac:dyDescent="0.4">
      <c r="B4" s="161" t="s">
        <v>171</v>
      </c>
      <c r="C4" s="153"/>
      <c r="D4" s="153"/>
      <c r="E4" s="153"/>
      <c r="F4" s="162" t="s">
        <v>288</v>
      </c>
      <c r="G4" s="163"/>
      <c r="H4" s="163"/>
      <c r="I4" s="164"/>
      <c r="J4" s="165" t="s">
        <v>287</v>
      </c>
      <c r="K4" s="166"/>
      <c r="L4" s="166"/>
      <c r="M4" s="167"/>
      <c r="N4" s="168" t="s">
        <v>289</v>
      </c>
      <c r="O4" s="169"/>
      <c r="P4" s="169"/>
      <c r="Q4" s="170"/>
      <c r="R4" s="171"/>
      <c r="S4" s="172"/>
      <c r="T4" s="172"/>
      <c r="U4" s="173"/>
    </row>
    <row r="5" spans="2:21" s="174" customFormat="1" ht="25.9" customHeight="1" x14ac:dyDescent="0.4">
      <c r="B5" s="161" t="s">
        <v>349</v>
      </c>
      <c r="C5" s="153"/>
      <c r="D5" s="153"/>
      <c r="E5" s="153"/>
      <c r="F5" s="126" t="s">
        <v>328</v>
      </c>
      <c r="G5" s="127"/>
      <c r="H5" s="127"/>
      <c r="I5" s="128"/>
      <c r="J5" s="168" t="s">
        <v>292</v>
      </c>
      <c r="K5" s="169"/>
      <c r="L5" s="169"/>
      <c r="M5" s="170"/>
      <c r="N5" s="126" t="s">
        <v>415</v>
      </c>
      <c r="O5" s="127"/>
      <c r="P5" s="127"/>
      <c r="Q5" s="128"/>
      <c r="R5" s="171"/>
      <c r="S5" s="172"/>
      <c r="T5" s="172"/>
      <c r="U5" s="173"/>
    </row>
    <row r="6" spans="2:21" s="174" customFormat="1" ht="25.9" customHeight="1" x14ac:dyDescent="0.4">
      <c r="B6" s="151" t="s">
        <v>269</v>
      </c>
      <c r="C6" s="127"/>
      <c r="D6" s="127"/>
      <c r="E6" s="127"/>
      <c r="F6" s="126" t="s">
        <v>327</v>
      </c>
      <c r="G6" s="127"/>
      <c r="H6" s="127"/>
      <c r="I6" s="128"/>
      <c r="J6" s="152" t="s">
        <v>294</v>
      </c>
      <c r="K6" s="153"/>
      <c r="L6" s="153"/>
      <c r="M6" s="154"/>
      <c r="N6" s="152" t="s">
        <v>291</v>
      </c>
      <c r="O6" s="153"/>
      <c r="P6" s="153"/>
      <c r="Q6" s="154"/>
      <c r="R6" s="171"/>
      <c r="S6" s="172"/>
      <c r="T6" s="172"/>
      <c r="U6" s="173"/>
    </row>
    <row r="7" spans="2:21" s="179" customFormat="1" ht="25.9" customHeight="1" x14ac:dyDescent="0.25">
      <c r="B7" s="175" t="s">
        <v>418</v>
      </c>
      <c r="C7" s="176"/>
      <c r="D7" s="176"/>
      <c r="E7" s="176"/>
      <c r="F7" s="177" t="s">
        <v>409</v>
      </c>
      <c r="G7" s="176"/>
      <c r="H7" s="176"/>
      <c r="I7" s="178"/>
      <c r="J7" s="177" t="s">
        <v>419</v>
      </c>
      <c r="K7" s="176"/>
      <c r="L7" s="176"/>
      <c r="M7" s="178"/>
      <c r="N7" s="177" t="s">
        <v>420</v>
      </c>
      <c r="O7" s="176"/>
      <c r="P7" s="176"/>
      <c r="Q7" s="178"/>
      <c r="R7" s="171"/>
      <c r="S7" s="172"/>
      <c r="T7" s="172"/>
      <c r="U7" s="173"/>
    </row>
    <row r="8" spans="2:21" s="184" customFormat="1" ht="25.9" customHeight="1" x14ac:dyDescent="0.4">
      <c r="B8" s="180" t="s">
        <v>140</v>
      </c>
      <c r="C8" s="181"/>
      <c r="D8" s="181"/>
      <c r="E8" s="182"/>
      <c r="F8" s="183" t="s">
        <v>401</v>
      </c>
      <c r="G8" s="181"/>
      <c r="H8" s="181"/>
      <c r="I8" s="182"/>
      <c r="J8" s="183" t="s">
        <v>290</v>
      </c>
      <c r="K8" s="181"/>
      <c r="L8" s="181"/>
      <c r="M8" s="182"/>
      <c r="N8" s="183" t="s">
        <v>157</v>
      </c>
      <c r="O8" s="181"/>
      <c r="P8" s="181"/>
      <c r="Q8" s="182"/>
      <c r="R8" s="171"/>
      <c r="S8" s="172"/>
      <c r="T8" s="172"/>
      <c r="U8" s="173"/>
    </row>
    <row r="9" spans="2:21" s="179" customFormat="1" ht="13.15" customHeight="1" x14ac:dyDescent="0.25">
      <c r="B9" s="185" t="s">
        <v>87</v>
      </c>
      <c r="C9" s="186">
        <f>第一週明細!W12</f>
        <v>752.9</v>
      </c>
      <c r="D9" s="187" t="s">
        <v>9</v>
      </c>
      <c r="E9" s="188">
        <f>第一週明細!W8</f>
        <v>24.5</v>
      </c>
      <c r="F9" s="189" t="s">
        <v>45</v>
      </c>
      <c r="G9" s="190">
        <f>第一週明細!W20</f>
        <v>746</v>
      </c>
      <c r="H9" s="189" t="s">
        <v>9</v>
      </c>
      <c r="I9" s="191">
        <f>第一週明細!W16</f>
        <v>24</v>
      </c>
      <c r="J9" s="189" t="s">
        <v>45</v>
      </c>
      <c r="K9" s="190">
        <f>第一週明細!W28</f>
        <v>749.7</v>
      </c>
      <c r="L9" s="189" t="s">
        <v>9</v>
      </c>
      <c r="M9" s="191">
        <f>第一週明細!W24</f>
        <v>24.5</v>
      </c>
      <c r="N9" s="189" t="s">
        <v>45</v>
      </c>
      <c r="O9" s="190">
        <f>第一週明細!W36</f>
        <v>724.8</v>
      </c>
      <c r="P9" s="189" t="s">
        <v>9</v>
      </c>
      <c r="Q9" s="191">
        <f>第一週明細!W32</f>
        <v>24</v>
      </c>
      <c r="R9" s="171"/>
      <c r="S9" s="172"/>
      <c r="T9" s="172"/>
      <c r="U9" s="173"/>
    </row>
    <row r="10" spans="2:21" s="179" customFormat="1" ht="13.15" customHeight="1" thickBot="1" x14ac:dyDescent="0.3">
      <c r="B10" s="192" t="s">
        <v>7</v>
      </c>
      <c r="C10" s="193">
        <f>第一週明細!W6</f>
        <v>107.5</v>
      </c>
      <c r="D10" s="194" t="s">
        <v>11</v>
      </c>
      <c r="E10" s="193">
        <f>第一週明細!W10</f>
        <v>25.6</v>
      </c>
      <c r="F10" s="194" t="s">
        <v>7</v>
      </c>
      <c r="G10" s="193">
        <f>第一週明細!W14</f>
        <v>107</v>
      </c>
      <c r="H10" s="194" t="s">
        <v>11</v>
      </c>
      <c r="I10" s="193">
        <f>第一週明細!W18</f>
        <v>25.5</v>
      </c>
      <c r="J10" s="194" t="s">
        <v>7</v>
      </c>
      <c r="K10" s="193">
        <f>第一週明細!W22</f>
        <v>105</v>
      </c>
      <c r="L10" s="194" t="s">
        <v>11</v>
      </c>
      <c r="M10" s="193">
        <f>第一週明細!W26</f>
        <v>27.3</v>
      </c>
      <c r="N10" s="194" t="s">
        <v>7</v>
      </c>
      <c r="O10" s="193">
        <f>第一週明細!W30</f>
        <v>100</v>
      </c>
      <c r="P10" s="194" t="s">
        <v>11</v>
      </c>
      <c r="Q10" s="193">
        <f>第一週明細!W34</f>
        <v>27.2</v>
      </c>
      <c r="R10" s="195"/>
      <c r="S10" s="196"/>
      <c r="T10" s="196"/>
      <c r="U10" s="197"/>
    </row>
    <row r="11" spans="2:21" s="150" customFormat="1" ht="24.6" customHeight="1" x14ac:dyDescent="0.3">
      <c r="B11" s="198" t="s">
        <v>120</v>
      </c>
      <c r="C11" s="199"/>
      <c r="D11" s="199"/>
      <c r="E11" s="200"/>
      <c r="F11" s="199" t="s">
        <v>121</v>
      </c>
      <c r="G11" s="199"/>
      <c r="H11" s="199"/>
      <c r="I11" s="199"/>
      <c r="J11" s="148" t="s">
        <v>122</v>
      </c>
      <c r="K11" s="148"/>
      <c r="L11" s="148"/>
      <c r="M11" s="148"/>
      <c r="N11" s="148" t="s">
        <v>123</v>
      </c>
      <c r="O11" s="148"/>
      <c r="P11" s="148"/>
      <c r="Q11" s="148"/>
      <c r="R11" s="148" t="s">
        <v>124</v>
      </c>
      <c r="S11" s="148"/>
      <c r="T11" s="148"/>
      <c r="U11" s="149"/>
    </row>
    <row r="12" spans="2:21" s="146" customFormat="1" ht="25.9" customHeight="1" x14ac:dyDescent="0.25">
      <c r="B12" s="151" t="s">
        <v>64</v>
      </c>
      <c r="C12" s="127"/>
      <c r="D12" s="127"/>
      <c r="E12" s="127"/>
      <c r="F12" s="201" t="s">
        <v>88</v>
      </c>
      <c r="G12" s="202"/>
      <c r="H12" s="202"/>
      <c r="I12" s="203"/>
      <c r="J12" s="155" t="s">
        <v>272</v>
      </c>
      <c r="K12" s="156"/>
      <c r="L12" s="156"/>
      <c r="M12" s="157"/>
      <c r="N12" s="152" t="s">
        <v>86</v>
      </c>
      <c r="O12" s="153"/>
      <c r="P12" s="153"/>
      <c r="Q12" s="154"/>
      <c r="R12" s="152" t="s">
        <v>333</v>
      </c>
      <c r="S12" s="153"/>
      <c r="T12" s="153"/>
      <c r="U12" s="204"/>
    </row>
    <row r="13" spans="2:21" s="174" customFormat="1" ht="25.9" customHeight="1" x14ac:dyDescent="0.4">
      <c r="B13" s="205" t="s">
        <v>301</v>
      </c>
      <c r="C13" s="169"/>
      <c r="D13" s="169"/>
      <c r="E13" s="170"/>
      <c r="F13" s="168" t="s">
        <v>158</v>
      </c>
      <c r="G13" s="169"/>
      <c r="H13" s="169"/>
      <c r="I13" s="170"/>
      <c r="J13" s="162" t="s">
        <v>330</v>
      </c>
      <c r="K13" s="163"/>
      <c r="L13" s="163"/>
      <c r="M13" s="164"/>
      <c r="N13" s="168" t="s">
        <v>160</v>
      </c>
      <c r="O13" s="169"/>
      <c r="P13" s="169"/>
      <c r="Q13" s="170"/>
      <c r="R13" s="168" t="s">
        <v>340</v>
      </c>
      <c r="S13" s="163"/>
      <c r="T13" s="163"/>
      <c r="U13" s="206"/>
    </row>
    <row r="14" spans="2:21" s="174" customFormat="1" ht="25.9" customHeight="1" x14ac:dyDescent="0.4">
      <c r="B14" s="207" t="s">
        <v>138</v>
      </c>
      <c r="C14" s="208"/>
      <c r="D14" s="208"/>
      <c r="E14" s="209"/>
      <c r="F14" s="126" t="s">
        <v>402</v>
      </c>
      <c r="G14" s="127"/>
      <c r="H14" s="127"/>
      <c r="I14" s="128"/>
      <c r="J14" s="126" t="s">
        <v>377</v>
      </c>
      <c r="K14" s="127"/>
      <c r="L14" s="127"/>
      <c r="M14" s="128"/>
      <c r="N14" s="210" t="s">
        <v>159</v>
      </c>
      <c r="O14" s="208"/>
      <c r="P14" s="208"/>
      <c r="Q14" s="209"/>
      <c r="R14" s="126" t="s">
        <v>268</v>
      </c>
      <c r="S14" s="127"/>
      <c r="T14" s="127"/>
      <c r="U14" s="211"/>
    </row>
    <row r="15" spans="2:21" s="174" customFormat="1" ht="25.9" customHeight="1" x14ac:dyDescent="0.4">
      <c r="B15" s="151" t="s">
        <v>356</v>
      </c>
      <c r="C15" s="127"/>
      <c r="D15" s="127"/>
      <c r="E15" s="128"/>
      <c r="F15" s="212" t="s">
        <v>326</v>
      </c>
      <c r="G15" s="213"/>
      <c r="H15" s="213"/>
      <c r="I15" s="214"/>
      <c r="J15" s="126" t="s">
        <v>302</v>
      </c>
      <c r="K15" s="127"/>
      <c r="L15" s="127"/>
      <c r="M15" s="128"/>
      <c r="N15" s="210" t="s">
        <v>170</v>
      </c>
      <c r="O15" s="208"/>
      <c r="P15" s="208"/>
      <c r="Q15" s="209"/>
      <c r="R15" s="212" t="s">
        <v>404</v>
      </c>
      <c r="S15" s="213"/>
      <c r="T15" s="213"/>
      <c r="U15" s="215"/>
    </row>
    <row r="16" spans="2:21" s="179" customFormat="1" ht="25.9" customHeight="1" x14ac:dyDescent="0.25">
      <c r="B16" s="175" t="s">
        <v>421</v>
      </c>
      <c r="C16" s="176"/>
      <c r="D16" s="176"/>
      <c r="E16" s="178"/>
      <c r="F16" s="216" t="s">
        <v>418</v>
      </c>
      <c r="G16" s="216"/>
      <c r="H16" s="216"/>
      <c r="I16" s="216"/>
      <c r="J16" s="216" t="s">
        <v>420</v>
      </c>
      <c r="K16" s="216"/>
      <c r="L16" s="216"/>
      <c r="M16" s="216"/>
      <c r="N16" s="177" t="s">
        <v>419</v>
      </c>
      <c r="O16" s="176"/>
      <c r="P16" s="176"/>
      <c r="Q16" s="178"/>
      <c r="R16" s="177" t="s">
        <v>418</v>
      </c>
      <c r="S16" s="176"/>
      <c r="T16" s="176"/>
      <c r="U16" s="217"/>
    </row>
    <row r="17" spans="2:21" s="184" customFormat="1" ht="25.9" customHeight="1" x14ac:dyDescent="0.4">
      <c r="B17" s="151" t="s">
        <v>154</v>
      </c>
      <c r="C17" s="127"/>
      <c r="D17" s="127"/>
      <c r="E17" s="128"/>
      <c r="F17" s="218" t="s">
        <v>299</v>
      </c>
      <c r="G17" s="218"/>
      <c r="H17" s="218"/>
      <c r="I17" s="218"/>
      <c r="J17" s="218" t="s">
        <v>334</v>
      </c>
      <c r="K17" s="218"/>
      <c r="L17" s="218"/>
      <c r="M17" s="218"/>
      <c r="N17" s="126" t="s">
        <v>161</v>
      </c>
      <c r="O17" s="127"/>
      <c r="P17" s="127"/>
      <c r="Q17" s="128"/>
      <c r="R17" s="126" t="s">
        <v>339</v>
      </c>
      <c r="S17" s="127"/>
      <c r="T17" s="127"/>
      <c r="U17" s="211"/>
    </row>
    <row r="18" spans="2:21" s="179" customFormat="1" ht="13.15" customHeight="1" x14ac:dyDescent="0.25">
      <c r="B18" s="219" t="s">
        <v>45</v>
      </c>
      <c r="C18" s="190">
        <f>第二週明細!W12</f>
        <v>732.6</v>
      </c>
      <c r="D18" s="189" t="s">
        <v>137</v>
      </c>
      <c r="E18" s="191">
        <f>第二週明細!W8</f>
        <v>23</v>
      </c>
      <c r="F18" s="189" t="s">
        <v>45</v>
      </c>
      <c r="G18" s="190">
        <f>第二週明細!W20</f>
        <v>739.8</v>
      </c>
      <c r="H18" s="189" t="s">
        <v>9</v>
      </c>
      <c r="I18" s="191">
        <f>第二週明細!W16</f>
        <v>25</v>
      </c>
      <c r="J18" s="189" t="s">
        <v>45</v>
      </c>
      <c r="K18" s="190">
        <f>第二週明細!W28</f>
        <v>730.1</v>
      </c>
      <c r="L18" s="189" t="s">
        <v>9</v>
      </c>
      <c r="M18" s="191">
        <f>第二週明細!W24</f>
        <v>24.5</v>
      </c>
      <c r="N18" s="189" t="s">
        <v>45</v>
      </c>
      <c r="O18" s="190">
        <f>第二週明細!W36</f>
        <v>733</v>
      </c>
      <c r="P18" s="189" t="s">
        <v>9</v>
      </c>
      <c r="Q18" s="191">
        <f>第二週明細!W32</f>
        <v>25</v>
      </c>
      <c r="R18" s="189" t="s">
        <v>45</v>
      </c>
      <c r="S18" s="190">
        <f>第二週明細!W44</f>
        <v>718.5</v>
      </c>
      <c r="T18" s="189" t="s">
        <v>9</v>
      </c>
      <c r="U18" s="220">
        <f>第二週明細!W40</f>
        <v>24.5</v>
      </c>
    </row>
    <row r="19" spans="2:21" s="179" customFormat="1" ht="13.15" customHeight="1" thickBot="1" x14ac:dyDescent="0.3">
      <c r="B19" s="192" t="s">
        <v>136</v>
      </c>
      <c r="C19" s="193">
        <f>第二週明細!W6</f>
        <v>104</v>
      </c>
      <c r="D19" s="194" t="s">
        <v>135</v>
      </c>
      <c r="E19" s="193">
        <f>第二週明細!W10</f>
        <v>27.4</v>
      </c>
      <c r="F19" s="194" t="s">
        <v>7</v>
      </c>
      <c r="G19" s="193">
        <f>第二週明細!W14</f>
        <v>101</v>
      </c>
      <c r="H19" s="194" t="s">
        <v>11</v>
      </c>
      <c r="I19" s="193">
        <f>第二週明細!W18</f>
        <v>27.7</v>
      </c>
      <c r="J19" s="194" t="s">
        <v>7</v>
      </c>
      <c r="K19" s="193">
        <f>第二週明細!W22</f>
        <v>99.5</v>
      </c>
      <c r="L19" s="194" t="s">
        <v>11</v>
      </c>
      <c r="M19" s="193">
        <f>第二週明細!W26</f>
        <v>27.9</v>
      </c>
      <c r="N19" s="194" t="s">
        <v>7</v>
      </c>
      <c r="O19" s="193">
        <f>第二週明細!W30</f>
        <v>100</v>
      </c>
      <c r="P19" s="194" t="s">
        <v>11</v>
      </c>
      <c r="Q19" s="193">
        <f>第二週明細!W34</f>
        <v>27</v>
      </c>
      <c r="R19" s="194" t="s">
        <v>7</v>
      </c>
      <c r="S19" s="193">
        <f>第二週明細!W38</f>
        <v>97.5</v>
      </c>
      <c r="T19" s="194" t="s">
        <v>11</v>
      </c>
      <c r="U19" s="221">
        <f>第二週明細!W42</f>
        <v>27</v>
      </c>
    </row>
    <row r="20" spans="2:21" s="150" customFormat="1" ht="23.45" customHeight="1" x14ac:dyDescent="0.3">
      <c r="B20" s="198" t="s">
        <v>125</v>
      </c>
      <c r="C20" s="199"/>
      <c r="D20" s="199"/>
      <c r="E20" s="199"/>
      <c r="F20" s="199" t="s">
        <v>126</v>
      </c>
      <c r="G20" s="199"/>
      <c r="H20" s="199"/>
      <c r="I20" s="199"/>
      <c r="J20" s="199" t="s">
        <v>127</v>
      </c>
      <c r="K20" s="199"/>
      <c r="L20" s="199"/>
      <c r="M20" s="199"/>
      <c r="N20" s="200" t="s">
        <v>128</v>
      </c>
      <c r="O20" s="222"/>
      <c r="P20" s="222"/>
      <c r="Q20" s="223"/>
      <c r="R20" s="200" t="s">
        <v>129</v>
      </c>
      <c r="S20" s="222"/>
      <c r="T20" s="222"/>
      <c r="U20" s="224"/>
    </row>
    <row r="21" spans="2:21" s="146" customFormat="1" ht="25.9" customHeight="1" x14ac:dyDescent="0.25">
      <c r="B21" s="225" t="s">
        <v>64</v>
      </c>
      <c r="C21" s="226"/>
      <c r="D21" s="226"/>
      <c r="E21" s="226"/>
      <c r="F21" s="152" t="s">
        <v>89</v>
      </c>
      <c r="G21" s="153"/>
      <c r="H21" s="153"/>
      <c r="I21" s="154"/>
      <c r="J21" s="155" t="s">
        <v>274</v>
      </c>
      <c r="K21" s="156"/>
      <c r="L21" s="156"/>
      <c r="M21" s="157"/>
      <c r="N21" s="152" t="s">
        <v>90</v>
      </c>
      <c r="O21" s="153"/>
      <c r="P21" s="153"/>
      <c r="Q21" s="154"/>
      <c r="R21" s="126" t="s">
        <v>273</v>
      </c>
      <c r="S21" s="127"/>
      <c r="T21" s="127"/>
      <c r="U21" s="211"/>
    </row>
    <row r="22" spans="2:21" s="174" customFormat="1" ht="25.9" customHeight="1" x14ac:dyDescent="0.4">
      <c r="B22" s="205" t="s">
        <v>172</v>
      </c>
      <c r="C22" s="169"/>
      <c r="D22" s="169"/>
      <c r="E22" s="170"/>
      <c r="F22" s="168" t="s">
        <v>358</v>
      </c>
      <c r="G22" s="169"/>
      <c r="H22" s="169"/>
      <c r="I22" s="170"/>
      <c r="J22" s="168" t="s">
        <v>164</v>
      </c>
      <c r="K22" s="169"/>
      <c r="L22" s="169"/>
      <c r="M22" s="170"/>
      <c r="N22" s="168" t="s">
        <v>305</v>
      </c>
      <c r="O22" s="169"/>
      <c r="P22" s="169"/>
      <c r="Q22" s="170"/>
      <c r="R22" s="168" t="s">
        <v>307</v>
      </c>
      <c r="S22" s="169"/>
      <c r="T22" s="169"/>
      <c r="U22" s="227"/>
    </row>
    <row r="23" spans="2:21" s="174" customFormat="1" ht="25.9" customHeight="1" x14ac:dyDescent="0.4">
      <c r="B23" s="228" t="s">
        <v>407</v>
      </c>
      <c r="C23" s="229"/>
      <c r="D23" s="229"/>
      <c r="E23" s="229"/>
      <c r="F23" s="212" t="s">
        <v>357</v>
      </c>
      <c r="G23" s="213"/>
      <c r="H23" s="213"/>
      <c r="I23" s="214"/>
      <c r="J23" s="152" t="s">
        <v>367</v>
      </c>
      <c r="K23" s="127"/>
      <c r="L23" s="127"/>
      <c r="M23" s="128"/>
      <c r="N23" s="229" t="s">
        <v>306</v>
      </c>
      <c r="O23" s="229"/>
      <c r="P23" s="229"/>
      <c r="Q23" s="229"/>
      <c r="R23" s="229" t="s">
        <v>341</v>
      </c>
      <c r="S23" s="229"/>
      <c r="T23" s="229"/>
      <c r="U23" s="230"/>
    </row>
    <row r="24" spans="2:21" s="174" customFormat="1" ht="25.9" customHeight="1" x14ac:dyDescent="0.4">
      <c r="B24" s="231" t="s">
        <v>139</v>
      </c>
      <c r="C24" s="218"/>
      <c r="D24" s="218"/>
      <c r="E24" s="218"/>
      <c r="F24" s="126" t="s">
        <v>383</v>
      </c>
      <c r="G24" s="127"/>
      <c r="H24" s="127"/>
      <c r="I24" s="128"/>
      <c r="J24" s="218" t="s">
        <v>163</v>
      </c>
      <c r="K24" s="218"/>
      <c r="L24" s="218"/>
      <c r="M24" s="218"/>
      <c r="N24" s="218" t="s">
        <v>378</v>
      </c>
      <c r="O24" s="218"/>
      <c r="P24" s="218"/>
      <c r="Q24" s="218"/>
      <c r="R24" s="162" t="s">
        <v>359</v>
      </c>
      <c r="S24" s="163"/>
      <c r="T24" s="163"/>
      <c r="U24" s="206"/>
    </row>
    <row r="25" spans="2:21" s="179" customFormat="1" ht="25.9" customHeight="1" x14ac:dyDescent="0.25">
      <c r="B25" s="232" t="s">
        <v>418</v>
      </c>
      <c r="C25" s="216"/>
      <c r="D25" s="216"/>
      <c r="E25" s="216"/>
      <c r="F25" s="177" t="s">
        <v>420</v>
      </c>
      <c r="G25" s="176"/>
      <c r="H25" s="176"/>
      <c r="I25" s="178"/>
      <c r="J25" s="216" t="s">
        <v>419</v>
      </c>
      <c r="K25" s="216"/>
      <c r="L25" s="216"/>
      <c r="M25" s="216"/>
      <c r="N25" s="216" t="s">
        <v>421</v>
      </c>
      <c r="O25" s="216"/>
      <c r="P25" s="216"/>
      <c r="Q25" s="216"/>
      <c r="R25" s="177" t="s">
        <v>418</v>
      </c>
      <c r="S25" s="176"/>
      <c r="T25" s="176"/>
      <c r="U25" s="217"/>
    </row>
    <row r="26" spans="2:21" s="184" customFormat="1" ht="25.9" customHeight="1" x14ac:dyDescent="0.4">
      <c r="B26" s="180" t="s">
        <v>162</v>
      </c>
      <c r="C26" s="181"/>
      <c r="D26" s="181"/>
      <c r="E26" s="182"/>
      <c r="F26" s="126" t="s">
        <v>365</v>
      </c>
      <c r="G26" s="127"/>
      <c r="H26" s="127"/>
      <c r="I26" s="128"/>
      <c r="J26" s="233" t="s">
        <v>366</v>
      </c>
      <c r="K26" s="233"/>
      <c r="L26" s="233"/>
      <c r="M26" s="233"/>
      <c r="N26" s="183" t="s">
        <v>165</v>
      </c>
      <c r="O26" s="181"/>
      <c r="P26" s="181"/>
      <c r="Q26" s="182"/>
      <c r="R26" s="183" t="s">
        <v>411</v>
      </c>
      <c r="S26" s="181"/>
      <c r="T26" s="181"/>
      <c r="U26" s="234"/>
    </row>
    <row r="27" spans="2:21" s="179" customFormat="1" ht="13.15" customHeight="1" x14ac:dyDescent="0.25">
      <c r="B27" s="219" t="s">
        <v>45</v>
      </c>
      <c r="C27" s="190">
        <f>第三週明細!W12</f>
        <v>723.2</v>
      </c>
      <c r="D27" s="189" t="s">
        <v>9</v>
      </c>
      <c r="E27" s="191">
        <f>第三週明細!W8</f>
        <v>22</v>
      </c>
      <c r="F27" s="189" t="s">
        <v>91</v>
      </c>
      <c r="G27" s="190">
        <f>第三週明細!W20</f>
        <v>736</v>
      </c>
      <c r="H27" s="189" t="s">
        <v>9</v>
      </c>
      <c r="I27" s="191">
        <f>第三週明細!W16</f>
        <v>24</v>
      </c>
      <c r="J27" s="189" t="s">
        <v>91</v>
      </c>
      <c r="K27" s="190">
        <f>第三週明細!W28</f>
        <v>729.8</v>
      </c>
      <c r="L27" s="189" t="s">
        <v>9</v>
      </c>
      <c r="M27" s="191">
        <f>第三週明細!W24</f>
        <v>25</v>
      </c>
      <c r="N27" s="189" t="s">
        <v>91</v>
      </c>
      <c r="O27" s="190">
        <f>第三週明細!W36</f>
        <v>750.7</v>
      </c>
      <c r="P27" s="189" t="s">
        <v>9</v>
      </c>
      <c r="Q27" s="191">
        <f>第三週明細!W32</f>
        <v>25.5</v>
      </c>
      <c r="R27" s="189" t="s">
        <v>92</v>
      </c>
      <c r="S27" s="190">
        <f>第三週明細!W44</f>
        <v>739.5</v>
      </c>
      <c r="T27" s="189" t="s">
        <v>9</v>
      </c>
      <c r="U27" s="220">
        <f>第三週明細!W40</f>
        <v>25.9</v>
      </c>
    </row>
    <row r="28" spans="2:21" s="179" customFormat="1" ht="13.15" customHeight="1" thickBot="1" x14ac:dyDescent="0.3">
      <c r="B28" s="192" t="s">
        <v>7</v>
      </c>
      <c r="C28" s="193">
        <f>第三週明細!W6</f>
        <v>106.5</v>
      </c>
      <c r="D28" s="194" t="s">
        <v>11</v>
      </c>
      <c r="E28" s="193">
        <f>第三週明細!W10</f>
        <v>24.8</v>
      </c>
      <c r="F28" s="194" t="s">
        <v>7</v>
      </c>
      <c r="G28" s="193">
        <f>第三週明細!W14</f>
        <v>102.5</v>
      </c>
      <c r="H28" s="194" t="s">
        <v>93</v>
      </c>
      <c r="I28" s="193">
        <f>第三週明細!W18</f>
        <v>27.5</v>
      </c>
      <c r="J28" s="194" t="s">
        <v>7</v>
      </c>
      <c r="K28" s="193">
        <f>第三週明細!W22</f>
        <v>99.5</v>
      </c>
      <c r="L28" s="194" t="s">
        <v>11</v>
      </c>
      <c r="M28" s="193">
        <f>第三週明細!W26</f>
        <v>26.7</v>
      </c>
      <c r="N28" s="194" t="s">
        <v>7</v>
      </c>
      <c r="O28" s="193">
        <f>第三週明細!W30</f>
        <v>104</v>
      </c>
      <c r="P28" s="194" t="s">
        <v>11</v>
      </c>
      <c r="Q28" s="193">
        <f>第三週明細!W34</f>
        <v>26.3</v>
      </c>
      <c r="R28" s="194" t="s">
        <v>7</v>
      </c>
      <c r="S28" s="193">
        <f>第三週明細!W38</f>
        <v>99</v>
      </c>
      <c r="T28" s="194" t="s">
        <v>11</v>
      </c>
      <c r="U28" s="221">
        <f>第三週明細!W42</f>
        <v>27.6</v>
      </c>
    </row>
    <row r="29" spans="2:21" s="150" customFormat="1" ht="22.15" customHeight="1" x14ac:dyDescent="0.3">
      <c r="B29" s="235" t="s">
        <v>130</v>
      </c>
      <c r="C29" s="222"/>
      <c r="D29" s="222"/>
      <c r="E29" s="222"/>
      <c r="F29" s="148" t="s">
        <v>131</v>
      </c>
      <c r="G29" s="148"/>
      <c r="H29" s="148"/>
      <c r="I29" s="148"/>
      <c r="J29" s="148" t="s">
        <v>132</v>
      </c>
      <c r="K29" s="148"/>
      <c r="L29" s="148"/>
      <c r="M29" s="148"/>
      <c r="N29" s="200" t="s">
        <v>133</v>
      </c>
      <c r="O29" s="222"/>
      <c r="P29" s="222"/>
      <c r="Q29" s="223"/>
      <c r="R29" s="236" t="s">
        <v>134</v>
      </c>
      <c r="S29" s="237"/>
      <c r="T29" s="237"/>
      <c r="U29" s="238"/>
    </row>
    <row r="30" spans="2:21" s="146" customFormat="1" ht="25.9" customHeight="1" x14ac:dyDescent="0.25">
      <c r="B30" s="239" t="s">
        <v>64</v>
      </c>
      <c r="C30" s="240"/>
      <c r="D30" s="240"/>
      <c r="E30" s="240"/>
      <c r="F30" s="201" t="s">
        <v>82</v>
      </c>
      <c r="G30" s="202"/>
      <c r="H30" s="202"/>
      <c r="I30" s="203"/>
      <c r="J30" s="155" t="s">
        <v>274</v>
      </c>
      <c r="K30" s="156"/>
      <c r="L30" s="156"/>
      <c r="M30" s="157"/>
      <c r="N30" s="201" t="s">
        <v>71</v>
      </c>
      <c r="O30" s="202"/>
      <c r="P30" s="202"/>
      <c r="Q30" s="203"/>
      <c r="R30" s="155" t="s">
        <v>275</v>
      </c>
      <c r="S30" s="156"/>
      <c r="T30" s="156"/>
      <c r="U30" s="241"/>
    </row>
    <row r="31" spans="2:21" s="174" customFormat="1" ht="25.9" customHeight="1" x14ac:dyDescent="0.4">
      <c r="B31" s="161" t="s">
        <v>318</v>
      </c>
      <c r="C31" s="153"/>
      <c r="D31" s="153"/>
      <c r="E31" s="153"/>
      <c r="F31" s="168" t="s">
        <v>395</v>
      </c>
      <c r="G31" s="169"/>
      <c r="H31" s="169"/>
      <c r="I31" s="170"/>
      <c r="J31" s="168" t="s">
        <v>276</v>
      </c>
      <c r="K31" s="169"/>
      <c r="L31" s="169"/>
      <c r="M31" s="170"/>
      <c r="N31" s="168" t="s">
        <v>169</v>
      </c>
      <c r="O31" s="169"/>
      <c r="P31" s="169"/>
      <c r="Q31" s="170"/>
      <c r="R31" s="162" t="s">
        <v>312</v>
      </c>
      <c r="S31" s="163"/>
      <c r="T31" s="163"/>
      <c r="U31" s="206"/>
    </row>
    <row r="32" spans="2:21" s="174" customFormat="1" ht="25.9" customHeight="1" x14ac:dyDescent="0.4">
      <c r="B32" s="151" t="s">
        <v>166</v>
      </c>
      <c r="C32" s="127"/>
      <c r="D32" s="127"/>
      <c r="E32" s="127"/>
      <c r="F32" s="162" t="s">
        <v>311</v>
      </c>
      <c r="G32" s="163"/>
      <c r="H32" s="163"/>
      <c r="I32" s="164"/>
      <c r="J32" s="126" t="s">
        <v>348</v>
      </c>
      <c r="K32" s="127"/>
      <c r="L32" s="127"/>
      <c r="M32" s="128"/>
      <c r="N32" s="229" t="s">
        <v>168</v>
      </c>
      <c r="O32" s="229"/>
      <c r="P32" s="229"/>
      <c r="Q32" s="229"/>
      <c r="R32" s="229" t="s">
        <v>414</v>
      </c>
      <c r="S32" s="229"/>
      <c r="T32" s="229"/>
      <c r="U32" s="230"/>
    </row>
    <row r="33" spans="2:21" s="174" customFormat="1" ht="25.9" customHeight="1" x14ac:dyDescent="0.4">
      <c r="B33" s="151" t="s">
        <v>167</v>
      </c>
      <c r="C33" s="127"/>
      <c r="D33" s="127"/>
      <c r="E33" s="127"/>
      <c r="F33" s="126" t="s">
        <v>390</v>
      </c>
      <c r="G33" s="127"/>
      <c r="H33" s="127"/>
      <c r="I33" s="128"/>
      <c r="J33" s="126" t="s">
        <v>319</v>
      </c>
      <c r="K33" s="127"/>
      <c r="L33" s="127"/>
      <c r="M33" s="128"/>
      <c r="N33" s="218" t="s">
        <v>313</v>
      </c>
      <c r="O33" s="218"/>
      <c r="P33" s="218"/>
      <c r="Q33" s="218"/>
      <c r="R33" s="126" t="s">
        <v>360</v>
      </c>
      <c r="S33" s="127"/>
      <c r="T33" s="127"/>
      <c r="U33" s="211"/>
    </row>
    <row r="34" spans="2:21" s="179" customFormat="1" ht="25.9" customHeight="1" x14ac:dyDescent="0.25">
      <c r="B34" s="151" t="s">
        <v>418</v>
      </c>
      <c r="C34" s="127"/>
      <c r="D34" s="127"/>
      <c r="E34" s="127"/>
      <c r="F34" s="177" t="s">
        <v>421</v>
      </c>
      <c r="G34" s="176"/>
      <c r="H34" s="176"/>
      <c r="I34" s="178"/>
      <c r="J34" s="177" t="s">
        <v>419</v>
      </c>
      <c r="K34" s="176"/>
      <c r="L34" s="176"/>
      <c r="M34" s="178"/>
      <c r="N34" s="216" t="s">
        <v>420</v>
      </c>
      <c r="O34" s="216"/>
      <c r="P34" s="216"/>
      <c r="Q34" s="216"/>
      <c r="R34" s="177" t="s">
        <v>418</v>
      </c>
      <c r="S34" s="176"/>
      <c r="T34" s="176"/>
      <c r="U34" s="217"/>
    </row>
    <row r="35" spans="2:21" s="174" customFormat="1" ht="25.9" customHeight="1" x14ac:dyDescent="0.4">
      <c r="B35" s="180" t="s">
        <v>321</v>
      </c>
      <c r="C35" s="181"/>
      <c r="D35" s="181"/>
      <c r="E35" s="181"/>
      <c r="F35" s="183" t="s">
        <v>155</v>
      </c>
      <c r="G35" s="181"/>
      <c r="H35" s="181"/>
      <c r="I35" s="182"/>
      <c r="J35" s="183" t="s">
        <v>400</v>
      </c>
      <c r="K35" s="181"/>
      <c r="L35" s="181"/>
      <c r="M35" s="182"/>
      <c r="N35" s="183" t="s">
        <v>156</v>
      </c>
      <c r="O35" s="181"/>
      <c r="P35" s="181"/>
      <c r="Q35" s="182"/>
      <c r="R35" s="183" t="s">
        <v>154</v>
      </c>
      <c r="S35" s="181"/>
      <c r="T35" s="181"/>
      <c r="U35" s="234"/>
    </row>
    <row r="36" spans="2:21" s="179" customFormat="1" ht="13.15" customHeight="1" x14ac:dyDescent="0.25">
      <c r="B36" s="242" t="s">
        <v>84</v>
      </c>
      <c r="C36" s="190">
        <f>第四週明細!W12</f>
        <v>757.6</v>
      </c>
      <c r="D36" s="243" t="s">
        <v>94</v>
      </c>
      <c r="E36" s="244">
        <f>第四週明細!W8</f>
        <v>24</v>
      </c>
      <c r="F36" s="189" t="s">
        <v>95</v>
      </c>
      <c r="G36" s="190">
        <f>第四週明細!W20</f>
        <v>753.1</v>
      </c>
      <c r="H36" s="189" t="s">
        <v>9</v>
      </c>
      <c r="I36" s="191">
        <f>第四週明細!W16</f>
        <v>23.5</v>
      </c>
      <c r="J36" s="189" t="s">
        <v>95</v>
      </c>
      <c r="K36" s="190">
        <f>第四週明細!W28</f>
        <v>733.8</v>
      </c>
      <c r="L36" s="189" t="s">
        <v>9</v>
      </c>
      <c r="M36" s="191">
        <f>第四週明細!W24</f>
        <v>25</v>
      </c>
      <c r="N36" s="189" t="s">
        <v>84</v>
      </c>
      <c r="O36" s="190">
        <f>第四週明細!W36</f>
        <v>725.9</v>
      </c>
      <c r="P36" s="189" t="s">
        <v>9</v>
      </c>
      <c r="Q36" s="191">
        <f>第四週明細!W32</f>
        <v>23.5</v>
      </c>
      <c r="R36" s="189" t="s">
        <v>45</v>
      </c>
      <c r="S36" s="190">
        <f>第四週明細!W44</f>
        <v>760.2</v>
      </c>
      <c r="T36" s="189" t="s">
        <v>9</v>
      </c>
      <c r="U36" s="220">
        <f>第四週明細!W40</f>
        <v>25</v>
      </c>
    </row>
    <row r="37" spans="2:21" s="179" customFormat="1" ht="13.15" customHeight="1" thickBot="1" x14ac:dyDescent="0.3">
      <c r="B37" s="245" t="s">
        <v>96</v>
      </c>
      <c r="C37" s="246">
        <f>第四週明細!W6</f>
        <v>107.5</v>
      </c>
      <c r="D37" s="247" t="s">
        <v>97</v>
      </c>
      <c r="E37" s="248">
        <f>第四週明細!W10</f>
        <v>27.9</v>
      </c>
      <c r="F37" s="194" t="s">
        <v>7</v>
      </c>
      <c r="G37" s="193">
        <f>第四週明細!W14</f>
        <v>107.5</v>
      </c>
      <c r="H37" s="194" t="s">
        <v>11</v>
      </c>
      <c r="I37" s="193">
        <f>第四週明細!W18</f>
        <v>27.9</v>
      </c>
      <c r="J37" s="194" t="s">
        <v>7</v>
      </c>
      <c r="K37" s="193">
        <f>第四週明細!W22</f>
        <v>99.5</v>
      </c>
      <c r="L37" s="194" t="s">
        <v>11</v>
      </c>
      <c r="M37" s="193">
        <f>第四週明細!W26</f>
        <v>27.7</v>
      </c>
      <c r="N37" s="194" t="s">
        <v>7</v>
      </c>
      <c r="O37" s="193">
        <f>第四週明細!W30</f>
        <v>101</v>
      </c>
      <c r="P37" s="194" t="s">
        <v>11</v>
      </c>
      <c r="Q37" s="193">
        <f>第四週明細!W34</f>
        <v>27.6</v>
      </c>
      <c r="R37" s="194" t="s">
        <v>7</v>
      </c>
      <c r="S37" s="193">
        <f>第四週明細!W38</f>
        <v>106</v>
      </c>
      <c r="T37" s="194" t="s">
        <v>11</v>
      </c>
      <c r="U37" s="221">
        <f>第四週明細!W42</f>
        <v>27.8</v>
      </c>
    </row>
  </sheetData>
  <mergeCells count="138"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N6:Q6"/>
    <mergeCell ref="B7:E7"/>
    <mergeCell ref="F7:I7"/>
    <mergeCell ref="J7:M7"/>
    <mergeCell ref="N7:Q7"/>
    <mergeCell ref="B8:E8"/>
    <mergeCell ref="F8:I8"/>
    <mergeCell ref="J8:M8"/>
    <mergeCell ref="N8:Q8"/>
    <mergeCell ref="R2:U2"/>
    <mergeCell ref="B1:F1"/>
    <mergeCell ref="J1:M1"/>
    <mergeCell ref="N1:P1"/>
    <mergeCell ref="F2:I2"/>
    <mergeCell ref="J2:M2"/>
    <mergeCell ref="N2:Q2"/>
    <mergeCell ref="B2:E2"/>
    <mergeCell ref="B3:E3"/>
    <mergeCell ref="F3:I3"/>
    <mergeCell ref="J3:M3"/>
    <mergeCell ref="N3:Q3"/>
    <mergeCell ref="R3:U10"/>
    <mergeCell ref="B4:E4"/>
    <mergeCell ref="F4:I4"/>
    <mergeCell ref="J4:M4"/>
    <mergeCell ref="N4:Q4"/>
    <mergeCell ref="B5:E5"/>
    <mergeCell ref="F5:I5"/>
    <mergeCell ref="J5:M5"/>
    <mergeCell ref="N5:Q5"/>
    <mergeCell ref="B6:E6"/>
    <mergeCell ref="F6:I6"/>
    <mergeCell ref="J6:M6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19" zoomScale="60" workbookViewId="0">
      <selection activeCell="P15" sqref="P15"/>
    </sheetView>
  </sheetViews>
  <sheetFormatPr defaultColWidth="9" defaultRowHeight="20.25" x14ac:dyDescent="0.25"/>
  <cols>
    <col min="1" max="1" width="1.875" style="44" customWidth="1"/>
    <col min="2" max="2" width="4.875" style="81" customWidth="1"/>
    <col min="3" max="3" width="0" style="44" hidden="1" customWidth="1"/>
    <col min="4" max="4" width="18.625" style="44" customWidth="1"/>
    <col min="5" max="5" width="5.625" style="82" customWidth="1"/>
    <col min="6" max="6" width="9.625" style="44" customWidth="1"/>
    <col min="7" max="7" width="18.625" style="44" customWidth="1"/>
    <col min="8" max="8" width="5.625" style="82" customWidth="1"/>
    <col min="9" max="9" width="9.625" style="44" customWidth="1"/>
    <col min="10" max="10" width="18.625" style="44" customWidth="1"/>
    <col min="11" max="11" width="5.625" style="82" customWidth="1"/>
    <col min="12" max="12" width="9.625" style="44" customWidth="1"/>
    <col min="13" max="13" width="18.625" style="44" customWidth="1"/>
    <col min="14" max="14" width="5.625" style="82" customWidth="1"/>
    <col min="15" max="15" width="9.625" style="44" customWidth="1"/>
    <col min="16" max="16" width="18.625" style="44" customWidth="1"/>
    <col min="17" max="17" width="5.625" style="82" customWidth="1"/>
    <col min="18" max="18" width="9.625" style="44" customWidth="1"/>
    <col min="19" max="19" width="18.625" style="44" customWidth="1"/>
    <col min="20" max="20" width="5.625" style="82" customWidth="1"/>
    <col min="21" max="21" width="9.625" style="44" customWidth="1"/>
    <col min="22" max="22" width="5.25" style="90" customWidth="1"/>
    <col min="23" max="23" width="11.75" style="87" customWidth="1"/>
    <col min="24" max="24" width="11.25" style="88" customWidth="1"/>
    <col min="25" max="25" width="6.625" style="91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4" s="5" customFormat="1" ht="38.25" x14ac:dyDescent="0.55000000000000004">
      <c r="B1" s="130" t="s">
        <v>399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4"/>
      <c r="AB1" s="6"/>
    </row>
    <row r="2" spans="2:34" s="5" customFormat="1" ht="9.75" customHeight="1" x14ac:dyDescent="0.45">
      <c r="B2" s="131"/>
      <c r="C2" s="132"/>
      <c r="D2" s="132"/>
      <c r="E2" s="132"/>
      <c r="F2" s="132"/>
      <c r="G2" s="1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4" s="18" customFormat="1" ht="31.5" customHeight="1" thickBot="1" x14ac:dyDescent="0.45">
      <c r="B3" s="94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4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5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0"/>
    </row>
    <row r="5" spans="2:34" s="39" customFormat="1" ht="65.099999999999994" customHeight="1" x14ac:dyDescent="0.3">
      <c r="B5" s="34">
        <v>6</v>
      </c>
      <c r="C5" s="133"/>
      <c r="D5" s="35" t="str">
        <f>'108.6月菜單'!B3</f>
        <v>香Q米飯</v>
      </c>
      <c r="E5" s="35" t="s">
        <v>67</v>
      </c>
      <c r="F5" s="1" t="s">
        <v>16</v>
      </c>
      <c r="G5" s="104" t="str">
        <f>'108.6月菜單'!B4</f>
        <v>客家鹹豬肉</v>
      </c>
      <c r="H5" s="35" t="s">
        <v>17</v>
      </c>
      <c r="I5" s="1" t="s">
        <v>16</v>
      </c>
      <c r="J5" s="35" t="str">
        <f>'108.6月菜單'!B5</f>
        <v>炭烤翅小腿</v>
      </c>
      <c r="K5" s="35" t="s">
        <v>350</v>
      </c>
      <c r="L5" s="1" t="s">
        <v>16</v>
      </c>
      <c r="M5" s="35" t="str">
        <f>'108.6月菜單'!B6</f>
        <v>通心麵</v>
      </c>
      <c r="N5" s="35" t="s">
        <v>277</v>
      </c>
      <c r="O5" s="1" t="s">
        <v>16</v>
      </c>
      <c r="P5" s="35" t="str">
        <f>'108.6月菜單'!B7</f>
        <v>油菜</v>
      </c>
      <c r="Q5" s="35" t="s">
        <v>68</v>
      </c>
      <c r="R5" s="1" t="s">
        <v>16</v>
      </c>
      <c r="S5" s="35" t="str">
        <f>'108.6月菜單'!B8</f>
        <v>薑香冬瓜湯</v>
      </c>
      <c r="T5" s="35" t="s">
        <v>66</v>
      </c>
      <c r="U5" s="1" t="s">
        <v>16</v>
      </c>
      <c r="V5" s="134"/>
      <c r="W5" s="36" t="s">
        <v>44</v>
      </c>
      <c r="X5" s="37" t="s">
        <v>19</v>
      </c>
      <c r="Y5" s="38">
        <v>5.5</v>
      </c>
      <c r="Z5" s="18"/>
      <c r="AA5" s="18"/>
      <c r="AB5" s="19"/>
      <c r="AC5" s="18"/>
      <c r="AD5" s="18"/>
      <c r="AE5" s="18"/>
      <c r="AF5" s="18"/>
      <c r="AG5" s="89"/>
    </row>
    <row r="6" spans="2:34" ht="27.95" customHeight="1" x14ac:dyDescent="0.3">
      <c r="B6" s="40" t="s">
        <v>8</v>
      </c>
      <c r="C6" s="133"/>
      <c r="D6" s="3" t="s">
        <v>69</v>
      </c>
      <c r="E6" s="3"/>
      <c r="F6" s="3">
        <v>100</v>
      </c>
      <c r="G6" s="2" t="s">
        <v>72</v>
      </c>
      <c r="H6" s="3"/>
      <c r="I6" s="2">
        <v>60</v>
      </c>
      <c r="J6" s="2" t="s">
        <v>351</v>
      </c>
      <c r="K6" s="2"/>
      <c r="L6" s="2">
        <v>60</v>
      </c>
      <c r="M6" s="2" t="s">
        <v>269</v>
      </c>
      <c r="N6" s="2"/>
      <c r="O6" s="2">
        <v>8</v>
      </c>
      <c r="P6" s="2" t="s">
        <v>418</v>
      </c>
      <c r="Q6" s="2"/>
      <c r="R6" s="2">
        <v>100</v>
      </c>
      <c r="S6" s="3" t="s">
        <v>106</v>
      </c>
      <c r="T6" s="2"/>
      <c r="U6" s="2">
        <v>40</v>
      </c>
      <c r="V6" s="135"/>
      <c r="W6" s="102">
        <v>107.5</v>
      </c>
      <c r="X6" s="41" t="s">
        <v>25</v>
      </c>
      <c r="Y6" s="42">
        <v>2.2999999999999998</v>
      </c>
      <c r="Z6" s="17"/>
      <c r="AA6" s="43"/>
      <c r="AC6" s="19"/>
      <c r="AD6" s="19"/>
      <c r="AE6" s="19"/>
      <c r="AF6" s="19"/>
      <c r="AG6" s="89"/>
    </row>
    <row r="7" spans="2:34" ht="27.95" customHeight="1" x14ac:dyDescent="0.3">
      <c r="B7" s="40">
        <v>3</v>
      </c>
      <c r="C7" s="133"/>
      <c r="D7" s="3"/>
      <c r="E7" s="3"/>
      <c r="F7" s="3"/>
      <c r="G7" s="2" t="s">
        <v>293</v>
      </c>
      <c r="H7" s="2"/>
      <c r="I7" s="2">
        <v>20</v>
      </c>
      <c r="J7" s="2"/>
      <c r="K7" s="2"/>
      <c r="L7" s="2"/>
      <c r="M7" s="2" t="s">
        <v>278</v>
      </c>
      <c r="N7" s="96"/>
      <c r="O7" s="2">
        <v>20</v>
      </c>
      <c r="P7" s="2"/>
      <c r="Q7" s="2"/>
      <c r="R7" s="2"/>
      <c r="S7" s="3" t="s">
        <v>141</v>
      </c>
      <c r="T7" s="2"/>
      <c r="U7" s="2">
        <v>1</v>
      </c>
      <c r="V7" s="135"/>
      <c r="W7" s="45" t="s">
        <v>46</v>
      </c>
      <c r="X7" s="46" t="s">
        <v>27</v>
      </c>
      <c r="Y7" s="42">
        <v>2</v>
      </c>
      <c r="Z7" s="18"/>
      <c r="AA7" s="47"/>
      <c r="AC7" s="48"/>
      <c r="AD7" s="19"/>
      <c r="AE7" s="19"/>
      <c r="AF7" s="49"/>
      <c r="AG7" s="89"/>
    </row>
    <row r="8" spans="2:34" ht="27.95" customHeight="1" x14ac:dyDescent="0.3">
      <c r="B8" s="40" t="s">
        <v>10</v>
      </c>
      <c r="C8" s="133"/>
      <c r="D8" s="3"/>
      <c r="E8" s="3"/>
      <c r="F8" s="3"/>
      <c r="G8" s="2"/>
      <c r="H8" s="50"/>
      <c r="I8" s="2"/>
      <c r="J8" s="2"/>
      <c r="K8" s="2"/>
      <c r="L8" s="2"/>
      <c r="M8" s="2" t="s">
        <v>279</v>
      </c>
      <c r="N8" s="50"/>
      <c r="O8" s="2">
        <v>20</v>
      </c>
      <c r="P8" s="2"/>
      <c r="Q8" s="50"/>
      <c r="R8" s="2"/>
      <c r="S8" s="2"/>
      <c r="T8" s="3"/>
      <c r="U8" s="2"/>
      <c r="V8" s="135"/>
      <c r="W8" s="98">
        <v>24.5</v>
      </c>
      <c r="X8" s="46" t="s">
        <v>30</v>
      </c>
      <c r="Y8" s="42">
        <v>2</v>
      </c>
      <c r="Z8" s="17"/>
      <c r="AC8" s="19"/>
      <c r="AD8" s="19"/>
      <c r="AE8" s="19"/>
      <c r="AF8" s="19"/>
      <c r="AG8" s="89"/>
      <c r="AH8" s="115"/>
    </row>
    <row r="9" spans="2:34" ht="27.95" customHeight="1" x14ac:dyDescent="0.25">
      <c r="B9" s="137" t="s">
        <v>37</v>
      </c>
      <c r="C9" s="133"/>
      <c r="D9" s="3"/>
      <c r="E9" s="3"/>
      <c r="F9" s="3"/>
      <c r="G9" s="2"/>
      <c r="H9" s="50"/>
      <c r="I9" s="2"/>
      <c r="J9" s="2"/>
      <c r="K9" s="50"/>
      <c r="L9" s="2"/>
      <c r="M9" s="2" t="s">
        <v>142</v>
      </c>
      <c r="N9" s="50"/>
      <c r="O9" s="2">
        <v>5</v>
      </c>
      <c r="P9" s="2"/>
      <c r="Q9" s="50"/>
      <c r="R9" s="2"/>
      <c r="S9" s="3"/>
      <c r="T9" s="3"/>
      <c r="U9" s="3"/>
      <c r="V9" s="135"/>
      <c r="W9" s="45" t="s">
        <v>47</v>
      </c>
      <c r="X9" s="46" t="s">
        <v>33</v>
      </c>
      <c r="Y9" s="42">
        <v>0</v>
      </c>
      <c r="Z9" s="18"/>
      <c r="AC9" s="19"/>
      <c r="AD9" s="19"/>
      <c r="AE9" s="19"/>
      <c r="AF9" s="19"/>
      <c r="AG9" s="101"/>
      <c r="AH9" s="115"/>
    </row>
    <row r="10" spans="2:34" ht="27.95" customHeight="1" x14ac:dyDescent="0.3">
      <c r="B10" s="137"/>
      <c r="C10" s="133"/>
      <c r="D10" s="3"/>
      <c r="E10" s="3"/>
      <c r="F10" s="3"/>
      <c r="G10" s="2"/>
      <c r="H10" s="50"/>
      <c r="I10" s="2"/>
      <c r="J10" s="2"/>
      <c r="K10" s="50"/>
      <c r="L10" s="2"/>
      <c r="M10" s="3" t="s">
        <v>280</v>
      </c>
      <c r="N10" s="50"/>
      <c r="O10" s="2">
        <v>5</v>
      </c>
      <c r="P10" s="2"/>
      <c r="Q10" s="50"/>
      <c r="R10" s="2"/>
      <c r="S10" s="3"/>
      <c r="T10" s="50"/>
      <c r="U10" s="2"/>
      <c r="V10" s="135"/>
      <c r="W10" s="98">
        <v>25.6</v>
      </c>
      <c r="X10" s="93" t="s">
        <v>42</v>
      </c>
      <c r="Y10" s="51">
        <v>0</v>
      </c>
      <c r="Z10" s="17"/>
      <c r="AG10" s="102"/>
    </row>
    <row r="11" spans="2:34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5"/>
      <c r="W11" s="45" t="s">
        <v>12</v>
      </c>
      <c r="X11" s="54"/>
      <c r="Y11" s="42"/>
      <c r="Z11" s="18"/>
      <c r="AG11" s="101"/>
    </row>
    <row r="12" spans="2:34" ht="27.95" customHeight="1" x14ac:dyDescent="0.3">
      <c r="B12" s="55"/>
      <c r="C12" s="56"/>
      <c r="D12" s="2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6"/>
      <c r="W12" s="99">
        <f>W6*4+W10*4+W8*9</f>
        <v>752.9</v>
      </c>
      <c r="X12" s="58"/>
      <c r="Y12" s="59"/>
      <c r="Z12" s="17"/>
      <c r="AC12" s="57"/>
      <c r="AD12" s="57"/>
      <c r="AE12" s="57"/>
      <c r="AG12" s="103"/>
    </row>
    <row r="13" spans="2:34" s="39" customFormat="1" ht="27.95" customHeight="1" x14ac:dyDescent="0.3">
      <c r="B13" s="34">
        <v>6</v>
      </c>
      <c r="C13" s="133"/>
      <c r="D13" s="35" t="str">
        <f>'108.6月菜單'!F3</f>
        <v>五穀飯</v>
      </c>
      <c r="E13" s="35" t="s">
        <v>67</v>
      </c>
      <c r="F13" s="35"/>
      <c r="G13" s="35" t="str">
        <f>'108.6月菜單'!F4</f>
        <v>南瓜燉肉</v>
      </c>
      <c r="H13" s="35" t="s">
        <v>175</v>
      </c>
      <c r="I13" s="35"/>
      <c r="J13" s="35" t="str">
        <f>'108.6月菜單'!F5</f>
        <v>鮮魚條(海)(炸)</v>
      </c>
      <c r="K13" s="35" t="s">
        <v>178</v>
      </c>
      <c r="L13" s="35"/>
      <c r="M13" s="35" t="str">
        <f>'108.6月菜單'!F6</f>
        <v>蒜香毛豆莢</v>
      </c>
      <c r="N13" s="35" t="s">
        <v>17</v>
      </c>
      <c r="O13" s="35"/>
      <c r="P13" s="35" t="str">
        <f>'108.6月菜單'!F7</f>
        <v>高麗菜</v>
      </c>
      <c r="Q13" s="35" t="s">
        <v>68</v>
      </c>
      <c r="R13" s="35"/>
      <c r="S13" s="35" t="str">
        <f>'108.6月菜單'!F8</f>
        <v>竹筍湯</v>
      </c>
      <c r="T13" s="35" t="s">
        <v>66</v>
      </c>
      <c r="U13" s="35"/>
      <c r="V13" s="134"/>
      <c r="W13" s="36" t="s">
        <v>44</v>
      </c>
      <c r="X13" s="37" t="s">
        <v>19</v>
      </c>
      <c r="Y13" s="38">
        <v>5.5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1"/>
    </row>
    <row r="14" spans="2:34" ht="27.95" customHeight="1" x14ac:dyDescent="0.3">
      <c r="B14" s="40" t="s">
        <v>8</v>
      </c>
      <c r="C14" s="133"/>
      <c r="D14" s="2" t="s">
        <v>70</v>
      </c>
      <c r="E14" s="2"/>
      <c r="F14" s="2">
        <v>40</v>
      </c>
      <c r="G14" s="2" t="s">
        <v>72</v>
      </c>
      <c r="H14" s="3"/>
      <c r="I14" s="2">
        <v>50</v>
      </c>
      <c r="J14" s="2" t="s">
        <v>286</v>
      </c>
      <c r="K14" s="2" t="s">
        <v>285</v>
      </c>
      <c r="L14" s="2">
        <v>60</v>
      </c>
      <c r="M14" s="3" t="s">
        <v>222</v>
      </c>
      <c r="N14" s="2"/>
      <c r="O14" s="2">
        <v>60</v>
      </c>
      <c r="P14" s="2" t="s">
        <v>409</v>
      </c>
      <c r="Q14" s="2"/>
      <c r="R14" s="2">
        <v>100</v>
      </c>
      <c r="S14" s="3" t="s">
        <v>389</v>
      </c>
      <c r="T14" s="2"/>
      <c r="U14" s="2">
        <v>40</v>
      </c>
      <c r="V14" s="135"/>
      <c r="W14" s="102">
        <v>107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2"/>
    </row>
    <row r="15" spans="2:34" ht="27.95" customHeight="1" x14ac:dyDescent="0.3">
      <c r="B15" s="40">
        <v>4</v>
      </c>
      <c r="C15" s="133"/>
      <c r="D15" s="3" t="s">
        <v>69</v>
      </c>
      <c r="E15" s="2"/>
      <c r="F15" s="2">
        <v>60</v>
      </c>
      <c r="G15" s="2" t="s">
        <v>176</v>
      </c>
      <c r="H15" s="3"/>
      <c r="I15" s="2">
        <v>20</v>
      </c>
      <c r="J15" s="2"/>
      <c r="K15" s="2"/>
      <c r="L15" s="2"/>
      <c r="M15" s="2" t="s">
        <v>329</v>
      </c>
      <c r="N15" s="2"/>
      <c r="O15" s="2">
        <v>1</v>
      </c>
      <c r="P15" s="2"/>
      <c r="Q15" s="2"/>
      <c r="R15" s="2"/>
      <c r="S15" s="3"/>
      <c r="T15" s="2"/>
      <c r="U15" s="2"/>
      <c r="V15" s="135"/>
      <c r="W15" s="45" t="s">
        <v>46</v>
      </c>
      <c r="X15" s="46" t="s">
        <v>27</v>
      </c>
      <c r="Y15" s="42">
        <v>1.9</v>
      </c>
      <c r="Z15" s="18"/>
      <c r="AA15" s="47" t="s">
        <v>28</v>
      </c>
      <c r="AB15" s="19">
        <v>2.1</v>
      </c>
      <c r="AC15" s="48">
        <f>AB15*7</f>
        <v>14.700000000000001</v>
      </c>
      <c r="AD15" s="19">
        <f>AB15*5</f>
        <v>10.5</v>
      </c>
      <c r="AE15" s="19" t="s">
        <v>29</v>
      </c>
      <c r="AF15" s="49">
        <f>AC15*4+AD15*9</f>
        <v>153.30000000000001</v>
      </c>
      <c r="AG15" s="101"/>
    </row>
    <row r="16" spans="2:34" ht="27.95" customHeight="1" x14ac:dyDescent="0.3">
      <c r="B16" s="40" t="s">
        <v>10</v>
      </c>
      <c r="C16" s="133"/>
      <c r="D16" s="50"/>
      <c r="E16" s="50"/>
      <c r="F16" s="2"/>
      <c r="G16" s="2" t="s">
        <v>177</v>
      </c>
      <c r="H16" s="50"/>
      <c r="I16" s="2">
        <v>20</v>
      </c>
      <c r="J16" s="2"/>
      <c r="K16" s="50"/>
      <c r="L16" s="2"/>
      <c r="M16" s="2"/>
      <c r="N16" s="2"/>
      <c r="O16" s="2"/>
      <c r="P16" s="2"/>
      <c r="Q16" s="50"/>
      <c r="R16" s="2"/>
      <c r="S16" s="3"/>
      <c r="T16" s="97"/>
      <c r="U16" s="2"/>
      <c r="V16" s="135"/>
      <c r="W16" s="98">
        <v>24</v>
      </c>
      <c r="X16" s="46" t="s">
        <v>30</v>
      </c>
      <c r="Y16" s="42">
        <v>2.5</v>
      </c>
      <c r="Z16" s="17"/>
      <c r="AA16" s="18" t="s">
        <v>31</v>
      </c>
      <c r="AB16" s="19">
        <v>1.8</v>
      </c>
      <c r="AC16" s="19">
        <f>AB16*1</f>
        <v>1.8</v>
      </c>
      <c r="AD16" s="19" t="s">
        <v>29</v>
      </c>
      <c r="AE16" s="19">
        <f>AB16*5</f>
        <v>9</v>
      </c>
      <c r="AF16" s="19">
        <f>AC16*4+AE16*4</f>
        <v>43.2</v>
      </c>
      <c r="AG16" s="102"/>
    </row>
    <row r="17" spans="2:33" ht="27.95" customHeight="1" x14ac:dyDescent="0.25">
      <c r="B17" s="137" t="s">
        <v>38</v>
      </c>
      <c r="C17" s="133"/>
      <c r="D17" s="50"/>
      <c r="E17" s="50"/>
      <c r="F17" s="2"/>
      <c r="G17" s="2"/>
      <c r="H17" s="50"/>
      <c r="I17" s="2"/>
      <c r="J17" s="2"/>
      <c r="K17" s="50"/>
      <c r="L17" s="2"/>
      <c r="M17" s="3"/>
      <c r="N17" s="2"/>
      <c r="O17" s="2"/>
      <c r="P17" s="2"/>
      <c r="Q17" s="50"/>
      <c r="R17" s="2"/>
      <c r="S17" s="3"/>
      <c r="T17" s="96"/>
      <c r="U17" s="2"/>
      <c r="V17" s="13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1"/>
    </row>
    <row r="18" spans="2:33" ht="27.95" customHeight="1" x14ac:dyDescent="0.3">
      <c r="B18" s="137"/>
      <c r="C18" s="133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50"/>
      <c r="U18" s="2"/>
      <c r="V18" s="135"/>
      <c r="W18" s="98">
        <v>25.5</v>
      </c>
      <c r="X18" s="93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2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2"/>
      <c r="T19" s="50"/>
      <c r="U19" s="2"/>
      <c r="V19" s="135"/>
      <c r="W19" s="45" t="s">
        <v>12</v>
      </c>
      <c r="X19" s="54"/>
      <c r="Y19" s="42"/>
      <c r="Z19" s="18"/>
      <c r="AC19" s="18">
        <f>SUM(AC14:AC18)</f>
        <v>28.900000000000002</v>
      </c>
      <c r="AD19" s="18">
        <f>SUM(AD14:AD18)</f>
        <v>23</v>
      </c>
      <c r="AE19" s="18">
        <f>SUM(AE14:AE18)</f>
        <v>117</v>
      </c>
      <c r="AF19" s="18">
        <f>AC19*4+AD19*9+AE19*4</f>
        <v>790.6</v>
      </c>
      <c r="AG19" s="101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6"/>
      <c r="W20" s="99">
        <f>W14*4+W18*4+W16*9</f>
        <v>746</v>
      </c>
      <c r="X20" s="58"/>
      <c r="Y20" s="59"/>
      <c r="Z20" s="17"/>
      <c r="AC20" s="57">
        <f>AC19*4/AF19</f>
        <v>0.14621806223121681</v>
      </c>
      <c r="AD20" s="57">
        <f>AD19*9/AF19</f>
        <v>0.26182646091576017</v>
      </c>
      <c r="AE20" s="57">
        <f>AE19*4/AF19</f>
        <v>0.59195547685302297</v>
      </c>
      <c r="AG20" s="103"/>
    </row>
    <row r="21" spans="2:33" s="39" customFormat="1" ht="27.95" customHeight="1" x14ac:dyDescent="0.3">
      <c r="B21" s="60">
        <v>6</v>
      </c>
      <c r="C21" s="133"/>
      <c r="D21" s="35" t="str">
        <f>'108.6月菜單'!J3</f>
        <v>香Q米飯</v>
      </c>
      <c r="E21" s="35" t="s">
        <v>54</v>
      </c>
      <c r="F21" s="35"/>
      <c r="G21" s="35" t="str">
        <f>'108.6月菜單'!J4</f>
        <v>卡啦雞腿堡肉(炸)(加)</v>
      </c>
      <c r="H21" s="35" t="s">
        <v>107</v>
      </c>
      <c r="I21" s="35"/>
      <c r="J21" s="35" t="str">
        <f>'108.6月菜單'!J5</f>
        <v>洋蔥豬柳</v>
      </c>
      <c r="K21" s="35" t="s">
        <v>55</v>
      </c>
      <c r="L21" s="35"/>
      <c r="M21" s="35" t="str">
        <f>'108.6月菜單'!J6</f>
        <v>白醬馬鈴薯</v>
      </c>
      <c r="N21" s="35" t="s">
        <v>17</v>
      </c>
      <c r="O21" s="35"/>
      <c r="P21" s="35" t="str">
        <f>'108.6月菜單'!J7</f>
        <v>青江菜</v>
      </c>
      <c r="Q21" s="35" t="s">
        <v>18</v>
      </c>
      <c r="R21" s="35"/>
      <c r="S21" s="35" t="str">
        <f>'108.6月菜單'!J8</f>
        <v>味噌豆腐湯(豆)</v>
      </c>
      <c r="T21" s="35" t="s">
        <v>17</v>
      </c>
      <c r="U21" s="35"/>
      <c r="V21" s="134"/>
      <c r="W21" s="36" t="s">
        <v>44</v>
      </c>
      <c r="X21" s="37" t="s">
        <v>19</v>
      </c>
      <c r="Y21" s="38">
        <v>5.5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1"/>
    </row>
    <row r="22" spans="2:33" s="65" customFormat="1" ht="27.75" customHeight="1" x14ac:dyDescent="0.4">
      <c r="B22" s="61" t="s">
        <v>8</v>
      </c>
      <c r="C22" s="133"/>
      <c r="D22" s="2" t="s">
        <v>143</v>
      </c>
      <c r="E22" s="3"/>
      <c r="F22" s="2">
        <v>100</v>
      </c>
      <c r="G22" s="2" t="s">
        <v>186</v>
      </c>
      <c r="H22" s="2" t="s">
        <v>187</v>
      </c>
      <c r="I22" s="2">
        <v>50</v>
      </c>
      <c r="J22" s="2" t="s">
        <v>73</v>
      </c>
      <c r="K22" s="2"/>
      <c r="L22" s="2">
        <v>40</v>
      </c>
      <c r="M22" s="2" t="s">
        <v>176</v>
      </c>
      <c r="N22" s="2"/>
      <c r="O22" s="2">
        <v>45</v>
      </c>
      <c r="P22" s="2" t="s">
        <v>419</v>
      </c>
      <c r="Q22" s="2"/>
      <c r="R22" s="2">
        <v>100</v>
      </c>
      <c r="S22" s="2" t="s">
        <v>210</v>
      </c>
      <c r="T22" s="2"/>
      <c r="U22" s="2">
        <v>1</v>
      </c>
      <c r="V22" s="135"/>
      <c r="W22" s="102">
        <v>105</v>
      </c>
      <c r="X22" s="41" t="s">
        <v>25</v>
      </c>
      <c r="Y22" s="42">
        <v>2.4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2"/>
    </row>
    <row r="23" spans="2:33" s="65" customFormat="1" ht="27.95" customHeight="1" x14ac:dyDescent="0.3">
      <c r="B23" s="61">
        <v>5</v>
      </c>
      <c r="C23" s="133"/>
      <c r="D23" s="2"/>
      <c r="E23" s="3"/>
      <c r="F23" s="2"/>
      <c r="G23" s="2"/>
      <c r="H23" s="2"/>
      <c r="I23" s="2"/>
      <c r="J23" s="2" t="s">
        <v>72</v>
      </c>
      <c r="K23" s="2"/>
      <c r="L23" s="2">
        <v>30</v>
      </c>
      <c r="M23" s="2" t="s">
        <v>295</v>
      </c>
      <c r="N23" s="2"/>
      <c r="O23" s="2">
        <v>5</v>
      </c>
      <c r="P23" s="2"/>
      <c r="Q23" s="2"/>
      <c r="R23" s="2"/>
      <c r="S23" s="2" t="s">
        <v>80</v>
      </c>
      <c r="T23" s="2" t="s">
        <v>298</v>
      </c>
      <c r="U23" s="2">
        <v>30</v>
      </c>
      <c r="V23" s="135"/>
      <c r="W23" s="45" t="s">
        <v>46</v>
      </c>
      <c r="X23" s="46" t="s">
        <v>27</v>
      </c>
      <c r="Y23" s="42">
        <v>1.5</v>
      </c>
      <c r="Z23" s="66"/>
      <c r="AA23" s="67" t="s">
        <v>28</v>
      </c>
      <c r="AB23" s="64">
        <v>2.2000000000000002</v>
      </c>
      <c r="AC23" s="68">
        <f>AB23*7</f>
        <v>15.400000000000002</v>
      </c>
      <c r="AD23" s="64">
        <f>AB23*5</f>
        <v>11</v>
      </c>
      <c r="AE23" s="64" t="s">
        <v>29</v>
      </c>
      <c r="AF23" s="69">
        <f>AC23*4+AD23*9</f>
        <v>160.60000000000002</v>
      </c>
      <c r="AG23" s="101"/>
    </row>
    <row r="24" spans="2:33" s="65" customFormat="1" ht="27.95" customHeight="1" x14ac:dyDescent="0.4">
      <c r="B24" s="61" t="s">
        <v>10</v>
      </c>
      <c r="C24" s="133"/>
      <c r="D24" s="2"/>
      <c r="E24" s="3"/>
      <c r="F24" s="2"/>
      <c r="G24" s="2"/>
      <c r="H24" s="50"/>
      <c r="I24" s="2"/>
      <c r="J24" s="2"/>
      <c r="K24" s="2"/>
      <c r="L24" s="2"/>
      <c r="M24" s="2" t="s">
        <v>296</v>
      </c>
      <c r="N24" s="96"/>
      <c r="O24" s="2">
        <v>5</v>
      </c>
      <c r="P24" s="2"/>
      <c r="Q24" s="50"/>
      <c r="R24" s="2"/>
      <c r="S24" s="2" t="s">
        <v>109</v>
      </c>
      <c r="T24" s="96"/>
      <c r="U24" s="2">
        <v>1</v>
      </c>
      <c r="V24" s="135"/>
      <c r="W24" s="98">
        <v>24.5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2"/>
    </row>
    <row r="25" spans="2:33" s="65" customFormat="1" ht="27.95" customHeight="1" x14ac:dyDescent="0.25">
      <c r="B25" s="129" t="s">
        <v>39</v>
      </c>
      <c r="C25" s="133"/>
      <c r="D25" s="3"/>
      <c r="E25" s="3"/>
      <c r="F25" s="3"/>
      <c r="G25" s="2"/>
      <c r="H25" s="50"/>
      <c r="I25" s="2"/>
      <c r="J25" s="2"/>
      <c r="K25" s="50"/>
      <c r="L25" s="2"/>
      <c r="M25" s="2" t="s">
        <v>297</v>
      </c>
      <c r="N25" s="50"/>
      <c r="O25" s="2">
        <v>5</v>
      </c>
      <c r="P25" s="2"/>
      <c r="Q25" s="50"/>
      <c r="R25" s="2"/>
      <c r="S25" s="2"/>
      <c r="T25" s="96"/>
      <c r="U25" s="2"/>
      <c r="V25" s="13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1"/>
    </row>
    <row r="26" spans="2:33" s="65" customFormat="1" ht="27.95" customHeight="1" x14ac:dyDescent="0.4">
      <c r="B26" s="129"/>
      <c r="C26" s="133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135"/>
      <c r="W26" s="98">
        <v>27.3</v>
      </c>
      <c r="X26" s="93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2"/>
    </row>
    <row r="27" spans="2:33" s="65" customFormat="1" ht="27.95" customHeight="1" x14ac:dyDescent="0.25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5"/>
      <c r="W27" s="45" t="s">
        <v>12</v>
      </c>
      <c r="X27" s="54"/>
      <c r="Y27" s="42"/>
      <c r="Z27" s="66"/>
      <c r="AA27" s="70"/>
      <c r="AB27" s="64"/>
      <c r="AC27" s="70">
        <f>SUM(AC22:AC26)</f>
        <v>29.400000000000006</v>
      </c>
      <c r="AD27" s="70">
        <f>SUM(AD22:AD26)</f>
        <v>23.5</v>
      </c>
      <c r="AE27" s="70">
        <f>SUM(AE22:AE26)</f>
        <v>101</v>
      </c>
      <c r="AF27" s="70">
        <f>AC27*4+AD27*9+AE27*4</f>
        <v>733.1</v>
      </c>
      <c r="AG27" s="101"/>
    </row>
    <row r="28" spans="2:33" s="65" customFormat="1" ht="27.95" customHeight="1" thickBot="1" x14ac:dyDescent="0.45">
      <c r="B28" s="74"/>
      <c r="C28" s="75"/>
      <c r="D28" s="97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6"/>
      <c r="W28" s="99">
        <f>W22*4+W26*4+W24*9</f>
        <v>749.7</v>
      </c>
      <c r="X28" s="58"/>
      <c r="Y28" s="59"/>
      <c r="Z28" s="62"/>
      <c r="AA28" s="66"/>
      <c r="AB28" s="76"/>
      <c r="AC28" s="77">
        <f>AC27*4/AF27</f>
        <v>0.16041467739735374</v>
      </c>
      <c r="AD28" s="77">
        <f>AD27*9/AF27</f>
        <v>0.28850088664575091</v>
      </c>
      <c r="AE28" s="77">
        <f>AE27*4/AF27</f>
        <v>0.55108443595689538</v>
      </c>
      <c r="AF28" s="66"/>
      <c r="AG28" s="103"/>
    </row>
    <row r="29" spans="2:33" s="39" customFormat="1" ht="27.95" customHeight="1" x14ac:dyDescent="0.3">
      <c r="B29" s="34">
        <v>6</v>
      </c>
      <c r="C29" s="133"/>
      <c r="D29" s="35" t="str">
        <f>'108.6月菜單'!N3</f>
        <v>地瓜飯</v>
      </c>
      <c r="E29" s="35" t="s">
        <v>15</v>
      </c>
      <c r="F29" s="35"/>
      <c r="G29" s="35" t="str">
        <f>'108.6月菜單'!N4</f>
        <v>台南擔仔肉燥</v>
      </c>
      <c r="H29" s="35" t="s">
        <v>17</v>
      </c>
      <c r="I29" s="35"/>
      <c r="J29" s="35" t="str">
        <f>'108.6月菜單'!N5</f>
        <v>鮮蔬拌雞柳條</v>
      </c>
      <c r="K29" s="35" t="s">
        <v>49</v>
      </c>
      <c r="L29" s="35"/>
      <c r="M29" s="35" t="str">
        <f>'108.6月菜單'!N6</f>
        <v>蕃茄豆腐蛋(豆)</v>
      </c>
      <c r="N29" s="35" t="s">
        <v>17</v>
      </c>
      <c r="O29" s="35"/>
      <c r="P29" s="35" t="str">
        <f>'108.6月菜單'!N7</f>
        <v>蚵白菜</v>
      </c>
      <c r="Q29" s="35" t="s">
        <v>18</v>
      </c>
      <c r="R29" s="35"/>
      <c r="S29" s="35" t="str">
        <f>'108.6月菜單'!N8</f>
        <v>金茸鮮蔬湯</v>
      </c>
      <c r="T29" s="35" t="s">
        <v>17</v>
      </c>
      <c r="U29" s="35"/>
      <c r="V29" s="134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1"/>
    </row>
    <row r="30" spans="2:33" ht="27.95" customHeight="1" x14ac:dyDescent="0.3">
      <c r="B30" s="40" t="s">
        <v>8</v>
      </c>
      <c r="C30" s="133"/>
      <c r="D30" s="2" t="s">
        <v>61</v>
      </c>
      <c r="E30" s="2"/>
      <c r="F30" s="2">
        <v>80</v>
      </c>
      <c r="G30" s="65" t="s">
        <v>72</v>
      </c>
      <c r="H30" s="117"/>
      <c r="I30" s="109">
        <v>50</v>
      </c>
      <c r="J30" s="2" t="s">
        <v>416</v>
      </c>
      <c r="K30" s="3"/>
      <c r="L30" s="2">
        <v>30</v>
      </c>
      <c r="M30" s="2" t="s">
        <v>214</v>
      </c>
      <c r="N30" s="3"/>
      <c r="O30" s="2">
        <v>30</v>
      </c>
      <c r="P30" s="2" t="s">
        <v>420</v>
      </c>
      <c r="Q30" s="2"/>
      <c r="R30" s="2">
        <v>100</v>
      </c>
      <c r="S30" s="108" t="s">
        <v>179</v>
      </c>
      <c r="T30" s="108"/>
      <c r="U30" s="108">
        <v>10</v>
      </c>
      <c r="V30" s="135"/>
      <c r="W30" s="102">
        <v>100</v>
      </c>
      <c r="X30" s="41" t="s">
        <v>25</v>
      </c>
      <c r="Y30" s="42">
        <v>2.6</v>
      </c>
      <c r="Z30" s="17"/>
      <c r="AA30" s="43" t="s">
        <v>26</v>
      </c>
      <c r="AB30" s="19">
        <v>6.2</v>
      </c>
      <c r="AC30" s="19">
        <f>AB30*2</f>
        <v>12.4</v>
      </c>
      <c r="AD30" s="19"/>
      <c r="AE30" s="19">
        <f>AB30*15</f>
        <v>93</v>
      </c>
      <c r="AF30" s="19">
        <f>AC30*4+AE30*4</f>
        <v>421.6</v>
      </c>
      <c r="AG30" s="102"/>
    </row>
    <row r="31" spans="2:33" ht="27.95" customHeight="1" x14ac:dyDescent="0.3">
      <c r="B31" s="40">
        <v>6</v>
      </c>
      <c r="C31" s="133"/>
      <c r="D31" s="2" t="s">
        <v>62</v>
      </c>
      <c r="E31" s="2"/>
      <c r="F31" s="2">
        <v>60</v>
      </c>
      <c r="G31" s="65" t="s">
        <v>174</v>
      </c>
      <c r="H31" s="117"/>
      <c r="I31" s="109">
        <v>0.05</v>
      </c>
      <c r="J31" s="2" t="s">
        <v>417</v>
      </c>
      <c r="K31" s="2"/>
      <c r="L31" s="2">
        <v>40</v>
      </c>
      <c r="M31" s="2" t="s">
        <v>80</v>
      </c>
      <c r="N31" s="96" t="s">
        <v>325</v>
      </c>
      <c r="O31" s="2">
        <v>20</v>
      </c>
      <c r="P31" s="2"/>
      <c r="Q31" s="2"/>
      <c r="R31" s="2"/>
      <c r="S31" s="108" t="s">
        <v>191</v>
      </c>
      <c r="T31" s="108"/>
      <c r="U31" s="108">
        <v>30</v>
      </c>
      <c r="V31" s="135"/>
      <c r="W31" s="45" t="s">
        <v>46</v>
      </c>
      <c r="X31" s="46" t="s">
        <v>27</v>
      </c>
      <c r="Y31" s="42">
        <v>2</v>
      </c>
      <c r="Z31" s="18"/>
      <c r="AA31" s="47" t="s">
        <v>28</v>
      </c>
      <c r="AB31" s="19">
        <v>2.1</v>
      </c>
      <c r="AC31" s="48">
        <f>AB31*7</f>
        <v>14.700000000000001</v>
      </c>
      <c r="AD31" s="19">
        <f>AB31*5</f>
        <v>10.5</v>
      </c>
      <c r="AE31" s="19" t="s">
        <v>29</v>
      </c>
      <c r="AF31" s="49">
        <f>AC31*4+AD31*9</f>
        <v>153.30000000000001</v>
      </c>
      <c r="AG31" s="101"/>
    </row>
    <row r="32" spans="2:33" ht="27.95" customHeight="1" x14ac:dyDescent="0.3">
      <c r="B32" s="40" t="s">
        <v>10</v>
      </c>
      <c r="C32" s="133"/>
      <c r="D32" s="50"/>
      <c r="E32" s="50"/>
      <c r="F32" s="2"/>
      <c r="G32" s="65"/>
      <c r="H32" s="117"/>
      <c r="I32" s="109"/>
      <c r="J32" s="2" t="s">
        <v>144</v>
      </c>
      <c r="K32" s="2"/>
      <c r="L32" s="2">
        <v>5</v>
      </c>
      <c r="M32" s="2" t="s">
        <v>81</v>
      </c>
      <c r="N32" s="3"/>
      <c r="O32" s="2">
        <v>20</v>
      </c>
      <c r="P32" s="2"/>
      <c r="Q32" s="50"/>
      <c r="R32" s="2"/>
      <c r="S32" s="2" t="s">
        <v>182</v>
      </c>
      <c r="T32" s="3"/>
      <c r="U32" s="2">
        <v>5</v>
      </c>
      <c r="V32" s="135"/>
      <c r="W32" s="98">
        <v>24</v>
      </c>
      <c r="X32" s="46" t="s">
        <v>30</v>
      </c>
      <c r="Y32" s="42">
        <v>2</v>
      </c>
      <c r="Z32" s="17"/>
      <c r="AA32" s="18" t="s">
        <v>31</v>
      </c>
      <c r="AB32" s="19">
        <v>1.5</v>
      </c>
      <c r="AC32" s="19">
        <f>AB32*1</f>
        <v>1.5</v>
      </c>
      <c r="AD32" s="19" t="s">
        <v>29</v>
      </c>
      <c r="AE32" s="19">
        <f>AB32*5</f>
        <v>7.5</v>
      </c>
      <c r="AF32" s="19">
        <f>AC32*4+AE32*4</f>
        <v>36</v>
      </c>
      <c r="AG32" s="102"/>
    </row>
    <row r="33" spans="2:33" ht="27.95" customHeight="1" x14ac:dyDescent="0.25">
      <c r="B33" s="137" t="s">
        <v>40</v>
      </c>
      <c r="C33" s="133"/>
      <c r="D33" s="50"/>
      <c r="E33" s="50"/>
      <c r="F33" s="2"/>
      <c r="H33" s="117"/>
      <c r="J33" s="2" t="s">
        <v>146</v>
      </c>
      <c r="K33" s="50"/>
      <c r="L33" s="2">
        <v>5</v>
      </c>
      <c r="M33" s="2"/>
      <c r="N33" s="3"/>
      <c r="O33" s="2"/>
      <c r="P33" s="2"/>
      <c r="Q33" s="50"/>
      <c r="R33" s="2"/>
      <c r="S33" s="3" t="s">
        <v>183</v>
      </c>
      <c r="T33" s="3"/>
      <c r="U33" s="3">
        <v>1</v>
      </c>
      <c r="V33" s="13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1"/>
    </row>
    <row r="34" spans="2:33" ht="27.95" customHeight="1" x14ac:dyDescent="0.3">
      <c r="B34" s="137"/>
      <c r="C34" s="133"/>
      <c r="D34" s="50"/>
      <c r="E34" s="50"/>
      <c r="F34" s="2"/>
      <c r="G34" s="2"/>
      <c r="H34" s="50"/>
      <c r="I34" s="2"/>
      <c r="J34" s="2"/>
      <c r="K34" s="50"/>
      <c r="L34" s="2"/>
      <c r="M34" s="2"/>
      <c r="N34" s="96"/>
      <c r="O34" s="2"/>
      <c r="P34" s="2"/>
      <c r="Q34" s="50"/>
      <c r="R34" s="2"/>
      <c r="S34" s="3" t="s">
        <v>192</v>
      </c>
      <c r="T34" s="50"/>
      <c r="U34" s="2">
        <v>1</v>
      </c>
      <c r="V34" s="135"/>
      <c r="W34" s="98">
        <v>27.2</v>
      </c>
      <c r="X34" s="93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2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97"/>
      <c r="L35" s="2"/>
      <c r="M35" s="2"/>
      <c r="N35" s="50"/>
      <c r="O35" s="2"/>
      <c r="P35" s="2"/>
      <c r="Q35" s="50"/>
      <c r="R35" s="2"/>
      <c r="S35" s="2"/>
      <c r="T35" s="2"/>
      <c r="U35" s="2"/>
      <c r="V35" s="135"/>
      <c r="W35" s="45" t="s">
        <v>12</v>
      </c>
      <c r="X35" s="54"/>
      <c r="Y35" s="42"/>
      <c r="Z35" s="18"/>
      <c r="AC35" s="18">
        <f>SUM(AC30:AC34)</f>
        <v>28.6</v>
      </c>
      <c r="AD35" s="18">
        <f>SUM(AD30:AD34)</f>
        <v>23</v>
      </c>
      <c r="AE35" s="18">
        <f>SUM(AE30:AE34)</f>
        <v>115.5</v>
      </c>
      <c r="AF35" s="18">
        <f>AC35*4+AD35*9+AE35*4</f>
        <v>783.4</v>
      </c>
      <c r="AG35" s="101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6"/>
      <c r="W36" s="99">
        <f>W30*4+W34*4+W32*9</f>
        <v>724.8</v>
      </c>
      <c r="X36" s="58"/>
      <c r="Y36" s="59"/>
      <c r="Z36" s="17"/>
      <c r="AC36" s="57">
        <f>AC35*4/AF35</f>
        <v>0.14603012509573654</v>
      </c>
      <c r="AD36" s="57">
        <f>AD35*9/AF35</f>
        <v>0.26423283124840441</v>
      </c>
      <c r="AE36" s="57">
        <f>AE35*4/AF35</f>
        <v>0.58973704365585911</v>
      </c>
      <c r="AG36" s="103"/>
    </row>
    <row r="37" spans="2:33" s="39" customFormat="1" ht="27.95" customHeight="1" x14ac:dyDescent="0.3">
      <c r="B37" s="34">
        <v>6</v>
      </c>
      <c r="C37" s="133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134"/>
      <c r="W37" s="36"/>
      <c r="X37" s="37"/>
      <c r="Y37" s="38"/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</row>
    <row r="38" spans="2:33" ht="27.95" customHeight="1" x14ac:dyDescent="0.3">
      <c r="B38" s="40" t="s">
        <v>8</v>
      </c>
      <c r="C38" s="133"/>
      <c r="D38" s="3"/>
      <c r="E38" s="2"/>
      <c r="F38" s="2"/>
      <c r="G38" s="2"/>
      <c r="H38" s="3"/>
      <c r="I38" s="2"/>
      <c r="J38" s="2"/>
      <c r="K38" s="3"/>
      <c r="L38" s="2"/>
      <c r="M38" s="2"/>
      <c r="N38" s="3"/>
      <c r="O38" s="2"/>
      <c r="P38" s="2"/>
      <c r="Q38" s="3"/>
      <c r="R38" s="2"/>
      <c r="S38" s="3"/>
      <c r="T38" s="2"/>
      <c r="U38" s="2"/>
      <c r="V38" s="135"/>
      <c r="W38" s="102"/>
      <c r="X38" s="41"/>
      <c r="Y38" s="42"/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</row>
    <row r="39" spans="2:33" ht="27.95" customHeight="1" x14ac:dyDescent="0.3">
      <c r="B39" s="40">
        <v>7</v>
      </c>
      <c r="C39" s="133"/>
      <c r="D39" s="2"/>
      <c r="E39" s="2"/>
      <c r="F39" s="2"/>
      <c r="G39" s="2"/>
      <c r="H39" s="2"/>
      <c r="I39" s="2"/>
      <c r="J39" s="2"/>
      <c r="K39" s="3"/>
      <c r="L39" s="2"/>
      <c r="M39" s="2"/>
      <c r="N39" s="96"/>
      <c r="O39" s="2"/>
      <c r="P39" s="2"/>
      <c r="Q39" s="3"/>
      <c r="R39" s="2"/>
      <c r="S39" s="3"/>
      <c r="T39" s="2"/>
      <c r="U39" s="2"/>
      <c r="V39" s="135"/>
      <c r="W39" s="45"/>
      <c r="X39" s="46"/>
      <c r="Y39" s="42"/>
      <c r="Z39" s="18"/>
      <c r="AA39" s="47" t="s">
        <v>28</v>
      </c>
      <c r="AB39" s="19">
        <v>2.2000000000000002</v>
      </c>
      <c r="AC39" s="48">
        <f>AB39*7</f>
        <v>15.400000000000002</v>
      </c>
      <c r="AD39" s="19">
        <f>AB39*5</f>
        <v>11</v>
      </c>
      <c r="AE39" s="19" t="s">
        <v>29</v>
      </c>
      <c r="AF39" s="49">
        <f>AC39*4+AD39*9</f>
        <v>160.60000000000002</v>
      </c>
    </row>
    <row r="40" spans="2:33" ht="27.95" customHeight="1" x14ac:dyDescent="0.3">
      <c r="B40" s="40" t="s">
        <v>10</v>
      </c>
      <c r="C40" s="133"/>
      <c r="D40" s="3"/>
      <c r="E40" s="3"/>
      <c r="F40" s="2"/>
      <c r="G40" s="2"/>
      <c r="H40" s="50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  <c r="U40" s="2"/>
      <c r="V40" s="135"/>
      <c r="W40" s="98"/>
      <c r="X40" s="46"/>
      <c r="Y40" s="42"/>
      <c r="Z40" s="17"/>
      <c r="AA40" s="18" t="s">
        <v>31</v>
      </c>
      <c r="AB40" s="19">
        <v>1.7</v>
      </c>
      <c r="AC40" s="19">
        <f>AB40*1</f>
        <v>1.7</v>
      </c>
      <c r="AD40" s="19" t="s">
        <v>29</v>
      </c>
      <c r="AE40" s="19">
        <f>AB40*5</f>
        <v>8.5</v>
      </c>
      <c r="AF40" s="19">
        <f>AC40*4+AE40*4</f>
        <v>40.799999999999997</v>
      </c>
    </row>
    <row r="41" spans="2:33" ht="27.95" customHeight="1" x14ac:dyDescent="0.25">
      <c r="B41" s="137" t="s">
        <v>32</v>
      </c>
      <c r="C41" s="133"/>
      <c r="D41" s="3"/>
      <c r="E41" s="3"/>
      <c r="F41" s="2"/>
      <c r="G41" s="2"/>
      <c r="H41" s="50"/>
      <c r="I41" s="2"/>
      <c r="J41" s="2"/>
      <c r="K41" s="50"/>
      <c r="L41" s="2"/>
      <c r="M41" s="2"/>
      <c r="N41" s="3"/>
      <c r="O41" s="2"/>
      <c r="P41" s="2"/>
      <c r="Q41" s="3"/>
      <c r="R41" s="2"/>
      <c r="S41" s="3"/>
      <c r="T41" s="3"/>
      <c r="U41" s="3"/>
      <c r="V41" s="135"/>
      <c r="W41" s="45"/>
      <c r="X41" s="46"/>
      <c r="Y41" s="42"/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1"/>
    </row>
    <row r="42" spans="2:33" ht="27.95" customHeight="1" x14ac:dyDescent="0.3">
      <c r="B42" s="137"/>
      <c r="C42" s="133"/>
      <c r="D42" s="50"/>
      <c r="E42" s="50"/>
      <c r="F42" s="2"/>
      <c r="G42" s="2"/>
      <c r="H42" s="50"/>
      <c r="I42" s="2"/>
      <c r="J42" s="2"/>
      <c r="K42" s="50"/>
      <c r="L42" s="2"/>
      <c r="M42" s="2"/>
      <c r="N42" s="96"/>
      <c r="O42" s="2"/>
      <c r="P42" s="2"/>
      <c r="Q42" s="50"/>
      <c r="R42" s="2"/>
      <c r="S42" s="3"/>
      <c r="T42" s="50"/>
      <c r="U42" s="3"/>
      <c r="V42" s="135"/>
      <c r="W42" s="98"/>
      <c r="X42" s="93"/>
      <c r="Y42" s="51"/>
      <c r="Z42" s="17"/>
      <c r="AA42" s="18" t="s">
        <v>35</v>
      </c>
      <c r="AE42" s="18">
        <f>AB42*15</f>
        <v>0</v>
      </c>
      <c r="AG42" s="102"/>
    </row>
    <row r="43" spans="2:33" ht="27.95" customHeight="1" x14ac:dyDescent="0.25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50"/>
      <c r="L43" s="2"/>
      <c r="M43" s="2"/>
      <c r="N43" s="50"/>
      <c r="O43" s="2"/>
      <c r="P43" s="2"/>
      <c r="Q43" s="50"/>
      <c r="R43" s="2"/>
      <c r="S43" s="3"/>
      <c r="T43" s="50"/>
      <c r="U43" s="3"/>
      <c r="V43" s="135"/>
      <c r="W43" s="45"/>
      <c r="X43" s="54"/>
      <c r="Y43" s="42"/>
      <c r="Z43" s="18"/>
      <c r="AC43" s="18">
        <f>SUM(AC38:AC42)</f>
        <v>29.1</v>
      </c>
      <c r="AD43" s="18">
        <f>SUM(AD38:AD42)</f>
        <v>23.5</v>
      </c>
      <c r="AE43" s="18">
        <f>SUM(AE38:AE42)</f>
        <v>98.5</v>
      </c>
      <c r="AF43" s="18">
        <f>AC43*4+AD43*9+AE43*4</f>
        <v>721.9</v>
      </c>
      <c r="AG43" s="101"/>
    </row>
    <row r="44" spans="2:33" ht="27.95" customHeight="1" thickBot="1" x14ac:dyDescent="0.35">
      <c r="B44" s="78"/>
      <c r="C44" s="56"/>
      <c r="D44" s="79"/>
      <c r="E44" s="79"/>
      <c r="F44" s="80"/>
      <c r="G44" s="80"/>
      <c r="H44" s="79"/>
      <c r="I44" s="80"/>
      <c r="J44" s="80"/>
      <c r="K44" s="79"/>
      <c r="L44" s="80"/>
      <c r="M44" s="80"/>
      <c r="N44" s="79"/>
      <c r="O44" s="80"/>
      <c r="P44" s="80"/>
      <c r="Q44" s="79"/>
      <c r="R44" s="80"/>
      <c r="S44" s="80"/>
      <c r="T44" s="79"/>
      <c r="U44" s="80"/>
      <c r="V44" s="136"/>
      <c r="W44" s="99"/>
      <c r="X44" s="58"/>
      <c r="Y44" s="59"/>
      <c r="Z44" s="17"/>
      <c r="AC44" s="57">
        <f>AC43*4/AF43</f>
        <v>0.1612411691369996</v>
      </c>
      <c r="AD44" s="57">
        <f>AD43*9/AF43</f>
        <v>0.29297686660202243</v>
      </c>
      <c r="AE44" s="57">
        <f>AE43*4/AF43</f>
        <v>0.54578196426097803</v>
      </c>
      <c r="AG44" s="103"/>
    </row>
    <row r="45" spans="2:33" s="84" customFormat="1" ht="21.75" customHeight="1" x14ac:dyDescent="0.25">
      <c r="B45" s="81"/>
      <c r="C45" s="18"/>
      <c r="D45" s="44"/>
      <c r="E45" s="82"/>
      <c r="F45" s="44"/>
      <c r="G45" s="44"/>
      <c r="H45" s="82"/>
      <c r="I45" s="44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83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4"/>
      <c r="D46" s="138"/>
      <c r="E46" s="138"/>
      <c r="F46" s="138"/>
      <c r="G46" s="138"/>
      <c r="H46" s="85"/>
      <c r="I46" s="18"/>
      <c r="J46" s="18"/>
      <c r="K46" s="85"/>
      <c r="L46" s="18"/>
      <c r="N46" s="85"/>
      <c r="O46" s="18"/>
      <c r="Q46" s="85"/>
      <c r="R46" s="18"/>
      <c r="T46" s="85"/>
      <c r="U46" s="18"/>
      <c r="V46" s="86"/>
      <c r="Y46" s="89"/>
    </row>
    <row r="47" spans="2:33" x14ac:dyDescent="0.25">
      <c r="Y47" s="89"/>
    </row>
    <row r="48" spans="2:33" x14ac:dyDescent="0.25">
      <c r="Y48" s="89"/>
    </row>
    <row r="49" spans="25:25" x14ac:dyDescent="0.25">
      <c r="Y49" s="89"/>
    </row>
    <row r="50" spans="25:25" x14ac:dyDescent="0.25">
      <c r="Y50" s="89"/>
    </row>
    <row r="51" spans="25:25" x14ac:dyDescent="0.25">
      <c r="Y51" s="89"/>
    </row>
    <row r="52" spans="25:25" x14ac:dyDescent="0.25">
      <c r="Y52" s="89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9" zoomScale="60" workbookViewId="0">
      <selection activeCell="W43" sqref="W43"/>
    </sheetView>
  </sheetViews>
  <sheetFormatPr defaultColWidth="9" defaultRowHeight="20.25" x14ac:dyDescent="0.25"/>
  <cols>
    <col min="1" max="1" width="1.875" style="44" customWidth="1"/>
    <col min="2" max="2" width="4.875" style="81" customWidth="1"/>
    <col min="3" max="3" width="0" style="44" hidden="1" customWidth="1"/>
    <col min="4" max="4" width="18.625" style="44" customWidth="1"/>
    <col min="5" max="5" width="5.625" style="82" customWidth="1"/>
    <col min="6" max="6" width="9.625" style="44" customWidth="1"/>
    <col min="7" max="7" width="18.625" style="44" customWidth="1"/>
    <col min="8" max="8" width="5.625" style="82" customWidth="1"/>
    <col min="9" max="9" width="9.625" style="44" customWidth="1"/>
    <col min="10" max="10" width="18.625" style="44" customWidth="1"/>
    <col min="11" max="11" width="5.625" style="82" customWidth="1"/>
    <col min="12" max="12" width="9.625" style="44" customWidth="1"/>
    <col min="13" max="13" width="18.625" style="44" customWidth="1"/>
    <col min="14" max="14" width="5.625" style="82" customWidth="1"/>
    <col min="15" max="15" width="9.625" style="44" customWidth="1"/>
    <col min="16" max="16" width="18.625" style="44" customWidth="1"/>
    <col min="17" max="17" width="5.625" style="82" customWidth="1"/>
    <col min="18" max="18" width="9.625" style="44" customWidth="1"/>
    <col min="19" max="19" width="18.625" style="44" customWidth="1"/>
    <col min="20" max="20" width="5.625" style="82" customWidth="1"/>
    <col min="21" max="21" width="9.625" style="44" customWidth="1"/>
    <col min="22" max="22" width="5.25" style="90" customWidth="1"/>
    <col min="23" max="23" width="11.75" style="87" customWidth="1"/>
    <col min="24" max="24" width="11.25" style="88" customWidth="1"/>
    <col min="25" max="25" width="6.625" style="91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130" t="s">
        <v>398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4"/>
      <c r="AB1" s="6"/>
    </row>
    <row r="2" spans="2:33" s="5" customFormat="1" ht="13.5" customHeight="1" x14ac:dyDescent="0.45">
      <c r="B2" s="131"/>
      <c r="C2" s="132"/>
      <c r="D2" s="132"/>
      <c r="E2" s="132"/>
      <c r="F2" s="132"/>
      <c r="G2" s="132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4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5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0"/>
    </row>
    <row r="5" spans="2:33" s="39" customFormat="1" ht="65.099999999999994" customHeight="1" x14ac:dyDescent="0.3">
      <c r="B5" s="34">
        <v>6</v>
      </c>
      <c r="C5" s="133"/>
      <c r="D5" s="35" t="str">
        <f>'108.6月菜單'!B12</f>
        <v>香Q米飯</v>
      </c>
      <c r="E5" s="35" t="s">
        <v>15</v>
      </c>
      <c r="F5" s="1" t="s">
        <v>16</v>
      </c>
      <c r="G5" s="35" t="str">
        <f>'108.6月菜單'!B13</f>
        <v>酸甜泰式雞丁</v>
      </c>
      <c r="H5" s="35" t="s">
        <v>105</v>
      </c>
      <c r="I5" s="1" t="s">
        <v>16</v>
      </c>
      <c r="J5" s="35" t="str">
        <f>'108.6月菜單'!B14</f>
        <v>碳烤香腸(加)</v>
      </c>
      <c r="K5" s="35" t="s">
        <v>108</v>
      </c>
      <c r="L5" s="1" t="s">
        <v>16</v>
      </c>
      <c r="M5" s="35" t="str">
        <f>'108.6月菜單'!B15</f>
        <v>小魚拌青花菜(海)</v>
      </c>
      <c r="N5" s="35" t="s">
        <v>60</v>
      </c>
      <c r="O5" s="1" t="s">
        <v>16</v>
      </c>
      <c r="P5" s="35" t="str">
        <f>'108.6月菜單'!B16</f>
        <v>豆芽菜</v>
      </c>
      <c r="Q5" s="35" t="s">
        <v>18</v>
      </c>
      <c r="R5" s="1" t="s">
        <v>16</v>
      </c>
      <c r="S5" s="35" t="str">
        <f>'108.6月菜單'!B17</f>
        <v>玉米蛋花湯</v>
      </c>
      <c r="T5" s="35" t="s">
        <v>17</v>
      </c>
      <c r="U5" s="1" t="s">
        <v>16</v>
      </c>
      <c r="V5" s="134"/>
      <c r="W5" s="36" t="s">
        <v>44</v>
      </c>
      <c r="X5" s="37" t="s">
        <v>19</v>
      </c>
      <c r="Y5" s="38">
        <v>5.4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1"/>
    </row>
    <row r="6" spans="2:33" ht="27.95" customHeight="1" x14ac:dyDescent="0.3">
      <c r="B6" s="40" t="s">
        <v>8</v>
      </c>
      <c r="C6" s="133"/>
      <c r="D6" s="2" t="s">
        <v>59</v>
      </c>
      <c r="E6" s="3"/>
      <c r="F6" s="2">
        <v>100</v>
      </c>
      <c r="G6" s="2" t="s">
        <v>193</v>
      </c>
      <c r="H6" s="2"/>
      <c r="I6" s="2">
        <v>60</v>
      </c>
      <c r="J6" s="2" t="s">
        <v>83</v>
      </c>
      <c r="K6" s="2" t="s">
        <v>110</v>
      </c>
      <c r="L6" s="2">
        <v>30</v>
      </c>
      <c r="M6" s="2" t="s">
        <v>352</v>
      </c>
      <c r="N6" s="2"/>
      <c r="O6" s="2">
        <v>50</v>
      </c>
      <c r="P6" s="2" t="s">
        <v>421</v>
      </c>
      <c r="Q6" s="2"/>
      <c r="R6" s="2">
        <v>100</v>
      </c>
      <c r="S6" s="2" t="s">
        <v>144</v>
      </c>
      <c r="T6" s="2"/>
      <c r="U6" s="2">
        <v>20</v>
      </c>
      <c r="V6" s="135"/>
      <c r="W6" s="102">
        <v>104</v>
      </c>
      <c r="X6" s="41" t="s">
        <v>25</v>
      </c>
      <c r="Y6" s="42">
        <v>2.4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2"/>
    </row>
    <row r="7" spans="2:33" ht="27.95" customHeight="1" x14ac:dyDescent="0.3">
      <c r="B7" s="40">
        <v>10</v>
      </c>
      <c r="C7" s="133"/>
      <c r="D7" s="2"/>
      <c r="E7" s="3"/>
      <c r="F7" s="2"/>
      <c r="G7" s="2" t="s">
        <v>194</v>
      </c>
      <c r="H7" s="2"/>
      <c r="I7" s="2">
        <v>0.05</v>
      </c>
      <c r="J7" s="2"/>
      <c r="K7" s="2"/>
      <c r="L7" s="2"/>
      <c r="M7" s="2" t="s">
        <v>353</v>
      </c>
      <c r="N7" s="96"/>
      <c r="O7" s="2">
        <v>5</v>
      </c>
      <c r="P7" s="2"/>
      <c r="Q7" s="2"/>
      <c r="R7" s="2"/>
      <c r="S7" s="2" t="s">
        <v>145</v>
      </c>
      <c r="T7" s="2"/>
      <c r="U7" s="2">
        <v>10</v>
      </c>
      <c r="V7" s="135"/>
      <c r="W7" s="45" t="s">
        <v>46</v>
      </c>
      <c r="X7" s="46" t="s">
        <v>27</v>
      </c>
      <c r="Y7" s="42">
        <v>1.6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1"/>
    </row>
    <row r="8" spans="2:33" ht="27.95" customHeight="1" x14ac:dyDescent="0.3">
      <c r="B8" s="40" t="s">
        <v>53</v>
      </c>
      <c r="C8" s="133"/>
      <c r="D8" s="2"/>
      <c r="E8" s="3"/>
      <c r="F8" s="2"/>
      <c r="G8" s="2"/>
      <c r="H8" s="50"/>
      <c r="I8" s="2"/>
      <c r="J8" s="2"/>
      <c r="K8" s="50"/>
      <c r="L8" s="2"/>
      <c r="M8" s="2" t="s">
        <v>195</v>
      </c>
      <c r="N8" s="2"/>
      <c r="O8" s="2">
        <v>3</v>
      </c>
      <c r="P8" s="2"/>
      <c r="Q8" s="50"/>
      <c r="R8" s="2"/>
      <c r="S8" s="3" t="s">
        <v>146</v>
      </c>
      <c r="T8" s="50"/>
      <c r="U8" s="2">
        <v>5</v>
      </c>
      <c r="V8" s="135"/>
      <c r="W8" s="98">
        <v>23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2"/>
    </row>
    <row r="9" spans="2:33" ht="27.95" customHeight="1" x14ac:dyDescent="0.25">
      <c r="B9" s="137" t="s">
        <v>37</v>
      </c>
      <c r="C9" s="133"/>
      <c r="D9" s="3"/>
      <c r="E9" s="3"/>
      <c r="F9" s="3"/>
      <c r="G9" s="2"/>
      <c r="H9" s="50"/>
      <c r="I9" s="2"/>
      <c r="J9" s="2"/>
      <c r="K9" s="50"/>
      <c r="L9" s="2"/>
      <c r="M9" s="2" t="s">
        <v>354</v>
      </c>
      <c r="N9" s="97" t="s">
        <v>355</v>
      </c>
      <c r="O9" s="2">
        <v>1</v>
      </c>
      <c r="P9" s="2"/>
      <c r="Q9" s="50"/>
      <c r="R9" s="2"/>
      <c r="S9" s="3" t="s">
        <v>147</v>
      </c>
      <c r="T9" s="50"/>
      <c r="U9" s="2">
        <v>5</v>
      </c>
      <c r="V9" s="135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1"/>
    </row>
    <row r="10" spans="2:33" ht="27.95" customHeight="1" x14ac:dyDescent="0.3">
      <c r="B10" s="137"/>
      <c r="C10" s="133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96"/>
      <c r="U10" s="2"/>
      <c r="V10" s="135"/>
      <c r="W10" s="98">
        <v>27.4</v>
      </c>
      <c r="X10" s="93" t="s">
        <v>42</v>
      </c>
      <c r="Y10" s="51">
        <v>0</v>
      </c>
      <c r="Z10" s="17"/>
      <c r="AA10" s="18" t="s">
        <v>35</v>
      </c>
      <c r="AE10" s="18">
        <f>AB10*15</f>
        <v>0</v>
      </c>
      <c r="AG10" s="102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1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6"/>
      <c r="W12" s="99">
        <f>W6*4+W10*4+W8*9</f>
        <v>732.6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3"/>
    </row>
    <row r="13" spans="2:33" s="39" customFormat="1" ht="27.95" customHeight="1" x14ac:dyDescent="0.3">
      <c r="B13" s="34">
        <v>6</v>
      </c>
      <c r="C13" s="133"/>
      <c r="D13" s="35" t="str">
        <f>'108.6月菜單'!F12</f>
        <v>麥片飯</v>
      </c>
      <c r="E13" s="35" t="s">
        <v>15</v>
      </c>
      <c r="F13" s="35"/>
      <c r="G13" s="35" t="str">
        <f>'108.6月菜單'!F13</f>
        <v>鳳梨肉丁</v>
      </c>
      <c r="H13" s="35" t="s">
        <v>17</v>
      </c>
      <c r="I13" s="35"/>
      <c r="J13" s="35" t="str">
        <f>'108.6月菜單'!F14</f>
        <v>雞堡肉(加)(炸)</v>
      </c>
      <c r="K13" s="35" t="s">
        <v>200</v>
      </c>
      <c r="L13" s="35"/>
      <c r="M13" s="35" t="str">
        <f>'108.6月菜單'!F15</f>
        <v>新鮮幼筍</v>
      </c>
      <c r="N13" s="35" t="s">
        <v>17</v>
      </c>
      <c r="O13" s="35"/>
      <c r="P13" s="35" t="str">
        <f>'108.6月菜單'!F16</f>
        <v>油菜</v>
      </c>
      <c r="Q13" s="35" t="s">
        <v>18</v>
      </c>
      <c r="R13" s="35"/>
      <c r="S13" s="35" t="str">
        <f>'108.6月菜單'!F17</f>
        <v>冬瓜大骨湯</v>
      </c>
      <c r="T13" s="35" t="s">
        <v>17</v>
      </c>
      <c r="U13" s="35"/>
      <c r="V13" s="134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1"/>
    </row>
    <row r="14" spans="2:33" ht="27.95" customHeight="1" x14ac:dyDescent="0.3">
      <c r="B14" s="40" t="s">
        <v>8</v>
      </c>
      <c r="C14" s="133"/>
      <c r="D14" s="2" t="s">
        <v>61</v>
      </c>
      <c r="E14" s="2"/>
      <c r="F14" s="2">
        <v>60</v>
      </c>
      <c r="G14" s="2" t="s">
        <v>197</v>
      </c>
      <c r="H14" s="2"/>
      <c r="I14" s="2">
        <v>50</v>
      </c>
      <c r="J14" s="2" t="s">
        <v>403</v>
      </c>
      <c r="K14" s="2" t="s">
        <v>201</v>
      </c>
      <c r="L14" s="2">
        <v>30</v>
      </c>
      <c r="M14" s="106" t="s">
        <v>148</v>
      </c>
      <c r="N14" s="106"/>
      <c r="O14" s="106">
        <v>40</v>
      </c>
      <c r="P14" s="2" t="s">
        <v>418</v>
      </c>
      <c r="Q14" s="2"/>
      <c r="R14" s="2">
        <v>100</v>
      </c>
      <c r="S14" s="3" t="s">
        <v>106</v>
      </c>
      <c r="T14" s="2"/>
      <c r="U14" s="2">
        <v>30</v>
      </c>
      <c r="V14" s="135"/>
      <c r="W14" s="102">
        <v>101</v>
      </c>
      <c r="X14" s="41" t="s">
        <v>25</v>
      </c>
      <c r="Y14" s="42">
        <v>2.5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2"/>
    </row>
    <row r="15" spans="2:33" ht="27.95" customHeight="1" x14ac:dyDescent="0.3">
      <c r="B15" s="40">
        <v>11</v>
      </c>
      <c r="C15" s="133"/>
      <c r="D15" s="2" t="s">
        <v>74</v>
      </c>
      <c r="E15" s="2"/>
      <c r="F15" s="2">
        <v>40</v>
      </c>
      <c r="G15" s="2" t="s">
        <v>198</v>
      </c>
      <c r="H15" s="2"/>
      <c r="I15" s="2">
        <v>30</v>
      </c>
      <c r="J15" s="2"/>
      <c r="K15" s="2"/>
      <c r="L15" s="2"/>
      <c r="M15" s="106" t="s">
        <v>149</v>
      </c>
      <c r="N15" s="106"/>
      <c r="O15" s="106">
        <v>10</v>
      </c>
      <c r="P15" s="2"/>
      <c r="Q15" s="2"/>
      <c r="R15" s="2"/>
      <c r="S15" s="3" t="s">
        <v>300</v>
      </c>
      <c r="T15" s="2"/>
      <c r="U15" s="2">
        <v>10</v>
      </c>
      <c r="V15" s="135"/>
      <c r="W15" s="45" t="s">
        <v>46</v>
      </c>
      <c r="X15" s="46" t="s">
        <v>27</v>
      </c>
      <c r="Y15" s="42">
        <v>2.2000000000000002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1"/>
    </row>
    <row r="16" spans="2:33" ht="27.95" customHeight="1" x14ac:dyDescent="0.3">
      <c r="B16" s="40" t="s">
        <v>10</v>
      </c>
      <c r="C16" s="133"/>
      <c r="D16" s="50"/>
      <c r="E16" s="50"/>
      <c r="F16" s="2"/>
      <c r="G16" s="2" t="s">
        <v>199</v>
      </c>
      <c r="H16" s="50"/>
      <c r="I16" s="2">
        <v>5</v>
      </c>
      <c r="J16" s="3"/>
      <c r="K16" s="3"/>
      <c r="L16" s="3"/>
      <c r="M16" s="3" t="s">
        <v>150</v>
      </c>
      <c r="N16" s="2"/>
      <c r="O16" s="2">
        <v>5</v>
      </c>
      <c r="P16" s="2"/>
      <c r="Q16" s="50"/>
      <c r="R16" s="2"/>
      <c r="S16" s="2" t="s">
        <v>152</v>
      </c>
      <c r="T16" s="3"/>
      <c r="U16" s="2">
        <v>1</v>
      </c>
      <c r="V16" s="135"/>
      <c r="W16" s="98">
        <v>25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2"/>
    </row>
    <row r="17" spans="2:33" ht="27.95" customHeight="1" x14ac:dyDescent="0.25">
      <c r="B17" s="137" t="s">
        <v>38</v>
      </c>
      <c r="C17" s="133"/>
      <c r="D17" s="50"/>
      <c r="E17" s="50"/>
      <c r="F17" s="2"/>
      <c r="G17" s="2" t="s">
        <v>188</v>
      </c>
      <c r="H17" s="50"/>
      <c r="I17" s="2">
        <v>3</v>
      </c>
      <c r="J17" s="3"/>
      <c r="K17" s="3"/>
      <c r="L17" s="3"/>
      <c r="M17" s="2" t="s">
        <v>151</v>
      </c>
      <c r="N17" s="113"/>
      <c r="O17" s="2">
        <v>5</v>
      </c>
      <c r="P17" s="2"/>
      <c r="Q17" s="50"/>
      <c r="R17" s="2"/>
      <c r="S17" s="3"/>
      <c r="T17" s="3"/>
      <c r="U17" s="3"/>
      <c r="V17" s="13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1"/>
    </row>
    <row r="18" spans="2:33" ht="27.95" customHeight="1" x14ac:dyDescent="0.3">
      <c r="B18" s="137"/>
      <c r="C18" s="133"/>
      <c r="D18" s="50"/>
      <c r="E18" s="50"/>
      <c r="F18" s="2"/>
      <c r="G18" s="2"/>
      <c r="H18" s="50"/>
      <c r="I18" s="2"/>
      <c r="J18" s="2"/>
      <c r="K18" s="96"/>
      <c r="L18" s="2"/>
      <c r="M18" s="2" t="s">
        <v>196</v>
      </c>
      <c r="N18" s="50"/>
      <c r="O18" s="2">
        <v>10</v>
      </c>
      <c r="P18" s="2"/>
      <c r="Q18" s="50"/>
      <c r="R18" s="2"/>
      <c r="S18" s="3"/>
      <c r="T18" s="2"/>
      <c r="U18" s="2"/>
      <c r="V18" s="135"/>
      <c r="W18" s="98">
        <v>27.7</v>
      </c>
      <c r="X18" s="93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2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2"/>
      <c r="U19" s="92"/>
      <c r="V19" s="13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1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6"/>
      <c r="W20" s="99">
        <f>W14*4+W18*4+W16*9</f>
        <v>739.8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3"/>
    </row>
    <row r="21" spans="2:33" s="39" customFormat="1" ht="27.95" customHeight="1" x14ac:dyDescent="0.3">
      <c r="B21" s="60">
        <v>6</v>
      </c>
      <c r="C21" s="133"/>
      <c r="D21" s="35" t="str">
        <f>'108.6月菜單'!J12</f>
        <v>香Q米飯</v>
      </c>
      <c r="E21" s="35" t="s">
        <v>54</v>
      </c>
      <c r="F21" s="35"/>
      <c r="G21" s="35" t="str">
        <f>'108.6月菜單'!J13</f>
        <v>香嫩雞腿</v>
      </c>
      <c r="H21" s="35" t="s">
        <v>332</v>
      </c>
      <c r="I21" s="35"/>
      <c r="J21" s="35" t="str">
        <f>'108.6月菜單'!J14</f>
        <v>茶碗蒸</v>
      </c>
      <c r="K21" s="35" t="s">
        <v>54</v>
      </c>
      <c r="L21" s="35"/>
      <c r="M21" s="35" t="str">
        <f>'108.6月菜單'!J15</f>
        <v>泡菜鍋</v>
      </c>
      <c r="N21" s="35" t="s">
        <v>206</v>
      </c>
      <c r="O21" s="35"/>
      <c r="P21" s="35" t="str">
        <f>'108.6月菜單'!J16</f>
        <v>蚵白菜</v>
      </c>
      <c r="Q21" s="35" t="s">
        <v>18</v>
      </c>
      <c r="R21" s="35"/>
      <c r="S21" s="35" t="str">
        <f>'108.6月菜單'!J17</f>
        <v>日式海芽湯(豆)</v>
      </c>
      <c r="T21" s="35" t="s">
        <v>17</v>
      </c>
      <c r="U21" s="35"/>
      <c r="V21" s="134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1"/>
    </row>
    <row r="22" spans="2:33" s="65" customFormat="1" ht="27.75" customHeight="1" x14ac:dyDescent="0.4">
      <c r="B22" s="61" t="s">
        <v>8</v>
      </c>
      <c r="C22" s="133"/>
      <c r="D22" s="2" t="s">
        <v>58</v>
      </c>
      <c r="E22" s="3"/>
      <c r="F22" s="2">
        <v>100</v>
      </c>
      <c r="G22" s="2" t="s">
        <v>331</v>
      </c>
      <c r="H22" s="2"/>
      <c r="I22" s="2">
        <v>60</v>
      </c>
      <c r="J22" s="2" t="s">
        <v>173</v>
      </c>
      <c r="K22" s="2"/>
      <c r="L22" s="2">
        <v>55</v>
      </c>
      <c r="M22" s="2" t="s">
        <v>191</v>
      </c>
      <c r="N22" s="2"/>
      <c r="O22" s="2">
        <v>70</v>
      </c>
      <c r="P22" s="2" t="s">
        <v>420</v>
      </c>
      <c r="Q22" s="2"/>
      <c r="R22" s="2">
        <v>100</v>
      </c>
      <c r="S22" s="3" t="s">
        <v>210</v>
      </c>
      <c r="T22" s="2"/>
      <c r="U22" s="2">
        <v>1</v>
      </c>
      <c r="V22" s="135"/>
      <c r="W22" s="102">
        <v>99.5</v>
      </c>
      <c r="X22" s="41" t="s">
        <v>25</v>
      </c>
      <c r="Y22" s="42">
        <v>2.5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2"/>
    </row>
    <row r="23" spans="2:33" s="65" customFormat="1" ht="27.95" customHeight="1" x14ac:dyDescent="0.3">
      <c r="B23" s="61">
        <v>12</v>
      </c>
      <c r="C23" s="133"/>
      <c r="D23" s="2"/>
      <c r="E23" s="3"/>
      <c r="F23" s="2"/>
      <c r="G23" s="2"/>
      <c r="H23" s="2"/>
      <c r="I23" s="2"/>
      <c r="J23" s="2" t="s">
        <v>281</v>
      </c>
      <c r="K23" s="2"/>
      <c r="L23" s="2">
        <v>1</v>
      </c>
      <c r="M23" s="2" t="s">
        <v>207</v>
      </c>
      <c r="N23" s="2"/>
      <c r="O23" s="2">
        <v>10</v>
      </c>
      <c r="P23" s="2"/>
      <c r="Q23" s="2"/>
      <c r="R23" s="2"/>
      <c r="S23" s="3" t="s">
        <v>209</v>
      </c>
      <c r="T23" s="2"/>
      <c r="U23" s="2">
        <v>10</v>
      </c>
      <c r="V23" s="135"/>
      <c r="W23" s="45" t="s">
        <v>46</v>
      </c>
      <c r="X23" s="46" t="s">
        <v>27</v>
      </c>
      <c r="Y23" s="42">
        <v>1.9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1"/>
    </row>
    <row r="24" spans="2:33" s="65" customFormat="1" ht="27.95" customHeight="1" x14ac:dyDescent="0.4">
      <c r="B24" s="61" t="s">
        <v>10</v>
      </c>
      <c r="C24" s="133"/>
      <c r="D24" s="3"/>
      <c r="E24" s="3"/>
      <c r="F24" s="3"/>
      <c r="G24" s="2"/>
      <c r="H24" s="50"/>
      <c r="I24" s="2"/>
      <c r="J24" s="2"/>
      <c r="K24" s="2"/>
      <c r="L24" s="2"/>
      <c r="M24" s="3" t="s">
        <v>150</v>
      </c>
      <c r="N24" s="2"/>
      <c r="O24" s="2">
        <v>5</v>
      </c>
      <c r="P24" s="2"/>
      <c r="Q24" s="50"/>
      <c r="R24" s="2"/>
      <c r="S24" s="3" t="s">
        <v>335</v>
      </c>
      <c r="T24" s="97" t="s">
        <v>336</v>
      </c>
      <c r="U24" s="2">
        <v>20</v>
      </c>
      <c r="V24" s="135"/>
      <c r="W24" s="98">
        <v>24.5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2"/>
    </row>
    <row r="25" spans="2:33" s="65" customFormat="1" ht="27.95" customHeight="1" x14ac:dyDescent="0.25">
      <c r="B25" s="129" t="s">
        <v>39</v>
      </c>
      <c r="C25" s="133"/>
      <c r="D25" s="3"/>
      <c r="E25" s="3"/>
      <c r="F25" s="3"/>
      <c r="G25" s="2"/>
      <c r="H25" s="50"/>
      <c r="I25" s="2"/>
      <c r="J25" s="2"/>
      <c r="K25" s="96"/>
      <c r="L25" s="2"/>
      <c r="M25" s="2" t="s">
        <v>151</v>
      </c>
      <c r="N25" s="113"/>
      <c r="O25" s="2">
        <v>3</v>
      </c>
      <c r="P25" s="2"/>
      <c r="Q25" s="50"/>
      <c r="R25" s="2"/>
      <c r="S25" s="3" t="s">
        <v>337</v>
      </c>
      <c r="T25" s="96"/>
      <c r="U25" s="2">
        <v>1</v>
      </c>
      <c r="V25" s="13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1"/>
    </row>
    <row r="26" spans="2:33" s="65" customFormat="1" ht="27.95" customHeight="1" x14ac:dyDescent="0.4">
      <c r="B26" s="129"/>
      <c r="C26" s="133"/>
      <c r="D26" s="2"/>
      <c r="E26" s="50"/>
      <c r="F26" s="2"/>
      <c r="G26" s="71"/>
      <c r="H26" s="50"/>
      <c r="I26" s="2"/>
      <c r="J26" s="2"/>
      <c r="K26" s="50"/>
      <c r="L26" s="2"/>
      <c r="M26" s="2" t="s">
        <v>303</v>
      </c>
      <c r="N26" s="50"/>
      <c r="O26" s="2">
        <v>0.05</v>
      </c>
      <c r="P26" s="2"/>
      <c r="Q26" s="50"/>
      <c r="R26" s="2"/>
      <c r="S26" s="2"/>
      <c r="T26" s="50"/>
      <c r="U26" s="2"/>
      <c r="V26" s="135"/>
      <c r="W26" s="98">
        <v>27.9</v>
      </c>
      <c r="X26" s="93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2"/>
    </row>
    <row r="27" spans="2:33" s="65" customFormat="1" ht="27.95" customHeight="1" x14ac:dyDescent="0.25">
      <c r="B27" s="7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 t="s">
        <v>304</v>
      </c>
      <c r="N27" s="50"/>
      <c r="O27" s="2">
        <v>0.05</v>
      </c>
      <c r="P27" s="2"/>
      <c r="Q27" s="50"/>
      <c r="R27" s="2"/>
      <c r="S27" s="2"/>
      <c r="T27" s="50"/>
      <c r="U27" s="2"/>
      <c r="V27" s="13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1"/>
    </row>
    <row r="28" spans="2:33" s="65" customFormat="1" ht="27.95" customHeight="1" thickBot="1" x14ac:dyDescent="0.45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6"/>
      <c r="W28" s="99">
        <f>W22*4+W26*4+W24*9</f>
        <v>730.1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3"/>
    </row>
    <row r="29" spans="2:33" s="39" customFormat="1" ht="27.95" customHeight="1" x14ac:dyDescent="0.3">
      <c r="B29" s="34">
        <v>6</v>
      </c>
      <c r="C29" s="133"/>
      <c r="D29" s="35" t="str">
        <f>'108.6月菜單'!N12</f>
        <v>地瓜飯</v>
      </c>
      <c r="E29" s="35" t="s">
        <v>75</v>
      </c>
      <c r="F29" s="35"/>
      <c r="G29" s="35" t="str">
        <f>'108.6月菜單'!N13</f>
        <v>雙拼魚丁(海)(炸)</v>
      </c>
      <c r="H29" s="35" t="s">
        <v>103</v>
      </c>
      <c r="I29" s="35"/>
      <c r="J29" s="35" t="str">
        <f>'108.6月菜單'!N14</f>
        <v>泰式打拋豬肉</v>
      </c>
      <c r="K29" s="104" t="s">
        <v>17</v>
      </c>
      <c r="L29" s="35"/>
      <c r="M29" s="35" t="str">
        <f>'108.6月菜單'!N15</f>
        <v>家常小菜(豆)</v>
      </c>
      <c r="N29" s="35" t="s">
        <v>218</v>
      </c>
      <c r="O29" s="35"/>
      <c r="P29" s="35" t="str">
        <f>'108.6月菜單'!N16</f>
        <v>青江菜</v>
      </c>
      <c r="Q29" s="35" t="s">
        <v>79</v>
      </c>
      <c r="R29" s="35"/>
      <c r="S29" s="35" t="str">
        <f>'108.6月菜單'!N17</f>
        <v>翡翠蛋花湯</v>
      </c>
      <c r="T29" s="35" t="s">
        <v>78</v>
      </c>
      <c r="U29" s="35"/>
      <c r="V29" s="134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1"/>
    </row>
    <row r="30" spans="2:33" ht="27.95" customHeight="1" x14ac:dyDescent="0.3">
      <c r="B30" s="40" t="s">
        <v>8</v>
      </c>
      <c r="C30" s="133"/>
      <c r="D30" s="2" t="s">
        <v>76</v>
      </c>
      <c r="E30" s="2"/>
      <c r="F30" s="2">
        <v>60</v>
      </c>
      <c r="G30" s="2" t="s">
        <v>212</v>
      </c>
      <c r="H30" s="2" t="s">
        <v>211</v>
      </c>
      <c r="I30" s="2">
        <v>60</v>
      </c>
      <c r="J30" s="2" t="s">
        <v>214</v>
      </c>
      <c r="K30" s="2"/>
      <c r="L30" s="2">
        <v>30</v>
      </c>
      <c r="M30" s="2" t="s">
        <v>219</v>
      </c>
      <c r="N30" s="2"/>
      <c r="O30" s="2">
        <v>30</v>
      </c>
      <c r="P30" s="2" t="s">
        <v>419</v>
      </c>
      <c r="Q30" s="2"/>
      <c r="R30" s="2">
        <v>100</v>
      </c>
      <c r="S30" s="3" t="s">
        <v>221</v>
      </c>
      <c r="T30" s="2"/>
      <c r="U30" s="2">
        <v>20</v>
      </c>
      <c r="V30" s="135"/>
      <c r="W30" s="102">
        <v>100</v>
      </c>
      <c r="X30" s="41" t="s">
        <v>25</v>
      </c>
      <c r="Y30" s="42">
        <v>2.5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2"/>
    </row>
    <row r="31" spans="2:33" ht="27.95" customHeight="1" x14ac:dyDescent="0.3">
      <c r="B31" s="40">
        <v>13</v>
      </c>
      <c r="C31" s="133"/>
      <c r="D31" s="2" t="s">
        <v>77</v>
      </c>
      <c r="E31" s="2"/>
      <c r="F31" s="2">
        <v>80</v>
      </c>
      <c r="G31" s="2" t="s">
        <v>213</v>
      </c>
      <c r="H31" s="2"/>
      <c r="I31" s="2">
        <v>20</v>
      </c>
      <c r="J31" s="2" t="s">
        <v>215</v>
      </c>
      <c r="K31" s="2"/>
      <c r="L31" s="2">
        <v>20</v>
      </c>
      <c r="M31" s="2" t="s">
        <v>220</v>
      </c>
      <c r="N31" s="2" t="s">
        <v>189</v>
      </c>
      <c r="O31" s="2">
        <v>20</v>
      </c>
      <c r="P31" s="2"/>
      <c r="Q31" s="2"/>
      <c r="R31" s="2"/>
      <c r="S31" s="3" t="s">
        <v>111</v>
      </c>
      <c r="T31" s="2"/>
      <c r="U31" s="2">
        <v>10</v>
      </c>
      <c r="V31" s="135"/>
      <c r="W31" s="45" t="s">
        <v>46</v>
      </c>
      <c r="X31" s="46" t="s">
        <v>27</v>
      </c>
      <c r="Y31" s="42">
        <v>2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1"/>
    </row>
    <row r="32" spans="2:33" ht="27.95" customHeight="1" x14ac:dyDescent="0.3">
      <c r="B32" s="40" t="s">
        <v>10</v>
      </c>
      <c r="C32" s="133"/>
      <c r="D32" s="50"/>
      <c r="E32" s="50"/>
      <c r="F32" s="2"/>
      <c r="G32" s="2"/>
      <c r="H32" s="50"/>
      <c r="I32" s="2"/>
      <c r="J32" s="3" t="s">
        <v>216</v>
      </c>
      <c r="K32" s="3"/>
      <c r="L32" s="3">
        <v>20</v>
      </c>
      <c r="M32" s="2" t="s">
        <v>182</v>
      </c>
      <c r="N32" s="2"/>
      <c r="O32" s="2">
        <v>5</v>
      </c>
      <c r="P32" s="2"/>
      <c r="Q32" s="50"/>
      <c r="R32" s="2"/>
      <c r="S32" s="2"/>
      <c r="T32" s="50"/>
      <c r="U32" s="2"/>
      <c r="V32" s="135"/>
      <c r="W32" s="98">
        <v>25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2"/>
    </row>
    <row r="33" spans="2:33" ht="27.95" customHeight="1" x14ac:dyDescent="0.25">
      <c r="B33" s="137" t="s">
        <v>40</v>
      </c>
      <c r="C33" s="133"/>
      <c r="D33" s="50"/>
      <c r="E33" s="50"/>
      <c r="F33" s="2"/>
      <c r="G33" s="2"/>
      <c r="H33" s="50"/>
      <c r="I33" s="2"/>
      <c r="J33" s="3" t="s">
        <v>217</v>
      </c>
      <c r="K33" s="3"/>
      <c r="L33" s="3">
        <v>1</v>
      </c>
      <c r="M33" s="2" t="s">
        <v>192</v>
      </c>
      <c r="N33" s="50"/>
      <c r="O33" s="2">
        <v>3</v>
      </c>
      <c r="P33" s="2"/>
      <c r="Q33" s="50"/>
      <c r="R33" s="2"/>
      <c r="S33" s="3"/>
      <c r="T33" s="3"/>
      <c r="U33" s="3"/>
      <c r="V33" s="13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1"/>
    </row>
    <row r="34" spans="2:33" ht="27.95" customHeight="1" x14ac:dyDescent="0.3">
      <c r="B34" s="137"/>
      <c r="C34" s="133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135"/>
      <c r="W34" s="98">
        <v>27</v>
      </c>
      <c r="X34" s="93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2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1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6"/>
      <c r="W36" s="99">
        <f>W30*4+W34*4+W32*9</f>
        <v>733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3"/>
    </row>
    <row r="37" spans="2:33" s="39" customFormat="1" ht="27.95" customHeight="1" x14ac:dyDescent="0.3">
      <c r="B37" s="34">
        <v>6</v>
      </c>
      <c r="C37" s="133"/>
      <c r="D37" s="35" t="str">
        <f>'108.6月菜單'!R12</f>
        <v>札幌拉麵</v>
      </c>
      <c r="E37" s="35" t="s">
        <v>282</v>
      </c>
      <c r="F37" s="35"/>
      <c r="G37" s="35" t="str">
        <f>'108.6月菜單'!R13</f>
        <v>洋蔥肉片</v>
      </c>
      <c r="H37" s="35" t="s">
        <v>17</v>
      </c>
      <c r="I37" s="35"/>
      <c r="J37" s="35" t="str">
        <f>'108.6月菜單'!R14</f>
        <v>五香滷蛋</v>
      </c>
      <c r="K37" s="35" t="s">
        <v>205</v>
      </c>
      <c r="L37" s="35"/>
      <c r="M37" s="35" t="str">
        <f>'108.6月菜單'!R15</f>
        <v>小肉包(冷)</v>
      </c>
      <c r="N37" s="35" t="s">
        <v>405</v>
      </c>
      <c r="O37" s="35"/>
      <c r="P37" s="35" t="str">
        <f>'108.6月菜單'!R16</f>
        <v>油菜</v>
      </c>
      <c r="Q37" s="35" t="s">
        <v>79</v>
      </c>
      <c r="R37" s="35"/>
      <c r="S37" s="35" t="str">
        <f>'108.6月菜單'!R17</f>
        <v>味噌豚骨湯</v>
      </c>
      <c r="T37" s="35" t="s">
        <v>78</v>
      </c>
      <c r="U37" s="35"/>
      <c r="V37" s="134"/>
      <c r="W37" s="36" t="s">
        <v>44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1"/>
    </row>
    <row r="38" spans="2:33" ht="27.95" customHeight="1" x14ac:dyDescent="0.3">
      <c r="B38" s="40" t="s">
        <v>8</v>
      </c>
      <c r="C38" s="133"/>
      <c r="D38" s="2" t="s">
        <v>202</v>
      </c>
      <c r="E38" s="3"/>
      <c r="F38" s="2">
        <v>120</v>
      </c>
      <c r="G38" s="106" t="s">
        <v>190</v>
      </c>
      <c r="H38" s="108"/>
      <c r="I38" s="106">
        <v>50</v>
      </c>
      <c r="J38" s="3" t="s">
        <v>344</v>
      </c>
      <c r="K38" s="2"/>
      <c r="L38" s="3">
        <v>55</v>
      </c>
      <c r="M38" s="106" t="s">
        <v>406</v>
      </c>
      <c r="N38" s="106" t="s">
        <v>345</v>
      </c>
      <c r="O38" s="106">
        <v>30</v>
      </c>
      <c r="P38" s="2" t="s">
        <v>418</v>
      </c>
      <c r="Q38" s="3"/>
      <c r="R38" s="2">
        <v>100</v>
      </c>
      <c r="S38" s="3" t="s">
        <v>224</v>
      </c>
      <c r="T38" s="2"/>
      <c r="U38" s="2">
        <v>1</v>
      </c>
      <c r="V38" s="135"/>
      <c r="W38" s="102">
        <v>97.5</v>
      </c>
      <c r="X38" s="41" t="s">
        <v>25</v>
      </c>
      <c r="Y38" s="42">
        <v>2.5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2"/>
    </row>
    <row r="39" spans="2:33" ht="27.95" customHeight="1" x14ac:dyDescent="0.3">
      <c r="B39" s="40">
        <v>14</v>
      </c>
      <c r="C39" s="133"/>
      <c r="D39" s="2" t="s">
        <v>343</v>
      </c>
      <c r="E39" s="3"/>
      <c r="F39" s="2">
        <v>1</v>
      </c>
      <c r="G39" s="3" t="s">
        <v>342</v>
      </c>
      <c r="H39" s="50"/>
      <c r="I39" s="2">
        <v>30</v>
      </c>
      <c r="J39" s="3"/>
      <c r="K39" s="2"/>
      <c r="L39" s="3"/>
      <c r="M39" s="106"/>
      <c r="N39" s="106"/>
      <c r="O39" s="106"/>
      <c r="P39" s="2"/>
      <c r="Q39" s="3"/>
      <c r="R39" s="2"/>
      <c r="S39" s="3" t="s">
        <v>338</v>
      </c>
      <c r="T39" s="2"/>
      <c r="U39" s="2">
        <v>10</v>
      </c>
      <c r="V39" s="135"/>
      <c r="W39" s="45" t="s">
        <v>46</v>
      </c>
      <c r="X39" s="46" t="s">
        <v>27</v>
      </c>
      <c r="Y39" s="42">
        <v>1.5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1"/>
    </row>
    <row r="40" spans="2:33" ht="27.95" customHeight="1" x14ac:dyDescent="0.3">
      <c r="B40" s="40" t="s">
        <v>10</v>
      </c>
      <c r="C40" s="133"/>
      <c r="D40" s="3" t="s">
        <v>342</v>
      </c>
      <c r="E40" s="3"/>
      <c r="F40" s="3">
        <v>5</v>
      </c>
      <c r="G40" s="2"/>
      <c r="H40" s="3"/>
      <c r="I40" s="2"/>
      <c r="J40" s="3"/>
      <c r="K40" s="96"/>
      <c r="L40" s="3"/>
      <c r="M40" s="106"/>
      <c r="N40" s="107"/>
      <c r="O40" s="106"/>
      <c r="P40" s="2"/>
      <c r="Q40" s="3"/>
      <c r="R40" s="2"/>
      <c r="S40" s="2" t="s">
        <v>208</v>
      </c>
      <c r="T40" s="50"/>
      <c r="U40" s="2">
        <v>1</v>
      </c>
      <c r="V40" s="135"/>
      <c r="W40" s="98">
        <v>24.5</v>
      </c>
      <c r="X40" s="46" t="s">
        <v>30</v>
      </c>
      <c r="Y40" s="42">
        <v>2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2"/>
    </row>
    <row r="41" spans="2:33" ht="27.95" customHeight="1" x14ac:dyDescent="0.25">
      <c r="B41" s="137" t="s">
        <v>32</v>
      </c>
      <c r="C41" s="133"/>
      <c r="D41" s="3" t="s">
        <v>347</v>
      </c>
      <c r="E41" s="3"/>
      <c r="F41" s="3">
        <v>5</v>
      </c>
      <c r="G41" s="2"/>
      <c r="H41" s="3"/>
      <c r="I41" s="2"/>
      <c r="J41" s="3"/>
      <c r="K41" s="50"/>
      <c r="L41" s="3"/>
      <c r="M41" s="2"/>
      <c r="N41" s="97"/>
      <c r="O41" s="2"/>
      <c r="P41" s="2"/>
      <c r="Q41" s="3"/>
      <c r="R41" s="2"/>
      <c r="S41" s="2"/>
      <c r="T41" s="50"/>
      <c r="U41" s="2"/>
      <c r="V41" s="135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1"/>
    </row>
    <row r="42" spans="2:33" ht="27.95" customHeight="1" x14ac:dyDescent="0.3">
      <c r="B42" s="137"/>
      <c r="C42" s="133"/>
      <c r="D42" s="2" t="s">
        <v>346</v>
      </c>
      <c r="E42" s="50"/>
      <c r="F42" s="2">
        <v>1</v>
      </c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2"/>
      <c r="T42" s="50"/>
      <c r="U42" s="2"/>
      <c r="V42" s="135"/>
      <c r="W42" s="98">
        <v>27</v>
      </c>
      <c r="X42" s="93" t="s">
        <v>42</v>
      </c>
      <c r="Y42" s="51">
        <v>0</v>
      </c>
      <c r="Z42" s="17"/>
      <c r="AA42" s="18" t="s">
        <v>35</v>
      </c>
      <c r="AE42" s="18">
        <f>AB42*15</f>
        <v>0</v>
      </c>
      <c r="AG42" s="102"/>
    </row>
    <row r="43" spans="2:33" ht="27.95" customHeight="1" x14ac:dyDescent="0.25">
      <c r="B43" s="52" t="s">
        <v>36</v>
      </c>
      <c r="C43" s="53"/>
      <c r="D43" s="2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13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1"/>
    </row>
    <row r="44" spans="2:33" ht="27.95" customHeight="1" thickBot="1" x14ac:dyDescent="0.35">
      <c r="B44" s="78"/>
      <c r="C44" s="56"/>
      <c r="D44" s="79"/>
      <c r="E44" s="79"/>
      <c r="F44" s="80"/>
      <c r="G44" s="80"/>
      <c r="H44" s="79"/>
      <c r="I44" s="80"/>
      <c r="J44" s="80"/>
      <c r="K44" s="79"/>
      <c r="L44" s="80"/>
      <c r="M44" s="80"/>
      <c r="N44" s="79"/>
      <c r="O44" s="80"/>
      <c r="P44" s="80"/>
      <c r="Q44" s="79"/>
      <c r="R44" s="80"/>
      <c r="S44" s="80"/>
      <c r="T44" s="79"/>
      <c r="U44" s="80"/>
      <c r="V44" s="136"/>
      <c r="W44" s="99">
        <f>W38*4+W42*4+W40*9</f>
        <v>718.5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3"/>
    </row>
    <row r="45" spans="2:33" s="84" customFormat="1" ht="21.75" customHeight="1" x14ac:dyDescent="0.25">
      <c r="B45" s="81"/>
      <c r="C45" s="18"/>
      <c r="D45" s="44"/>
      <c r="E45" s="82"/>
      <c r="F45" s="44"/>
      <c r="G45" s="44"/>
      <c r="H45" s="82"/>
      <c r="I45" s="44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83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4"/>
      <c r="D46" s="138"/>
      <c r="E46" s="138"/>
      <c r="F46" s="140"/>
      <c r="G46" s="140"/>
      <c r="H46" s="85"/>
      <c r="I46" s="18"/>
      <c r="J46" s="18"/>
      <c r="K46" s="85"/>
      <c r="L46" s="18"/>
      <c r="N46" s="85"/>
      <c r="O46" s="18"/>
      <c r="Q46" s="85"/>
      <c r="R46" s="18"/>
      <c r="T46" s="85"/>
      <c r="U46" s="18"/>
      <c r="V46" s="86"/>
      <c r="Y46" s="89"/>
    </row>
    <row r="47" spans="2:33" x14ac:dyDescent="0.25">
      <c r="Y47" s="89"/>
    </row>
    <row r="48" spans="2:33" x14ac:dyDescent="0.25">
      <c r="Y48" s="89"/>
    </row>
    <row r="49" spans="25:25" x14ac:dyDescent="0.25">
      <c r="Y49" s="89"/>
    </row>
    <row r="50" spans="25:25" x14ac:dyDescent="0.25">
      <c r="Y50" s="89"/>
    </row>
    <row r="51" spans="25:25" x14ac:dyDescent="0.25">
      <c r="Y51" s="89"/>
    </row>
    <row r="52" spans="25:25" x14ac:dyDescent="0.25">
      <c r="Y52" s="89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1" zoomScale="60" workbookViewId="0">
      <selection activeCell="W38" sqref="W38"/>
    </sheetView>
  </sheetViews>
  <sheetFormatPr defaultColWidth="9" defaultRowHeight="20.25" x14ac:dyDescent="0.25"/>
  <cols>
    <col min="1" max="1" width="1.875" style="44" customWidth="1"/>
    <col min="2" max="2" width="4.875" style="81" customWidth="1"/>
    <col min="3" max="3" width="0" style="44" hidden="1" customWidth="1"/>
    <col min="4" max="4" width="18.625" style="44" customWidth="1"/>
    <col min="5" max="5" width="5.625" style="82" customWidth="1"/>
    <col min="6" max="6" width="9.625" style="44" customWidth="1"/>
    <col min="7" max="7" width="18.625" style="44" customWidth="1"/>
    <col min="8" max="8" width="5.625" style="82" customWidth="1"/>
    <col min="9" max="9" width="9.625" style="44" customWidth="1"/>
    <col min="10" max="10" width="18.625" style="44" customWidth="1"/>
    <col min="11" max="11" width="5.625" style="82" customWidth="1"/>
    <col min="12" max="12" width="9.625" style="44" customWidth="1"/>
    <col min="13" max="13" width="18.625" style="44" customWidth="1"/>
    <col min="14" max="14" width="5.625" style="82" customWidth="1"/>
    <col min="15" max="15" width="9.625" style="44" customWidth="1"/>
    <col min="16" max="16" width="18.625" style="44" customWidth="1"/>
    <col min="17" max="17" width="5.625" style="82" customWidth="1"/>
    <col min="18" max="18" width="9.625" style="44" customWidth="1"/>
    <col min="19" max="19" width="18.625" style="44" customWidth="1"/>
    <col min="20" max="20" width="5.625" style="82" customWidth="1"/>
    <col min="21" max="21" width="9.625" style="44" customWidth="1"/>
    <col min="22" max="22" width="5.25" style="90" customWidth="1"/>
    <col min="23" max="23" width="11.75" style="87" customWidth="1"/>
    <col min="24" max="24" width="11.25" style="88" customWidth="1"/>
    <col min="25" max="25" width="6.625" style="91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130" t="s">
        <v>397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4"/>
      <c r="AB1" s="6"/>
    </row>
    <row r="2" spans="2:33" s="5" customFormat="1" ht="13.5" customHeight="1" x14ac:dyDescent="0.45">
      <c r="B2" s="131"/>
      <c r="C2" s="132"/>
      <c r="D2" s="132"/>
      <c r="E2" s="132"/>
      <c r="F2" s="132"/>
      <c r="G2" s="132"/>
      <c r="H2" s="105"/>
      <c r="I2" s="4"/>
      <c r="J2" s="4"/>
      <c r="K2" s="105"/>
      <c r="L2" s="4"/>
      <c r="M2" s="4"/>
      <c r="N2" s="105"/>
      <c r="O2" s="4"/>
      <c r="P2" s="4"/>
      <c r="Q2" s="105"/>
      <c r="R2" s="4"/>
      <c r="S2" s="4"/>
      <c r="T2" s="105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4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5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0"/>
    </row>
    <row r="5" spans="2:33" s="39" customFormat="1" ht="65.099999999999994" customHeight="1" x14ac:dyDescent="0.3">
      <c r="B5" s="34">
        <v>6</v>
      </c>
      <c r="C5" s="133"/>
      <c r="D5" s="35" t="str">
        <f>'108.6月菜單'!B21</f>
        <v>香Q米飯</v>
      </c>
      <c r="E5" s="35" t="s">
        <v>225</v>
      </c>
      <c r="F5" s="1" t="s">
        <v>16</v>
      </c>
      <c r="G5" s="35" t="str">
        <f>'108.6月菜單'!B22</f>
        <v>招牌三杯雞</v>
      </c>
      <c r="H5" s="35" t="s">
        <v>17</v>
      </c>
      <c r="I5" s="1" t="s">
        <v>16</v>
      </c>
      <c r="J5" s="35" t="str">
        <f>'108.6月菜單'!B23</f>
        <v>溫州大扁食(加)</v>
      </c>
      <c r="K5" s="35" t="s">
        <v>54</v>
      </c>
      <c r="L5" s="1" t="s">
        <v>16</v>
      </c>
      <c r="M5" s="35" t="str">
        <f>'108.6月菜單'!B24</f>
        <v>香炒米粉</v>
      </c>
      <c r="N5" s="35" t="s">
        <v>17</v>
      </c>
      <c r="O5" s="1" t="s">
        <v>16</v>
      </c>
      <c r="P5" s="35" t="str">
        <f>'108.6月菜單'!B25</f>
        <v>油菜</v>
      </c>
      <c r="Q5" s="35" t="s">
        <v>79</v>
      </c>
      <c r="R5" s="1" t="s">
        <v>16</v>
      </c>
      <c r="S5" s="35" t="str">
        <f>'108.6月菜單'!B26</f>
        <v>冬瓜湯</v>
      </c>
      <c r="T5" s="35" t="s">
        <v>78</v>
      </c>
      <c r="U5" s="1" t="s">
        <v>16</v>
      </c>
      <c r="V5" s="134"/>
      <c r="W5" s="36" t="s">
        <v>44</v>
      </c>
      <c r="X5" s="37" t="s">
        <v>19</v>
      </c>
      <c r="Y5" s="38">
        <v>5.5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1"/>
    </row>
    <row r="6" spans="2:33" ht="27.95" customHeight="1" x14ac:dyDescent="0.3">
      <c r="B6" s="40" t="s">
        <v>8</v>
      </c>
      <c r="C6" s="133"/>
      <c r="D6" s="3" t="s">
        <v>61</v>
      </c>
      <c r="E6" s="2"/>
      <c r="F6" s="2">
        <v>100</v>
      </c>
      <c r="G6" s="2" t="s">
        <v>226</v>
      </c>
      <c r="H6" s="2"/>
      <c r="I6" s="2">
        <v>60</v>
      </c>
      <c r="J6" s="2" t="s">
        <v>408</v>
      </c>
      <c r="K6" s="3" t="s">
        <v>110</v>
      </c>
      <c r="L6" s="2">
        <v>30</v>
      </c>
      <c r="M6" s="106" t="s">
        <v>204</v>
      </c>
      <c r="N6" s="108"/>
      <c r="O6" s="106">
        <v>40</v>
      </c>
      <c r="P6" s="2" t="s">
        <v>418</v>
      </c>
      <c r="Q6" s="2"/>
      <c r="R6" s="2">
        <v>100</v>
      </c>
      <c r="S6" s="108" t="s">
        <v>234</v>
      </c>
      <c r="T6" s="108"/>
      <c r="U6" s="108">
        <v>40</v>
      </c>
      <c r="V6" s="135"/>
      <c r="W6" s="102">
        <v>106.5</v>
      </c>
      <c r="X6" s="41" t="s">
        <v>25</v>
      </c>
      <c r="Y6" s="42">
        <v>2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2"/>
    </row>
    <row r="7" spans="2:33" ht="27.95" customHeight="1" x14ac:dyDescent="0.3">
      <c r="B7" s="40">
        <v>17</v>
      </c>
      <c r="C7" s="133"/>
      <c r="D7" s="2"/>
      <c r="E7" s="3"/>
      <c r="F7" s="2"/>
      <c r="G7" s="2" t="s">
        <v>217</v>
      </c>
      <c r="H7" s="2"/>
      <c r="I7" s="2">
        <v>1</v>
      </c>
      <c r="J7" s="2" t="s">
        <v>410</v>
      </c>
      <c r="K7" s="2"/>
      <c r="L7" s="2">
        <v>10</v>
      </c>
      <c r="M7" s="3" t="s">
        <v>229</v>
      </c>
      <c r="N7" s="97"/>
      <c r="O7" s="2">
        <v>10</v>
      </c>
      <c r="P7" s="2"/>
      <c r="Q7" s="2"/>
      <c r="R7" s="2"/>
      <c r="S7" s="108" t="s">
        <v>233</v>
      </c>
      <c r="T7" s="108"/>
      <c r="U7" s="108">
        <v>1</v>
      </c>
      <c r="V7" s="135"/>
      <c r="W7" s="45" t="s">
        <v>46</v>
      </c>
      <c r="X7" s="46" t="s">
        <v>27</v>
      </c>
      <c r="Y7" s="42">
        <v>1.8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1"/>
    </row>
    <row r="8" spans="2:33" ht="27.95" customHeight="1" x14ac:dyDescent="0.3">
      <c r="B8" s="40" t="s">
        <v>10</v>
      </c>
      <c r="C8" s="133"/>
      <c r="D8" s="2"/>
      <c r="E8" s="3"/>
      <c r="F8" s="2"/>
      <c r="G8" s="2" t="s">
        <v>227</v>
      </c>
      <c r="H8" s="50"/>
      <c r="I8" s="2">
        <v>1</v>
      </c>
      <c r="J8" s="2"/>
      <c r="K8" s="96"/>
      <c r="L8" s="2"/>
      <c r="M8" s="106" t="s">
        <v>182</v>
      </c>
      <c r="N8" s="108"/>
      <c r="O8" s="106">
        <v>3</v>
      </c>
      <c r="P8" s="2"/>
      <c r="Q8" s="50"/>
      <c r="R8" s="2"/>
      <c r="S8" s="2"/>
      <c r="T8" s="3"/>
      <c r="U8" s="2"/>
      <c r="V8" s="135"/>
      <c r="W8" s="98">
        <v>22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2"/>
    </row>
    <row r="9" spans="2:33" ht="27.95" customHeight="1" x14ac:dyDescent="0.25">
      <c r="B9" s="137" t="s">
        <v>37</v>
      </c>
      <c r="C9" s="133"/>
      <c r="D9" s="3"/>
      <c r="E9" s="3"/>
      <c r="F9" s="3"/>
      <c r="G9" s="2"/>
      <c r="H9" s="50"/>
      <c r="I9" s="2"/>
      <c r="J9" s="2"/>
      <c r="K9" s="50"/>
      <c r="L9" s="2"/>
      <c r="M9" s="106" t="s">
        <v>230</v>
      </c>
      <c r="N9" s="108"/>
      <c r="O9" s="106">
        <v>3</v>
      </c>
      <c r="P9" s="2"/>
      <c r="Q9" s="50"/>
      <c r="R9" s="2"/>
      <c r="S9" s="3"/>
      <c r="T9" s="3"/>
      <c r="U9" s="3"/>
      <c r="V9" s="135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1"/>
    </row>
    <row r="10" spans="2:33" ht="27.95" customHeight="1" x14ac:dyDescent="0.3">
      <c r="B10" s="137"/>
      <c r="C10" s="133"/>
      <c r="D10" s="3"/>
      <c r="E10" s="3"/>
      <c r="F10" s="3"/>
      <c r="G10" s="2"/>
      <c r="H10" s="50"/>
      <c r="I10" s="2"/>
      <c r="J10" s="2"/>
      <c r="K10" s="50"/>
      <c r="L10" s="2"/>
      <c r="M10" s="2" t="s">
        <v>231</v>
      </c>
      <c r="N10" s="50"/>
      <c r="O10" s="2">
        <v>1</v>
      </c>
      <c r="P10" s="2"/>
      <c r="Q10" s="50"/>
      <c r="R10" s="2"/>
      <c r="S10" s="3"/>
      <c r="T10" s="96"/>
      <c r="U10" s="2"/>
      <c r="V10" s="135"/>
      <c r="W10" s="98">
        <v>24.8</v>
      </c>
      <c r="X10" s="93" t="s">
        <v>42</v>
      </c>
      <c r="Y10" s="51">
        <v>0</v>
      </c>
      <c r="Z10" s="17"/>
      <c r="AA10" s="18" t="s">
        <v>35</v>
      </c>
      <c r="AE10" s="18">
        <f>AB10*15</f>
        <v>0</v>
      </c>
      <c r="AG10" s="102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 t="s">
        <v>174</v>
      </c>
      <c r="N11" s="50"/>
      <c r="O11" s="2">
        <v>1</v>
      </c>
      <c r="P11" s="2"/>
      <c r="Q11" s="50"/>
      <c r="R11" s="2"/>
      <c r="S11" s="2"/>
      <c r="T11" s="50"/>
      <c r="U11" s="2"/>
      <c r="V11" s="13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1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 t="s">
        <v>232</v>
      </c>
      <c r="N12" s="50"/>
      <c r="O12" s="2">
        <v>1</v>
      </c>
      <c r="P12" s="2"/>
      <c r="Q12" s="50"/>
      <c r="R12" s="2"/>
      <c r="S12" s="2"/>
      <c r="T12" s="50"/>
      <c r="U12" s="2"/>
      <c r="V12" s="136"/>
      <c r="W12" s="99">
        <f>W6*4+W10*4+W8*9</f>
        <v>723.2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3"/>
    </row>
    <row r="13" spans="2:33" s="39" customFormat="1" ht="27.95" customHeight="1" x14ac:dyDescent="0.3">
      <c r="B13" s="34">
        <v>6</v>
      </c>
      <c r="C13" s="133"/>
      <c r="D13" s="35" t="str">
        <f>'108.6月菜單'!F21</f>
        <v>五穀飯</v>
      </c>
      <c r="E13" s="35" t="s">
        <v>75</v>
      </c>
      <c r="F13" s="35"/>
      <c r="G13" s="35" t="str">
        <f>'108.6月菜單'!F22</f>
        <v>紐奧良雞翅</v>
      </c>
      <c r="H13" s="35" t="s">
        <v>235</v>
      </c>
      <c r="I13" s="35"/>
      <c r="J13" s="35" t="str">
        <f>'108.6月菜單'!F23</f>
        <v>瓜仔肉燥(醃)</v>
      </c>
      <c r="K13" s="35" t="s">
        <v>218</v>
      </c>
      <c r="L13" s="35"/>
      <c r="M13" s="35" t="str">
        <f>'108.6月菜單'!F24</f>
        <v>沙茶炒菇</v>
      </c>
      <c r="N13" s="35" t="s">
        <v>17</v>
      </c>
      <c r="O13" s="35"/>
      <c r="P13" s="35" t="str">
        <f>'108.6月菜單'!F25</f>
        <v>蚵白菜</v>
      </c>
      <c r="Q13" s="35" t="s">
        <v>79</v>
      </c>
      <c r="R13" s="35"/>
      <c r="S13" s="35" t="str">
        <f>'108.6月菜單'!F26</f>
        <v>關東煮湯(豆)</v>
      </c>
      <c r="T13" s="35" t="s">
        <v>78</v>
      </c>
      <c r="U13" s="35"/>
      <c r="V13" s="134"/>
      <c r="W13" s="36" t="s">
        <v>44</v>
      </c>
      <c r="X13" s="37" t="s">
        <v>19</v>
      </c>
      <c r="Y13" s="38">
        <v>5.2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1"/>
    </row>
    <row r="14" spans="2:33" ht="27.95" customHeight="1" x14ac:dyDescent="0.3">
      <c r="B14" s="40" t="s">
        <v>8</v>
      </c>
      <c r="C14" s="133"/>
      <c r="D14" s="2" t="s">
        <v>63</v>
      </c>
      <c r="E14" s="2"/>
      <c r="F14" s="2">
        <v>40</v>
      </c>
      <c r="G14" s="2" t="s">
        <v>236</v>
      </c>
      <c r="H14" s="2"/>
      <c r="I14" s="2">
        <v>60</v>
      </c>
      <c r="J14" s="2" t="s">
        <v>237</v>
      </c>
      <c r="K14" s="3" t="s">
        <v>238</v>
      </c>
      <c r="L14" s="2">
        <v>10</v>
      </c>
      <c r="M14" s="106" t="s">
        <v>384</v>
      </c>
      <c r="N14" s="106"/>
      <c r="O14" s="106">
        <v>40</v>
      </c>
      <c r="P14" s="2" t="s">
        <v>420</v>
      </c>
      <c r="Q14" s="2"/>
      <c r="R14" s="2">
        <v>100</v>
      </c>
      <c r="S14" s="3" t="s">
        <v>373</v>
      </c>
      <c r="T14" s="2"/>
      <c r="U14" s="2">
        <v>20</v>
      </c>
      <c r="V14" s="135"/>
      <c r="W14" s="102">
        <v>102.5</v>
      </c>
      <c r="X14" s="41" t="s">
        <v>25</v>
      </c>
      <c r="Y14" s="42">
        <v>2.4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2"/>
    </row>
    <row r="15" spans="2:33" ht="27.95" customHeight="1" x14ac:dyDescent="0.3">
      <c r="B15" s="40">
        <v>18</v>
      </c>
      <c r="C15" s="133"/>
      <c r="D15" s="3" t="s">
        <v>61</v>
      </c>
      <c r="E15" s="2"/>
      <c r="F15" s="2">
        <v>60</v>
      </c>
      <c r="G15" s="2"/>
      <c r="H15" s="2"/>
      <c r="I15" s="2"/>
      <c r="J15" s="2" t="s">
        <v>230</v>
      </c>
      <c r="K15" s="2"/>
      <c r="L15" s="2">
        <v>40</v>
      </c>
      <c r="M15" s="106" t="s">
        <v>385</v>
      </c>
      <c r="N15" s="106"/>
      <c r="O15" s="106">
        <v>10</v>
      </c>
      <c r="P15" s="2"/>
      <c r="Q15" s="2"/>
      <c r="R15" s="2"/>
      <c r="S15" s="2" t="s">
        <v>374</v>
      </c>
      <c r="T15" s="97" t="s">
        <v>375</v>
      </c>
      <c r="U15" s="2">
        <v>10</v>
      </c>
      <c r="V15" s="135"/>
      <c r="W15" s="45" t="s">
        <v>46</v>
      </c>
      <c r="X15" s="46" t="s">
        <v>27</v>
      </c>
      <c r="Y15" s="42">
        <v>1.9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1"/>
    </row>
    <row r="16" spans="2:33" ht="27.95" customHeight="1" x14ac:dyDescent="0.3">
      <c r="B16" s="40" t="s">
        <v>10</v>
      </c>
      <c r="C16" s="133"/>
      <c r="D16" s="50"/>
      <c r="E16" s="50"/>
      <c r="F16" s="2"/>
      <c r="G16" s="2"/>
      <c r="H16" s="50"/>
      <c r="I16" s="2"/>
      <c r="J16" s="2" t="s">
        <v>174</v>
      </c>
      <c r="K16" s="50"/>
      <c r="L16" s="2">
        <v>1</v>
      </c>
      <c r="M16" s="2" t="s">
        <v>386</v>
      </c>
      <c r="N16" s="2"/>
      <c r="O16" s="2">
        <v>10</v>
      </c>
      <c r="P16" s="2"/>
      <c r="Q16" s="50"/>
      <c r="R16" s="2"/>
      <c r="S16" s="3" t="s">
        <v>376</v>
      </c>
      <c r="T16" s="2"/>
      <c r="U16" s="2">
        <v>10</v>
      </c>
      <c r="V16" s="135"/>
      <c r="W16" s="98">
        <v>24</v>
      </c>
      <c r="X16" s="46" t="s">
        <v>30</v>
      </c>
      <c r="Y16" s="42">
        <v>2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2"/>
    </row>
    <row r="17" spans="2:33" ht="27.95" customHeight="1" x14ac:dyDescent="0.25">
      <c r="B17" s="137" t="s">
        <v>38</v>
      </c>
      <c r="C17" s="133"/>
      <c r="D17" s="50"/>
      <c r="E17" s="50"/>
      <c r="F17" s="2"/>
      <c r="G17" s="2"/>
      <c r="H17" s="50"/>
      <c r="I17" s="2"/>
      <c r="J17" s="2"/>
      <c r="K17" s="50"/>
      <c r="L17" s="2"/>
      <c r="M17" s="2" t="s">
        <v>387</v>
      </c>
      <c r="N17" s="96"/>
      <c r="O17" s="2">
        <v>3</v>
      </c>
      <c r="P17" s="2"/>
      <c r="Q17" s="50"/>
      <c r="R17" s="2"/>
      <c r="S17" s="3"/>
      <c r="T17" s="3"/>
      <c r="U17" s="3"/>
      <c r="V17" s="13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1"/>
    </row>
    <row r="18" spans="2:33" ht="27.95" customHeight="1" x14ac:dyDescent="0.3">
      <c r="B18" s="137"/>
      <c r="C18" s="133"/>
      <c r="D18" s="50"/>
      <c r="E18" s="50"/>
      <c r="F18" s="2"/>
      <c r="G18" s="2"/>
      <c r="H18" s="50"/>
      <c r="I18" s="2"/>
      <c r="J18" s="2"/>
      <c r="K18" s="50"/>
      <c r="L18" s="2"/>
      <c r="M18" s="2" t="s">
        <v>388</v>
      </c>
      <c r="N18" s="2"/>
      <c r="O18" s="2">
        <v>1</v>
      </c>
      <c r="P18" s="2"/>
      <c r="Q18" s="50"/>
      <c r="R18" s="2"/>
      <c r="S18" s="113"/>
      <c r="T18" s="113"/>
      <c r="U18" s="113"/>
      <c r="V18" s="135"/>
      <c r="W18" s="98">
        <v>27.5</v>
      </c>
      <c r="X18" s="93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2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2"/>
      <c r="U19" s="92"/>
      <c r="V19" s="13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1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6"/>
      <c r="W20" s="99">
        <f>W14*4+W18*4+W16*9</f>
        <v>736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3"/>
    </row>
    <row r="21" spans="2:33" s="39" customFormat="1" ht="27.95" customHeight="1" x14ac:dyDescent="0.3">
      <c r="B21" s="60">
        <v>6</v>
      </c>
      <c r="C21" s="133"/>
      <c r="D21" s="35" t="str">
        <f>'108.6月菜單'!J21</f>
        <v>香Q米飯</v>
      </c>
      <c r="E21" s="35" t="s">
        <v>15</v>
      </c>
      <c r="F21" s="35"/>
      <c r="G21" s="35" t="str">
        <f>'108.6月菜單'!J22</f>
        <v>鐵路大排</v>
      </c>
      <c r="H21" s="35" t="s">
        <v>205</v>
      </c>
      <c r="I21" s="35"/>
      <c r="J21" s="35" t="str">
        <f>'108.6月菜單'!J23</f>
        <v>客家小炒(海)(豆)</v>
      </c>
      <c r="K21" s="35" t="s">
        <v>17</v>
      </c>
      <c r="L21" s="35"/>
      <c r="M21" s="35" t="str">
        <f>'108.6月菜單'!J24</f>
        <v>鴿蛋佛跳牆</v>
      </c>
      <c r="N21" s="35" t="s">
        <v>17</v>
      </c>
      <c r="O21" s="35"/>
      <c r="P21" s="35" t="str">
        <f>'108.6月菜單'!J25</f>
        <v>青江菜</v>
      </c>
      <c r="Q21" s="35" t="s">
        <v>18</v>
      </c>
      <c r="R21" s="35"/>
      <c r="S21" s="35" t="str">
        <f>'108.6月菜單'!J26</f>
        <v>筍片湯</v>
      </c>
      <c r="T21" s="35" t="s">
        <v>17</v>
      </c>
      <c r="U21" s="35"/>
      <c r="V21" s="134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1"/>
    </row>
    <row r="22" spans="2:33" s="65" customFormat="1" ht="27.75" customHeight="1" x14ac:dyDescent="0.4">
      <c r="B22" s="61" t="s">
        <v>8</v>
      </c>
      <c r="C22" s="133"/>
      <c r="D22" s="2" t="s">
        <v>143</v>
      </c>
      <c r="E22" s="3"/>
      <c r="F22" s="2">
        <v>100</v>
      </c>
      <c r="G22" s="2" t="s">
        <v>240</v>
      </c>
      <c r="H22" s="2"/>
      <c r="I22" s="2">
        <v>60</v>
      </c>
      <c r="J22" s="2" t="s">
        <v>368</v>
      </c>
      <c r="K22" s="2" t="s">
        <v>369</v>
      </c>
      <c r="L22" s="2">
        <v>40</v>
      </c>
      <c r="M22" s="108" t="s">
        <v>244</v>
      </c>
      <c r="N22" s="108"/>
      <c r="O22" s="108">
        <v>10</v>
      </c>
      <c r="P22" s="2" t="s">
        <v>419</v>
      </c>
      <c r="Q22" s="2"/>
      <c r="R22" s="2">
        <v>100</v>
      </c>
      <c r="S22" s="3" t="s">
        <v>371</v>
      </c>
      <c r="T22" s="2"/>
      <c r="U22" s="2">
        <v>30</v>
      </c>
      <c r="V22" s="135"/>
      <c r="W22" s="102">
        <v>99.5</v>
      </c>
      <c r="X22" s="41" t="s">
        <v>25</v>
      </c>
      <c r="Y22" s="42">
        <v>2.4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2"/>
    </row>
    <row r="23" spans="2:33" s="65" customFormat="1" ht="27.95" customHeight="1" x14ac:dyDescent="0.3">
      <c r="B23" s="61">
        <v>19</v>
      </c>
      <c r="C23" s="133"/>
      <c r="D23" s="2"/>
      <c r="E23" s="3"/>
      <c r="F23" s="2"/>
      <c r="G23" s="2"/>
      <c r="H23" s="2"/>
      <c r="I23" s="2"/>
      <c r="J23" s="2" t="s">
        <v>370</v>
      </c>
      <c r="K23" s="2"/>
      <c r="L23" s="2">
        <v>5</v>
      </c>
      <c r="M23" s="108" t="s">
        <v>242</v>
      </c>
      <c r="N23" s="108"/>
      <c r="O23" s="108">
        <v>50</v>
      </c>
      <c r="P23" s="2"/>
      <c r="Q23" s="2"/>
      <c r="R23" s="2"/>
      <c r="S23" s="2" t="s">
        <v>372</v>
      </c>
      <c r="T23" s="97"/>
      <c r="U23" s="2">
        <v>10</v>
      </c>
      <c r="V23" s="135"/>
      <c r="W23" s="45" t="s">
        <v>46</v>
      </c>
      <c r="X23" s="46" t="s">
        <v>27</v>
      </c>
      <c r="Y23" s="42">
        <v>1.9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1"/>
    </row>
    <row r="24" spans="2:33" s="65" customFormat="1" ht="27.95" customHeight="1" x14ac:dyDescent="0.4">
      <c r="B24" s="61" t="s">
        <v>10</v>
      </c>
      <c r="C24" s="133"/>
      <c r="D24" s="2"/>
      <c r="E24" s="3"/>
      <c r="F24" s="2"/>
      <c r="G24" s="2"/>
      <c r="H24" s="50"/>
      <c r="I24" s="2"/>
      <c r="J24" s="2"/>
      <c r="K24" s="2"/>
      <c r="L24" s="2"/>
      <c r="M24" s="2" t="s">
        <v>243</v>
      </c>
      <c r="N24" s="116"/>
      <c r="O24" s="108">
        <v>10</v>
      </c>
      <c r="P24" s="2"/>
      <c r="Q24" s="50"/>
      <c r="R24" s="2"/>
      <c r="S24" s="3"/>
      <c r="T24" s="2"/>
      <c r="U24" s="2"/>
      <c r="V24" s="135"/>
      <c r="W24" s="98">
        <v>25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2"/>
    </row>
    <row r="25" spans="2:33" s="65" customFormat="1" ht="27.95" customHeight="1" x14ac:dyDescent="0.25">
      <c r="B25" s="129" t="s">
        <v>39</v>
      </c>
      <c r="C25" s="133"/>
      <c r="D25" s="3"/>
      <c r="E25" s="3"/>
      <c r="F25" s="3"/>
      <c r="G25" s="2"/>
      <c r="H25" s="50"/>
      <c r="I25" s="2"/>
      <c r="J25" s="2"/>
      <c r="K25" s="2"/>
      <c r="L25" s="2"/>
      <c r="M25" s="3" t="s">
        <v>188</v>
      </c>
      <c r="N25" s="50"/>
      <c r="O25" s="3">
        <v>5</v>
      </c>
      <c r="P25" s="2"/>
      <c r="Q25" s="50"/>
      <c r="R25" s="2"/>
      <c r="S25" s="2"/>
      <c r="T25" s="50"/>
      <c r="U25" s="2"/>
      <c r="V25" s="13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1"/>
    </row>
    <row r="26" spans="2:33" s="65" customFormat="1" ht="27.95" customHeight="1" x14ac:dyDescent="0.4">
      <c r="B26" s="129"/>
      <c r="C26" s="133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96"/>
      <c r="U26" s="2"/>
      <c r="V26" s="135"/>
      <c r="W26" s="98">
        <v>26.7</v>
      </c>
      <c r="X26" s="93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2"/>
    </row>
    <row r="27" spans="2:33" s="65" customFormat="1" ht="27.95" customHeight="1" x14ac:dyDescent="0.25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1"/>
    </row>
    <row r="28" spans="2:33" s="65" customFormat="1" ht="27.95" customHeight="1" thickBot="1" x14ac:dyDescent="0.45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6"/>
      <c r="W28" s="99">
        <f>W22*4+W26*4+W24*9</f>
        <v>729.8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3"/>
    </row>
    <row r="29" spans="2:33" s="39" customFormat="1" ht="27.95" customHeight="1" x14ac:dyDescent="0.3">
      <c r="B29" s="34">
        <v>6</v>
      </c>
      <c r="C29" s="133"/>
      <c r="D29" s="35" t="str">
        <f>'108.6月菜單'!N21</f>
        <v>地瓜飯</v>
      </c>
      <c r="E29" s="35" t="s">
        <v>15</v>
      </c>
      <c r="F29" s="35"/>
      <c r="G29" s="35" t="str">
        <f>'108.6月菜單'!N22</f>
        <v>醬汁肉片</v>
      </c>
      <c r="H29" s="35" t="s">
        <v>309</v>
      </c>
      <c r="I29" s="35"/>
      <c r="J29" s="35" t="str">
        <f>'108.6月菜單'!N23</f>
        <v>柳葉魚(海加)(炸)</v>
      </c>
      <c r="K29" s="35" t="s">
        <v>103</v>
      </c>
      <c r="L29" s="35"/>
      <c r="M29" s="35" t="str">
        <f>'108.6月菜單'!N24</f>
        <v>馬鈴薯拌鮮蔬</v>
      </c>
      <c r="N29" s="35" t="s">
        <v>105</v>
      </c>
      <c r="O29" s="35"/>
      <c r="P29" s="35" t="str">
        <f>'108.6月菜單'!N25</f>
        <v>豆芽菜</v>
      </c>
      <c r="Q29" s="35" t="s">
        <v>50</v>
      </c>
      <c r="R29" s="35"/>
      <c r="S29" s="35" t="str">
        <f>'108.6月菜單'!N26</f>
        <v>海芽薑絲湯</v>
      </c>
      <c r="T29" s="35" t="s">
        <v>49</v>
      </c>
      <c r="U29" s="35"/>
      <c r="V29" s="134"/>
      <c r="W29" s="36" t="s">
        <v>44</v>
      </c>
      <c r="X29" s="37" t="s">
        <v>19</v>
      </c>
      <c r="Y29" s="38">
        <v>5.3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 x14ac:dyDescent="0.3">
      <c r="B30" s="40" t="s">
        <v>8</v>
      </c>
      <c r="C30" s="133"/>
      <c r="D30" s="2" t="s">
        <v>61</v>
      </c>
      <c r="E30" s="2"/>
      <c r="F30" s="2">
        <v>80</v>
      </c>
      <c r="G30" s="2" t="s">
        <v>72</v>
      </c>
      <c r="H30" s="2"/>
      <c r="I30" s="2">
        <v>50</v>
      </c>
      <c r="J30" s="2" t="s">
        <v>310</v>
      </c>
      <c r="K30" s="2" t="s">
        <v>308</v>
      </c>
      <c r="L30" s="2">
        <v>60</v>
      </c>
      <c r="M30" s="2" t="s">
        <v>379</v>
      </c>
      <c r="N30" s="3"/>
      <c r="O30" s="2">
        <v>20</v>
      </c>
      <c r="P30" s="2" t="s">
        <v>421</v>
      </c>
      <c r="Q30" s="2"/>
      <c r="R30" s="2">
        <v>100</v>
      </c>
      <c r="S30" s="2" t="s">
        <v>246</v>
      </c>
      <c r="T30" s="2"/>
      <c r="U30" s="2">
        <v>10</v>
      </c>
      <c r="V30" s="135"/>
      <c r="W30" s="102">
        <v>104</v>
      </c>
      <c r="X30" s="41" t="s">
        <v>25</v>
      </c>
      <c r="Y30" s="42">
        <v>2.4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 x14ac:dyDescent="0.3">
      <c r="B31" s="40">
        <v>20</v>
      </c>
      <c r="C31" s="133"/>
      <c r="D31" s="2" t="s">
        <v>62</v>
      </c>
      <c r="E31" s="2"/>
      <c r="F31" s="2">
        <v>60</v>
      </c>
      <c r="G31" s="2" t="s">
        <v>73</v>
      </c>
      <c r="H31" s="2"/>
      <c r="I31" s="2">
        <v>30</v>
      </c>
      <c r="J31" s="2"/>
      <c r="K31" s="2"/>
      <c r="L31" s="2"/>
      <c r="M31" s="2" t="s">
        <v>380</v>
      </c>
      <c r="N31" s="3"/>
      <c r="O31" s="2">
        <v>5</v>
      </c>
      <c r="P31" s="2"/>
      <c r="Q31" s="2"/>
      <c r="R31" s="2"/>
      <c r="S31" s="2" t="s">
        <v>208</v>
      </c>
      <c r="T31" s="97"/>
      <c r="U31" s="2">
        <v>1</v>
      </c>
      <c r="V31" s="135"/>
      <c r="W31" s="45" t="s">
        <v>46</v>
      </c>
      <c r="X31" s="46" t="s">
        <v>27</v>
      </c>
      <c r="Y31" s="42">
        <v>1.9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 x14ac:dyDescent="0.3">
      <c r="B32" s="40" t="s">
        <v>10</v>
      </c>
      <c r="C32" s="133"/>
      <c r="D32" s="50"/>
      <c r="E32" s="50"/>
      <c r="F32" s="2"/>
      <c r="G32" s="2"/>
      <c r="H32" s="50"/>
      <c r="I32" s="2"/>
      <c r="J32" s="2"/>
      <c r="K32" s="96"/>
      <c r="L32" s="2"/>
      <c r="M32" s="2" t="s">
        <v>381</v>
      </c>
      <c r="N32" s="3"/>
      <c r="O32" s="2">
        <v>5</v>
      </c>
      <c r="P32" s="2"/>
      <c r="Q32" s="50"/>
      <c r="R32" s="2"/>
      <c r="S32" s="2"/>
      <c r="T32" s="50"/>
      <c r="U32" s="2"/>
      <c r="V32" s="135"/>
      <c r="W32" s="98">
        <v>25.5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 x14ac:dyDescent="0.25">
      <c r="B33" s="137" t="s">
        <v>40</v>
      </c>
      <c r="C33" s="133"/>
      <c r="D33" s="50"/>
      <c r="E33" s="50"/>
      <c r="F33" s="2"/>
      <c r="G33" s="2"/>
      <c r="H33" s="50"/>
      <c r="I33" s="2"/>
      <c r="J33" s="2"/>
      <c r="K33" s="50"/>
      <c r="L33" s="2"/>
      <c r="M33" s="2" t="s">
        <v>382</v>
      </c>
      <c r="N33" s="50"/>
      <c r="O33" s="2">
        <v>50</v>
      </c>
      <c r="P33" s="2"/>
      <c r="Q33" s="50"/>
      <c r="R33" s="2"/>
      <c r="S33" s="2"/>
      <c r="T33" s="50"/>
      <c r="U33" s="2"/>
      <c r="V33" s="13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 x14ac:dyDescent="0.3">
      <c r="B34" s="137"/>
      <c r="C34" s="133"/>
      <c r="D34" s="50"/>
      <c r="E34" s="50"/>
      <c r="F34" s="2"/>
      <c r="G34" s="71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135"/>
      <c r="W34" s="98">
        <v>26.3</v>
      </c>
      <c r="X34" s="93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1"/>
    </row>
    <row r="36" spans="2:36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6"/>
      <c r="W36" s="99">
        <f>W30*4+W34*4+W32*9</f>
        <v>750.7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3"/>
    </row>
    <row r="37" spans="2:36" s="39" customFormat="1" ht="27.95" customHeight="1" x14ac:dyDescent="0.3">
      <c r="B37" s="34">
        <v>6</v>
      </c>
      <c r="C37" s="133"/>
      <c r="D37" s="35" t="str">
        <f>'108.6月菜單'!R21</f>
        <v>夏威夷鳳梨炒飯</v>
      </c>
      <c r="E37" s="35" t="s">
        <v>55</v>
      </c>
      <c r="F37" s="35"/>
      <c r="G37" s="35" t="str">
        <f>'108.6月菜單'!R22</f>
        <v>雞米花(炸)</v>
      </c>
      <c r="H37" s="35" t="s">
        <v>103</v>
      </c>
      <c r="I37" s="35"/>
      <c r="J37" s="35" t="str">
        <f>'108.6月菜單'!R23</f>
        <v>香烤豆腐(豆)</v>
      </c>
      <c r="K37" s="35" t="s">
        <v>108</v>
      </c>
      <c r="L37" s="35"/>
      <c r="M37" s="35" t="str">
        <f>'108.6月菜單'!R24</f>
        <v>紅蘿蔔炒蛋</v>
      </c>
      <c r="N37" s="35" t="s">
        <v>102</v>
      </c>
      <c r="O37" s="35"/>
      <c r="P37" s="35" t="str">
        <f>'108.6月菜單'!R25</f>
        <v>油菜</v>
      </c>
      <c r="Q37" s="35" t="s">
        <v>51</v>
      </c>
      <c r="R37" s="35"/>
      <c r="S37" s="35" t="str">
        <f>'108.6月菜單'!R26</f>
        <v>鮮瓜湯</v>
      </c>
      <c r="T37" s="35" t="s">
        <v>52</v>
      </c>
      <c r="U37" s="35"/>
      <c r="V37" s="134"/>
      <c r="W37" s="36" t="s">
        <v>44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1"/>
    </row>
    <row r="38" spans="2:36" ht="27.95" customHeight="1" x14ac:dyDescent="0.3">
      <c r="B38" s="40" t="s">
        <v>8</v>
      </c>
      <c r="C38" s="133"/>
      <c r="D38" s="2" t="s">
        <v>143</v>
      </c>
      <c r="E38" s="3"/>
      <c r="F38" s="2">
        <v>80</v>
      </c>
      <c r="G38" s="2" t="s">
        <v>114</v>
      </c>
      <c r="H38" s="3"/>
      <c r="I38" s="2">
        <v>60</v>
      </c>
      <c r="J38" s="108" t="s">
        <v>247</v>
      </c>
      <c r="K38" s="108" t="s">
        <v>189</v>
      </c>
      <c r="L38" s="108">
        <v>50</v>
      </c>
      <c r="M38" s="108" t="s">
        <v>146</v>
      </c>
      <c r="N38" s="108"/>
      <c r="O38" s="108">
        <v>40</v>
      </c>
      <c r="P38" s="2" t="s">
        <v>418</v>
      </c>
      <c r="Q38" s="3"/>
      <c r="R38" s="2">
        <v>100</v>
      </c>
      <c r="S38" s="2" t="s">
        <v>248</v>
      </c>
      <c r="T38" s="2"/>
      <c r="U38" s="2">
        <v>40</v>
      </c>
      <c r="V38" s="135"/>
      <c r="W38" s="102">
        <v>99</v>
      </c>
      <c r="X38" s="41" t="s">
        <v>25</v>
      </c>
      <c r="Y38" s="42">
        <v>2.4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2"/>
    </row>
    <row r="39" spans="2:36" ht="27.95" customHeight="1" x14ac:dyDescent="0.3">
      <c r="B39" s="40">
        <v>21</v>
      </c>
      <c r="C39" s="133"/>
      <c r="D39" s="2" t="s">
        <v>185</v>
      </c>
      <c r="E39" s="3"/>
      <c r="F39" s="2">
        <v>20</v>
      </c>
      <c r="G39" s="2"/>
      <c r="H39" s="3"/>
      <c r="I39" s="2"/>
      <c r="J39" s="108"/>
      <c r="K39" s="108"/>
      <c r="L39" s="108"/>
      <c r="M39" s="108" t="s">
        <v>81</v>
      </c>
      <c r="N39" s="108"/>
      <c r="O39" s="108">
        <v>30</v>
      </c>
      <c r="P39" s="2"/>
      <c r="Q39" s="3"/>
      <c r="R39" s="2"/>
      <c r="S39" s="2"/>
      <c r="T39" s="2"/>
      <c r="U39" s="2"/>
      <c r="V39" s="135"/>
      <c r="W39" s="45" t="s">
        <v>46</v>
      </c>
      <c r="X39" s="46" t="s">
        <v>27</v>
      </c>
      <c r="Y39" s="42">
        <v>1.8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1"/>
    </row>
    <row r="40" spans="2:36" ht="27.95" customHeight="1" x14ac:dyDescent="0.3">
      <c r="B40" s="40" t="s">
        <v>10</v>
      </c>
      <c r="C40" s="133"/>
      <c r="D40" s="2" t="s">
        <v>142</v>
      </c>
      <c r="E40" s="3"/>
      <c r="F40" s="2">
        <v>5</v>
      </c>
      <c r="G40" s="2"/>
      <c r="H40" s="3"/>
      <c r="I40" s="2"/>
      <c r="J40" s="2"/>
      <c r="K40" s="116"/>
      <c r="L40" s="108"/>
      <c r="M40" s="2"/>
      <c r="N40" s="116"/>
      <c r="O40" s="108"/>
      <c r="P40" s="2"/>
      <c r="Q40" s="3"/>
      <c r="R40" s="2"/>
      <c r="S40" s="2"/>
      <c r="T40" s="3"/>
      <c r="U40" s="2"/>
      <c r="V40" s="135"/>
      <c r="W40" s="98">
        <v>25.9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2"/>
    </row>
    <row r="41" spans="2:36" ht="27.95" customHeight="1" x14ac:dyDescent="0.25">
      <c r="B41" s="137" t="s">
        <v>32</v>
      </c>
      <c r="C41" s="133"/>
      <c r="D41" s="3" t="s">
        <v>184</v>
      </c>
      <c r="E41" s="3"/>
      <c r="F41" s="3">
        <v>10</v>
      </c>
      <c r="G41" s="2"/>
      <c r="H41" s="3"/>
      <c r="I41" s="2"/>
      <c r="J41" s="3"/>
      <c r="K41" s="2"/>
      <c r="L41" s="2"/>
      <c r="M41" s="3"/>
      <c r="N41" s="50"/>
      <c r="O41" s="3"/>
      <c r="P41" s="2"/>
      <c r="Q41" s="3"/>
      <c r="R41" s="2"/>
      <c r="S41" s="3"/>
      <c r="T41" s="3"/>
      <c r="U41" s="3"/>
      <c r="V41" s="135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1"/>
    </row>
    <row r="42" spans="2:36" ht="27.95" customHeight="1" x14ac:dyDescent="0.3">
      <c r="B42" s="137"/>
      <c r="C42" s="133"/>
      <c r="D42" s="3" t="s">
        <v>73</v>
      </c>
      <c r="E42" s="3"/>
      <c r="F42" s="3">
        <v>15</v>
      </c>
      <c r="G42" s="2"/>
      <c r="H42" s="50"/>
      <c r="I42" s="2"/>
      <c r="J42" s="3"/>
      <c r="K42" s="50"/>
      <c r="L42" s="2"/>
      <c r="M42" s="2"/>
      <c r="N42" s="96"/>
      <c r="O42" s="2"/>
      <c r="P42" s="2"/>
      <c r="Q42" s="50"/>
      <c r="R42" s="2"/>
      <c r="S42" s="3"/>
      <c r="T42" s="50"/>
      <c r="U42" s="3"/>
      <c r="V42" s="135"/>
      <c r="W42" s="98">
        <v>27.6</v>
      </c>
      <c r="X42" s="93" t="s">
        <v>42</v>
      </c>
      <c r="Y42" s="51">
        <v>0</v>
      </c>
      <c r="Z42" s="17"/>
      <c r="AA42" s="18" t="s">
        <v>35</v>
      </c>
      <c r="AE42" s="18">
        <f>AB42*15</f>
        <v>0</v>
      </c>
      <c r="AG42" s="102"/>
    </row>
    <row r="43" spans="2:36" ht="27.95" customHeight="1" x14ac:dyDescent="0.25">
      <c r="B43" s="52" t="s">
        <v>36</v>
      </c>
      <c r="C43" s="53"/>
      <c r="D43" s="3" t="s">
        <v>153</v>
      </c>
      <c r="E43" s="50"/>
      <c r="F43" s="3">
        <v>5</v>
      </c>
      <c r="G43" s="2"/>
      <c r="H43" s="50"/>
      <c r="I43" s="2"/>
      <c r="J43" s="3"/>
      <c r="K43" s="50"/>
      <c r="L43" s="3"/>
      <c r="M43" s="111"/>
      <c r="N43" s="118"/>
      <c r="O43" s="2"/>
      <c r="P43" s="2"/>
      <c r="Q43" s="50"/>
      <c r="R43" s="2"/>
      <c r="S43" s="3"/>
      <c r="T43" s="50"/>
      <c r="U43" s="3"/>
      <c r="V43" s="13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1"/>
    </row>
    <row r="44" spans="2:36" ht="27.95" customHeight="1" thickBot="1" x14ac:dyDescent="0.35">
      <c r="B44" s="78"/>
      <c r="C44" s="56"/>
      <c r="D44" s="79"/>
      <c r="E44" s="79"/>
      <c r="F44" s="80"/>
      <c r="G44" s="80"/>
      <c r="H44" s="79"/>
      <c r="I44" s="80"/>
      <c r="J44" s="80"/>
      <c r="K44" s="79"/>
      <c r="L44" s="80"/>
      <c r="M44" s="80"/>
      <c r="N44" s="79"/>
      <c r="O44" s="80"/>
      <c r="P44" s="80"/>
      <c r="Q44" s="79"/>
      <c r="R44" s="80"/>
      <c r="S44" s="80"/>
      <c r="T44" s="79"/>
      <c r="U44" s="80"/>
      <c r="V44" s="136"/>
      <c r="W44" s="99">
        <f>W38*4+W42*4+W40*9</f>
        <v>739.5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3"/>
    </row>
    <row r="45" spans="2:36" s="84" customFormat="1" ht="21.75" customHeight="1" x14ac:dyDescent="0.25">
      <c r="B45" s="81"/>
      <c r="C45" s="18"/>
      <c r="D45" s="44"/>
      <c r="E45" s="82"/>
      <c r="F45" s="44"/>
      <c r="G45" s="44"/>
      <c r="H45" s="82"/>
      <c r="I45" s="44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83"/>
      <c r="AA45" s="70"/>
      <c r="AB45" s="64"/>
      <c r="AC45" s="70"/>
      <c r="AD45" s="70"/>
      <c r="AE45" s="70"/>
      <c r="AF45" s="70"/>
      <c r="AG45" s="70"/>
    </row>
    <row r="46" spans="2:36" ht="27.75" x14ac:dyDescent="0.25">
      <c r="B46" s="64"/>
      <c r="C46" s="84"/>
      <c r="D46" s="138"/>
      <c r="E46" s="138"/>
      <c r="F46" s="140"/>
      <c r="G46" s="140"/>
      <c r="H46" s="85"/>
      <c r="I46" s="18"/>
      <c r="J46" s="18"/>
      <c r="K46" s="85"/>
      <c r="L46" s="18"/>
      <c r="M46" s="119"/>
      <c r="N46" s="120"/>
      <c r="O46" s="120"/>
      <c r="P46" s="18"/>
      <c r="Q46" s="85"/>
      <c r="R46" s="18"/>
      <c r="T46" s="85"/>
      <c r="U46" s="18"/>
      <c r="V46" s="86"/>
      <c r="Y46" s="89"/>
    </row>
    <row r="47" spans="2:36" ht="27.75" x14ac:dyDescent="0.25">
      <c r="L47" s="18"/>
      <c r="M47" s="119"/>
      <c r="N47" s="120"/>
      <c r="O47" s="120"/>
      <c r="P47" s="18"/>
      <c r="Y47" s="89"/>
    </row>
    <row r="48" spans="2:36" x14ac:dyDescent="0.25">
      <c r="Y48" s="89"/>
    </row>
    <row r="49" spans="25:25" x14ac:dyDescent="0.25">
      <c r="Y49" s="89"/>
    </row>
    <row r="50" spans="25:25" x14ac:dyDescent="0.25">
      <c r="Y50" s="89"/>
    </row>
    <row r="51" spans="25:25" x14ac:dyDescent="0.25">
      <c r="Y51" s="89"/>
    </row>
    <row r="52" spans="25:25" x14ac:dyDescent="0.25">
      <c r="Y52" s="89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7" zoomScale="60" workbookViewId="0">
      <selection activeCell="J45" sqref="J45:Y45"/>
    </sheetView>
  </sheetViews>
  <sheetFormatPr defaultColWidth="9" defaultRowHeight="20.25" x14ac:dyDescent="0.25"/>
  <cols>
    <col min="1" max="1" width="1.875" style="44" customWidth="1"/>
    <col min="2" max="2" width="4.875" style="81" customWidth="1"/>
    <col min="3" max="3" width="0" style="44" hidden="1" customWidth="1"/>
    <col min="4" max="4" width="18.625" style="44" customWidth="1"/>
    <col min="5" max="5" width="5.625" style="82" customWidth="1"/>
    <col min="6" max="6" width="9.625" style="44" customWidth="1"/>
    <col min="7" max="7" width="18.625" style="44" customWidth="1"/>
    <col min="8" max="8" width="5.625" style="82" customWidth="1"/>
    <col min="9" max="9" width="9.625" style="44" customWidth="1"/>
    <col min="10" max="10" width="18.625" style="44" customWidth="1"/>
    <col min="11" max="11" width="5.625" style="82" customWidth="1"/>
    <col min="12" max="12" width="9.625" style="44" customWidth="1"/>
    <col min="13" max="13" width="18.625" style="44" customWidth="1"/>
    <col min="14" max="14" width="5.625" style="82" customWidth="1"/>
    <col min="15" max="15" width="9.625" style="44" customWidth="1"/>
    <col min="16" max="16" width="18.625" style="44" customWidth="1"/>
    <col min="17" max="17" width="5.625" style="82" customWidth="1"/>
    <col min="18" max="18" width="9.625" style="44" customWidth="1"/>
    <col min="19" max="19" width="18.625" style="44" customWidth="1"/>
    <col min="20" max="20" width="5.625" style="82" customWidth="1"/>
    <col min="21" max="21" width="9.625" style="44" customWidth="1"/>
    <col min="22" max="22" width="5.25" style="90" customWidth="1"/>
    <col min="23" max="23" width="11.75" style="87" customWidth="1"/>
    <col min="24" max="24" width="11.25" style="88" customWidth="1"/>
    <col min="25" max="25" width="6.625" style="91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130" t="s">
        <v>396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4"/>
      <c r="AB1" s="6"/>
    </row>
    <row r="2" spans="2:33" s="5" customFormat="1" ht="13.5" customHeight="1" x14ac:dyDescent="0.45">
      <c r="B2" s="131"/>
      <c r="C2" s="132"/>
      <c r="D2" s="132"/>
      <c r="E2" s="132"/>
      <c r="F2" s="132"/>
      <c r="G2" s="132"/>
      <c r="H2" s="114"/>
      <c r="I2" s="4"/>
      <c r="J2" s="4"/>
      <c r="K2" s="114"/>
      <c r="L2" s="4"/>
      <c r="M2" s="4"/>
      <c r="N2" s="114"/>
      <c r="O2" s="4"/>
      <c r="P2" s="4"/>
      <c r="Q2" s="114"/>
      <c r="R2" s="4"/>
      <c r="S2" s="4"/>
      <c r="T2" s="114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4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5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0"/>
    </row>
    <row r="5" spans="2:33" s="39" customFormat="1" ht="65.099999999999994" customHeight="1" x14ac:dyDescent="0.3">
      <c r="B5" s="34">
        <v>6</v>
      </c>
      <c r="C5" s="133"/>
      <c r="D5" s="35" t="str">
        <f>'108.6月菜單'!B30</f>
        <v>香Q米飯</v>
      </c>
      <c r="E5" s="35" t="s">
        <v>54</v>
      </c>
      <c r="F5" s="1" t="s">
        <v>16</v>
      </c>
      <c r="G5" s="35" t="str">
        <f>'108.6月菜單'!B31</f>
        <v>芝麻烤雞排</v>
      </c>
      <c r="H5" s="35" t="s">
        <v>235</v>
      </c>
      <c r="I5" s="1" t="s">
        <v>16</v>
      </c>
      <c r="J5" s="35" t="str">
        <f>'108.6月菜單'!B32</f>
        <v>洋蔥肉絲</v>
      </c>
      <c r="K5" s="35" t="s">
        <v>17</v>
      </c>
      <c r="L5" s="1" t="s">
        <v>16</v>
      </c>
      <c r="M5" s="35" t="str">
        <f>'108.6月菜單'!B33</f>
        <v>鮮菇混炒</v>
      </c>
      <c r="N5" s="35" t="s">
        <v>17</v>
      </c>
      <c r="O5" s="1" t="s">
        <v>16</v>
      </c>
      <c r="P5" s="35" t="str">
        <f>'108.6月菜單'!B34</f>
        <v>油菜</v>
      </c>
      <c r="Q5" s="35" t="s">
        <v>56</v>
      </c>
      <c r="R5" s="1" t="s">
        <v>16</v>
      </c>
      <c r="S5" s="35" t="str">
        <f>'108.6月菜單'!B35</f>
        <v>海芽豆腐湯(豆)</v>
      </c>
      <c r="T5" s="35" t="s">
        <v>55</v>
      </c>
      <c r="U5" s="1" t="s">
        <v>16</v>
      </c>
      <c r="V5" s="134"/>
      <c r="W5" s="36" t="s">
        <v>44</v>
      </c>
      <c r="X5" s="37" t="s">
        <v>19</v>
      </c>
      <c r="Y5" s="38">
        <v>5.5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1"/>
    </row>
    <row r="6" spans="2:33" ht="27.95" customHeight="1" x14ac:dyDescent="0.3">
      <c r="B6" s="40" t="s">
        <v>8</v>
      </c>
      <c r="C6" s="133"/>
      <c r="D6" s="2" t="s">
        <v>61</v>
      </c>
      <c r="E6" s="3"/>
      <c r="F6" s="2">
        <v>100</v>
      </c>
      <c r="G6" s="2" t="s">
        <v>226</v>
      </c>
      <c r="H6" s="2"/>
      <c r="I6" s="2">
        <v>60</v>
      </c>
      <c r="J6" s="2" t="s">
        <v>245</v>
      </c>
      <c r="K6" s="2"/>
      <c r="L6" s="2">
        <v>45</v>
      </c>
      <c r="M6" s="3" t="s">
        <v>223</v>
      </c>
      <c r="N6" s="2"/>
      <c r="O6" s="2">
        <v>40</v>
      </c>
      <c r="P6" s="2" t="s">
        <v>418</v>
      </c>
      <c r="Q6" s="2"/>
      <c r="R6" s="2">
        <v>100</v>
      </c>
      <c r="S6" s="3" t="s">
        <v>210</v>
      </c>
      <c r="T6" s="2"/>
      <c r="U6" s="2">
        <v>1</v>
      </c>
      <c r="V6" s="135"/>
      <c r="W6" s="102">
        <v>107.5</v>
      </c>
      <c r="X6" s="41" t="s">
        <v>25</v>
      </c>
      <c r="Y6" s="42">
        <v>2.2000000000000002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2"/>
    </row>
    <row r="7" spans="2:33" ht="27.95" customHeight="1" x14ac:dyDescent="0.3">
      <c r="B7" s="40">
        <v>24</v>
      </c>
      <c r="C7" s="133"/>
      <c r="D7" s="2"/>
      <c r="E7" s="3"/>
      <c r="F7" s="2"/>
      <c r="G7" s="2" t="s">
        <v>239</v>
      </c>
      <c r="H7" s="2"/>
      <c r="I7" s="2">
        <v>1</v>
      </c>
      <c r="J7" s="2" t="s">
        <v>241</v>
      </c>
      <c r="K7" s="2"/>
      <c r="L7" s="2">
        <v>30</v>
      </c>
      <c r="M7" s="3" t="s">
        <v>180</v>
      </c>
      <c r="N7" s="2"/>
      <c r="O7" s="2">
        <v>10</v>
      </c>
      <c r="P7" s="2"/>
      <c r="Q7" s="2"/>
      <c r="R7" s="2"/>
      <c r="S7" s="3" t="s">
        <v>249</v>
      </c>
      <c r="T7" s="2"/>
      <c r="U7" s="2">
        <v>10</v>
      </c>
      <c r="V7" s="135"/>
      <c r="W7" s="45" t="s">
        <v>46</v>
      </c>
      <c r="X7" s="46" t="s">
        <v>27</v>
      </c>
      <c r="Y7" s="42">
        <v>2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1"/>
    </row>
    <row r="8" spans="2:33" ht="27.95" customHeight="1" x14ac:dyDescent="0.3">
      <c r="B8" s="40" t="s">
        <v>10</v>
      </c>
      <c r="C8" s="133"/>
      <c r="D8" s="2"/>
      <c r="E8" s="3"/>
      <c r="F8" s="2"/>
      <c r="G8" s="2"/>
      <c r="H8" s="50"/>
      <c r="I8" s="2"/>
      <c r="J8" s="2"/>
      <c r="K8" s="2"/>
      <c r="L8" s="2"/>
      <c r="M8" s="3" t="s">
        <v>181</v>
      </c>
      <c r="N8" s="96"/>
      <c r="O8" s="2">
        <v>10</v>
      </c>
      <c r="P8" s="2"/>
      <c r="Q8" s="50"/>
      <c r="R8" s="2"/>
      <c r="S8" s="3" t="s">
        <v>322</v>
      </c>
      <c r="T8" s="2" t="s">
        <v>323</v>
      </c>
      <c r="U8" s="2">
        <v>20</v>
      </c>
      <c r="V8" s="135"/>
      <c r="W8" s="98">
        <v>24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2"/>
    </row>
    <row r="9" spans="2:33" ht="27.95" customHeight="1" x14ac:dyDescent="0.25">
      <c r="B9" s="137" t="s">
        <v>37</v>
      </c>
      <c r="C9" s="133"/>
      <c r="D9" s="3"/>
      <c r="E9" s="3"/>
      <c r="F9" s="3"/>
      <c r="G9" s="2"/>
      <c r="H9" s="50"/>
      <c r="I9" s="2"/>
      <c r="J9" s="2"/>
      <c r="K9" s="96"/>
      <c r="L9" s="2"/>
      <c r="M9" s="3" t="s">
        <v>182</v>
      </c>
      <c r="N9" s="2"/>
      <c r="O9" s="2">
        <v>5</v>
      </c>
      <c r="P9" s="2"/>
      <c r="Q9" s="50"/>
      <c r="R9" s="2"/>
      <c r="S9" s="3" t="s">
        <v>324</v>
      </c>
      <c r="T9" s="2"/>
      <c r="U9" s="2">
        <v>1</v>
      </c>
      <c r="V9" s="135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1"/>
    </row>
    <row r="10" spans="2:33" ht="27.95" customHeight="1" x14ac:dyDescent="0.3">
      <c r="B10" s="137"/>
      <c r="C10" s="133"/>
      <c r="D10" s="3"/>
      <c r="E10" s="3"/>
      <c r="F10" s="3"/>
      <c r="G10" s="2"/>
      <c r="H10" s="50"/>
      <c r="I10" s="2"/>
      <c r="J10" s="2"/>
      <c r="K10" s="50"/>
      <c r="L10" s="2"/>
      <c r="M10" s="3" t="s">
        <v>250</v>
      </c>
      <c r="N10" s="2"/>
      <c r="O10" s="2">
        <v>3</v>
      </c>
      <c r="P10" s="2"/>
      <c r="Q10" s="50"/>
      <c r="R10" s="2"/>
      <c r="S10" s="2"/>
      <c r="T10" s="50"/>
      <c r="U10" s="2"/>
      <c r="V10" s="135"/>
      <c r="W10" s="98">
        <v>27.9</v>
      </c>
      <c r="X10" s="93" t="s">
        <v>42</v>
      </c>
      <c r="Y10" s="51">
        <v>0</v>
      </c>
      <c r="Z10" s="17"/>
      <c r="AA10" s="18" t="s">
        <v>35</v>
      </c>
      <c r="AE10" s="18">
        <f>AB10*15</f>
        <v>0</v>
      </c>
      <c r="AG10" s="102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135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1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136"/>
      <c r="W12" s="99">
        <f>W6*4+W10*4+W8*9</f>
        <v>757.6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3"/>
    </row>
    <row r="13" spans="2:33" s="39" customFormat="1" ht="27.95" customHeight="1" x14ac:dyDescent="0.3">
      <c r="B13" s="34">
        <v>6</v>
      </c>
      <c r="C13" s="133"/>
      <c r="D13" s="35" t="str">
        <f>'108.6月菜單'!F30</f>
        <v>麥片飯</v>
      </c>
      <c r="E13" s="35" t="s">
        <v>98</v>
      </c>
      <c r="F13" s="35"/>
      <c r="G13" s="35" t="str">
        <f>'108.6月菜單'!F31</f>
        <v>咖哩肉丁</v>
      </c>
      <c r="H13" s="35" t="s">
        <v>66</v>
      </c>
      <c r="I13" s="35"/>
      <c r="J13" s="35" t="str">
        <f>'108.6月菜單'!F32</f>
        <v>什錦蒲瓜</v>
      </c>
      <c r="K13" s="35" t="s">
        <v>251</v>
      </c>
      <c r="L13" s="35"/>
      <c r="M13" s="35" t="str">
        <f>'108.6月菜單'!F33</f>
        <v>什錦蝦卷(海加)(炸)</v>
      </c>
      <c r="N13" s="35" t="s">
        <v>103</v>
      </c>
      <c r="O13" s="35"/>
      <c r="P13" s="35" t="str">
        <f>'108.6月菜單'!F34</f>
        <v>豆芽菜</v>
      </c>
      <c r="Q13" s="35" t="s">
        <v>18</v>
      </c>
      <c r="R13" s="35"/>
      <c r="S13" s="35" t="str">
        <f>'108.6月菜單'!F35</f>
        <v>金茸三絲湯</v>
      </c>
      <c r="T13" s="35" t="s">
        <v>17</v>
      </c>
      <c r="U13" s="35"/>
      <c r="V13" s="134"/>
      <c r="W13" s="36" t="s">
        <v>44</v>
      </c>
      <c r="X13" s="37" t="s">
        <v>19</v>
      </c>
      <c r="Y13" s="38">
        <v>5.5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1"/>
    </row>
    <row r="14" spans="2:33" ht="27.95" customHeight="1" x14ac:dyDescent="0.3">
      <c r="B14" s="40" t="s">
        <v>8</v>
      </c>
      <c r="C14" s="133"/>
      <c r="D14" s="2" t="s">
        <v>24</v>
      </c>
      <c r="E14" s="2"/>
      <c r="F14" s="2">
        <v>60</v>
      </c>
      <c r="G14" s="3" t="s">
        <v>176</v>
      </c>
      <c r="H14" s="2"/>
      <c r="I14" s="3">
        <v>45</v>
      </c>
      <c r="J14" s="3" t="s">
        <v>252</v>
      </c>
      <c r="K14" s="3"/>
      <c r="L14" s="3">
        <v>60</v>
      </c>
      <c r="M14" s="3" t="s">
        <v>391</v>
      </c>
      <c r="N14" s="2" t="s">
        <v>392</v>
      </c>
      <c r="O14" s="3">
        <v>60</v>
      </c>
      <c r="P14" s="2" t="s">
        <v>421</v>
      </c>
      <c r="Q14" s="2"/>
      <c r="R14" s="2">
        <v>100</v>
      </c>
      <c r="S14" s="3" t="s">
        <v>223</v>
      </c>
      <c r="T14" s="2"/>
      <c r="U14" s="2">
        <v>20</v>
      </c>
      <c r="V14" s="135"/>
      <c r="W14" s="102">
        <v>107.5</v>
      </c>
      <c r="X14" s="41" t="s">
        <v>25</v>
      </c>
      <c r="Y14" s="42">
        <v>2.2000000000000002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2"/>
    </row>
    <row r="15" spans="2:33" ht="27.95" customHeight="1" x14ac:dyDescent="0.3">
      <c r="B15" s="40">
        <v>25</v>
      </c>
      <c r="C15" s="133"/>
      <c r="D15" s="2" t="s">
        <v>74</v>
      </c>
      <c r="E15" s="2"/>
      <c r="F15" s="2">
        <v>40</v>
      </c>
      <c r="G15" s="3" t="s">
        <v>72</v>
      </c>
      <c r="H15" s="2"/>
      <c r="I15" s="3">
        <v>20</v>
      </c>
      <c r="J15" s="3" t="s">
        <v>146</v>
      </c>
      <c r="K15" s="3"/>
      <c r="L15" s="3">
        <v>5</v>
      </c>
      <c r="M15" s="3"/>
      <c r="N15" s="2"/>
      <c r="O15" s="3"/>
      <c r="P15" s="2"/>
      <c r="Q15" s="2"/>
      <c r="R15" s="2"/>
      <c r="S15" s="3" t="s">
        <v>180</v>
      </c>
      <c r="T15" s="2"/>
      <c r="U15" s="2">
        <v>10</v>
      </c>
      <c r="V15" s="135"/>
      <c r="W15" s="45" t="s">
        <v>46</v>
      </c>
      <c r="X15" s="46" t="s">
        <v>27</v>
      </c>
      <c r="Y15" s="42">
        <v>2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1"/>
    </row>
    <row r="16" spans="2:33" ht="27.95" customHeight="1" x14ac:dyDescent="0.3">
      <c r="B16" s="40" t="s">
        <v>10</v>
      </c>
      <c r="C16" s="133"/>
      <c r="D16" s="50"/>
      <c r="E16" s="50"/>
      <c r="F16" s="2"/>
      <c r="G16" s="3" t="s">
        <v>147</v>
      </c>
      <c r="H16" s="96"/>
      <c r="I16" s="2">
        <v>5</v>
      </c>
      <c r="J16" s="3"/>
      <c r="K16" s="3"/>
      <c r="L16" s="3"/>
      <c r="M16" s="3"/>
      <c r="N16" s="96"/>
      <c r="O16" s="2"/>
      <c r="P16" s="2"/>
      <c r="Q16" s="50"/>
      <c r="R16" s="2"/>
      <c r="S16" s="2" t="s">
        <v>182</v>
      </c>
      <c r="T16" s="50"/>
      <c r="U16" s="2">
        <v>3</v>
      </c>
      <c r="V16" s="135"/>
      <c r="W16" s="98">
        <v>23.5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2"/>
    </row>
    <row r="17" spans="2:33" ht="27.95" customHeight="1" x14ac:dyDescent="0.25">
      <c r="B17" s="137" t="s">
        <v>38</v>
      </c>
      <c r="C17" s="133"/>
      <c r="D17" s="50"/>
      <c r="E17" s="50"/>
      <c r="F17" s="2"/>
      <c r="G17" s="3" t="s">
        <v>146</v>
      </c>
      <c r="H17" s="96"/>
      <c r="I17" s="2">
        <v>5</v>
      </c>
      <c r="J17" s="3"/>
      <c r="K17" s="2"/>
      <c r="L17" s="3"/>
      <c r="M17" s="3"/>
      <c r="N17" s="96"/>
      <c r="O17" s="2"/>
      <c r="P17" s="2"/>
      <c r="Q17" s="50"/>
      <c r="R17" s="2"/>
      <c r="S17" s="2" t="s">
        <v>183</v>
      </c>
      <c r="T17" s="50"/>
      <c r="U17" s="2">
        <v>2</v>
      </c>
      <c r="V17" s="135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1"/>
    </row>
    <row r="18" spans="2:33" ht="27.95" customHeight="1" x14ac:dyDescent="0.3">
      <c r="B18" s="137"/>
      <c r="C18" s="133"/>
      <c r="D18" s="50"/>
      <c r="E18" s="50"/>
      <c r="F18" s="2"/>
      <c r="G18" s="3" t="s">
        <v>73</v>
      </c>
      <c r="H18" s="50"/>
      <c r="I18" s="2">
        <v>5</v>
      </c>
      <c r="J18" s="3"/>
      <c r="K18" s="2"/>
      <c r="L18" s="3"/>
      <c r="M18" s="3"/>
      <c r="N18" s="50"/>
      <c r="O18" s="2"/>
      <c r="P18" s="2"/>
      <c r="Q18" s="50"/>
      <c r="R18" s="2"/>
      <c r="S18" s="2"/>
      <c r="T18" s="113"/>
      <c r="U18" s="2"/>
      <c r="V18" s="135"/>
      <c r="W18" s="98">
        <v>27.9</v>
      </c>
      <c r="X18" s="93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2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 t="s">
        <v>254</v>
      </c>
      <c r="H19" s="50"/>
      <c r="I19" s="2">
        <v>1</v>
      </c>
      <c r="J19" s="2"/>
      <c r="K19" s="50"/>
      <c r="L19" s="2"/>
      <c r="M19" s="2"/>
      <c r="N19" s="50"/>
      <c r="O19" s="2"/>
      <c r="P19" s="2"/>
      <c r="Q19" s="50"/>
      <c r="R19" s="2"/>
      <c r="S19" s="3"/>
      <c r="T19" s="92"/>
      <c r="U19" s="92"/>
      <c r="V19" s="135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1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136"/>
      <c r="W20" s="99">
        <f>W14*4+W18*4+W16*9</f>
        <v>753.1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3"/>
    </row>
    <row r="21" spans="2:33" s="39" customFormat="1" ht="27.95" customHeight="1" x14ac:dyDescent="0.3">
      <c r="B21" s="34">
        <v>6</v>
      </c>
      <c r="C21" s="133"/>
      <c r="D21" s="35" t="str">
        <f>'108.6月菜單'!J30</f>
        <v>香Q米飯</v>
      </c>
      <c r="E21" s="35" t="s">
        <v>98</v>
      </c>
      <c r="F21" s="35"/>
      <c r="G21" s="35" t="str">
        <f>'108.6月菜單'!J31</f>
        <v>炙燒雞翅</v>
      </c>
      <c r="H21" s="35" t="s">
        <v>235</v>
      </c>
      <c r="I21" s="35"/>
      <c r="J21" s="35" t="str">
        <f>'108.6月菜單'!J32</f>
        <v>可口滷味(豆)</v>
      </c>
      <c r="K21" s="35" t="s">
        <v>283</v>
      </c>
      <c r="L21" s="35"/>
      <c r="M21" s="35" t="str">
        <f>'108.6月菜單'!J33</f>
        <v>日式大阪燒(海)</v>
      </c>
      <c r="N21" s="35" t="s">
        <v>99</v>
      </c>
      <c r="O21" s="35"/>
      <c r="P21" s="35" t="str">
        <f>'108.6月菜單'!J34</f>
        <v>青江菜</v>
      </c>
      <c r="Q21" s="35" t="s">
        <v>18</v>
      </c>
      <c r="R21" s="35"/>
      <c r="S21" s="35" t="str">
        <f>'108.6月菜單'!J35</f>
        <v>紫菜蛋花湯</v>
      </c>
      <c r="T21" s="35" t="s">
        <v>17</v>
      </c>
      <c r="U21" s="35"/>
      <c r="V21" s="134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1"/>
    </row>
    <row r="22" spans="2:33" s="65" customFormat="1" ht="27.75" customHeight="1" x14ac:dyDescent="0.4">
      <c r="B22" s="40" t="s">
        <v>8</v>
      </c>
      <c r="C22" s="133"/>
      <c r="D22" s="2" t="s">
        <v>61</v>
      </c>
      <c r="E22" s="3"/>
      <c r="F22" s="2">
        <v>100</v>
      </c>
      <c r="G22" s="65" t="s">
        <v>394</v>
      </c>
      <c r="H22" s="110"/>
      <c r="I22" s="109">
        <v>60</v>
      </c>
      <c r="J22" s="106" t="s">
        <v>222</v>
      </c>
      <c r="K22" s="108"/>
      <c r="L22" s="106">
        <v>40</v>
      </c>
      <c r="M22" s="111" t="s">
        <v>255</v>
      </c>
      <c r="N22" s="122"/>
      <c r="O22" s="124">
        <v>50</v>
      </c>
      <c r="P22" s="2" t="s">
        <v>419</v>
      </c>
      <c r="Q22" s="2"/>
      <c r="R22" s="2">
        <v>100</v>
      </c>
      <c r="S22" s="2" t="s">
        <v>262</v>
      </c>
      <c r="T22" s="2"/>
      <c r="U22" s="2">
        <v>1</v>
      </c>
      <c r="V22" s="135"/>
      <c r="W22" s="102">
        <v>99.5</v>
      </c>
      <c r="X22" s="41" t="s">
        <v>25</v>
      </c>
      <c r="Y22" s="42">
        <v>2.4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2"/>
    </row>
    <row r="23" spans="2:33" s="65" customFormat="1" ht="27.95" customHeight="1" x14ac:dyDescent="0.3">
      <c r="B23" s="40">
        <v>26</v>
      </c>
      <c r="C23" s="133"/>
      <c r="D23" s="2"/>
      <c r="E23" s="3"/>
      <c r="F23" s="2"/>
      <c r="G23" s="2"/>
      <c r="H23" s="3"/>
      <c r="I23" s="2"/>
      <c r="J23" s="106" t="s">
        <v>267</v>
      </c>
      <c r="K23" s="108" t="s">
        <v>393</v>
      </c>
      <c r="L23" s="106">
        <v>30</v>
      </c>
      <c r="M23" s="65" t="s">
        <v>81</v>
      </c>
      <c r="N23" s="123"/>
      <c r="O23" s="125">
        <v>30</v>
      </c>
      <c r="P23" s="2"/>
      <c r="Q23" s="2"/>
      <c r="R23" s="2"/>
      <c r="S23" s="2" t="s">
        <v>263</v>
      </c>
      <c r="T23" s="2"/>
      <c r="U23" s="2">
        <v>10</v>
      </c>
      <c r="V23" s="135"/>
      <c r="W23" s="45" t="s">
        <v>46</v>
      </c>
      <c r="X23" s="46" t="s">
        <v>27</v>
      </c>
      <c r="Y23" s="42">
        <v>1.9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1"/>
    </row>
    <row r="24" spans="2:33" s="65" customFormat="1" ht="27.95" customHeight="1" x14ac:dyDescent="0.4">
      <c r="B24" s="40" t="s">
        <v>10</v>
      </c>
      <c r="C24" s="133"/>
      <c r="D24" s="3"/>
      <c r="E24" s="3"/>
      <c r="F24" s="3"/>
      <c r="G24" s="2"/>
      <c r="H24" s="50"/>
      <c r="I24" s="2"/>
      <c r="J24" s="108"/>
      <c r="K24" s="106"/>
      <c r="L24" s="108"/>
      <c r="M24" s="65" t="s">
        <v>320</v>
      </c>
      <c r="N24" s="123"/>
      <c r="O24" s="125">
        <v>1</v>
      </c>
      <c r="P24" s="2"/>
      <c r="Q24" s="50"/>
      <c r="R24" s="2"/>
      <c r="S24" s="3" t="s">
        <v>208</v>
      </c>
      <c r="T24" s="50"/>
      <c r="U24" s="2">
        <v>1</v>
      </c>
      <c r="V24" s="135"/>
      <c r="W24" s="98">
        <v>25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2"/>
    </row>
    <row r="25" spans="2:33" s="65" customFormat="1" ht="27.95" customHeight="1" x14ac:dyDescent="0.25">
      <c r="B25" s="137" t="s">
        <v>65</v>
      </c>
      <c r="C25" s="133"/>
      <c r="D25" s="3"/>
      <c r="E25" s="3"/>
      <c r="F25" s="3"/>
      <c r="G25" s="2"/>
      <c r="H25" s="50"/>
      <c r="I25" s="2"/>
      <c r="J25" s="108"/>
      <c r="K25" s="106"/>
      <c r="L25" s="108"/>
      <c r="N25" s="123"/>
      <c r="O25" s="109"/>
      <c r="P25" s="2"/>
      <c r="Q25" s="50"/>
      <c r="R25" s="2"/>
      <c r="S25" s="2"/>
      <c r="T25" s="50"/>
      <c r="U25" s="2"/>
      <c r="V25" s="135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1"/>
    </row>
    <row r="26" spans="2:33" s="65" customFormat="1" ht="27.95" customHeight="1" x14ac:dyDescent="0.4">
      <c r="B26" s="137"/>
      <c r="C26" s="133"/>
      <c r="D26" s="97"/>
      <c r="E26" s="50"/>
      <c r="F26" s="2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135"/>
      <c r="W26" s="98">
        <v>27.7</v>
      </c>
      <c r="X26" s="93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2"/>
    </row>
    <row r="27" spans="2:33" s="65" customFormat="1" ht="27.95" customHeight="1" x14ac:dyDescent="0.25">
      <c r="B27" s="5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135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1"/>
    </row>
    <row r="28" spans="2:33" s="65" customFormat="1" ht="27.95" customHeight="1" thickBot="1" x14ac:dyDescent="0.45">
      <c r="B28" s="55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136"/>
      <c r="W28" s="99">
        <f>W22*4+W26*4+W24*9</f>
        <v>733.8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3"/>
    </row>
    <row r="29" spans="2:33" s="39" customFormat="1" ht="27.95" customHeight="1" x14ac:dyDescent="0.3">
      <c r="B29" s="34">
        <v>6</v>
      </c>
      <c r="C29" s="133"/>
      <c r="D29" s="35" t="str">
        <f>'108.6月菜單'!N30</f>
        <v>地瓜飯</v>
      </c>
      <c r="E29" s="35" t="s">
        <v>98</v>
      </c>
      <c r="F29" s="35"/>
      <c r="G29" s="35" t="str">
        <f>'108.6月菜單'!N31</f>
        <v>蔥爆松板豬</v>
      </c>
      <c r="H29" s="35" t="s">
        <v>17</v>
      </c>
      <c r="I29" s="35"/>
      <c r="J29" s="35" t="str">
        <f>'108.6月菜單'!N32</f>
        <v>鹽酥雞(炸)</v>
      </c>
      <c r="K29" s="35" t="s">
        <v>200</v>
      </c>
      <c r="L29" s="35"/>
      <c r="M29" s="35" t="str">
        <f>'108.6月菜單'!N33</f>
        <v>木須炒筍絲</v>
      </c>
      <c r="N29" s="35" t="s">
        <v>99</v>
      </c>
      <c r="O29" s="35"/>
      <c r="P29" s="35" t="str">
        <f>'108.6月菜單'!N34</f>
        <v>蚵白菜</v>
      </c>
      <c r="Q29" s="35" t="s">
        <v>18</v>
      </c>
      <c r="R29" s="35"/>
      <c r="S29" s="35" t="str">
        <f>'108.6月菜單'!N35</f>
        <v>榨菜肉絲湯(醃)</v>
      </c>
      <c r="T29" s="35" t="s">
        <v>17</v>
      </c>
      <c r="U29" s="35"/>
      <c r="V29" s="134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1"/>
    </row>
    <row r="30" spans="2:33" ht="27.95" customHeight="1" x14ac:dyDescent="0.3">
      <c r="B30" s="40" t="s">
        <v>8</v>
      </c>
      <c r="C30" s="133"/>
      <c r="D30" s="2" t="s">
        <v>100</v>
      </c>
      <c r="E30" s="2"/>
      <c r="F30" s="2">
        <v>60</v>
      </c>
      <c r="G30" s="2" t="s">
        <v>245</v>
      </c>
      <c r="H30" s="2"/>
      <c r="I30" s="2">
        <v>40</v>
      </c>
      <c r="J30" s="2" t="s">
        <v>264</v>
      </c>
      <c r="K30" s="2"/>
      <c r="L30" s="2">
        <v>60</v>
      </c>
      <c r="M30" s="111" t="s">
        <v>314</v>
      </c>
      <c r="N30" s="122"/>
      <c r="O30" s="124">
        <v>5</v>
      </c>
      <c r="P30" s="2" t="s">
        <v>420</v>
      </c>
      <c r="Q30" s="2"/>
      <c r="R30" s="2">
        <v>100</v>
      </c>
      <c r="S30" s="3" t="s">
        <v>265</v>
      </c>
      <c r="T30" s="2"/>
      <c r="U30" s="2">
        <v>30</v>
      </c>
      <c r="V30" s="135"/>
      <c r="W30" s="102">
        <v>101</v>
      </c>
      <c r="X30" s="41" t="s">
        <v>25</v>
      </c>
      <c r="Y30" s="42">
        <v>2.2000000000000002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2"/>
    </row>
    <row r="31" spans="2:33" ht="27.95" customHeight="1" x14ac:dyDescent="0.3">
      <c r="B31" s="40">
        <v>27</v>
      </c>
      <c r="C31" s="133"/>
      <c r="D31" s="2" t="s">
        <v>101</v>
      </c>
      <c r="E31" s="2"/>
      <c r="F31" s="2">
        <v>80</v>
      </c>
      <c r="G31" s="2" t="s">
        <v>241</v>
      </c>
      <c r="H31" s="2"/>
      <c r="I31" s="2">
        <v>30</v>
      </c>
      <c r="J31" s="2"/>
      <c r="K31" s="2"/>
      <c r="L31" s="2"/>
      <c r="M31" s="65" t="s">
        <v>315</v>
      </c>
      <c r="N31" s="123"/>
      <c r="O31" s="125">
        <v>45</v>
      </c>
      <c r="P31" s="2"/>
      <c r="Q31" s="2"/>
      <c r="R31" s="2"/>
      <c r="S31" s="3" t="s">
        <v>266</v>
      </c>
      <c r="T31" s="2"/>
      <c r="U31" s="2">
        <v>10</v>
      </c>
      <c r="V31" s="135"/>
      <c r="W31" s="45" t="s">
        <v>46</v>
      </c>
      <c r="X31" s="46" t="s">
        <v>27</v>
      </c>
      <c r="Y31" s="42">
        <v>2.2000000000000002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1"/>
    </row>
    <row r="32" spans="2:33" ht="27.95" customHeight="1" x14ac:dyDescent="0.3">
      <c r="B32" s="40" t="s">
        <v>10</v>
      </c>
      <c r="C32" s="133"/>
      <c r="D32" s="50"/>
      <c r="E32" s="50"/>
      <c r="F32" s="2"/>
      <c r="G32" s="65"/>
      <c r="H32" s="112"/>
      <c r="I32" s="109"/>
      <c r="J32" s="2"/>
      <c r="K32" s="2"/>
      <c r="L32" s="2"/>
      <c r="M32" s="65" t="s">
        <v>316</v>
      </c>
      <c r="N32" s="123"/>
      <c r="O32" s="125">
        <v>5</v>
      </c>
      <c r="P32" s="2"/>
      <c r="Q32" s="50"/>
      <c r="R32" s="2"/>
      <c r="S32" s="2" t="s">
        <v>208</v>
      </c>
      <c r="T32" s="3"/>
      <c r="U32" s="2">
        <v>1</v>
      </c>
      <c r="V32" s="135"/>
      <c r="W32" s="98">
        <v>23.5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2"/>
    </row>
    <row r="33" spans="2:33" ht="27.95" customHeight="1" x14ac:dyDescent="0.25">
      <c r="B33" s="137" t="s">
        <v>40</v>
      </c>
      <c r="C33" s="133"/>
      <c r="D33" s="50"/>
      <c r="E33" s="50"/>
      <c r="F33" s="2"/>
      <c r="G33" s="2"/>
      <c r="H33" s="2"/>
      <c r="I33" s="2"/>
      <c r="J33" s="2"/>
      <c r="K33" s="2"/>
      <c r="L33" s="2"/>
      <c r="M33" s="65" t="s">
        <v>317</v>
      </c>
      <c r="N33" s="123"/>
      <c r="O33" s="125">
        <v>5</v>
      </c>
      <c r="P33" s="2"/>
      <c r="Q33" s="50"/>
      <c r="R33" s="2"/>
      <c r="S33" s="3"/>
      <c r="T33" s="50"/>
      <c r="U33" s="2"/>
      <c r="V33" s="135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1"/>
    </row>
    <row r="34" spans="2:33" ht="27.95" customHeight="1" x14ac:dyDescent="0.3">
      <c r="B34" s="137"/>
      <c r="C34" s="133"/>
      <c r="D34" s="50"/>
      <c r="E34" s="50"/>
      <c r="F34" s="2"/>
      <c r="G34" s="2"/>
      <c r="H34" s="50"/>
      <c r="I34" s="2"/>
      <c r="J34" s="3"/>
      <c r="K34" s="50"/>
      <c r="L34" s="3"/>
      <c r="M34" s="65"/>
      <c r="N34" s="123"/>
      <c r="O34" s="109"/>
      <c r="P34" s="2"/>
      <c r="Q34" s="50"/>
      <c r="R34" s="2"/>
      <c r="S34" s="3"/>
      <c r="T34" s="50"/>
      <c r="U34" s="2"/>
      <c r="V34" s="135"/>
      <c r="W34" s="98">
        <v>27.6</v>
      </c>
      <c r="X34" s="93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2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135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1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136"/>
      <c r="W36" s="99">
        <f>W30*4+W34*4+W32*9</f>
        <v>725.9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3"/>
    </row>
    <row r="37" spans="2:33" s="39" customFormat="1" ht="27.95" customHeight="1" x14ac:dyDescent="0.3">
      <c r="B37" s="34">
        <v>6</v>
      </c>
      <c r="C37" s="133"/>
      <c r="D37" s="35" t="str">
        <f>'108.6月菜單'!R30</f>
        <v>義大利茄汁肉醬麵</v>
      </c>
      <c r="E37" s="35" t="s">
        <v>283</v>
      </c>
      <c r="F37" s="35"/>
      <c r="G37" s="35" t="str">
        <f>'108.6月菜單'!R31</f>
        <v>招牌香嫩雞腿</v>
      </c>
      <c r="H37" s="35" t="s">
        <v>235</v>
      </c>
      <c r="I37" s="35"/>
      <c r="J37" s="35" t="str">
        <f>'108.6月菜單'!R32</f>
        <v>炒年糕(冷)(加)</v>
      </c>
      <c r="K37" s="35" t="s">
        <v>49</v>
      </c>
      <c r="L37" s="35"/>
      <c r="M37" s="35" t="str">
        <f>'108.6月菜單'!R33</f>
        <v>壽喜燒</v>
      </c>
      <c r="N37" s="35" t="s">
        <v>112</v>
      </c>
      <c r="O37" s="35"/>
      <c r="P37" s="35" t="str">
        <f>'108.6月菜單'!R34</f>
        <v>油菜</v>
      </c>
      <c r="Q37" s="35" t="s">
        <v>113</v>
      </c>
      <c r="R37" s="35"/>
      <c r="S37" s="35" t="str">
        <f>'108.6月菜單'!R35</f>
        <v>玉米蛋花湯</v>
      </c>
      <c r="T37" s="35" t="s">
        <v>112</v>
      </c>
      <c r="U37" s="35"/>
      <c r="V37" s="134"/>
      <c r="W37" s="36" t="s">
        <v>44</v>
      </c>
      <c r="X37" s="37" t="s">
        <v>19</v>
      </c>
      <c r="Y37" s="38">
        <v>5.6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1"/>
    </row>
    <row r="38" spans="2:33" ht="27.95" customHeight="1" x14ac:dyDescent="0.3">
      <c r="B38" s="40" t="s">
        <v>8</v>
      </c>
      <c r="C38" s="133"/>
      <c r="D38" s="2" t="s">
        <v>261</v>
      </c>
      <c r="E38" s="3"/>
      <c r="F38" s="2">
        <v>120</v>
      </c>
      <c r="G38" s="106" t="s">
        <v>104</v>
      </c>
      <c r="H38" s="108"/>
      <c r="I38" s="106">
        <v>60</v>
      </c>
      <c r="J38" s="106" t="s">
        <v>412</v>
      </c>
      <c r="K38" s="108" t="s">
        <v>284</v>
      </c>
      <c r="L38" s="106">
        <v>30</v>
      </c>
      <c r="M38" s="106" t="s">
        <v>361</v>
      </c>
      <c r="N38" s="108"/>
      <c r="O38" s="106">
        <v>20</v>
      </c>
      <c r="P38" s="2" t="s">
        <v>418</v>
      </c>
      <c r="Q38" s="2"/>
      <c r="R38" s="2">
        <v>100</v>
      </c>
      <c r="S38" s="108" t="s">
        <v>203</v>
      </c>
      <c r="T38" s="108"/>
      <c r="U38" s="108">
        <v>20</v>
      </c>
      <c r="V38" s="135"/>
      <c r="W38" s="102">
        <v>106</v>
      </c>
      <c r="X38" s="41" t="s">
        <v>25</v>
      </c>
      <c r="Y38" s="42">
        <v>2.4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2"/>
    </row>
    <row r="39" spans="2:33" ht="27.95" customHeight="1" x14ac:dyDescent="0.3">
      <c r="B39" s="40">
        <v>28</v>
      </c>
      <c r="C39" s="133"/>
      <c r="D39" s="2" t="s">
        <v>257</v>
      </c>
      <c r="E39" s="3"/>
      <c r="F39" s="2">
        <v>20</v>
      </c>
      <c r="G39" s="3"/>
      <c r="H39" s="50"/>
      <c r="I39" s="2"/>
      <c r="J39" s="106" t="s">
        <v>413</v>
      </c>
      <c r="K39" s="108" t="s">
        <v>422</v>
      </c>
      <c r="L39" s="106">
        <v>20</v>
      </c>
      <c r="M39" s="3" t="s">
        <v>362</v>
      </c>
      <c r="N39" s="97"/>
      <c r="O39" s="2">
        <v>30</v>
      </c>
      <c r="P39" s="106"/>
      <c r="Q39" s="108"/>
      <c r="R39" s="106"/>
      <c r="S39" s="108" t="s">
        <v>228</v>
      </c>
      <c r="T39" s="108"/>
      <c r="U39" s="108">
        <v>10</v>
      </c>
      <c r="V39" s="135"/>
      <c r="W39" s="45" t="s">
        <v>46</v>
      </c>
      <c r="X39" s="46" t="s">
        <v>27</v>
      </c>
      <c r="Y39" s="42">
        <v>1.8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1"/>
    </row>
    <row r="40" spans="2:33" ht="27.95" customHeight="1" x14ac:dyDescent="0.3">
      <c r="B40" s="40" t="s">
        <v>10</v>
      </c>
      <c r="C40" s="133"/>
      <c r="D40" s="3" t="s">
        <v>258</v>
      </c>
      <c r="E40" s="3"/>
      <c r="F40" s="3">
        <v>10</v>
      </c>
      <c r="G40" s="106"/>
      <c r="H40" s="108"/>
      <c r="I40" s="106"/>
      <c r="J40" s="108"/>
      <c r="K40" s="106"/>
      <c r="L40" s="108"/>
      <c r="M40" s="106" t="s">
        <v>363</v>
      </c>
      <c r="N40" s="108"/>
      <c r="O40" s="106">
        <v>10</v>
      </c>
      <c r="P40" s="106"/>
      <c r="Q40" s="108"/>
      <c r="R40" s="106"/>
      <c r="S40" s="108" t="s">
        <v>253</v>
      </c>
      <c r="T40" s="108"/>
      <c r="U40" s="108">
        <v>5</v>
      </c>
      <c r="V40" s="135"/>
      <c r="W40" s="98">
        <v>25</v>
      </c>
      <c r="X40" s="46" t="s">
        <v>30</v>
      </c>
      <c r="Y40" s="42">
        <v>2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2"/>
    </row>
    <row r="41" spans="2:33" ht="27.95" customHeight="1" x14ac:dyDescent="0.25">
      <c r="B41" s="137" t="s">
        <v>57</v>
      </c>
      <c r="C41" s="133"/>
      <c r="D41" s="3" t="s">
        <v>259</v>
      </c>
      <c r="E41" s="3"/>
      <c r="F41" s="3">
        <v>5</v>
      </c>
      <c r="G41" s="106"/>
      <c r="H41" s="108"/>
      <c r="I41" s="106"/>
      <c r="J41" s="108"/>
      <c r="K41" s="106"/>
      <c r="L41" s="108"/>
      <c r="M41" s="106" t="s">
        <v>364</v>
      </c>
      <c r="N41" s="108"/>
      <c r="O41" s="106">
        <v>10</v>
      </c>
      <c r="P41" s="106"/>
      <c r="Q41" s="108"/>
      <c r="R41" s="106"/>
      <c r="S41" s="108" t="s">
        <v>182</v>
      </c>
      <c r="T41" s="108"/>
      <c r="U41" s="108">
        <v>5</v>
      </c>
      <c r="V41" s="135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1"/>
    </row>
    <row r="42" spans="2:33" ht="27.95" customHeight="1" x14ac:dyDescent="0.3">
      <c r="B42" s="137"/>
      <c r="C42" s="133"/>
      <c r="D42" s="97" t="s">
        <v>256</v>
      </c>
      <c r="E42" s="50"/>
      <c r="F42" s="2">
        <v>5</v>
      </c>
      <c r="G42" s="106"/>
      <c r="H42" s="107"/>
      <c r="I42" s="106"/>
      <c r="J42" s="106"/>
      <c r="K42" s="107"/>
      <c r="L42" s="106"/>
      <c r="M42" s="106"/>
      <c r="N42" s="107"/>
      <c r="O42" s="106"/>
      <c r="P42" s="106"/>
      <c r="Q42" s="107"/>
      <c r="R42" s="106"/>
      <c r="S42" s="108"/>
      <c r="T42" s="107"/>
      <c r="U42" s="108"/>
      <c r="V42" s="135"/>
      <c r="W42" s="98">
        <v>27.8</v>
      </c>
      <c r="X42" s="93" t="s">
        <v>42</v>
      </c>
      <c r="Y42" s="51">
        <v>0</v>
      </c>
      <c r="Z42" s="17"/>
      <c r="AA42" s="18" t="s">
        <v>35</v>
      </c>
      <c r="AE42" s="18">
        <f>AB42*15</f>
        <v>0</v>
      </c>
      <c r="AG42" s="102"/>
    </row>
    <row r="43" spans="2:33" ht="27.95" customHeight="1" x14ac:dyDescent="0.25">
      <c r="B43" s="52" t="s">
        <v>36</v>
      </c>
      <c r="C43" s="53"/>
      <c r="D43" s="2" t="s">
        <v>260</v>
      </c>
      <c r="E43" s="50"/>
      <c r="F43" s="2">
        <v>5</v>
      </c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135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1"/>
    </row>
    <row r="44" spans="2:33" ht="27.95" customHeight="1" thickBot="1" x14ac:dyDescent="0.35">
      <c r="B44" s="121"/>
      <c r="C44" s="56"/>
      <c r="D44" s="79"/>
      <c r="E44" s="79"/>
      <c r="F44" s="80"/>
      <c r="G44" s="80"/>
      <c r="H44" s="79"/>
      <c r="I44" s="80"/>
      <c r="J44" s="80"/>
      <c r="K44" s="79"/>
      <c r="L44" s="80"/>
      <c r="M44" s="80"/>
      <c r="N44" s="79"/>
      <c r="O44" s="80"/>
      <c r="P44" s="80"/>
      <c r="Q44" s="79"/>
      <c r="R44" s="80"/>
      <c r="S44" s="80"/>
      <c r="T44" s="79"/>
      <c r="U44" s="80"/>
      <c r="V44" s="136"/>
      <c r="W44" s="99">
        <f>W38*4+W42*4+W40*9</f>
        <v>760.2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3"/>
    </row>
    <row r="45" spans="2:33" s="84" customFormat="1" ht="21.75" customHeight="1" x14ac:dyDescent="0.25">
      <c r="B45" s="81"/>
      <c r="C45" s="18"/>
      <c r="D45" s="44"/>
      <c r="E45" s="82"/>
      <c r="F45" s="44"/>
      <c r="G45" s="44"/>
      <c r="H45" s="82"/>
      <c r="I45" s="44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83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4"/>
      <c r="D46" s="138"/>
      <c r="E46" s="138"/>
      <c r="F46" s="140"/>
      <c r="G46" s="140"/>
      <c r="H46" s="85"/>
      <c r="I46" s="18"/>
      <c r="J46" s="18"/>
      <c r="K46" s="85"/>
      <c r="L46" s="18"/>
      <c r="N46" s="85"/>
      <c r="O46" s="18"/>
      <c r="Q46" s="85"/>
      <c r="R46" s="18"/>
      <c r="T46" s="85"/>
      <c r="U46" s="18"/>
      <c r="V46" s="86"/>
      <c r="Y46" s="89"/>
    </row>
    <row r="47" spans="2:33" x14ac:dyDescent="0.25">
      <c r="Y47" s="89"/>
    </row>
    <row r="48" spans="2:33" x14ac:dyDescent="0.25">
      <c r="Y48" s="89"/>
    </row>
    <row r="49" spans="25:25" x14ac:dyDescent="0.25">
      <c r="Y49" s="89"/>
    </row>
    <row r="50" spans="25:25" x14ac:dyDescent="0.25">
      <c r="Y50" s="89"/>
    </row>
    <row r="51" spans="25:25" x14ac:dyDescent="0.25">
      <c r="Y51" s="89"/>
    </row>
    <row r="52" spans="25:25" x14ac:dyDescent="0.25">
      <c r="Y52" s="89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108.6月菜單</vt:lpstr>
      <vt:lpstr>第一週明細</vt:lpstr>
      <vt:lpstr>第二週明細</vt:lpstr>
      <vt:lpstr>第三週明細</vt:lpstr>
      <vt:lpstr>第四週明細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2019-04-29T09:41:11Z</cp:lastPrinted>
  <dcterms:created xsi:type="dcterms:W3CDTF">2013-10-17T10:44:48Z</dcterms:created>
  <dcterms:modified xsi:type="dcterms:W3CDTF">2019-05-13T01:31:40Z</dcterms:modified>
</cp:coreProperties>
</file>